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Pavel Vochozka\Documents\Vochozka dokumenty\Rozpočtování\Rozpočty\Rozpočty 2025\2025_2\Tábor - Výměna obrubníků v ul. Stránského a Soví\Zadání\"/>
    </mc:Choice>
  </mc:AlternateContent>
  <xr:revisionPtr revIDLastSave="0" documentId="13_ncr:1_{CFBEAEB5-D347-4AED-93D1-19FB523934B2}" xr6:coauthVersionLast="47" xr6:coauthVersionMax="47" xr10:uidLastSave="{00000000-0000-0000-0000-000000000000}"/>
  <bookViews>
    <workbookView xWindow="-120" yWindow="-120" windowWidth="29040" windowHeight="15720" xr2:uid="{00000000-000D-0000-FFFF-FFFF00000000}"/>
  </bookViews>
  <sheets>
    <sheet name="Rekapitulace stavby" sheetId="1" r:id="rId1"/>
    <sheet name="101 - Bourací a zemní práce" sheetId="2" r:id="rId2"/>
    <sheet name="102 - Nové konstrukce" sheetId="3" r:id="rId3"/>
    <sheet name="103 - Úprava zelených pásů" sheetId="4" r:id="rId4"/>
    <sheet name="201 - Bourací a zemní práce" sheetId="5" r:id="rId5"/>
    <sheet name="202 - Nové konstrukce" sheetId="6" r:id="rId6"/>
    <sheet name="203 - Úprava zelených pásů" sheetId="7" r:id="rId7"/>
    <sheet name="301 - Bourací a zemní práce" sheetId="8" r:id="rId8"/>
    <sheet name="302 - Nové konstrukce" sheetId="9" r:id="rId9"/>
    <sheet name="303 - Úprava zelených pásů" sheetId="10" r:id="rId10"/>
    <sheet name="401 - Bourací a zemní práce" sheetId="11" r:id="rId11"/>
    <sheet name="402 - Nové konstrukce" sheetId="12" r:id="rId12"/>
    <sheet name="403 - Úprava zelených pásů" sheetId="13" r:id="rId13"/>
    <sheet name="501 - Záhon č.1 (v úseku ..." sheetId="14" r:id="rId14"/>
    <sheet name="502 - Záhon č.2 (v úseku ..." sheetId="15" r:id="rId15"/>
    <sheet name="503 - Záhon č.3 (v úseku ..." sheetId="16" r:id="rId16"/>
    <sheet name="504 - Záhon č.4 (v úseku ..." sheetId="17" r:id="rId17"/>
    <sheet name="505 - Záhon č.5 (v úseku ..." sheetId="18" r:id="rId18"/>
    <sheet name="506 - Záhon č.6 (v úseku ..." sheetId="19" r:id="rId19"/>
    <sheet name="5071 - Následná péče - 1...." sheetId="20" r:id="rId20"/>
    <sheet name="5072 - Následná péče - 2...." sheetId="21" r:id="rId21"/>
    <sheet name="5073 - Následná péče - 3...." sheetId="22" r:id="rId22"/>
    <sheet name="5074 - Následná péče - 4...." sheetId="23" r:id="rId23"/>
    <sheet name="5075 - Následná péče - 5...." sheetId="24" r:id="rId24"/>
    <sheet name="006 - Vedlejší náklady" sheetId="25" r:id="rId25"/>
    <sheet name="Pokyny pro vyplnění" sheetId="26" r:id="rId26"/>
  </sheets>
  <definedNames>
    <definedName name="_xlnm._FilterDatabase" localSheetId="24" hidden="1">'006 - Vedlejší náklady'!$C$87:$K$177</definedName>
    <definedName name="_xlnm._FilterDatabase" localSheetId="1" hidden="1">'101 - Bourací a zemní práce'!$C$88:$K$217</definedName>
    <definedName name="_xlnm._FilterDatabase" localSheetId="2" hidden="1">'102 - Nové konstrukce'!$C$89:$K$187</definedName>
    <definedName name="_xlnm._FilterDatabase" localSheetId="3" hidden="1">'103 - Úprava zelených pásů'!$C$88:$K$194</definedName>
    <definedName name="_xlnm._FilterDatabase" localSheetId="4" hidden="1">'201 - Bourací a zemní práce'!$C$88:$K$263</definedName>
    <definedName name="_xlnm._FilterDatabase" localSheetId="5" hidden="1">'202 - Nové konstrukce'!$C$90:$K$278</definedName>
    <definedName name="_xlnm._FilterDatabase" localSheetId="6" hidden="1">'203 - Úprava zelených pásů'!$C$88:$K$197</definedName>
    <definedName name="_xlnm._FilterDatabase" localSheetId="7" hidden="1">'301 - Bourací a zemní práce'!$C$88:$K$286</definedName>
    <definedName name="_xlnm._FilterDatabase" localSheetId="8" hidden="1">'302 - Nové konstrukce'!$C$90:$K$310</definedName>
    <definedName name="_xlnm._FilterDatabase" localSheetId="9" hidden="1">'303 - Úprava zelených pásů'!$C$88:$K$194</definedName>
    <definedName name="_xlnm._FilterDatabase" localSheetId="10" hidden="1">'401 - Bourací a zemní práce'!$C$88:$K$258</definedName>
    <definedName name="_xlnm._FilterDatabase" localSheetId="11" hidden="1">'402 - Nové konstrukce'!$C$91:$K$412</definedName>
    <definedName name="_xlnm._FilterDatabase" localSheetId="12" hidden="1">'403 - Úprava zelených pásů'!$C$88:$K$222</definedName>
    <definedName name="_xlnm._FilterDatabase" localSheetId="13" hidden="1">'501 - Záhon č.1 (v úseku ...'!$C$91:$K$223</definedName>
    <definedName name="_xlnm._FilterDatabase" localSheetId="14" hidden="1">'502 - Záhon č.2 (v úseku ...'!$C$91:$K$262</definedName>
    <definedName name="_xlnm._FilterDatabase" localSheetId="15" hidden="1">'503 - Záhon č.3 (v úseku ...'!$C$91:$K$260</definedName>
    <definedName name="_xlnm._FilterDatabase" localSheetId="16" hidden="1">'504 - Záhon č.4 (v úseku ...'!$C$91:$K$281</definedName>
    <definedName name="_xlnm._FilterDatabase" localSheetId="17" hidden="1">'505 - Záhon č.5 (v úseku ...'!$C$91:$K$284</definedName>
    <definedName name="_xlnm._FilterDatabase" localSheetId="18" hidden="1">'506 - Záhon č.6 (v úseku ...'!$C$90:$K$245</definedName>
    <definedName name="_xlnm._FilterDatabase" localSheetId="19" hidden="1">'5071 - Následná péče - 1....'!$C$97:$K$290</definedName>
    <definedName name="_xlnm._FilterDatabase" localSheetId="20" hidden="1">'5072 - Následná péče - 2....'!$C$97:$K$282</definedName>
    <definedName name="_xlnm._FilterDatabase" localSheetId="21" hidden="1">'5073 - Následná péče - 3....'!$C$97:$K$303</definedName>
    <definedName name="_xlnm._FilterDatabase" localSheetId="22" hidden="1">'5074 - Následná péče - 4....'!$C$94:$K$148</definedName>
    <definedName name="_xlnm._FilterDatabase" localSheetId="23" hidden="1">'5075 - Následná péče - 5....'!$C$94:$K$165</definedName>
    <definedName name="_xlnm.Print_Titles" localSheetId="24">'006 - Vedlejší náklady'!$87:$87</definedName>
    <definedName name="_xlnm.Print_Titles" localSheetId="1">'101 - Bourací a zemní práce'!$88:$88</definedName>
    <definedName name="_xlnm.Print_Titles" localSheetId="2">'102 - Nové konstrukce'!$89:$89</definedName>
    <definedName name="_xlnm.Print_Titles" localSheetId="3">'103 - Úprava zelených pásů'!$88:$88</definedName>
    <definedName name="_xlnm.Print_Titles" localSheetId="4">'201 - Bourací a zemní práce'!$88:$88</definedName>
    <definedName name="_xlnm.Print_Titles" localSheetId="5">'202 - Nové konstrukce'!$90:$90</definedName>
    <definedName name="_xlnm.Print_Titles" localSheetId="6">'203 - Úprava zelených pásů'!$88:$88</definedName>
    <definedName name="_xlnm.Print_Titles" localSheetId="7">'301 - Bourací a zemní práce'!$88:$88</definedName>
    <definedName name="_xlnm.Print_Titles" localSheetId="8">'302 - Nové konstrukce'!$90:$90</definedName>
    <definedName name="_xlnm.Print_Titles" localSheetId="9">'303 - Úprava zelených pásů'!$88:$88</definedName>
    <definedName name="_xlnm.Print_Titles" localSheetId="10">'401 - Bourací a zemní práce'!$88:$88</definedName>
    <definedName name="_xlnm.Print_Titles" localSheetId="11">'402 - Nové konstrukce'!$91:$91</definedName>
    <definedName name="_xlnm.Print_Titles" localSheetId="12">'403 - Úprava zelených pásů'!$88:$88</definedName>
    <definedName name="_xlnm.Print_Titles" localSheetId="13">'501 - Záhon č.1 (v úseku ...'!$91:$91</definedName>
    <definedName name="_xlnm.Print_Titles" localSheetId="14">'502 - Záhon č.2 (v úseku ...'!$91:$91</definedName>
    <definedName name="_xlnm.Print_Titles" localSheetId="15">'503 - Záhon č.3 (v úseku ...'!$91:$91</definedName>
    <definedName name="_xlnm.Print_Titles" localSheetId="16">'504 - Záhon č.4 (v úseku ...'!$91:$91</definedName>
    <definedName name="_xlnm.Print_Titles" localSheetId="17">'505 - Záhon č.5 (v úseku ...'!$91:$91</definedName>
    <definedName name="_xlnm.Print_Titles" localSheetId="18">'506 - Záhon č.6 (v úseku ...'!$90:$90</definedName>
    <definedName name="_xlnm.Print_Titles" localSheetId="19">'5071 - Následná péče - 1....'!$97:$97</definedName>
    <definedName name="_xlnm.Print_Titles" localSheetId="20">'5072 - Následná péče - 2....'!$97:$97</definedName>
    <definedName name="_xlnm.Print_Titles" localSheetId="21">'5073 - Následná péče - 3....'!$97:$97</definedName>
    <definedName name="_xlnm.Print_Titles" localSheetId="22">'5074 - Následná péče - 4....'!$94:$94</definedName>
    <definedName name="_xlnm.Print_Titles" localSheetId="23">'5075 - Následná péče - 5....'!$94:$94</definedName>
    <definedName name="_xlnm.Print_Titles" localSheetId="0">'Rekapitulace stavby'!$52:$52</definedName>
    <definedName name="_xlnm.Print_Area" localSheetId="24">'006 - Vedlejší náklady'!$C$4:$J$39,'006 - Vedlejší náklady'!$C$45:$J$69,'006 - Vedlejší náklady'!$C$75:$K$177</definedName>
    <definedName name="_xlnm.Print_Area" localSheetId="1">'101 - Bourací a zemní práce'!$C$4:$J$41,'101 - Bourací a zemní práce'!$C$47:$J$68,'101 - Bourací a zemní práce'!$C$74:$K$217</definedName>
    <definedName name="_xlnm.Print_Area" localSheetId="2">'102 - Nové konstrukce'!$C$4:$J$41,'102 - Nové konstrukce'!$C$47:$J$69,'102 - Nové konstrukce'!$C$75:$K$187</definedName>
    <definedName name="_xlnm.Print_Area" localSheetId="3">'103 - Úprava zelených pásů'!$C$4:$J$41,'103 - Úprava zelených pásů'!$C$47:$J$68,'103 - Úprava zelených pásů'!$C$74:$K$194</definedName>
    <definedName name="_xlnm.Print_Area" localSheetId="4">'201 - Bourací a zemní práce'!$C$4:$J$41,'201 - Bourací a zemní práce'!$C$47:$J$68,'201 - Bourací a zemní práce'!$C$74:$K$263</definedName>
    <definedName name="_xlnm.Print_Area" localSheetId="5">'202 - Nové konstrukce'!$C$4:$J$41,'202 - Nové konstrukce'!$C$47:$J$70,'202 - Nové konstrukce'!$C$76:$K$278</definedName>
    <definedName name="_xlnm.Print_Area" localSheetId="6">'203 - Úprava zelených pásů'!$C$4:$J$41,'203 - Úprava zelených pásů'!$C$47:$J$68,'203 - Úprava zelených pásů'!$C$74:$K$197</definedName>
    <definedName name="_xlnm.Print_Area" localSheetId="7">'301 - Bourací a zemní práce'!$C$4:$J$41,'301 - Bourací a zemní práce'!$C$47:$J$68,'301 - Bourací a zemní práce'!$C$74:$K$286</definedName>
    <definedName name="_xlnm.Print_Area" localSheetId="8">'302 - Nové konstrukce'!$C$4:$J$41,'302 - Nové konstrukce'!$C$47:$J$70,'302 - Nové konstrukce'!$C$76:$K$310</definedName>
    <definedName name="_xlnm.Print_Area" localSheetId="9">'303 - Úprava zelených pásů'!$C$4:$J$41,'303 - Úprava zelených pásů'!$C$47:$J$68,'303 - Úprava zelených pásů'!$C$74:$K$194</definedName>
    <definedName name="_xlnm.Print_Area" localSheetId="10">'401 - Bourací a zemní práce'!$C$4:$J$41,'401 - Bourací a zemní práce'!$C$47:$J$68,'401 - Bourací a zemní práce'!$C$74:$K$258</definedName>
    <definedName name="_xlnm.Print_Area" localSheetId="11">'402 - Nové konstrukce'!$C$4:$J$41,'402 - Nové konstrukce'!$C$47:$J$71,'402 - Nové konstrukce'!$C$77:$K$412</definedName>
    <definedName name="_xlnm.Print_Area" localSheetId="12">'403 - Úprava zelených pásů'!$C$4:$J$41,'403 - Úprava zelených pásů'!$C$47:$J$68,'403 - Úprava zelených pásů'!$C$74:$K$222</definedName>
    <definedName name="_xlnm.Print_Area" localSheetId="13">'501 - Záhon č.1 (v úseku ...'!$C$4:$J$41,'501 - Záhon č.1 (v úseku ...'!$C$47:$J$71,'501 - Záhon č.1 (v úseku ...'!$C$77:$K$223</definedName>
    <definedName name="_xlnm.Print_Area" localSheetId="14">'502 - Záhon č.2 (v úseku ...'!$C$4:$J$41,'502 - Záhon č.2 (v úseku ...'!$C$47:$J$71,'502 - Záhon č.2 (v úseku ...'!$C$77:$K$262</definedName>
    <definedName name="_xlnm.Print_Area" localSheetId="15">'503 - Záhon č.3 (v úseku ...'!$C$4:$J$41,'503 - Záhon č.3 (v úseku ...'!$C$47:$J$71,'503 - Záhon č.3 (v úseku ...'!$C$77:$K$260</definedName>
    <definedName name="_xlnm.Print_Area" localSheetId="16">'504 - Záhon č.4 (v úseku ...'!$C$4:$J$41,'504 - Záhon č.4 (v úseku ...'!$C$47:$J$71,'504 - Záhon č.4 (v úseku ...'!$C$77:$K$281</definedName>
    <definedName name="_xlnm.Print_Area" localSheetId="17">'505 - Záhon č.5 (v úseku ...'!$C$4:$J$41,'505 - Záhon č.5 (v úseku ...'!$C$47:$J$71,'505 - Záhon č.5 (v úseku ...'!$C$77:$K$284</definedName>
    <definedName name="_xlnm.Print_Area" localSheetId="18">'506 - Záhon č.6 (v úseku ...'!$C$4:$J$41,'506 - Záhon č.6 (v úseku ...'!$C$47:$J$70,'506 - Záhon č.6 (v úseku ...'!$C$76:$K$245</definedName>
    <definedName name="_xlnm.Print_Area" localSheetId="19">'5071 - Následná péče - 1....'!$C$4:$J$43,'5071 - Následná péče - 1....'!$C$49:$J$75,'5071 - Následná péče - 1....'!$C$81:$K$290</definedName>
    <definedName name="_xlnm.Print_Area" localSheetId="20">'5072 - Následná péče - 2....'!$C$4:$J$43,'5072 - Následná péče - 2....'!$C$49:$J$75,'5072 - Následná péče - 2....'!$C$81:$K$282</definedName>
    <definedName name="_xlnm.Print_Area" localSheetId="21">'5073 - Následná péče - 3....'!$C$4:$J$43,'5073 - Následná péče - 3....'!$C$49:$J$75,'5073 - Následná péče - 3....'!$C$81:$K$303</definedName>
    <definedName name="_xlnm.Print_Area" localSheetId="22">'5074 - Následná péče - 4....'!$C$4:$J$43,'5074 - Následná péče - 4....'!$C$49:$J$72,'5074 - Následná péče - 4....'!$C$78:$K$148</definedName>
    <definedName name="_xlnm.Print_Area" localSheetId="23">'5075 - Následná péče - 5....'!$C$4:$J$43,'5075 - Následná péče - 5....'!$C$49:$J$72,'5075 - Následná péče - 5....'!$C$78:$K$165</definedName>
    <definedName name="_xlnm.Print_Area" localSheetId="25">'Pokyny pro vyplnění'!$B$2:$K$71,'Pokyny pro vyplnění'!$B$74:$K$118,'Pokyny pro vyplnění'!$B$121:$K$161,'Pokyny pro vyplnění'!$B$164:$K$219</definedName>
    <definedName name="_xlnm.Print_Area" localSheetId="0">'Rekapitulace stavby'!$D$4:$AO$36,'Rekapitulace stavby'!$C$42:$AQ$85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37" i="25" l="1"/>
  <c r="J36" i="25"/>
  <c r="AY84" i="1"/>
  <c r="J35" i="25"/>
  <c r="AX84" i="1"/>
  <c r="BI175" i="25"/>
  <c r="BH175" i="25"/>
  <c r="BG175" i="25"/>
  <c r="BF175" i="25"/>
  <c r="T175" i="25"/>
  <c r="T174" i="25" s="1"/>
  <c r="R175" i="25"/>
  <c r="R174" i="25"/>
  <c r="P175" i="25"/>
  <c r="P174" i="25"/>
  <c r="BI170" i="25"/>
  <c r="BH170" i="25"/>
  <c r="BG170" i="25"/>
  <c r="BF170" i="25"/>
  <c r="T170" i="25"/>
  <c r="R170" i="25"/>
  <c r="P170" i="25"/>
  <c r="BI168" i="25"/>
  <c r="BH168" i="25"/>
  <c r="BG168" i="25"/>
  <c r="BF168" i="25"/>
  <c r="T168" i="25"/>
  <c r="R168" i="25"/>
  <c r="P168" i="25"/>
  <c r="BI166" i="25"/>
  <c r="BH166" i="25"/>
  <c r="BG166" i="25"/>
  <c r="BF166" i="25"/>
  <c r="T166" i="25"/>
  <c r="R166" i="25"/>
  <c r="P166" i="25"/>
  <c r="BI162" i="25"/>
  <c r="BH162" i="25"/>
  <c r="BG162" i="25"/>
  <c r="BF162" i="25"/>
  <c r="T162" i="25"/>
  <c r="R162" i="25"/>
  <c r="P162" i="25"/>
  <c r="BI159" i="25"/>
  <c r="BH159" i="25"/>
  <c r="BG159" i="25"/>
  <c r="BF159" i="25"/>
  <c r="T159" i="25"/>
  <c r="R159" i="25"/>
  <c r="P159" i="25"/>
  <c r="BI155" i="25"/>
  <c r="BH155" i="25"/>
  <c r="BG155" i="25"/>
  <c r="BF155" i="25"/>
  <c r="T155" i="25"/>
  <c r="T154" i="25" s="1"/>
  <c r="R155" i="25"/>
  <c r="R154" i="25"/>
  <c r="P155" i="25"/>
  <c r="P154" i="25" s="1"/>
  <c r="BI151" i="25"/>
  <c r="BH151" i="25"/>
  <c r="BG151" i="25"/>
  <c r="BF151" i="25"/>
  <c r="T151" i="25"/>
  <c r="R151" i="25"/>
  <c r="P151" i="25"/>
  <c r="BI148" i="25"/>
  <c r="BH148" i="25"/>
  <c r="BG148" i="25"/>
  <c r="BF148" i="25"/>
  <c r="T148" i="25"/>
  <c r="R148" i="25"/>
  <c r="P148" i="25"/>
  <c r="BI145" i="25"/>
  <c r="BH145" i="25"/>
  <c r="BG145" i="25"/>
  <c r="BF145" i="25"/>
  <c r="T145" i="25"/>
  <c r="R145" i="25"/>
  <c r="P145" i="25"/>
  <c r="BI142" i="25"/>
  <c r="BH142" i="25"/>
  <c r="BG142" i="25"/>
  <c r="BF142" i="25"/>
  <c r="T142" i="25"/>
  <c r="R142" i="25"/>
  <c r="P142" i="25"/>
  <c r="BI139" i="25"/>
  <c r="BH139" i="25"/>
  <c r="BG139" i="25"/>
  <c r="BF139" i="25"/>
  <c r="T139" i="25"/>
  <c r="R139" i="25"/>
  <c r="P139" i="25"/>
  <c r="BI135" i="25"/>
  <c r="BH135" i="25"/>
  <c r="BG135" i="25"/>
  <c r="BF135" i="25"/>
  <c r="T135" i="25"/>
  <c r="R135" i="25"/>
  <c r="P135" i="25"/>
  <c r="BI128" i="25"/>
  <c r="BH128" i="25"/>
  <c r="BG128" i="25"/>
  <c r="BF128" i="25"/>
  <c r="T128" i="25"/>
  <c r="R128" i="25"/>
  <c r="P128" i="25"/>
  <c r="BI124" i="25"/>
  <c r="BH124" i="25"/>
  <c r="BG124" i="25"/>
  <c r="BF124" i="25"/>
  <c r="T124" i="25"/>
  <c r="R124" i="25"/>
  <c r="P124" i="25"/>
  <c r="BI120" i="25"/>
  <c r="BH120" i="25"/>
  <c r="BG120" i="25"/>
  <c r="BF120" i="25"/>
  <c r="T120" i="25"/>
  <c r="R120" i="25"/>
  <c r="P120" i="25"/>
  <c r="BI116" i="25"/>
  <c r="BH116" i="25"/>
  <c r="BG116" i="25"/>
  <c r="BF116" i="25"/>
  <c r="T116" i="25"/>
  <c r="R116" i="25"/>
  <c r="P116" i="25"/>
  <c r="BI112" i="25"/>
  <c r="BH112" i="25"/>
  <c r="BG112" i="25"/>
  <c r="BF112" i="25"/>
  <c r="T112" i="25"/>
  <c r="R112" i="25"/>
  <c r="P112" i="25"/>
  <c r="BI108" i="25"/>
  <c r="BH108" i="25"/>
  <c r="BG108" i="25"/>
  <c r="BF108" i="25"/>
  <c r="T108" i="25"/>
  <c r="R108" i="25"/>
  <c r="P108" i="25"/>
  <c r="BI99" i="25"/>
  <c r="BH99" i="25"/>
  <c r="BG99" i="25"/>
  <c r="BF99" i="25"/>
  <c r="T99" i="25"/>
  <c r="R99" i="25"/>
  <c r="P99" i="25"/>
  <c r="BI91" i="25"/>
  <c r="BH91" i="25"/>
  <c r="BG91" i="25"/>
  <c r="BF91" i="25"/>
  <c r="T91" i="25"/>
  <c r="R91" i="25"/>
  <c r="P91" i="25"/>
  <c r="J85" i="25"/>
  <c r="J84" i="25"/>
  <c r="F84" i="25"/>
  <c r="F82" i="25"/>
  <c r="E80" i="25"/>
  <c r="J55" i="25"/>
  <c r="J54" i="25"/>
  <c r="F54" i="25"/>
  <c r="F52" i="25"/>
  <c r="E50" i="25"/>
  <c r="J18" i="25"/>
  <c r="E18" i="25"/>
  <c r="F55" i="25"/>
  <c r="J17" i="25"/>
  <c r="J12" i="25"/>
  <c r="J82" i="25"/>
  <c r="E7" i="25"/>
  <c r="E78" i="25" s="1"/>
  <c r="J41" i="24"/>
  <c r="J40" i="24"/>
  <c r="AY83" i="1" s="1"/>
  <c r="J39" i="24"/>
  <c r="AX83" i="1"/>
  <c r="BI163" i="24"/>
  <c r="BH163" i="24"/>
  <c r="BG163" i="24"/>
  <c r="BF163" i="24"/>
  <c r="T163" i="24"/>
  <c r="R163" i="24"/>
  <c r="P163" i="24"/>
  <c r="BI160" i="24"/>
  <c r="BH160" i="24"/>
  <c r="BG160" i="24"/>
  <c r="BF160" i="24"/>
  <c r="T160" i="24"/>
  <c r="R160" i="24"/>
  <c r="P160" i="24"/>
  <c r="BI154" i="24"/>
  <c r="BH154" i="24"/>
  <c r="BG154" i="24"/>
  <c r="BF154" i="24"/>
  <c r="T154" i="24"/>
  <c r="T153" i="24" s="1"/>
  <c r="R154" i="24"/>
  <c r="R153" i="24" s="1"/>
  <c r="P154" i="24"/>
  <c r="P153" i="24"/>
  <c r="BI146" i="24"/>
  <c r="BH146" i="24"/>
  <c r="BG146" i="24"/>
  <c r="BF146" i="24"/>
  <c r="T146" i="24"/>
  <c r="R146" i="24"/>
  <c r="P146" i="24"/>
  <c r="BI140" i="24"/>
  <c r="BH140" i="24"/>
  <c r="BG140" i="24"/>
  <c r="BF140" i="24"/>
  <c r="T140" i="24"/>
  <c r="R140" i="24"/>
  <c r="P140" i="24"/>
  <c r="BI134" i="24"/>
  <c r="BH134" i="24"/>
  <c r="BG134" i="24"/>
  <c r="BF134" i="24"/>
  <c r="T134" i="24"/>
  <c r="R134" i="24"/>
  <c r="P134" i="24"/>
  <c r="BI126" i="24"/>
  <c r="BH126" i="24"/>
  <c r="BG126" i="24"/>
  <c r="BF126" i="24"/>
  <c r="T126" i="24"/>
  <c r="R126" i="24"/>
  <c r="P126" i="24"/>
  <c r="BI121" i="24"/>
  <c r="BH121" i="24"/>
  <c r="BG121" i="24"/>
  <c r="BF121" i="24"/>
  <c r="T121" i="24"/>
  <c r="R121" i="24"/>
  <c r="P121" i="24"/>
  <c r="BI115" i="24"/>
  <c r="BH115" i="24"/>
  <c r="BG115" i="24"/>
  <c r="BF115" i="24"/>
  <c r="T115" i="24"/>
  <c r="R115" i="24"/>
  <c r="P115" i="24"/>
  <c r="BI108" i="24"/>
  <c r="BH108" i="24"/>
  <c r="BG108" i="24"/>
  <c r="BF108" i="24"/>
  <c r="T108" i="24"/>
  <c r="R108" i="24"/>
  <c r="P108" i="24"/>
  <c r="BI103" i="24"/>
  <c r="BH103" i="24"/>
  <c r="BG103" i="24"/>
  <c r="BF103" i="24"/>
  <c r="T103" i="24"/>
  <c r="R103" i="24"/>
  <c r="P103" i="24"/>
  <c r="BI98" i="24"/>
  <c r="BH98" i="24"/>
  <c r="BG98" i="24"/>
  <c r="BF98" i="24"/>
  <c r="T98" i="24"/>
  <c r="R98" i="24"/>
  <c r="P98" i="24"/>
  <c r="J92" i="24"/>
  <c r="J91" i="24"/>
  <c r="F91" i="24"/>
  <c r="F89" i="24"/>
  <c r="E87" i="24"/>
  <c r="J63" i="24"/>
  <c r="J62" i="24"/>
  <c r="F62" i="24"/>
  <c r="F60" i="24"/>
  <c r="E58" i="24"/>
  <c r="J22" i="24"/>
  <c r="E22" i="24"/>
  <c r="F63" i="24"/>
  <c r="J21" i="24"/>
  <c r="J16" i="24"/>
  <c r="J89" i="24" s="1"/>
  <c r="E7" i="24"/>
  <c r="E52" i="24"/>
  <c r="J41" i="23"/>
  <c r="J40" i="23"/>
  <c r="AY82" i="1"/>
  <c r="J39" i="23"/>
  <c r="AX82" i="1"/>
  <c r="BI146" i="23"/>
  <c r="BH146" i="23"/>
  <c r="BG146" i="23"/>
  <c r="BF146" i="23"/>
  <c r="T146" i="23"/>
  <c r="R146" i="23"/>
  <c r="P146" i="23"/>
  <c r="BI143" i="23"/>
  <c r="BH143" i="23"/>
  <c r="BG143" i="23"/>
  <c r="BF143" i="23"/>
  <c r="T143" i="23"/>
  <c r="R143" i="23"/>
  <c r="P143" i="23"/>
  <c r="BI137" i="23"/>
  <c r="BH137" i="23"/>
  <c r="BG137" i="23"/>
  <c r="BF137" i="23"/>
  <c r="T137" i="23"/>
  <c r="T136" i="23" s="1"/>
  <c r="R137" i="23"/>
  <c r="R136" i="23"/>
  <c r="P137" i="23"/>
  <c r="P136" i="23"/>
  <c r="BI130" i="23"/>
  <c r="BH130" i="23"/>
  <c r="BG130" i="23"/>
  <c r="BF130" i="23"/>
  <c r="T130" i="23"/>
  <c r="R130" i="23"/>
  <c r="P130" i="23"/>
  <c r="BI124" i="23"/>
  <c r="BH124" i="23"/>
  <c r="BG124" i="23"/>
  <c r="BF124" i="23"/>
  <c r="T124" i="23"/>
  <c r="R124" i="23"/>
  <c r="P124" i="23"/>
  <c r="BI116" i="23"/>
  <c r="BH116" i="23"/>
  <c r="BG116" i="23"/>
  <c r="BF116" i="23"/>
  <c r="T116" i="23"/>
  <c r="R116" i="23"/>
  <c r="P116" i="23"/>
  <c r="BI110" i="23"/>
  <c r="BH110" i="23"/>
  <c r="BG110" i="23"/>
  <c r="BF110" i="23"/>
  <c r="T110" i="23"/>
  <c r="R110" i="23"/>
  <c r="P110" i="23"/>
  <c r="BI103" i="23"/>
  <c r="BH103" i="23"/>
  <c r="BG103" i="23"/>
  <c r="BF103" i="23"/>
  <c r="T103" i="23"/>
  <c r="R103" i="23"/>
  <c r="P103" i="23"/>
  <c r="BI98" i="23"/>
  <c r="BH98" i="23"/>
  <c r="BG98" i="23"/>
  <c r="BF98" i="23"/>
  <c r="T98" i="23"/>
  <c r="R98" i="23"/>
  <c r="P98" i="23"/>
  <c r="J92" i="23"/>
  <c r="J91" i="23"/>
  <c r="F91" i="23"/>
  <c r="F89" i="23"/>
  <c r="E87" i="23"/>
  <c r="J63" i="23"/>
  <c r="J62" i="23"/>
  <c r="F62" i="23"/>
  <c r="F60" i="23"/>
  <c r="E58" i="23"/>
  <c r="J22" i="23"/>
  <c r="E22" i="23"/>
  <c r="F92" i="23"/>
  <c r="J21" i="23"/>
  <c r="J16" i="23"/>
  <c r="J60" i="23"/>
  <c r="E7" i="23"/>
  <c r="E81" i="23"/>
  <c r="J41" i="22"/>
  <c r="J40" i="22"/>
  <c r="AY81" i="1"/>
  <c r="J39" i="22"/>
  <c r="AX81" i="1" s="1"/>
  <c r="BI298" i="22"/>
  <c r="BH298" i="22"/>
  <c r="BG298" i="22"/>
  <c r="BF298" i="22"/>
  <c r="T298" i="22"/>
  <c r="T297" i="22" s="1"/>
  <c r="T296" i="22" s="1"/>
  <c r="R298" i="22"/>
  <c r="R297" i="22"/>
  <c r="R296" i="22"/>
  <c r="P298" i="22"/>
  <c r="P297" i="22" s="1"/>
  <c r="P296" i="22" s="1"/>
  <c r="BI293" i="22"/>
  <c r="BH293" i="22"/>
  <c r="BG293" i="22"/>
  <c r="BF293" i="22"/>
  <c r="T293" i="22"/>
  <c r="R293" i="22"/>
  <c r="P293" i="22"/>
  <c r="BI290" i="22"/>
  <c r="BH290" i="22"/>
  <c r="BG290" i="22"/>
  <c r="BF290" i="22"/>
  <c r="T290" i="22"/>
  <c r="R290" i="22"/>
  <c r="P290" i="22"/>
  <c r="BI284" i="22"/>
  <c r="BH284" i="22"/>
  <c r="BG284" i="22"/>
  <c r="BF284" i="22"/>
  <c r="T284" i="22"/>
  <c r="T283" i="22"/>
  <c r="R284" i="22"/>
  <c r="R283" i="22"/>
  <c r="P284" i="22"/>
  <c r="P283" i="22" s="1"/>
  <c r="BI258" i="22"/>
  <c r="BH258" i="22"/>
  <c r="BG258" i="22"/>
  <c r="BF258" i="22"/>
  <c r="T258" i="22"/>
  <c r="R258" i="22"/>
  <c r="P258" i="22"/>
  <c r="BI252" i="22"/>
  <c r="BH252" i="22"/>
  <c r="BG252" i="22"/>
  <c r="BF252" i="22"/>
  <c r="T252" i="22"/>
  <c r="R252" i="22"/>
  <c r="P252" i="22"/>
  <c r="BI246" i="22"/>
  <c r="BH246" i="22"/>
  <c r="BG246" i="22"/>
  <c r="BF246" i="22"/>
  <c r="T246" i="22"/>
  <c r="R246" i="22"/>
  <c r="P246" i="22"/>
  <c r="BI237" i="22"/>
  <c r="BH237" i="22"/>
  <c r="BG237" i="22"/>
  <c r="BF237" i="22"/>
  <c r="T237" i="22"/>
  <c r="R237" i="22"/>
  <c r="P237" i="22"/>
  <c r="BI232" i="22"/>
  <c r="BH232" i="22"/>
  <c r="BG232" i="22"/>
  <c r="BF232" i="22"/>
  <c r="T232" i="22"/>
  <c r="R232" i="22"/>
  <c r="P232" i="22"/>
  <c r="BI225" i="22"/>
  <c r="BH225" i="22"/>
  <c r="BG225" i="22"/>
  <c r="BF225" i="22"/>
  <c r="T225" i="22"/>
  <c r="R225" i="22"/>
  <c r="P225" i="22"/>
  <c r="BI219" i="22"/>
  <c r="BH219" i="22"/>
  <c r="BG219" i="22"/>
  <c r="BF219" i="22"/>
  <c r="T219" i="22"/>
  <c r="R219" i="22"/>
  <c r="P219" i="22"/>
  <c r="BI211" i="22"/>
  <c r="BH211" i="22"/>
  <c r="BG211" i="22"/>
  <c r="BF211" i="22"/>
  <c r="T211" i="22"/>
  <c r="R211" i="22"/>
  <c r="P211" i="22"/>
  <c r="BI204" i="22"/>
  <c r="BH204" i="22"/>
  <c r="BG204" i="22"/>
  <c r="BF204" i="22"/>
  <c r="T204" i="22"/>
  <c r="R204" i="22"/>
  <c r="P204" i="22"/>
  <c r="BI197" i="22"/>
  <c r="BH197" i="22"/>
  <c r="BG197" i="22"/>
  <c r="BF197" i="22"/>
  <c r="T197" i="22"/>
  <c r="R197" i="22"/>
  <c r="P197" i="22"/>
  <c r="BI193" i="22"/>
  <c r="BH193" i="22"/>
  <c r="BG193" i="22"/>
  <c r="BF193" i="22"/>
  <c r="T193" i="22"/>
  <c r="R193" i="22"/>
  <c r="P193" i="22"/>
  <c r="BI183" i="22"/>
  <c r="BH183" i="22"/>
  <c r="BG183" i="22"/>
  <c r="BF183" i="22"/>
  <c r="T183" i="22"/>
  <c r="R183" i="22"/>
  <c r="P183" i="22"/>
  <c r="BI177" i="22"/>
  <c r="BH177" i="22"/>
  <c r="BG177" i="22"/>
  <c r="BF177" i="22"/>
  <c r="T177" i="22"/>
  <c r="R177" i="22"/>
  <c r="P177" i="22"/>
  <c r="BI172" i="22"/>
  <c r="BH172" i="22"/>
  <c r="BG172" i="22"/>
  <c r="BF172" i="22"/>
  <c r="T172" i="22"/>
  <c r="R172" i="22"/>
  <c r="P172" i="22"/>
  <c r="BI167" i="22"/>
  <c r="BH167" i="22"/>
  <c r="BG167" i="22"/>
  <c r="BF167" i="22"/>
  <c r="T167" i="22"/>
  <c r="R167" i="22"/>
  <c r="P167" i="22"/>
  <c r="BI161" i="22"/>
  <c r="BH161" i="22"/>
  <c r="BG161" i="22"/>
  <c r="BF161" i="22"/>
  <c r="T161" i="22"/>
  <c r="R161" i="22"/>
  <c r="P161" i="22"/>
  <c r="BI154" i="22"/>
  <c r="BH154" i="22"/>
  <c r="BG154" i="22"/>
  <c r="BF154" i="22"/>
  <c r="T154" i="22"/>
  <c r="R154" i="22"/>
  <c r="P154" i="22"/>
  <c r="BI142" i="22"/>
  <c r="BH142" i="22"/>
  <c r="BG142" i="22"/>
  <c r="BF142" i="22"/>
  <c r="T142" i="22"/>
  <c r="R142" i="22"/>
  <c r="P142" i="22"/>
  <c r="BI136" i="22"/>
  <c r="BH136" i="22"/>
  <c r="BG136" i="22"/>
  <c r="BF136" i="22"/>
  <c r="T136" i="22"/>
  <c r="R136" i="22"/>
  <c r="P136" i="22"/>
  <c r="BI131" i="22"/>
  <c r="BH131" i="22"/>
  <c r="BG131" i="22"/>
  <c r="BF131" i="22"/>
  <c r="T131" i="22"/>
  <c r="R131" i="22"/>
  <c r="P131" i="22"/>
  <c r="BI126" i="22"/>
  <c r="BH126" i="22"/>
  <c r="BG126" i="22"/>
  <c r="BF126" i="22"/>
  <c r="T126" i="22"/>
  <c r="R126" i="22"/>
  <c r="P126" i="22"/>
  <c r="BI120" i="22"/>
  <c r="BH120" i="22"/>
  <c r="BG120" i="22"/>
  <c r="BF120" i="22"/>
  <c r="T120" i="22"/>
  <c r="R120" i="22"/>
  <c r="P120" i="22"/>
  <c r="BI114" i="22"/>
  <c r="BH114" i="22"/>
  <c r="BG114" i="22"/>
  <c r="BF114" i="22"/>
  <c r="T114" i="22"/>
  <c r="R114" i="22"/>
  <c r="P114" i="22"/>
  <c r="BI101" i="22"/>
  <c r="BH101" i="22"/>
  <c r="BG101" i="22"/>
  <c r="BF101" i="22"/>
  <c r="T101" i="22"/>
  <c r="T100" i="22" s="1"/>
  <c r="R101" i="22"/>
  <c r="R100" i="22"/>
  <c r="P101" i="22"/>
  <c r="P100" i="22" s="1"/>
  <c r="J95" i="22"/>
  <c r="J94" i="22"/>
  <c r="F94" i="22"/>
  <c r="F92" i="22"/>
  <c r="E90" i="22"/>
  <c r="J63" i="22"/>
  <c r="J62" i="22"/>
  <c r="F62" i="22"/>
  <c r="F60" i="22"/>
  <c r="E58" i="22"/>
  <c r="J22" i="22"/>
  <c r="E22" i="22"/>
  <c r="F95" i="22"/>
  <c r="J21" i="22"/>
  <c r="J16" i="22"/>
  <c r="J92" i="22" s="1"/>
  <c r="E7" i="22"/>
  <c r="E52" i="22"/>
  <c r="J41" i="21"/>
  <c r="J40" i="21"/>
  <c r="AY80" i="1" s="1"/>
  <c r="J39" i="21"/>
  <c r="AX80" i="1" s="1"/>
  <c r="BI277" i="21"/>
  <c r="BH277" i="21"/>
  <c r="BG277" i="21"/>
  <c r="BF277" i="21"/>
  <c r="T277" i="21"/>
  <c r="T276" i="21"/>
  <c r="T275" i="21"/>
  <c r="R277" i="21"/>
  <c r="R276" i="21" s="1"/>
  <c r="R275" i="21" s="1"/>
  <c r="P277" i="21"/>
  <c r="P276" i="21" s="1"/>
  <c r="P275" i="21" s="1"/>
  <c r="BI272" i="21"/>
  <c r="BH272" i="21"/>
  <c r="BG272" i="21"/>
  <c r="BF272" i="21"/>
  <c r="T272" i="21"/>
  <c r="R272" i="21"/>
  <c r="P272" i="21"/>
  <c r="BI269" i="21"/>
  <c r="BH269" i="21"/>
  <c r="BG269" i="21"/>
  <c r="BF269" i="21"/>
  <c r="T269" i="21"/>
  <c r="R269" i="21"/>
  <c r="P269" i="21"/>
  <c r="BI263" i="21"/>
  <c r="BH263" i="21"/>
  <c r="BG263" i="21"/>
  <c r="BF263" i="21"/>
  <c r="T263" i="21"/>
  <c r="T262" i="21" s="1"/>
  <c r="R263" i="21"/>
  <c r="R262" i="21"/>
  <c r="P263" i="21"/>
  <c r="P262" i="21" s="1"/>
  <c r="BI237" i="21"/>
  <c r="BH237" i="21"/>
  <c r="BG237" i="21"/>
  <c r="BF237" i="21"/>
  <c r="T237" i="21"/>
  <c r="R237" i="21"/>
  <c r="P237" i="21"/>
  <c r="BI231" i="21"/>
  <c r="BH231" i="21"/>
  <c r="BG231" i="21"/>
  <c r="BF231" i="21"/>
  <c r="T231" i="21"/>
  <c r="R231" i="21"/>
  <c r="P231" i="21"/>
  <c r="BI225" i="21"/>
  <c r="BH225" i="21"/>
  <c r="BG225" i="21"/>
  <c r="BF225" i="21"/>
  <c r="T225" i="21"/>
  <c r="R225" i="21"/>
  <c r="P225" i="21"/>
  <c r="BI216" i="21"/>
  <c r="BH216" i="21"/>
  <c r="BG216" i="21"/>
  <c r="BF216" i="21"/>
  <c r="T216" i="21"/>
  <c r="R216" i="21"/>
  <c r="P216" i="21"/>
  <c r="BI211" i="21"/>
  <c r="BH211" i="21"/>
  <c r="BG211" i="21"/>
  <c r="BF211" i="21"/>
  <c r="T211" i="21"/>
  <c r="R211" i="21"/>
  <c r="P211" i="21"/>
  <c r="BI204" i="21"/>
  <c r="BH204" i="21"/>
  <c r="BG204" i="21"/>
  <c r="BF204" i="21"/>
  <c r="T204" i="21"/>
  <c r="R204" i="21"/>
  <c r="P204" i="21"/>
  <c r="BI198" i="21"/>
  <c r="BH198" i="21"/>
  <c r="BG198" i="21"/>
  <c r="BF198" i="21"/>
  <c r="T198" i="21"/>
  <c r="R198" i="21"/>
  <c r="P198" i="21"/>
  <c r="BI190" i="21"/>
  <c r="BH190" i="21"/>
  <c r="BG190" i="21"/>
  <c r="BF190" i="21"/>
  <c r="T190" i="21"/>
  <c r="R190" i="21"/>
  <c r="P190" i="21"/>
  <c r="BI183" i="21"/>
  <c r="BH183" i="21"/>
  <c r="BG183" i="21"/>
  <c r="BF183" i="21"/>
  <c r="T183" i="21"/>
  <c r="R183" i="21"/>
  <c r="P183" i="21"/>
  <c r="BI176" i="21"/>
  <c r="BH176" i="21"/>
  <c r="BG176" i="21"/>
  <c r="BF176" i="21"/>
  <c r="T176" i="21"/>
  <c r="R176" i="21"/>
  <c r="P176" i="21"/>
  <c r="BI172" i="21"/>
  <c r="BH172" i="21"/>
  <c r="BG172" i="21"/>
  <c r="BF172" i="21"/>
  <c r="T172" i="21"/>
  <c r="R172" i="21"/>
  <c r="P172" i="21"/>
  <c r="BI162" i="21"/>
  <c r="BH162" i="21"/>
  <c r="BG162" i="21"/>
  <c r="BF162" i="21"/>
  <c r="T162" i="21"/>
  <c r="R162" i="21"/>
  <c r="P162" i="21"/>
  <c r="BI156" i="21"/>
  <c r="BH156" i="21"/>
  <c r="BG156" i="21"/>
  <c r="BF156" i="21"/>
  <c r="T156" i="21"/>
  <c r="R156" i="21"/>
  <c r="P156" i="21"/>
  <c r="BI150" i="21"/>
  <c r="BH150" i="21"/>
  <c r="BG150" i="21"/>
  <c r="BF150" i="21"/>
  <c r="T150" i="21"/>
  <c r="R150" i="21"/>
  <c r="P150" i="21"/>
  <c r="BI143" i="21"/>
  <c r="BH143" i="21"/>
  <c r="BG143" i="21"/>
  <c r="BF143" i="21"/>
  <c r="T143" i="21"/>
  <c r="R143" i="21"/>
  <c r="P143" i="21"/>
  <c r="BI131" i="21"/>
  <c r="BH131" i="21"/>
  <c r="BG131" i="21"/>
  <c r="BF131" i="21"/>
  <c r="T131" i="21"/>
  <c r="R131" i="21"/>
  <c r="P131" i="21"/>
  <c r="BI125" i="21"/>
  <c r="BH125" i="21"/>
  <c r="BG125" i="21"/>
  <c r="BF125" i="21"/>
  <c r="T125" i="21"/>
  <c r="R125" i="21"/>
  <c r="P125" i="21"/>
  <c r="BI120" i="21"/>
  <c r="BH120" i="21"/>
  <c r="BG120" i="21"/>
  <c r="BF120" i="21"/>
  <c r="T120" i="21"/>
  <c r="R120" i="21"/>
  <c r="P120" i="21"/>
  <c r="BI114" i="21"/>
  <c r="BH114" i="21"/>
  <c r="BG114" i="21"/>
  <c r="BF114" i="21"/>
  <c r="T114" i="21"/>
  <c r="R114" i="21"/>
  <c r="P114" i="21"/>
  <c r="BI101" i="21"/>
  <c r="BH101" i="21"/>
  <c r="BG101" i="21"/>
  <c r="BF101" i="21"/>
  <c r="T101" i="21"/>
  <c r="T100" i="21"/>
  <c r="R101" i="21"/>
  <c r="R100" i="21" s="1"/>
  <c r="P101" i="21"/>
  <c r="P100" i="21" s="1"/>
  <c r="J95" i="21"/>
  <c r="J94" i="21"/>
  <c r="F94" i="21"/>
  <c r="F92" i="21"/>
  <c r="E90" i="21"/>
  <c r="J63" i="21"/>
  <c r="J62" i="21"/>
  <c r="F62" i="21"/>
  <c r="F60" i="21"/>
  <c r="E58" i="21"/>
  <c r="J22" i="21"/>
  <c r="E22" i="21"/>
  <c r="F95" i="21" s="1"/>
  <c r="J21" i="21"/>
  <c r="J16" i="21"/>
  <c r="J92" i="21"/>
  <c r="E7" i="21"/>
  <c r="E84" i="21" s="1"/>
  <c r="J41" i="20"/>
  <c r="J40" i="20"/>
  <c r="AY79" i="1" s="1"/>
  <c r="J39" i="20"/>
  <c r="AX79" i="1"/>
  <c r="BI285" i="20"/>
  <c r="BH285" i="20"/>
  <c r="BG285" i="20"/>
  <c r="BF285" i="20"/>
  <c r="T285" i="20"/>
  <c r="T284" i="20" s="1"/>
  <c r="T283" i="20" s="1"/>
  <c r="R285" i="20"/>
  <c r="R284" i="20"/>
  <c r="R283" i="20" s="1"/>
  <c r="P285" i="20"/>
  <c r="P284" i="20"/>
  <c r="P283" i="20" s="1"/>
  <c r="BI280" i="20"/>
  <c r="BH280" i="20"/>
  <c r="BG280" i="20"/>
  <c r="BF280" i="20"/>
  <c r="T280" i="20"/>
  <c r="R280" i="20"/>
  <c r="P280" i="20"/>
  <c r="BI277" i="20"/>
  <c r="BH277" i="20"/>
  <c r="BG277" i="20"/>
  <c r="BF277" i="20"/>
  <c r="T277" i="20"/>
  <c r="R277" i="20"/>
  <c r="P277" i="20"/>
  <c r="BI274" i="20"/>
  <c r="BH274" i="20"/>
  <c r="BG274" i="20"/>
  <c r="BF274" i="20"/>
  <c r="T274" i="20"/>
  <c r="R274" i="20"/>
  <c r="P274" i="20"/>
  <c r="BI268" i="20"/>
  <c r="BH268" i="20"/>
  <c r="BG268" i="20"/>
  <c r="BF268" i="20"/>
  <c r="T268" i="20"/>
  <c r="R268" i="20"/>
  <c r="P268" i="20"/>
  <c r="BI263" i="20"/>
  <c r="BH263" i="20"/>
  <c r="BG263" i="20"/>
  <c r="BF263" i="20"/>
  <c r="T263" i="20"/>
  <c r="R263" i="20"/>
  <c r="P263" i="20"/>
  <c r="BI237" i="20"/>
  <c r="BH237" i="20"/>
  <c r="BG237" i="20"/>
  <c r="BF237" i="20"/>
  <c r="T237" i="20"/>
  <c r="R237" i="20"/>
  <c r="P237" i="20"/>
  <c r="BI231" i="20"/>
  <c r="BH231" i="20"/>
  <c r="BG231" i="20"/>
  <c r="BF231" i="20"/>
  <c r="T231" i="20"/>
  <c r="R231" i="20"/>
  <c r="P231" i="20"/>
  <c r="BI225" i="20"/>
  <c r="BH225" i="20"/>
  <c r="BG225" i="20"/>
  <c r="BF225" i="20"/>
  <c r="T225" i="20"/>
  <c r="R225" i="20"/>
  <c r="P225" i="20"/>
  <c r="BI216" i="20"/>
  <c r="BH216" i="20"/>
  <c r="BG216" i="20"/>
  <c r="BF216" i="20"/>
  <c r="T216" i="20"/>
  <c r="R216" i="20"/>
  <c r="P216" i="20"/>
  <c r="BI211" i="20"/>
  <c r="BH211" i="20"/>
  <c r="BG211" i="20"/>
  <c r="BF211" i="20"/>
  <c r="T211" i="20"/>
  <c r="R211" i="20"/>
  <c r="P211" i="20"/>
  <c r="BI204" i="20"/>
  <c r="BH204" i="20"/>
  <c r="BG204" i="20"/>
  <c r="BF204" i="20"/>
  <c r="T204" i="20"/>
  <c r="R204" i="20"/>
  <c r="P204" i="20"/>
  <c r="BI198" i="20"/>
  <c r="BH198" i="20"/>
  <c r="BG198" i="20"/>
  <c r="BF198" i="20"/>
  <c r="T198" i="20"/>
  <c r="R198" i="20"/>
  <c r="P198" i="20"/>
  <c r="BI190" i="20"/>
  <c r="BH190" i="20"/>
  <c r="BG190" i="20"/>
  <c r="BF190" i="20"/>
  <c r="T190" i="20"/>
  <c r="R190" i="20"/>
  <c r="P190" i="20"/>
  <c r="BI183" i="20"/>
  <c r="BH183" i="20"/>
  <c r="BG183" i="20"/>
  <c r="BF183" i="20"/>
  <c r="T183" i="20"/>
  <c r="R183" i="20"/>
  <c r="P183" i="20"/>
  <c r="BI176" i="20"/>
  <c r="BH176" i="20"/>
  <c r="BG176" i="20"/>
  <c r="BF176" i="20"/>
  <c r="T176" i="20"/>
  <c r="R176" i="20"/>
  <c r="P176" i="20"/>
  <c r="BI172" i="20"/>
  <c r="BH172" i="20"/>
  <c r="BG172" i="20"/>
  <c r="BF172" i="20"/>
  <c r="T172" i="20"/>
  <c r="R172" i="20"/>
  <c r="P172" i="20"/>
  <c r="BI162" i="20"/>
  <c r="BH162" i="20"/>
  <c r="BG162" i="20"/>
  <c r="BF162" i="20"/>
  <c r="T162" i="20"/>
  <c r="R162" i="20"/>
  <c r="P162" i="20"/>
  <c r="BI156" i="20"/>
  <c r="BH156" i="20"/>
  <c r="BG156" i="20"/>
  <c r="BF156" i="20"/>
  <c r="T156" i="20"/>
  <c r="R156" i="20"/>
  <c r="P156" i="20"/>
  <c r="BI150" i="20"/>
  <c r="BH150" i="20"/>
  <c r="BG150" i="20"/>
  <c r="BF150" i="20"/>
  <c r="T150" i="20"/>
  <c r="R150" i="20"/>
  <c r="P150" i="20"/>
  <c r="BI143" i="20"/>
  <c r="BH143" i="20"/>
  <c r="BG143" i="20"/>
  <c r="BF143" i="20"/>
  <c r="T143" i="20"/>
  <c r="R143" i="20"/>
  <c r="P143" i="20"/>
  <c r="BI131" i="20"/>
  <c r="BH131" i="20"/>
  <c r="BG131" i="20"/>
  <c r="BF131" i="20"/>
  <c r="T131" i="20"/>
  <c r="R131" i="20"/>
  <c r="P131" i="20"/>
  <c r="BI125" i="20"/>
  <c r="BH125" i="20"/>
  <c r="BG125" i="20"/>
  <c r="BF125" i="20"/>
  <c r="T125" i="20"/>
  <c r="R125" i="20"/>
  <c r="P125" i="20"/>
  <c r="BI120" i="20"/>
  <c r="BH120" i="20"/>
  <c r="BG120" i="20"/>
  <c r="BF120" i="20"/>
  <c r="T120" i="20"/>
  <c r="R120" i="20"/>
  <c r="P120" i="20"/>
  <c r="BI114" i="20"/>
  <c r="BH114" i="20"/>
  <c r="BG114" i="20"/>
  <c r="BF114" i="20"/>
  <c r="T114" i="20"/>
  <c r="R114" i="20"/>
  <c r="P114" i="20"/>
  <c r="BI101" i="20"/>
  <c r="BH101" i="20"/>
  <c r="BG101" i="20"/>
  <c r="BF101" i="20"/>
  <c r="T101" i="20"/>
  <c r="T100" i="20"/>
  <c r="R101" i="20"/>
  <c r="R100" i="20"/>
  <c r="P101" i="20"/>
  <c r="P100" i="20" s="1"/>
  <c r="J95" i="20"/>
  <c r="J94" i="20"/>
  <c r="F94" i="20"/>
  <c r="F92" i="20"/>
  <c r="E90" i="20"/>
  <c r="J63" i="20"/>
  <c r="J62" i="20"/>
  <c r="F62" i="20"/>
  <c r="F60" i="20"/>
  <c r="E58" i="20"/>
  <c r="J22" i="20"/>
  <c r="E22" i="20"/>
  <c r="F63" i="20"/>
  <c r="J21" i="20"/>
  <c r="J16" i="20"/>
  <c r="J60" i="20"/>
  <c r="E7" i="20"/>
  <c r="E84" i="20"/>
  <c r="J39" i="19"/>
  <c r="J38" i="19"/>
  <c r="AY77" i="1"/>
  <c r="J37" i="19"/>
  <c r="AX77" i="1" s="1"/>
  <c r="BI244" i="19"/>
  <c r="BH244" i="19"/>
  <c r="BG244" i="19"/>
  <c r="BF244" i="19"/>
  <c r="T244" i="19"/>
  <c r="R244" i="19"/>
  <c r="P244" i="19"/>
  <c r="BI241" i="19"/>
  <c r="BH241" i="19"/>
  <c r="BG241" i="19"/>
  <c r="BF241" i="19"/>
  <c r="T241" i="19"/>
  <c r="R241" i="19"/>
  <c r="P241" i="19"/>
  <c r="BI236" i="19"/>
  <c r="BH236" i="19"/>
  <c r="BG236" i="19"/>
  <c r="BF236" i="19"/>
  <c r="T236" i="19"/>
  <c r="T235" i="19" s="1"/>
  <c r="R236" i="19"/>
  <c r="R235" i="19"/>
  <c r="P236" i="19"/>
  <c r="P235" i="19" s="1"/>
  <c r="BI229" i="19"/>
  <c r="BH229" i="19"/>
  <c r="BG229" i="19"/>
  <c r="BF229" i="19"/>
  <c r="T229" i="19"/>
  <c r="R229" i="19"/>
  <c r="P229" i="19"/>
  <c r="BI224" i="19"/>
  <c r="BH224" i="19"/>
  <c r="BG224" i="19"/>
  <c r="BF224" i="19"/>
  <c r="T224" i="19"/>
  <c r="R224" i="19"/>
  <c r="P224" i="19"/>
  <c r="BI219" i="19"/>
  <c r="BH219" i="19"/>
  <c r="BG219" i="19"/>
  <c r="BF219" i="19"/>
  <c r="T219" i="19"/>
  <c r="R219" i="19"/>
  <c r="P219" i="19"/>
  <c r="BI213" i="19"/>
  <c r="BH213" i="19"/>
  <c r="BG213" i="19"/>
  <c r="BF213" i="19"/>
  <c r="T213" i="19"/>
  <c r="R213" i="19"/>
  <c r="P213" i="19"/>
  <c r="BI206" i="19"/>
  <c r="BH206" i="19"/>
  <c r="BG206" i="19"/>
  <c r="BF206" i="19"/>
  <c r="T206" i="19"/>
  <c r="R206" i="19"/>
  <c r="P206" i="19"/>
  <c r="BI200" i="19"/>
  <c r="BH200" i="19"/>
  <c r="BG200" i="19"/>
  <c r="BF200" i="19"/>
  <c r="T200" i="19"/>
  <c r="R200" i="19"/>
  <c r="P200" i="19"/>
  <c r="BI193" i="19"/>
  <c r="BH193" i="19"/>
  <c r="BG193" i="19"/>
  <c r="BF193" i="19"/>
  <c r="T193" i="19"/>
  <c r="R193" i="19"/>
  <c r="P193" i="19"/>
  <c r="BI187" i="19"/>
  <c r="BH187" i="19"/>
  <c r="BG187" i="19"/>
  <c r="BF187" i="19"/>
  <c r="T187" i="19"/>
  <c r="R187" i="19"/>
  <c r="P187" i="19"/>
  <c r="BI180" i="19"/>
  <c r="BH180" i="19"/>
  <c r="BG180" i="19"/>
  <c r="BF180" i="19"/>
  <c r="T180" i="19"/>
  <c r="R180" i="19"/>
  <c r="P180" i="19"/>
  <c r="BI176" i="19"/>
  <c r="BH176" i="19"/>
  <c r="BG176" i="19"/>
  <c r="BF176" i="19"/>
  <c r="T176" i="19"/>
  <c r="R176" i="19"/>
  <c r="P176" i="19"/>
  <c r="BI170" i="19"/>
  <c r="BH170" i="19"/>
  <c r="BG170" i="19"/>
  <c r="BF170" i="19"/>
  <c r="T170" i="19"/>
  <c r="R170" i="19"/>
  <c r="P170" i="19"/>
  <c r="BI165" i="19"/>
  <c r="BH165" i="19"/>
  <c r="BG165" i="19"/>
  <c r="BF165" i="19"/>
  <c r="T165" i="19"/>
  <c r="R165" i="19"/>
  <c r="P165" i="19"/>
  <c r="BI161" i="19"/>
  <c r="BH161" i="19"/>
  <c r="BG161" i="19"/>
  <c r="BF161" i="19"/>
  <c r="T161" i="19"/>
  <c r="R161" i="19"/>
  <c r="P161" i="19"/>
  <c r="BI156" i="19"/>
  <c r="BH156" i="19"/>
  <c r="BG156" i="19"/>
  <c r="BF156" i="19"/>
  <c r="T156" i="19"/>
  <c r="R156" i="19"/>
  <c r="P156" i="19"/>
  <c r="BI151" i="19"/>
  <c r="BH151" i="19"/>
  <c r="BG151" i="19"/>
  <c r="BF151" i="19"/>
  <c r="T151" i="19"/>
  <c r="R151" i="19"/>
  <c r="P151" i="19"/>
  <c r="BI147" i="19"/>
  <c r="BH147" i="19"/>
  <c r="BG147" i="19"/>
  <c r="BF147" i="19"/>
  <c r="T147" i="19"/>
  <c r="R147" i="19"/>
  <c r="P147" i="19"/>
  <c r="BI141" i="19"/>
  <c r="BH141" i="19"/>
  <c r="BG141" i="19"/>
  <c r="BF141" i="19"/>
  <c r="T141" i="19"/>
  <c r="R141" i="19"/>
  <c r="P141" i="19"/>
  <c r="BI137" i="19"/>
  <c r="BH137" i="19"/>
  <c r="BG137" i="19"/>
  <c r="BF137" i="19"/>
  <c r="T137" i="19"/>
  <c r="R137" i="19"/>
  <c r="P137" i="19"/>
  <c r="BI132" i="19"/>
  <c r="BH132" i="19"/>
  <c r="BG132" i="19"/>
  <c r="BF132" i="19"/>
  <c r="T132" i="19"/>
  <c r="R132" i="19"/>
  <c r="P132" i="19"/>
  <c r="BI128" i="19"/>
  <c r="BH128" i="19"/>
  <c r="BG128" i="19"/>
  <c r="BF128" i="19"/>
  <c r="T128" i="19"/>
  <c r="R128" i="19"/>
  <c r="P128" i="19"/>
  <c r="BI123" i="19"/>
  <c r="BH123" i="19"/>
  <c r="BG123" i="19"/>
  <c r="BF123" i="19"/>
  <c r="T123" i="19"/>
  <c r="R123" i="19"/>
  <c r="P123" i="19"/>
  <c r="BI118" i="19"/>
  <c r="BH118" i="19"/>
  <c r="BG118" i="19"/>
  <c r="BF118" i="19"/>
  <c r="T118" i="19"/>
  <c r="R118" i="19"/>
  <c r="P118" i="19"/>
  <c r="BI111" i="19"/>
  <c r="BH111" i="19"/>
  <c r="BG111" i="19"/>
  <c r="BF111" i="19"/>
  <c r="T111" i="19"/>
  <c r="R111" i="19"/>
  <c r="P111" i="19"/>
  <c r="BI105" i="19"/>
  <c r="BH105" i="19"/>
  <c r="BG105" i="19"/>
  <c r="BF105" i="19"/>
  <c r="T105" i="19"/>
  <c r="R105" i="19"/>
  <c r="P105" i="19"/>
  <c r="BI99" i="19"/>
  <c r="BH99" i="19"/>
  <c r="BG99" i="19"/>
  <c r="BF99" i="19"/>
  <c r="T99" i="19"/>
  <c r="R99" i="19"/>
  <c r="P99" i="19"/>
  <c r="BI94" i="19"/>
  <c r="BH94" i="19"/>
  <c r="BG94" i="19"/>
  <c r="BF94" i="19"/>
  <c r="T94" i="19"/>
  <c r="R94" i="19"/>
  <c r="P94" i="19"/>
  <c r="J88" i="19"/>
  <c r="J87" i="19"/>
  <c r="F87" i="19"/>
  <c r="F85" i="19"/>
  <c r="E83" i="19"/>
  <c r="J59" i="19"/>
  <c r="J58" i="19"/>
  <c r="F58" i="19"/>
  <c r="F56" i="19"/>
  <c r="E54" i="19"/>
  <c r="J20" i="19"/>
  <c r="E20" i="19"/>
  <c r="F88" i="19" s="1"/>
  <c r="J19" i="19"/>
  <c r="J14" i="19"/>
  <c r="J85" i="19" s="1"/>
  <c r="E7" i="19"/>
  <c r="E50" i="19" s="1"/>
  <c r="J39" i="18"/>
  <c r="J38" i="18"/>
  <c r="AY76" i="1"/>
  <c r="J37" i="18"/>
  <c r="AX76" i="1" s="1"/>
  <c r="BI283" i="18"/>
  <c r="BH283" i="18"/>
  <c r="BG283" i="18"/>
  <c r="BF283" i="18"/>
  <c r="T283" i="18"/>
  <c r="R283" i="18"/>
  <c r="P283" i="18"/>
  <c r="BI280" i="18"/>
  <c r="BH280" i="18"/>
  <c r="BG280" i="18"/>
  <c r="BF280" i="18"/>
  <c r="T280" i="18"/>
  <c r="R280" i="18"/>
  <c r="P280" i="18"/>
  <c r="BI277" i="18"/>
  <c r="BH277" i="18"/>
  <c r="BG277" i="18"/>
  <c r="BF277" i="18"/>
  <c r="T277" i="18"/>
  <c r="R277" i="18"/>
  <c r="P277" i="18"/>
  <c r="BI274" i="18"/>
  <c r="BH274" i="18"/>
  <c r="BG274" i="18"/>
  <c r="BF274" i="18"/>
  <c r="T274" i="18"/>
  <c r="R274" i="18"/>
  <c r="P274" i="18"/>
  <c r="BI271" i="18"/>
  <c r="BH271" i="18"/>
  <c r="BG271" i="18"/>
  <c r="BF271" i="18"/>
  <c r="T271" i="18"/>
  <c r="R271" i="18"/>
  <c r="P271" i="18"/>
  <c r="BI268" i="18"/>
  <c r="BH268" i="18"/>
  <c r="BG268" i="18"/>
  <c r="BF268" i="18"/>
  <c r="T268" i="18"/>
  <c r="R268" i="18"/>
  <c r="P268" i="18"/>
  <c r="BI265" i="18"/>
  <c r="BH265" i="18"/>
  <c r="BG265" i="18"/>
  <c r="BF265" i="18"/>
  <c r="T265" i="18"/>
  <c r="R265" i="18"/>
  <c r="P265" i="18"/>
  <c r="BI262" i="18"/>
  <c r="BH262" i="18"/>
  <c r="BG262" i="18"/>
  <c r="BF262" i="18"/>
  <c r="T262" i="18"/>
  <c r="R262" i="18"/>
  <c r="P262" i="18"/>
  <c r="BI259" i="18"/>
  <c r="BH259" i="18"/>
  <c r="BG259" i="18"/>
  <c r="BF259" i="18"/>
  <c r="T259" i="18"/>
  <c r="R259" i="18"/>
  <c r="P259" i="18"/>
  <c r="BI256" i="18"/>
  <c r="BH256" i="18"/>
  <c r="BG256" i="18"/>
  <c r="BF256" i="18"/>
  <c r="T256" i="18"/>
  <c r="R256" i="18"/>
  <c r="P256" i="18"/>
  <c r="BI253" i="18"/>
  <c r="BH253" i="18"/>
  <c r="BG253" i="18"/>
  <c r="BF253" i="18"/>
  <c r="T253" i="18"/>
  <c r="R253" i="18"/>
  <c r="P253" i="18"/>
  <c r="BI250" i="18"/>
  <c r="BH250" i="18"/>
  <c r="BG250" i="18"/>
  <c r="BF250" i="18"/>
  <c r="T250" i="18"/>
  <c r="R250" i="18"/>
  <c r="P250" i="18"/>
  <c r="BI247" i="18"/>
  <c r="BH247" i="18"/>
  <c r="BG247" i="18"/>
  <c r="BF247" i="18"/>
  <c r="T247" i="18"/>
  <c r="R247" i="18"/>
  <c r="P247" i="18"/>
  <c r="BI244" i="18"/>
  <c r="BH244" i="18"/>
  <c r="BG244" i="18"/>
  <c r="BF244" i="18"/>
  <c r="T244" i="18"/>
  <c r="R244" i="18"/>
  <c r="P244" i="18"/>
  <c r="BI239" i="18"/>
  <c r="BH239" i="18"/>
  <c r="BG239" i="18"/>
  <c r="BF239" i="18"/>
  <c r="T239" i="18"/>
  <c r="T238" i="18"/>
  <c r="R239" i="18"/>
  <c r="R238" i="18"/>
  <c r="P239" i="18"/>
  <c r="P238" i="18" s="1"/>
  <c r="BI232" i="18"/>
  <c r="BH232" i="18"/>
  <c r="BG232" i="18"/>
  <c r="BF232" i="18"/>
  <c r="T232" i="18"/>
  <c r="R232" i="18"/>
  <c r="P232" i="18"/>
  <c r="BI229" i="18"/>
  <c r="BH229" i="18"/>
  <c r="BG229" i="18"/>
  <c r="BF229" i="18"/>
  <c r="T229" i="18"/>
  <c r="R229" i="18"/>
  <c r="P229" i="18"/>
  <c r="BI224" i="18"/>
  <c r="BH224" i="18"/>
  <c r="BG224" i="18"/>
  <c r="BF224" i="18"/>
  <c r="T224" i="18"/>
  <c r="R224" i="18"/>
  <c r="P224" i="18"/>
  <c r="BI220" i="18"/>
  <c r="BH220" i="18"/>
  <c r="BG220" i="18"/>
  <c r="BF220" i="18"/>
  <c r="T220" i="18"/>
  <c r="R220" i="18"/>
  <c r="P220" i="18"/>
  <c r="BI215" i="18"/>
  <c r="BH215" i="18"/>
  <c r="BG215" i="18"/>
  <c r="BF215" i="18"/>
  <c r="T215" i="18"/>
  <c r="R215" i="18"/>
  <c r="P215" i="18"/>
  <c r="BI211" i="18"/>
  <c r="BH211" i="18"/>
  <c r="BG211" i="18"/>
  <c r="BF211" i="18"/>
  <c r="T211" i="18"/>
  <c r="R211" i="18"/>
  <c r="P211" i="18"/>
  <c r="BI206" i="18"/>
  <c r="BH206" i="18"/>
  <c r="BG206" i="18"/>
  <c r="BF206" i="18"/>
  <c r="T206" i="18"/>
  <c r="R206" i="18"/>
  <c r="P206" i="18"/>
  <c r="BI201" i="18"/>
  <c r="BH201" i="18"/>
  <c r="BG201" i="18"/>
  <c r="BF201" i="18"/>
  <c r="T201" i="18"/>
  <c r="R201" i="18"/>
  <c r="P201" i="18"/>
  <c r="BI196" i="18"/>
  <c r="BH196" i="18"/>
  <c r="BG196" i="18"/>
  <c r="BF196" i="18"/>
  <c r="T196" i="18"/>
  <c r="R196" i="18"/>
  <c r="P196" i="18"/>
  <c r="BI191" i="18"/>
  <c r="BH191" i="18"/>
  <c r="BG191" i="18"/>
  <c r="BF191" i="18"/>
  <c r="T191" i="18"/>
  <c r="R191" i="18"/>
  <c r="P191" i="18"/>
  <c r="BI186" i="18"/>
  <c r="BH186" i="18"/>
  <c r="BG186" i="18"/>
  <c r="BF186" i="18"/>
  <c r="T186" i="18"/>
  <c r="R186" i="18"/>
  <c r="P186" i="18"/>
  <c r="BI181" i="18"/>
  <c r="BH181" i="18"/>
  <c r="BG181" i="18"/>
  <c r="BF181" i="18"/>
  <c r="T181" i="18"/>
  <c r="R181" i="18"/>
  <c r="P181" i="18"/>
  <c r="BI176" i="18"/>
  <c r="BH176" i="18"/>
  <c r="BG176" i="18"/>
  <c r="BF176" i="18"/>
  <c r="T176" i="18"/>
  <c r="R176" i="18"/>
  <c r="P176" i="18"/>
  <c r="BI171" i="18"/>
  <c r="BH171" i="18"/>
  <c r="BG171" i="18"/>
  <c r="BF171" i="18"/>
  <c r="T171" i="18"/>
  <c r="R171" i="18"/>
  <c r="P171" i="18"/>
  <c r="BI163" i="18"/>
  <c r="BH163" i="18"/>
  <c r="BG163" i="18"/>
  <c r="BF163" i="18"/>
  <c r="T163" i="18"/>
  <c r="R163" i="18"/>
  <c r="P163" i="18"/>
  <c r="BI158" i="18"/>
  <c r="BH158" i="18"/>
  <c r="BG158" i="18"/>
  <c r="BF158" i="18"/>
  <c r="T158" i="18"/>
  <c r="R158" i="18"/>
  <c r="P158" i="18"/>
  <c r="BI152" i="18"/>
  <c r="BH152" i="18"/>
  <c r="BG152" i="18"/>
  <c r="BF152" i="18"/>
  <c r="T152" i="18"/>
  <c r="R152" i="18"/>
  <c r="P152" i="18"/>
  <c r="BI147" i="18"/>
  <c r="BH147" i="18"/>
  <c r="BG147" i="18"/>
  <c r="BF147" i="18"/>
  <c r="T147" i="18"/>
  <c r="R147" i="18"/>
  <c r="P147" i="18"/>
  <c r="BI143" i="18"/>
  <c r="BH143" i="18"/>
  <c r="BG143" i="18"/>
  <c r="BF143" i="18"/>
  <c r="T143" i="18"/>
  <c r="R143" i="18"/>
  <c r="P143" i="18"/>
  <c r="BI138" i="18"/>
  <c r="BH138" i="18"/>
  <c r="BG138" i="18"/>
  <c r="BF138" i="18"/>
  <c r="T138" i="18"/>
  <c r="R138" i="18"/>
  <c r="P138" i="18"/>
  <c r="BI132" i="18"/>
  <c r="BH132" i="18"/>
  <c r="BG132" i="18"/>
  <c r="BF132" i="18"/>
  <c r="T132" i="18"/>
  <c r="R132" i="18"/>
  <c r="P132" i="18"/>
  <c r="BI122" i="18"/>
  <c r="BH122" i="18"/>
  <c r="BG122" i="18"/>
  <c r="BF122" i="18"/>
  <c r="T122" i="18"/>
  <c r="R122" i="18"/>
  <c r="P122" i="18"/>
  <c r="BI111" i="18"/>
  <c r="BH111" i="18"/>
  <c r="BG111" i="18"/>
  <c r="BF111" i="18"/>
  <c r="T111" i="18"/>
  <c r="R111" i="18"/>
  <c r="P111" i="18"/>
  <c r="BI100" i="18"/>
  <c r="BH100" i="18"/>
  <c r="BG100" i="18"/>
  <c r="BF100" i="18"/>
  <c r="T100" i="18"/>
  <c r="R100" i="18"/>
  <c r="P100" i="18"/>
  <c r="BI95" i="18"/>
  <c r="BH95" i="18"/>
  <c r="BG95" i="18"/>
  <c r="BF95" i="18"/>
  <c r="T95" i="18"/>
  <c r="R95" i="18"/>
  <c r="P95" i="18"/>
  <c r="J89" i="18"/>
  <c r="J88" i="18"/>
  <c r="F88" i="18"/>
  <c r="F86" i="18"/>
  <c r="E84" i="18"/>
  <c r="J59" i="18"/>
  <c r="J58" i="18"/>
  <c r="F58" i="18"/>
  <c r="F56" i="18"/>
  <c r="E54" i="18"/>
  <c r="J20" i="18"/>
  <c r="E20" i="18"/>
  <c r="F89" i="18"/>
  <c r="J19" i="18"/>
  <c r="J14" i="18"/>
  <c r="J86" i="18" s="1"/>
  <c r="E7" i="18"/>
  <c r="E50" i="18"/>
  <c r="J39" i="17"/>
  <c r="J38" i="17"/>
  <c r="AY75" i="1"/>
  <c r="J37" i="17"/>
  <c r="AX75" i="1"/>
  <c r="BI280" i="17"/>
  <c r="BH280" i="17"/>
  <c r="BG280" i="17"/>
  <c r="BF280" i="17"/>
  <c r="T280" i="17"/>
  <c r="R280" i="17"/>
  <c r="P280" i="17"/>
  <c r="BI277" i="17"/>
  <c r="BH277" i="17"/>
  <c r="BG277" i="17"/>
  <c r="BF277" i="17"/>
  <c r="T277" i="17"/>
  <c r="R277" i="17"/>
  <c r="P277" i="17"/>
  <c r="BI274" i="17"/>
  <c r="BH274" i="17"/>
  <c r="BG274" i="17"/>
  <c r="BF274" i="17"/>
  <c r="T274" i="17"/>
  <c r="R274" i="17"/>
  <c r="P274" i="17"/>
  <c r="BI271" i="17"/>
  <c r="BH271" i="17"/>
  <c r="BG271" i="17"/>
  <c r="BF271" i="17"/>
  <c r="T271" i="17"/>
  <c r="R271" i="17"/>
  <c r="P271" i="17"/>
  <c r="BI268" i="17"/>
  <c r="BH268" i="17"/>
  <c r="BG268" i="17"/>
  <c r="BF268" i="17"/>
  <c r="T268" i="17"/>
  <c r="R268" i="17"/>
  <c r="P268" i="17"/>
  <c r="BI265" i="17"/>
  <c r="BH265" i="17"/>
  <c r="BG265" i="17"/>
  <c r="BF265" i="17"/>
  <c r="T265" i="17"/>
  <c r="R265" i="17"/>
  <c r="P265" i="17"/>
  <c r="BI262" i="17"/>
  <c r="BH262" i="17"/>
  <c r="BG262" i="17"/>
  <c r="BF262" i="17"/>
  <c r="T262" i="17"/>
  <c r="R262" i="17"/>
  <c r="P262" i="17"/>
  <c r="BI259" i="17"/>
  <c r="BH259" i="17"/>
  <c r="BG259" i="17"/>
  <c r="BF259" i="17"/>
  <c r="T259" i="17"/>
  <c r="R259" i="17"/>
  <c r="P259" i="17"/>
  <c r="BI256" i="17"/>
  <c r="BH256" i="17"/>
  <c r="BG256" i="17"/>
  <c r="BF256" i="17"/>
  <c r="T256" i="17"/>
  <c r="R256" i="17"/>
  <c r="P256" i="17"/>
  <c r="BI253" i="17"/>
  <c r="BH253" i="17"/>
  <c r="BG253" i="17"/>
  <c r="BF253" i="17"/>
  <c r="T253" i="17"/>
  <c r="R253" i="17"/>
  <c r="P253" i="17"/>
  <c r="BI250" i="17"/>
  <c r="BH250" i="17"/>
  <c r="BG250" i="17"/>
  <c r="BF250" i="17"/>
  <c r="T250" i="17"/>
  <c r="R250" i="17"/>
  <c r="P250" i="17"/>
  <c r="BI247" i="17"/>
  <c r="BH247" i="17"/>
  <c r="BG247" i="17"/>
  <c r="BF247" i="17"/>
  <c r="T247" i="17"/>
  <c r="R247" i="17"/>
  <c r="P247" i="17"/>
  <c r="BI242" i="17"/>
  <c r="BH242" i="17"/>
  <c r="BG242" i="17"/>
  <c r="BF242" i="17"/>
  <c r="T242" i="17"/>
  <c r="T241" i="17" s="1"/>
  <c r="R242" i="17"/>
  <c r="R241" i="17" s="1"/>
  <c r="P242" i="17"/>
  <c r="P241" i="17"/>
  <c r="BI235" i="17"/>
  <c r="BH235" i="17"/>
  <c r="BG235" i="17"/>
  <c r="BF235" i="17"/>
  <c r="T235" i="17"/>
  <c r="R235" i="17"/>
  <c r="P235" i="17"/>
  <c r="BI232" i="17"/>
  <c r="BH232" i="17"/>
  <c r="BG232" i="17"/>
  <c r="BF232" i="17"/>
  <c r="T232" i="17"/>
  <c r="R232" i="17"/>
  <c r="P232" i="17"/>
  <c r="BI227" i="17"/>
  <c r="BH227" i="17"/>
  <c r="BG227" i="17"/>
  <c r="BF227" i="17"/>
  <c r="T227" i="17"/>
  <c r="R227" i="17"/>
  <c r="P227" i="17"/>
  <c r="BI223" i="17"/>
  <c r="BH223" i="17"/>
  <c r="BG223" i="17"/>
  <c r="BF223" i="17"/>
  <c r="T223" i="17"/>
  <c r="R223" i="17"/>
  <c r="P223" i="17"/>
  <c r="BI218" i="17"/>
  <c r="BH218" i="17"/>
  <c r="BG218" i="17"/>
  <c r="BF218" i="17"/>
  <c r="T218" i="17"/>
  <c r="R218" i="17"/>
  <c r="P218" i="17"/>
  <c r="BI214" i="17"/>
  <c r="BH214" i="17"/>
  <c r="BG214" i="17"/>
  <c r="BF214" i="17"/>
  <c r="T214" i="17"/>
  <c r="R214" i="17"/>
  <c r="P214" i="17"/>
  <c r="BI209" i="17"/>
  <c r="BH209" i="17"/>
  <c r="BG209" i="17"/>
  <c r="BF209" i="17"/>
  <c r="T209" i="17"/>
  <c r="R209" i="17"/>
  <c r="P209" i="17"/>
  <c r="BI204" i="17"/>
  <c r="BH204" i="17"/>
  <c r="BG204" i="17"/>
  <c r="BF204" i="17"/>
  <c r="T204" i="17"/>
  <c r="R204" i="17"/>
  <c r="P204" i="17"/>
  <c r="BI199" i="17"/>
  <c r="BH199" i="17"/>
  <c r="BG199" i="17"/>
  <c r="BF199" i="17"/>
  <c r="T199" i="17"/>
  <c r="R199" i="17"/>
  <c r="P199" i="17"/>
  <c r="BI194" i="17"/>
  <c r="BH194" i="17"/>
  <c r="BG194" i="17"/>
  <c r="BF194" i="17"/>
  <c r="T194" i="17"/>
  <c r="R194" i="17"/>
  <c r="P194" i="17"/>
  <c r="BI189" i="17"/>
  <c r="BH189" i="17"/>
  <c r="BG189" i="17"/>
  <c r="BF189" i="17"/>
  <c r="T189" i="17"/>
  <c r="R189" i="17"/>
  <c r="P189" i="17"/>
  <c r="BI184" i="17"/>
  <c r="BH184" i="17"/>
  <c r="BG184" i="17"/>
  <c r="BF184" i="17"/>
  <c r="T184" i="17"/>
  <c r="R184" i="17"/>
  <c r="P184" i="17"/>
  <c r="BI179" i="17"/>
  <c r="BH179" i="17"/>
  <c r="BG179" i="17"/>
  <c r="BF179" i="17"/>
  <c r="T179" i="17"/>
  <c r="R179" i="17"/>
  <c r="P179" i="17"/>
  <c r="BI174" i="17"/>
  <c r="BH174" i="17"/>
  <c r="BG174" i="17"/>
  <c r="BF174" i="17"/>
  <c r="T174" i="17"/>
  <c r="R174" i="17"/>
  <c r="P174" i="17"/>
  <c r="BI166" i="17"/>
  <c r="BH166" i="17"/>
  <c r="BG166" i="17"/>
  <c r="BF166" i="17"/>
  <c r="T166" i="17"/>
  <c r="R166" i="17"/>
  <c r="P166" i="17"/>
  <c r="BI161" i="17"/>
  <c r="BH161" i="17"/>
  <c r="BG161" i="17"/>
  <c r="BF161" i="17"/>
  <c r="T161" i="17"/>
  <c r="R161" i="17"/>
  <c r="P161" i="17"/>
  <c r="BI155" i="17"/>
  <c r="BH155" i="17"/>
  <c r="BG155" i="17"/>
  <c r="BF155" i="17"/>
  <c r="T155" i="17"/>
  <c r="R155" i="17"/>
  <c r="P155" i="17"/>
  <c r="BI150" i="17"/>
  <c r="BH150" i="17"/>
  <c r="BG150" i="17"/>
  <c r="BF150" i="17"/>
  <c r="T150" i="17"/>
  <c r="R150" i="17"/>
  <c r="P150" i="17"/>
  <c r="BI146" i="17"/>
  <c r="BH146" i="17"/>
  <c r="BG146" i="17"/>
  <c r="BF146" i="17"/>
  <c r="T146" i="17"/>
  <c r="R146" i="17"/>
  <c r="P146" i="17"/>
  <c r="BI141" i="17"/>
  <c r="BH141" i="17"/>
  <c r="BG141" i="17"/>
  <c r="BF141" i="17"/>
  <c r="T141" i="17"/>
  <c r="R141" i="17"/>
  <c r="P141" i="17"/>
  <c r="BI126" i="17"/>
  <c r="BH126" i="17"/>
  <c r="BG126" i="17"/>
  <c r="BF126" i="17"/>
  <c r="T126" i="17"/>
  <c r="R126" i="17"/>
  <c r="P126" i="17"/>
  <c r="BI113" i="17"/>
  <c r="BH113" i="17"/>
  <c r="BG113" i="17"/>
  <c r="BF113" i="17"/>
  <c r="T113" i="17"/>
  <c r="R113" i="17"/>
  <c r="P113" i="17"/>
  <c r="BI100" i="17"/>
  <c r="BH100" i="17"/>
  <c r="BG100" i="17"/>
  <c r="BF100" i="17"/>
  <c r="T100" i="17"/>
  <c r="R100" i="17"/>
  <c r="P100" i="17"/>
  <c r="BI95" i="17"/>
  <c r="BH95" i="17"/>
  <c r="BG95" i="17"/>
  <c r="BF95" i="17"/>
  <c r="T95" i="17"/>
  <c r="R95" i="17"/>
  <c r="P95" i="17"/>
  <c r="J89" i="17"/>
  <c r="J88" i="17"/>
  <c r="F88" i="17"/>
  <c r="F86" i="17"/>
  <c r="E84" i="17"/>
  <c r="J59" i="17"/>
  <c r="J58" i="17"/>
  <c r="F58" i="17"/>
  <c r="F56" i="17"/>
  <c r="E54" i="17"/>
  <c r="J20" i="17"/>
  <c r="E20" i="17"/>
  <c r="F89" i="17" s="1"/>
  <c r="J19" i="17"/>
  <c r="J14" i="17"/>
  <c r="J86" i="17"/>
  <c r="E7" i="17"/>
  <c r="E80" i="17"/>
  <c r="J39" i="16"/>
  <c r="J38" i="16"/>
  <c r="AY74" i="1"/>
  <c r="J37" i="16"/>
  <c r="AX74" i="1" s="1"/>
  <c r="BI259" i="16"/>
  <c r="BH259" i="16"/>
  <c r="BG259" i="16"/>
  <c r="BF259" i="16"/>
  <c r="T259" i="16"/>
  <c r="R259" i="16"/>
  <c r="P259" i="16"/>
  <c r="BI256" i="16"/>
  <c r="BH256" i="16"/>
  <c r="BG256" i="16"/>
  <c r="BF256" i="16"/>
  <c r="T256" i="16"/>
  <c r="R256" i="16"/>
  <c r="P256" i="16"/>
  <c r="BI253" i="16"/>
  <c r="BH253" i="16"/>
  <c r="BG253" i="16"/>
  <c r="BF253" i="16"/>
  <c r="T253" i="16"/>
  <c r="R253" i="16"/>
  <c r="P253" i="16"/>
  <c r="BI250" i="16"/>
  <c r="BH250" i="16"/>
  <c r="BG250" i="16"/>
  <c r="BF250" i="16"/>
  <c r="T250" i="16"/>
  <c r="R250" i="16"/>
  <c r="P250" i="16"/>
  <c r="BI247" i="16"/>
  <c r="BH247" i="16"/>
  <c r="BG247" i="16"/>
  <c r="BF247" i="16"/>
  <c r="T247" i="16"/>
  <c r="R247" i="16"/>
  <c r="P247" i="16"/>
  <c r="BI244" i="16"/>
  <c r="BH244" i="16"/>
  <c r="BG244" i="16"/>
  <c r="BF244" i="16"/>
  <c r="T244" i="16"/>
  <c r="R244" i="16"/>
  <c r="P244" i="16"/>
  <c r="BI241" i="16"/>
  <c r="BH241" i="16"/>
  <c r="BG241" i="16"/>
  <c r="BF241" i="16"/>
  <c r="T241" i="16"/>
  <c r="R241" i="16"/>
  <c r="P241" i="16"/>
  <c r="BI238" i="16"/>
  <c r="BH238" i="16"/>
  <c r="BG238" i="16"/>
  <c r="BF238" i="16"/>
  <c r="T238" i="16"/>
  <c r="R238" i="16"/>
  <c r="P238" i="16"/>
  <c r="BI235" i="16"/>
  <c r="BH235" i="16"/>
  <c r="BG235" i="16"/>
  <c r="BF235" i="16"/>
  <c r="T235" i="16"/>
  <c r="R235" i="16"/>
  <c r="P235" i="16"/>
  <c r="BI232" i="16"/>
  <c r="BH232" i="16"/>
  <c r="BG232" i="16"/>
  <c r="BF232" i="16"/>
  <c r="T232" i="16"/>
  <c r="R232" i="16"/>
  <c r="P232" i="16"/>
  <c r="BI229" i="16"/>
  <c r="BH229" i="16"/>
  <c r="BG229" i="16"/>
  <c r="BF229" i="16"/>
  <c r="T229" i="16"/>
  <c r="R229" i="16"/>
  <c r="P229" i="16"/>
  <c r="BI226" i="16"/>
  <c r="BH226" i="16"/>
  <c r="BG226" i="16"/>
  <c r="BF226" i="16"/>
  <c r="T226" i="16"/>
  <c r="R226" i="16"/>
  <c r="P226" i="16"/>
  <c r="BI221" i="16"/>
  <c r="BH221" i="16"/>
  <c r="BG221" i="16"/>
  <c r="BF221" i="16"/>
  <c r="T221" i="16"/>
  <c r="T220" i="16"/>
  <c r="R221" i="16"/>
  <c r="R220" i="16" s="1"/>
  <c r="P221" i="16"/>
  <c r="P220" i="16"/>
  <c r="BI214" i="16"/>
  <c r="BH214" i="16"/>
  <c r="BG214" i="16"/>
  <c r="BF214" i="16"/>
  <c r="T214" i="16"/>
  <c r="R214" i="16"/>
  <c r="P214" i="16"/>
  <c r="BI211" i="16"/>
  <c r="BH211" i="16"/>
  <c r="BG211" i="16"/>
  <c r="BF211" i="16"/>
  <c r="T211" i="16"/>
  <c r="R211" i="16"/>
  <c r="P211" i="16"/>
  <c r="BI206" i="16"/>
  <c r="BH206" i="16"/>
  <c r="BG206" i="16"/>
  <c r="BF206" i="16"/>
  <c r="T206" i="16"/>
  <c r="R206" i="16"/>
  <c r="P206" i="16"/>
  <c r="BI202" i="16"/>
  <c r="BH202" i="16"/>
  <c r="BG202" i="16"/>
  <c r="BF202" i="16"/>
  <c r="T202" i="16"/>
  <c r="R202" i="16"/>
  <c r="P202" i="16"/>
  <c r="BI197" i="16"/>
  <c r="BH197" i="16"/>
  <c r="BG197" i="16"/>
  <c r="BF197" i="16"/>
  <c r="T197" i="16"/>
  <c r="R197" i="16"/>
  <c r="P197" i="16"/>
  <c r="BI193" i="16"/>
  <c r="BH193" i="16"/>
  <c r="BG193" i="16"/>
  <c r="BF193" i="16"/>
  <c r="T193" i="16"/>
  <c r="R193" i="16"/>
  <c r="P193" i="16"/>
  <c r="BI188" i="16"/>
  <c r="BH188" i="16"/>
  <c r="BG188" i="16"/>
  <c r="BF188" i="16"/>
  <c r="T188" i="16"/>
  <c r="R188" i="16"/>
  <c r="P188" i="16"/>
  <c r="BI183" i="16"/>
  <c r="BH183" i="16"/>
  <c r="BG183" i="16"/>
  <c r="BF183" i="16"/>
  <c r="T183" i="16"/>
  <c r="R183" i="16"/>
  <c r="P183" i="16"/>
  <c r="BI178" i="16"/>
  <c r="BH178" i="16"/>
  <c r="BG178" i="16"/>
  <c r="BF178" i="16"/>
  <c r="T178" i="16"/>
  <c r="R178" i="16"/>
  <c r="P178" i="16"/>
  <c r="BI173" i="16"/>
  <c r="BH173" i="16"/>
  <c r="BG173" i="16"/>
  <c r="BF173" i="16"/>
  <c r="T173" i="16"/>
  <c r="R173" i="16"/>
  <c r="P173" i="16"/>
  <c r="BI168" i="16"/>
  <c r="BH168" i="16"/>
  <c r="BG168" i="16"/>
  <c r="BF168" i="16"/>
  <c r="T168" i="16"/>
  <c r="R168" i="16"/>
  <c r="P168" i="16"/>
  <c r="BI163" i="16"/>
  <c r="BH163" i="16"/>
  <c r="BG163" i="16"/>
  <c r="BF163" i="16"/>
  <c r="T163" i="16"/>
  <c r="R163" i="16"/>
  <c r="P163" i="16"/>
  <c r="BI158" i="16"/>
  <c r="BH158" i="16"/>
  <c r="BG158" i="16"/>
  <c r="BF158" i="16"/>
  <c r="T158" i="16"/>
  <c r="R158" i="16"/>
  <c r="P158" i="16"/>
  <c r="BI153" i="16"/>
  <c r="BH153" i="16"/>
  <c r="BG153" i="16"/>
  <c r="BF153" i="16"/>
  <c r="T153" i="16"/>
  <c r="R153" i="16"/>
  <c r="P153" i="16"/>
  <c r="BI145" i="16"/>
  <c r="BH145" i="16"/>
  <c r="BG145" i="16"/>
  <c r="BF145" i="16"/>
  <c r="T145" i="16"/>
  <c r="R145" i="16"/>
  <c r="P145" i="16"/>
  <c r="BI140" i="16"/>
  <c r="BH140" i="16"/>
  <c r="BG140" i="16"/>
  <c r="BF140" i="16"/>
  <c r="T140" i="16"/>
  <c r="R140" i="16"/>
  <c r="P140" i="16"/>
  <c r="BI134" i="16"/>
  <c r="BH134" i="16"/>
  <c r="BG134" i="16"/>
  <c r="BF134" i="16"/>
  <c r="T134" i="16"/>
  <c r="R134" i="16"/>
  <c r="P134" i="16"/>
  <c r="BI129" i="16"/>
  <c r="BH129" i="16"/>
  <c r="BG129" i="16"/>
  <c r="BF129" i="16"/>
  <c r="T129" i="16"/>
  <c r="R129" i="16"/>
  <c r="P129" i="16"/>
  <c r="BI125" i="16"/>
  <c r="BH125" i="16"/>
  <c r="BG125" i="16"/>
  <c r="BF125" i="16"/>
  <c r="T125" i="16"/>
  <c r="R125" i="16"/>
  <c r="P125" i="16"/>
  <c r="BI120" i="16"/>
  <c r="BH120" i="16"/>
  <c r="BG120" i="16"/>
  <c r="BF120" i="16"/>
  <c r="T120" i="16"/>
  <c r="R120" i="16"/>
  <c r="P120" i="16"/>
  <c r="BI112" i="16"/>
  <c r="BH112" i="16"/>
  <c r="BG112" i="16"/>
  <c r="BF112" i="16"/>
  <c r="T112" i="16"/>
  <c r="R112" i="16"/>
  <c r="P112" i="16"/>
  <c r="BI106" i="16"/>
  <c r="BH106" i="16"/>
  <c r="BG106" i="16"/>
  <c r="BF106" i="16"/>
  <c r="T106" i="16"/>
  <c r="R106" i="16"/>
  <c r="P106" i="16"/>
  <c r="BI100" i="16"/>
  <c r="BH100" i="16"/>
  <c r="BG100" i="16"/>
  <c r="BF100" i="16"/>
  <c r="T100" i="16"/>
  <c r="R100" i="16"/>
  <c r="P100" i="16"/>
  <c r="BI95" i="16"/>
  <c r="BH95" i="16"/>
  <c r="BG95" i="16"/>
  <c r="BF95" i="16"/>
  <c r="T95" i="16"/>
  <c r="R95" i="16"/>
  <c r="P95" i="16"/>
  <c r="J89" i="16"/>
  <c r="J88" i="16"/>
  <c r="F88" i="16"/>
  <c r="F86" i="16"/>
  <c r="E84" i="16"/>
  <c r="J59" i="16"/>
  <c r="J58" i="16"/>
  <c r="F58" i="16"/>
  <c r="F56" i="16"/>
  <c r="E54" i="16"/>
  <c r="J20" i="16"/>
  <c r="E20" i="16"/>
  <c r="F59" i="16" s="1"/>
  <c r="J19" i="16"/>
  <c r="J14" i="16"/>
  <c r="J86" i="16" s="1"/>
  <c r="E7" i="16"/>
  <c r="E50" i="16" s="1"/>
  <c r="J39" i="15"/>
  <c r="J38" i="15"/>
  <c r="AY73" i="1"/>
  <c r="J37" i="15"/>
  <c r="AX73" i="1" s="1"/>
  <c r="BI261" i="15"/>
  <c r="BH261" i="15"/>
  <c r="BG261" i="15"/>
  <c r="BF261" i="15"/>
  <c r="T261" i="15"/>
  <c r="R261" i="15"/>
  <c r="P261" i="15"/>
  <c r="BI258" i="15"/>
  <c r="BH258" i="15"/>
  <c r="BG258" i="15"/>
  <c r="BF258" i="15"/>
  <c r="T258" i="15"/>
  <c r="R258" i="15"/>
  <c r="P258" i="15"/>
  <c r="BI255" i="15"/>
  <c r="BH255" i="15"/>
  <c r="BG255" i="15"/>
  <c r="BF255" i="15"/>
  <c r="T255" i="15"/>
  <c r="R255" i="15"/>
  <c r="P255" i="15"/>
  <c r="BI252" i="15"/>
  <c r="BH252" i="15"/>
  <c r="BG252" i="15"/>
  <c r="BF252" i="15"/>
  <c r="T252" i="15"/>
  <c r="R252" i="15"/>
  <c r="P252" i="15"/>
  <c r="BI249" i="15"/>
  <c r="BH249" i="15"/>
  <c r="BG249" i="15"/>
  <c r="BF249" i="15"/>
  <c r="T249" i="15"/>
  <c r="R249" i="15"/>
  <c r="P249" i="15"/>
  <c r="BI246" i="15"/>
  <c r="BH246" i="15"/>
  <c r="BG246" i="15"/>
  <c r="BF246" i="15"/>
  <c r="T246" i="15"/>
  <c r="R246" i="15"/>
  <c r="P246" i="15"/>
  <c r="BI243" i="15"/>
  <c r="BH243" i="15"/>
  <c r="BG243" i="15"/>
  <c r="BF243" i="15"/>
  <c r="T243" i="15"/>
  <c r="R243" i="15"/>
  <c r="P243" i="15"/>
  <c r="BI240" i="15"/>
  <c r="BH240" i="15"/>
  <c r="BG240" i="15"/>
  <c r="BF240" i="15"/>
  <c r="T240" i="15"/>
  <c r="R240" i="15"/>
  <c r="P240" i="15"/>
  <c r="BI237" i="15"/>
  <c r="BH237" i="15"/>
  <c r="BG237" i="15"/>
  <c r="BF237" i="15"/>
  <c r="T237" i="15"/>
  <c r="R237" i="15"/>
  <c r="P237" i="15"/>
  <c r="BI234" i="15"/>
  <c r="BH234" i="15"/>
  <c r="BG234" i="15"/>
  <c r="BF234" i="15"/>
  <c r="T234" i="15"/>
  <c r="R234" i="15"/>
  <c r="P234" i="15"/>
  <c r="BI231" i="15"/>
  <c r="BH231" i="15"/>
  <c r="BG231" i="15"/>
  <c r="BF231" i="15"/>
  <c r="T231" i="15"/>
  <c r="R231" i="15"/>
  <c r="P231" i="15"/>
  <c r="BI228" i="15"/>
  <c r="BH228" i="15"/>
  <c r="BG228" i="15"/>
  <c r="BF228" i="15"/>
  <c r="T228" i="15"/>
  <c r="R228" i="15"/>
  <c r="P228" i="15"/>
  <c r="BI225" i="15"/>
  <c r="BH225" i="15"/>
  <c r="BG225" i="15"/>
  <c r="BF225" i="15"/>
  <c r="T225" i="15"/>
  <c r="R225" i="15"/>
  <c r="P225" i="15"/>
  <c r="BI220" i="15"/>
  <c r="BH220" i="15"/>
  <c r="BG220" i="15"/>
  <c r="BF220" i="15"/>
  <c r="T220" i="15"/>
  <c r="T219" i="15"/>
  <c r="R220" i="15"/>
  <c r="R219" i="15" s="1"/>
  <c r="P220" i="15"/>
  <c r="P219" i="15" s="1"/>
  <c r="BI213" i="15"/>
  <c r="BH213" i="15"/>
  <c r="BG213" i="15"/>
  <c r="BF213" i="15"/>
  <c r="T213" i="15"/>
  <c r="R213" i="15"/>
  <c r="P213" i="15"/>
  <c r="BI210" i="15"/>
  <c r="BH210" i="15"/>
  <c r="BG210" i="15"/>
  <c r="BF210" i="15"/>
  <c r="T210" i="15"/>
  <c r="R210" i="15"/>
  <c r="P210" i="15"/>
  <c r="BI205" i="15"/>
  <c r="BH205" i="15"/>
  <c r="BG205" i="15"/>
  <c r="BF205" i="15"/>
  <c r="T205" i="15"/>
  <c r="R205" i="15"/>
  <c r="P205" i="15"/>
  <c r="BI201" i="15"/>
  <c r="BH201" i="15"/>
  <c r="BG201" i="15"/>
  <c r="BF201" i="15"/>
  <c r="T201" i="15"/>
  <c r="R201" i="15"/>
  <c r="P201" i="15"/>
  <c r="BI196" i="15"/>
  <c r="BH196" i="15"/>
  <c r="BG196" i="15"/>
  <c r="BF196" i="15"/>
  <c r="T196" i="15"/>
  <c r="R196" i="15"/>
  <c r="P196" i="15"/>
  <c r="BI192" i="15"/>
  <c r="BH192" i="15"/>
  <c r="BG192" i="15"/>
  <c r="BF192" i="15"/>
  <c r="T192" i="15"/>
  <c r="R192" i="15"/>
  <c r="P192" i="15"/>
  <c r="BI187" i="15"/>
  <c r="BH187" i="15"/>
  <c r="BG187" i="15"/>
  <c r="BF187" i="15"/>
  <c r="T187" i="15"/>
  <c r="R187" i="15"/>
  <c r="P187" i="15"/>
  <c r="BI182" i="15"/>
  <c r="BH182" i="15"/>
  <c r="BG182" i="15"/>
  <c r="BF182" i="15"/>
  <c r="T182" i="15"/>
  <c r="R182" i="15"/>
  <c r="P182" i="15"/>
  <c r="BI177" i="15"/>
  <c r="BH177" i="15"/>
  <c r="BG177" i="15"/>
  <c r="BF177" i="15"/>
  <c r="T177" i="15"/>
  <c r="R177" i="15"/>
  <c r="P177" i="15"/>
  <c r="BI172" i="15"/>
  <c r="BH172" i="15"/>
  <c r="BG172" i="15"/>
  <c r="BF172" i="15"/>
  <c r="T172" i="15"/>
  <c r="R172" i="15"/>
  <c r="P172" i="15"/>
  <c r="BI167" i="15"/>
  <c r="BH167" i="15"/>
  <c r="BG167" i="15"/>
  <c r="BF167" i="15"/>
  <c r="T167" i="15"/>
  <c r="R167" i="15"/>
  <c r="P167" i="15"/>
  <c r="BI162" i="15"/>
  <c r="BH162" i="15"/>
  <c r="BG162" i="15"/>
  <c r="BF162" i="15"/>
  <c r="T162" i="15"/>
  <c r="R162" i="15"/>
  <c r="P162" i="15"/>
  <c r="BI157" i="15"/>
  <c r="BH157" i="15"/>
  <c r="BG157" i="15"/>
  <c r="BF157" i="15"/>
  <c r="T157" i="15"/>
  <c r="R157" i="15"/>
  <c r="P157" i="15"/>
  <c r="BI152" i="15"/>
  <c r="BH152" i="15"/>
  <c r="BG152" i="15"/>
  <c r="BF152" i="15"/>
  <c r="T152" i="15"/>
  <c r="R152" i="15"/>
  <c r="P152" i="15"/>
  <c r="BI144" i="15"/>
  <c r="BH144" i="15"/>
  <c r="BG144" i="15"/>
  <c r="BF144" i="15"/>
  <c r="T144" i="15"/>
  <c r="R144" i="15"/>
  <c r="P144" i="15"/>
  <c r="BI139" i="15"/>
  <c r="BH139" i="15"/>
  <c r="BG139" i="15"/>
  <c r="BF139" i="15"/>
  <c r="T139" i="15"/>
  <c r="R139" i="15"/>
  <c r="P139" i="15"/>
  <c r="BI133" i="15"/>
  <c r="BH133" i="15"/>
  <c r="BG133" i="15"/>
  <c r="BF133" i="15"/>
  <c r="T133" i="15"/>
  <c r="R133" i="15"/>
  <c r="P133" i="15"/>
  <c r="BI129" i="15"/>
  <c r="BH129" i="15"/>
  <c r="BG129" i="15"/>
  <c r="BF129" i="15"/>
  <c r="T129" i="15"/>
  <c r="R129" i="15"/>
  <c r="P129" i="15"/>
  <c r="BI125" i="15"/>
  <c r="BH125" i="15"/>
  <c r="BG125" i="15"/>
  <c r="BF125" i="15"/>
  <c r="T125" i="15"/>
  <c r="R125" i="15"/>
  <c r="P125" i="15"/>
  <c r="BI120" i="15"/>
  <c r="BH120" i="15"/>
  <c r="BG120" i="15"/>
  <c r="BF120" i="15"/>
  <c r="T120" i="15"/>
  <c r="R120" i="15"/>
  <c r="P120" i="15"/>
  <c r="BI112" i="15"/>
  <c r="BH112" i="15"/>
  <c r="BG112" i="15"/>
  <c r="BF112" i="15"/>
  <c r="T112" i="15"/>
  <c r="R112" i="15"/>
  <c r="P112" i="15"/>
  <c r="BI106" i="15"/>
  <c r="BH106" i="15"/>
  <c r="BG106" i="15"/>
  <c r="BF106" i="15"/>
  <c r="T106" i="15"/>
  <c r="R106" i="15"/>
  <c r="P106" i="15"/>
  <c r="BI100" i="15"/>
  <c r="BH100" i="15"/>
  <c r="BG100" i="15"/>
  <c r="BF100" i="15"/>
  <c r="T100" i="15"/>
  <c r="R100" i="15"/>
  <c r="P100" i="15"/>
  <c r="BI95" i="15"/>
  <c r="BH95" i="15"/>
  <c r="BG95" i="15"/>
  <c r="BF95" i="15"/>
  <c r="T95" i="15"/>
  <c r="R95" i="15"/>
  <c r="P95" i="15"/>
  <c r="J89" i="15"/>
  <c r="J88" i="15"/>
  <c r="F88" i="15"/>
  <c r="F86" i="15"/>
  <c r="E84" i="15"/>
  <c r="J59" i="15"/>
  <c r="J58" i="15"/>
  <c r="F58" i="15"/>
  <c r="F56" i="15"/>
  <c r="E54" i="15"/>
  <c r="J20" i="15"/>
  <c r="E20" i="15"/>
  <c r="F89" i="15"/>
  <c r="J19" i="15"/>
  <c r="J14" i="15"/>
  <c r="J56" i="15"/>
  <c r="E7" i="15"/>
  <c r="E80" i="15" s="1"/>
  <c r="J39" i="14"/>
  <c r="J38" i="14"/>
  <c r="AY72" i="1" s="1"/>
  <c r="J37" i="14"/>
  <c r="AX72" i="1"/>
  <c r="BI222" i="14"/>
  <c r="BH222" i="14"/>
  <c r="BG222" i="14"/>
  <c r="BF222" i="14"/>
  <c r="T222" i="14"/>
  <c r="R222" i="14"/>
  <c r="P222" i="14"/>
  <c r="BI219" i="14"/>
  <c r="BH219" i="14"/>
  <c r="BG219" i="14"/>
  <c r="BF219" i="14"/>
  <c r="T219" i="14"/>
  <c r="R219" i="14"/>
  <c r="P219" i="14"/>
  <c r="BI217" i="14"/>
  <c r="BH217" i="14"/>
  <c r="BG217" i="14"/>
  <c r="BF217" i="14"/>
  <c r="T217" i="14"/>
  <c r="R217" i="14"/>
  <c r="P217" i="14"/>
  <c r="BI215" i="14"/>
  <c r="BH215" i="14"/>
  <c r="BG215" i="14"/>
  <c r="BF215" i="14"/>
  <c r="T215" i="14"/>
  <c r="R215" i="14"/>
  <c r="P215" i="14"/>
  <c r="BI212" i="14"/>
  <c r="BH212" i="14"/>
  <c r="BG212" i="14"/>
  <c r="BF212" i="14"/>
  <c r="T212" i="14"/>
  <c r="R212" i="14"/>
  <c r="P212" i="14"/>
  <c r="BI209" i="14"/>
  <c r="BH209" i="14"/>
  <c r="BG209" i="14"/>
  <c r="BF209" i="14"/>
  <c r="T209" i="14"/>
  <c r="R209" i="14"/>
  <c r="P209" i="14"/>
  <c r="BI204" i="14"/>
  <c r="BH204" i="14"/>
  <c r="BG204" i="14"/>
  <c r="BF204" i="14"/>
  <c r="T204" i="14"/>
  <c r="T203" i="14"/>
  <c r="R204" i="14"/>
  <c r="R203" i="14"/>
  <c r="P204" i="14"/>
  <c r="P203" i="14"/>
  <c r="BI197" i="14"/>
  <c r="BH197" i="14"/>
  <c r="BG197" i="14"/>
  <c r="BF197" i="14"/>
  <c r="T197" i="14"/>
  <c r="R197" i="14"/>
  <c r="P197" i="14"/>
  <c r="BI194" i="14"/>
  <c r="BH194" i="14"/>
  <c r="BG194" i="14"/>
  <c r="BF194" i="14"/>
  <c r="T194" i="14"/>
  <c r="R194" i="14"/>
  <c r="P194" i="14"/>
  <c r="BI189" i="14"/>
  <c r="BH189" i="14"/>
  <c r="BG189" i="14"/>
  <c r="BF189" i="14"/>
  <c r="T189" i="14"/>
  <c r="R189" i="14"/>
  <c r="P189" i="14"/>
  <c r="BI185" i="14"/>
  <c r="BH185" i="14"/>
  <c r="BG185" i="14"/>
  <c r="BF185" i="14"/>
  <c r="T185" i="14"/>
  <c r="R185" i="14"/>
  <c r="P185" i="14"/>
  <c r="BI180" i="14"/>
  <c r="BH180" i="14"/>
  <c r="BG180" i="14"/>
  <c r="BF180" i="14"/>
  <c r="T180" i="14"/>
  <c r="R180" i="14"/>
  <c r="P180" i="14"/>
  <c r="BI176" i="14"/>
  <c r="BH176" i="14"/>
  <c r="BG176" i="14"/>
  <c r="BF176" i="14"/>
  <c r="T176" i="14"/>
  <c r="R176" i="14"/>
  <c r="P176" i="14"/>
  <c r="BI171" i="14"/>
  <c r="BH171" i="14"/>
  <c r="BG171" i="14"/>
  <c r="BF171" i="14"/>
  <c r="T171" i="14"/>
  <c r="R171" i="14"/>
  <c r="P171" i="14"/>
  <c r="BI166" i="14"/>
  <c r="BH166" i="14"/>
  <c r="BG166" i="14"/>
  <c r="BF166" i="14"/>
  <c r="T166" i="14"/>
  <c r="R166" i="14"/>
  <c r="P166" i="14"/>
  <c r="BI161" i="14"/>
  <c r="BH161" i="14"/>
  <c r="BG161" i="14"/>
  <c r="BF161" i="14"/>
  <c r="T161" i="14"/>
  <c r="R161" i="14"/>
  <c r="P161" i="14"/>
  <c r="BI156" i="14"/>
  <c r="BH156" i="14"/>
  <c r="BG156" i="14"/>
  <c r="BF156" i="14"/>
  <c r="T156" i="14"/>
  <c r="R156" i="14"/>
  <c r="P156" i="14"/>
  <c r="BI151" i="14"/>
  <c r="BH151" i="14"/>
  <c r="BG151" i="14"/>
  <c r="BF151" i="14"/>
  <c r="T151" i="14"/>
  <c r="R151" i="14"/>
  <c r="P151" i="14"/>
  <c r="BI146" i="14"/>
  <c r="BH146" i="14"/>
  <c r="BG146" i="14"/>
  <c r="BF146" i="14"/>
  <c r="T146" i="14"/>
  <c r="R146" i="14"/>
  <c r="P146" i="14"/>
  <c r="BI141" i="14"/>
  <c r="BH141" i="14"/>
  <c r="BG141" i="14"/>
  <c r="BF141" i="14"/>
  <c r="T141" i="14"/>
  <c r="R141" i="14"/>
  <c r="P141" i="14"/>
  <c r="BI136" i="14"/>
  <c r="BH136" i="14"/>
  <c r="BG136" i="14"/>
  <c r="BF136" i="14"/>
  <c r="T136" i="14"/>
  <c r="R136" i="14"/>
  <c r="P136" i="14"/>
  <c r="BI131" i="14"/>
  <c r="BH131" i="14"/>
  <c r="BG131" i="14"/>
  <c r="BF131" i="14"/>
  <c r="T131" i="14"/>
  <c r="R131" i="14"/>
  <c r="P131" i="14"/>
  <c r="BI126" i="14"/>
  <c r="BH126" i="14"/>
  <c r="BG126" i="14"/>
  <c r="BF126" i="14"/>
  <c r="T126" i="14"/>
  <c r="R126" i="14"/>
  <c r="P126" i="14"/>
  <c r="BI121" i="14"/>
  <c r="BH121" i="14"/>
  <c r="BG121" i="14"/>
  <c r="BF121" i="14"/>
  <c r="T121" i="14"/>
  <c r="R121" i="14"/>
  <c r="P121" i="14"/>
  <c r="BI115" i="14"/>
  <c r="BH115" i="14"/>
  <c r="BG115" i="14"/>
  <c r="BF115" i="14"/>
  <c r="T115" i="14"/>
  <c r="R115" i="14"/>
  <c r="P115" i="14"/>
  <c r="BI110" i="14"/>
  <c r="BH110" i="14"/>
  <c r="BG110" i="14"/>
  <c r="BF110" i="14"/>
  <c r="T110" i="14"/>
  <c r="R110" i="14"/>
  <c r="P110" i="14"/>
  <c r="BI106" i="14"/>
  <c r="BH106" i="14"/>
  <c r="BG106" i="14"/>
  <c r="BF106" i="14"/>
  <c r="T106" i="14"/>
  <c r="R106" i="14"/>
  <c r="P106" i="14"/>
  <c r="BI101" i="14"/>
  <c r="BH101" i="14"/>
  <c r="BG101" i="14"/>
  <c r="BF101" i="14"/>
  <c r="T101" i="14"/>
  <c r="R101" i="14"/>
  <c r="P101" i="14"/>
  <c r="BI95" i="14"/>
  <c r="BH95" i="14"/>
  <c r="BG95" i="14"/>
  <c r="BF95" i="14"/>
  <c r="T95" i="14"/>
  <c r="T94" i="14" s="1"/>
  <c r="R95" i="14"/>
  <c r="R94" i="14" s="1"/>
  <c r="P95" i="14"/>
  <c r="P94" i="14"/>
  <c r="J89" i="14"/>
  <c r="J88" i="14"/>
  <c r="F88" i="14"/>
  <c r="F86" i="14"/>
  <c r="E84" i="14"/>
  <c r="J59" i="14"/>
  <c r="J58" i="14"/>
  <c r="F58" i="14"/>
  <c r="F56" i="14"/>
  <c r="E54" i="14"/>
  <c r="J20" i="14"/>
  <c r="E20" i="14"/>
  <c r="F59" i="14"/>
  <c r="J19" i="14"/>
  <c r="J14" i="14"/>
  <c r="J86" i="14"/>
  <c r="E7" i="14"/>
  <c r="E50" i="14" s="1"/>
  <c r="J39" i="13"/>
  <c r="J38" i="13"/>
  <c r="AY70" i="1"/>
  <c r="J37" i="13"/>
  <c r="AX70" i="1"/>
  <c r="BI220" i="13"/>
  <c r="BH220" i="13"/>
  <c r="BG220" i="13"/>
  <c r="BF220" i="13"/>
  <c r="T220" i="13"/>
  <c r="T219" i="13" s="1"/>
  <c r="R220" i="13"/>
  <c r="R219" i="13"/>
  <c r="P220" i="13"/>
  <c r="P219" i="13"/>
  <c r="BI216" i="13"/>
  <c r="BH216" i="13"/>
  <c r="BG216" i="13"/>
  <c r="BF216" i="13"/>
  <c r="T216" i="13"/>
  <c r="R216" i="13"/>
  <c r="P216" i="13"/>
  <c r="BI210" i="13"/>
  <c r="BH210" i="13"/>
  <c r="BG210" i="13"/>
  <c r="BF210" i="13"/>
  <c r="T210" i="13"/>
  <c r="R210" i="13"/>
  <c r="P210" i="13"/>
  <c r="BI204" i="13"/>
  <c r="BH204" i="13"/>
  <c r="BG204" i="13"/>
  <c r="BF204" i="13"/>
  <c r="T204" i="13"/>
  <c r="R204" i="13"/>
  <c r="P204" i="13"/>
  <c r="BI199" i="13"/>
  <c r="BH199" i="13"/>
  <c r="BG199" i="13"/>
  <c r="BF199" i="13"/>
  <c r="T199" i="13"/>
  <c r="R199" i="13"/>
  <c r="P199" i="13"/>
  <c r="BI194" i="13"/>
  <c r="BH194" i="13"/>
  <c r="BG194" i="13"/>
  <c r="BF194" i="13"/>
  <c r="T194" i="13"/>
  <c r="R194" i="13"/>
  <c r="P194" i="13"/>
  <c r="BI190" i="13"/>
  <c r="BH190" i="13"/>
  <c r="BG190" i="13"/>
  <c r="BF190" i="13"/>
  <c r="T190" i="13"/>
  <c r="R190" i="13"/>
  <c r="P190" i="13"/>
  <c r="BI185" i="13"/>
  <c r="BH185" i="13"/>
  <c r="BG185" i="13"/>
  <c r="BF185" i="13"/>
  <c r="T185" i="13"/>
  <c r="R185" i="13"/>
  <c r="P185" i="13"/>
  <c r="BI181" i="13"/>
  <c r="BH181" i="13"/>
  <c r="BG181" i="13"/>
  <c r="BF181" i="13"/>
  <c r="T181" i="13"/>
  <c r="R181" i="13"/>
  <c r="P181" i="13"/>
  <c r="BI176" i="13"/>
  <c r="BH176" i="13"/>
  <c r="BG176" i="13"/>
  <c r="BF176" i="13"/>
  <c r="T176" i="13"/>
  <c r="R176" i="13"/>
  <c r="P176" i="13"/>
  <c r="BI168" i="13"/>
  <c r="BH168" i="13"/>
  <c r="BG168" i="13"/>
  <c r="BF168" i="13"/>
  <c r="T168" i="13"/>
  <c r="R168" i="13"/>
  <c r="P168" i="13"/>
  <c r="BI159" i="13"/>
  <c r="BH159" i="13"/>
  <c r="BG159" i="13"/>
  <c r="BF159" i="13"/>
  <c r="T159" i="13"/>
  <c r="R159" i="13"/>
  <c r="P159" i="13"/>
  <c r="BI151" i="13"/>
  <c r="BH151" i="13"/>
  <c r="BG151" i="13"/>
  <c r="BF151" i="13"/>
  <c r="T151" i="13"/>
  <c r="R151" i="13"/>
  <c r="P151" i="13"/>
  <c r="BI146" i="13"/>
  <c r="BH146" i="13"/>
  <c r="BG146" i="13"/>
  <c r="BF146" i="13"/>
  <c r="T146" i="13"/>
  <c r="R146" i="13"/>
  <c r="P146" i="13"/>
  <c r="BI134" i="13"/>
  <c r="BH134" i="13"/>
  <c r="BG134" i="13"/>
  <c r="BF134" i="13"/>
  <c r="T134" i="13"/>
  <c r="R134" i="13"/>
  <c r="P134" i="13"/>
  <c r="BI117" i="13"/>
  <c r="BH117" i="13"/>
  <c r="BG117" i="13"/>
  <c r="BF117" i="13"/>
  <c r="T117" i="13"/>
  <c r="R117" i="13"/>
  <c r="P117" i="13"/>
  <c r="BI107" i="13"/>
  <c r="BH107" i="13"/>
  <c r="BG107" i="13"/>
  <c r="BF107" i="13"/>
  <c r="T107" i="13"/>
  <c r="R107" i="13"/>
  <c r="P107" i="13"/>
  <c r="BI97" i="13"/>
  <c r="BH97" i="13"/>
  <c r="BG97" i="13"/>
  <c r="BF97" i="13"/>
  <c r="T97" i="13"/>
  <c r="R97" i="13"/>
  <c r="P97" i="13"/>
  <c r="BI92" i="13"/>
  <c r="BH92" i="13"/>
  <c r="BG92" i="13"/>
  <c r="BF92" i="13"/>
  <c r="T92" i="13"/>
  <c r="R92" i="13"/>
  <c r="P92" i="13"/>
  <c r="J86" i="13"/>
  <c r="J85" i="13"/>
  <c r="F85" i="13"/>
  <c r="F83" i="13"/>
  <c r="E81" i="13"/>
  <c r="J59" i="13"/>
  <c r="J58" i="13"/>
  <c r="F58" i="13"/>
  <c r="F56" i="13"/>
  <c r="E54" i="13"/>
  <c r="J20" i="13"/>
  <c r="E20" i="13"/>
  <c r="F59" i="13"/>
  <c r="J19" i="13"/>
  <c r="J14" i="13"/>
  <c r="J56" i="13"/>
  <c r="E7" i="13"/>
  <c r="E77" i="13"/>
  <c r="J39" i="12"/>
  <c r="J38" i="12"/>
  <c r="AY69" i="1"/>
  <c r="J37" i="12"/>
  <c r="AX69" i="1" s="1"/>
  <c r="BI410" i="12"/>
  <c r="BH410" i="12"/>
  <c r="BG410" i="12"/>
  <c r="BF410" i="12"/>
  <c r="T410" i="12"/>
  <c r="T409" i="12" s="1"/>
  <c r="R410" i="12"/>
  <c r="R409" i="12" s="1"/>
  <c r="P410" i="12"/>
  <c r="P409" i="12"/>
  <c r="BI405" i="12"/>
  <c r="BH405" i="12"/>
  <c r="BG405" i="12"/>
  <c r="BF405" i="12"/>
  <c r="T405" i="12"/>
  <c r="R405" i="12"/>
  <c r="P405" i="12"/>
  <c r="BI402" i="12"/>
  <c r="BH402" i="12"/>
  <c r="BG402" i="12"/>
  <c r="BF402" i="12"/>
  <c r="T402" i="12"/>
  <c r="R402" i="12"/>
  <c r="P402" i="12"/>
  <c r="BI396" i="12"/>
  <c r="BH396" i="12"/>
  <c r="BG396" i="12"/>
  <c r="BF396" i="12"/>
  <c r="T396" i="12"/>
  <c r="R396" i="12"/>
  <c r="P396" i="12"/>
  <c r="BI391" i="12"/>
  <c r="BH391" i="12"/>
  <c r="BG391" i="12"/>
  <c r="BF391" i="12"/>
  <c r="T391" i="12"/>
  <c r="R391" i="12"/>
  <c r="P391" i="12"/>
  <c r="BI382" i="12"/>
  <c r="BH382" i="12"/>
  <c r="BG382" i="12"/>
  <c r="BF382" i="12"/>
  <c r="T382" i="12"/>
  <c r="R382" i="12"/>
  <c r="P382" i="12"/>
  <c r="BI376" i="12"/>
  <c r="BH376" i="12"/>
  <c r="BG376" i="12"/>
  <c r="BF376" i="12"/>
  <c r="T376" i="12"/>
  <c r="R376" i="12"/>
  <c r="P376" i="12"/>
  <c r="BI372" i="12"/>
  <c r="BH372" i="12"/>
  <c r="BG372" i="12"/>
  <c r="BF372" i="12"/>
  <c r="T372" i="12"/>
  <c r="R372" i="12"/>
  <c r="P372" i="12"/>
  <c r="BI368" i="12"/>
  <c r="BH368" i="12"/>
  <c r="BG368" i="12"/>
  <c r="BF368" i="12"/>
  <c r="T368" i="12"/>
  <c r="R368" i="12"/>
  <c r="P368" i="12"/>
  <c r="BI364" i="12"/>
  <c r="BH364" i="12"/>
  <c r="BG364" i="12"/>
  <c r="BF364" i="12"/>
  <c r="T364" i="12"/>
  <c r="R364" i="12"/>
  <c r="P364" i="12"/>
  <c r="BI355" i="12"/>
  <c r="BH355" i="12"/>
  <c r="BG355" i="12"/>
  <c r="BF355" i="12"/>
  <c r="T355" i="12"/>
  <c r="R355" i="12"/>
  <c r="P355" i="12"/>
  <c r="BI350" i="12"/>
  <c r="BH350" i="12"/>
  <c r="BG350" i="12"/>
  <c r="BF350" i="12"/>
  <c r="T350" i="12"/>
  <c r="R350" i="12"/>
  <c r="P350" i="12"/>
  <c r="BI344" i="12"/>
  <c r="BH344" i="12"/>
  <c r="BG344" i="12"/>
  <c r="BF344" i="12"/>
  <c r="T344" i="12"/>
  <c r="R344" i="12"/>
  <c r="P344" i="12"/>
  <c r="BI338" i="12"/>
  <c r="BH338" i="12"/>
  <c r="BG338" i="12"/>
  <c r="BF338" i="12"/>
  <c r="T338" i="12"/>
  <c r="R338" i="12"/>
  <c r="P338" i="12"/>
  <c r="BI327" i="12"/>
  <c r="BH327" i="12"/>
  <c r="BG327" i="12"/>
  <c r="BF327" i="12"/>
  <c r="T327" i="12"/>
  <c r="R327" i="12"/>
  <c r="P327" i="12"/>
  <c r="BI325" i="12"/>
  <c r="BH325" i="12"/>
  <c r="BG325" i="12"/>
  <c r="BF325" i="12"/>
  <c r="T325" i="12"/>
  <c r="R325" i="12"/>
  <c r="P325" i="12"/>
  <c r="BI319" i="12"/>
  <c r="BH319" i="12"/>
  <c r="BG319" i="12"/>
  <c r="BF319" i="12"/>
  <c r="T319" i="12"/>
  <c r="R319" i="12"/>
  <c r="P319" i="12"/>
  <c r="BI314" i="12"/>
  <c r="BH314" i="12"/>
  <c r="BG314" i="12"/>
  <c r="BF314" i="12"/>
  <c r="T314" i="12"/>
  <c r="R314" i="12"/>
  <c r="P314" i="12"/>
  <c r="BI306" i="12"/>
  <c r="BH306" i="12"/>
  <c r="BG306" i="12"/>
  <c r="BF306" i="12"/>
  <c r="T306" i="12"/>
  <c r="R306" i="12"/>
  <c r="P306" i="12"/>
  <c r="BI298" i="12"/>
  <c r="BH298" i="12"/>
  <c r="BG298" i="12"/>
  <c r="BF298" i="12"/>
  <c r="T298" i="12"/>
  <c r="R298" i="12"/>
  <c r="P298" i="12"/>
  <c r="BI286" i="12"/>
  <c r="BH286" i="12"/>
  <c r="BG286" i="12"/>
  <c r="BF286" i="12"/>
  <c r="T286" i="12"/>
  <c r="R286" i="12"/>
  <c r="P286" i="12"/>
  <c r="BI278" i="12"/>
  <c r="BH278" i="12"/>
  <c r="BG278" i="12"/>
  <c r="BF278" i="12"/>
  <c r="T278" i="12"/>
  <c r="R278" i="12"/>
  <c r="P278" i="12"/>
  <c r="BI270" i="12"/>
  <c r="BH270" i="12"/>
  <c r="BG270" i="12"/>
  <c r="BF270" i="12"/>
  <c r="T270" i="12"/>
  <c r="R270" i="12"/>
  <c r="P270" i="12"/>
  <c r="BI264" i="12"/>
  <c r="BH264" i="12"/>
  <c r="BG264" i="12"/>
  <c r="BF264" i="12"/>
  <c r="T264" i="12"/>
  <c r="R264" i="12"/>
  <c r="P264" i="12"/>
  <c r="BI254" i="12"/>
  <c r="BH254" i="12"/>
  <c r="BG254" i="12"/>
  <c r="BF254" i="12"/>
  <c r="T254" i="12"/>
  <c r="R254" i="12"/>
  <c r="P254" i="12"/>
  <c r="BI238" i="12"/>
  <c r="BH238" i="12"/>
  <c r="BG238" i="12"/>
  <c r="BF238" i="12"/>
  <c r="T238" i="12"/>
  <c r="R238" i="12"/>
  <c r="P238" i="12"/>
  <c r="BI232" i="12"/>
  <c r="BH232" i="12"/>
  <c r="BG232" i="12"/>
  <c r="BF232" i="12"/>
  <c r="T232" i="12"/>
  <c r="R232" i="12"/>
  <c r="P232" i="12"/>
  <c r="BI225" i="12"/>
  <c r="BH225" i="12"/>
  <c r="BG225" i="12"/>
  <c r="BF225" i="12"/>
  <c r="T225" i="12"/>
  <c r="R225" i="12"/>
  <c r="P225" i="12"/>
  <c r="BI208" i="12"/>
  <c r="BH208" i="12"/>
  <c r="BG208" i="12"/>
  <c r="BF208" i="12"/>
  <c r="T208" i="12"/>
  <c r="R208" i="12"/>
  <c r="P208" i="12"/>
  <c r="BI201" i="12"/>
  <c r="BH201" i="12"/>
  <c r="BG201" i="12"/>
  <c r="BF201" i="12"/>
  <c r="T201" i="12"/>
  <c r="R201" i="12"/>
  <c r="P201" i="12"/>
  <c r="BI193" i="12"/>
  <c r="BH193" i="12"/>
  <c r="BG193" i="12"/>
  <c r="BF193" i="12"/>
  <c r="T193" i="12"/>
  <c r="R193" i="12"/>
  <c r="P193" i="12"/>
  <c r="BI183" i="12"/>
  <c r="BH183" i="12"/>
  <c r="BG183" i="12"/>
  <c r="BF183" i="12"/>
  <c r="T183" i="12"/>
  <c r="R183" i="12"/>
  <c r="P183" i="12"/>
  <c r="BI176" i="12"/>
  <c r="BH176" i="12"/>
  <c r="BG176" i="12"/>
  <c r="BF176" i="12"/>
  <c r="T176" i="12"/>
  <c r="R176" i="12"/>
  <c r="P176" i="12"/>
  <c r="BI168" i="12"/>
  <c r="BH168" i="12"/>
  <c r="BG168" i="12"/>
  <c r="BF168" i="12"/>
  <c r="T168" i="12"/>
  <c r="R168" i="12"/>
  <c r="P168" i="12"/>
  <c r="BI158" i="12"/>
  <c r="BH158" i="12"/>
  <c r="BG158" i="12"/>
  <c r="BF158" i="12"/>
  <c r="T158" i="12"/>
  <c r="R158" i="12"/>
  <c r="P158" i="12"/>
  <c r="BI152" i="12"/>
  <c r="BH152" i="12"/>
  <c r="BG152" i="12"/>
  <c r="BF152" i="12"/>
  <c r="T152" i="12"/>
  <c r="R152" i="12"/>
  <c r="P152" i="12"/>
  <c r="BI144" i="12"/>
  <c r="BH144" i="12"/>
  <c r="BG144" i="12"/>
  <c r="BF144" i="12"/>
  <c r="T144" i="12"/>
  <c r="R144" i="12"/>
  <c r="P144" i="12"/>
  <c r="BI129" i="12"/>
  <c r="BH129" i="12"/>
  <c r="BG129" i="12"/>
  <c r="BF129" i="12"/>
  <c r="T129" i="12"/>
  <c r="R129" i="12"/>
  <c r="P129" i="12"/>
  <c r="BI121" i="12"/>
  <c r="BH121" i="12"/>
  <c r="BG121" i="12"/>
  <c r="BF121" i="12"/>
  <c r="T121" i="12"/>
  <c r="R121" i="12"/>
  <c r="P121" i="12"/>
  <c r="BI114" i="12"/>
  <c r="BH114" i="12"/>
  <c r="BG114" i="12"/>
  <c r="BF114" i="12"/>
  <c r="T114" i="12"/>
  <c r="R114" i="12"/>
  <c r="P114" i="12"/>
  <c r="BI105" i="12"/>
  <c r="BH105" i="12"/>
  <c r="BG105" i="12"/>
  <c r="BF105" i="12"/>
  <c r="T105" i="12"/>
  <c r="R105" i="12"/>
  <c r="P105" i="12"/>
  <c r="BI95" i="12"/>
  <c r="BH95" i="12"/>
  <c r="BG95" i="12"/>
  <c r="BF95" i="12"/>
  <c r="T95" i="12"/>
  <c r="T94" i="12" s="1"/>
  <c r="R95" i="12"/>
  <c r="R94" i="12"/>
  <c r="P95" i="12"/>
  <c r="P94" i="12" s="1"/>
  <c r="J89" i="12"/>
  <c r="J88" i="12"/>
  <c r="F88" i="12"/>
  <c r="F86" i="12"/>
  <c r="E84" i="12"/>
  <c r="J59" i="12"/>
  <c r="J58" i="12"/>
  <c r="F58" i="12"/>
  <c r="F56" i="12"/>
  <c r="E54" i="12"/>
  <c r="J20" i="12"/>
  <c r="E20" i="12"/>
  <c r="F89" i="12" s="1"/>
  <c r="J19" i="12"/>
  <c r="J14" i="12"/>
  <c r="J56" i="12" s="1"/>
  <c r="E7" i="12"/>
  <c r="E80" i="12" s="1"/>
  <c r="J39" i="11"/>
  <c r="J38" i="11"/>
  <c r="AY68" i="1"/>
  <c r="J37" i="11"/>
  <c r="AX68" i="1"/>
  <c r="BI254" i="11"/>
  <c r="BH254" i="11"/>
  <c r="BG254" i="11"/>
  <c r="BF254" i="11"/>
  <c r="T254" i="11"/>
  <c r="R254" i="11"/>
  <c r="P254" i="11"/>
  <c r="BI250" i="11"/>
  <c r="BH250" i="11"/>
  <c r="BG250" i="11"/>
  <c r="BF250" i="11"/>
  <c r="T250" i="11"/>
  <c r="R250" i="11"/>
  <c r="P250" i="11"/>
  <c r="BI246" i="11"/>
  <c r="BH246" i="11"/>
  <c r="BG246" i="11"/>
  <c r="BF246" i="11"/>
  <c r="T246" i="11"/>
  <c r="R246" i="11"/>
  <c r="P246" i="11"/>
  <c r="BI243" i="11"/>
  <c r="BH243" i="11"/>
  <c r="BG243" i="11"/>
  <c r="BF243" i="11"/>
  <c r="T243" i="11"/>
  <c r="R243" i="11"/>
  <c r="P243" i="11"/>
  <c r="BI237" i="11"/>
  <c r="BH237" i="11"/>
  <c r="BG237" i="11"/>
  <c r="BF237" i="11"/>
  <c r="T237" i="11"/>
  <c r="R237" i="11"/>
  <c r="P237" i="11"/>
  <c r="BI229" i="11"/>
  <c r="BH229" i="11"/>
  <c r="BG229" i="11"/>
  <c r="BF229" i="11"/>
  <c r="T229" i="11"/>
  <c r="R229" i="11"/>
  <c r="P229" i="11"/>
  <c r="BI223" i="11"/>
  <c r="BH223" i="11"/>
  <c r="BG223" i="11"/>
  <c r="BF223" i="11"/>
  <c r="T223" i="11"/>
  <c r="R223" i="11"/>
  <c r="P223" i="11"/>
  <c r="BI219" i="11"/>
  <c r="BH219" i="11"/>
  <c r="BG219" i="11"/>
  <c r="BF219" i="11"/>
  <c r="T219" i="11"/>
  <c r="R219" i="11"/>
  <c r="P219" i="11"/>
  <c r="BI215" i="11"/>
  <c r="BH215" i="11"/>
  <c r="BG215" i="11"/>
  <c r="BF215" i="11"/>
  <c r="T215" i="11"/>
  <c r="R215" i="11"/>
  <c r="P215" i="11"/>
  <c r="BI210" i="11"/>
  <c r="BH210" i="11"/>
  <c r="BG210" i="11"/>
  <c r="BF210" i="11"/>
  <c r="T210" i="11"/>
  <c r="R210" i="11"/>
  <c r="P210" i="11"/>
  <c r="BI205" i="11"/>
  <c r="BH205" i="11"/>
  <c r="BG205" i="11"/>
  <c r="BF205" i="11"/>
  <c r="T205" i="11"/>
  <c r="R205" i="11"/>
  <c r="P205" i="11"/>
  <c r="BI200" i="11"/>
  <c r="BH200" i="11"/>
  <c r="BG200" i="11"/>
  <c r="BF200" i="11"/>
  <c r="T200" i="11"/>
  <c r="R200" i="11"/>
  <c r="P200" i="11"/>
  <c r="BI194" i="11"/>
  <c r="BH194" i="11"/>
  <c r="BG194" i="11"/>
  <c r="BF194" i="11"/>
  <c r="T194" i="11"/>
  <c r="R194" i="11"/>
  <c r="P194" i="11"/>
  <c r="BI189" i="11"/>
  <c r="BH189" i="11"/>
  <c r="BG189" i="11"/>
  <c r="BF189" i="11"/>
  <c r="T189" i="11"/>
  <c r="R189" i="11"/>
  <c r="P189" i="11"/>
  <c r="BI185" i="11"/>
  <c r="BH185" i="11"/>
  <c r="BG185" i="11"/>
  <c r="BF185" i="11"/>
  <c r="T185" i="11"/>
  <c r="R185" i="11"/>
  <c r="P185" i="11"/>
  <c r="BI173" i="11"/>
  <c r="BH173" i="11"/>
  <c r="BG173" i="11"/>
  <c r="BF173" i="11"/>
  <c r="T173" i="11"/>
  <c r="R173" i="11"/>
  <c r="P173" i="11"/>
  <c r="BI166" i="11"/>
  <c r="BH166" i="11"/>
  <c r="BG166" i="11"/>
  <c r="BF166" i="11"/>
  <c r="T166" i="11"/>
  <c r="R166" i="11"/>
  <c r="P166" i="11"/>
  <c r="BI160" i="11"/>
  <c r="BH160" i="11"/>
  <c r="BG160" i="11"/>
  <c r="BF160" i="11"/>
  <c r="T160" i="11"/>
  <c r="R160" i="11"/>
  <c r="P160" i="11"/>
  <c r="BI150" i="11"/>
  <c r="BH150" i="11"/>
  <c r="BG150" i="11"/>
  <c r="BF150" i="11"/>
  <c r="T150" i="11"/>
  <c r="R150" i="11"/>
  <c r="P150" i="11"/>
  <c r="BI145" i="11"/>
  <c r="BH145" i="11"/>
  <c r="BG145" i="11"/>
  <c r="BF145" i="11"/>
  <c r="T145" i="11"/>
  <c r="R145" i="11"/>
  <c r="P145" i="11"/>
  <c r="BI135" i="11"/>
  <c r="BH135" i="11"/>
  <c r="BG135" i="11"/>
  <c r="BF135" i="11"/>
  <c r="T135" i="11"/>
  <c r="R135" i="11"/>
  <c r="P135" i="11"/>
  <c r="BI130" i="11"/>
  <c r="BH130" i="11"/>
  <c r="BG130" i="11"/>
  <c r="BF130" i="11"/>
  <c r="T130" i="11"/>
  <c r="R130" i="11"/>
  <c r="P130" i="11"/>
  <c r="BI124" i="11"/>
  <c r="BH124" i="11"/>
  <c r="BG124" i="11"/>
  <c r="BF124" i="11"/>
  <c r="T124" i="11"/>
  <c r="R124" i="11"/>
  <c r="P124" i="11"/>
  <c r="BI118" i="11"/>
  <c r="BH118" i="11"/>
  <c r="BG118" i="11"/>
  <c r="BF118" i="11"/>
  <c r="T118" i="11"/>
  <c r="R118" i="11"/>
  <c r="P118" i="11"/>
  <c r="BI112" i="11"/>
  <c r="BH112" i="11"/>
  <c r="BG112" i="11"/>
  <c r="BF112" i="11"/>
  <c r="T112" i="11"/>
  <c r="R112" i="11"/>
  <c r="P112" i="11"/>
  <c r="BI106" i="11"/>
  <c r="BH106" i="11"/>
  <c r="BG106" i="11"/>
  <c r="BF106" i="11"/>
  <c r="T106" i="11"/>
  <c r="R106" i="11"/>
  <c r="P106" i="11"/>
  <c r="BI99" i="11"/>
  <c r="BH99" i="11"/>
  <c r="BG99" i="11"/>
  <c r="BF99" i="11"/>
  <c r="T99" i="11"/>
  <c r="R99" i="11"/>
  <c r="P99" i="11"/>
  <c r="BI92" i="11"/>
  <c r="BH92" i="11"/>
  <c r="BG92" i="11"/>
  <c r="BF92" i="11"/>
  <c r="T92" i="11"/>
  <c r="R92" i="11"/>
  <c r="P92" i="11"/>
  <c r="J86" i="11"/>
  <c r="J85" i="11"/>
  <c r="F85" i="11"/>
  <c r="F83" i="11"/>
  <c r="E81" i="11"/>
  <c r="J59" i="11"/>
  <c r="J58" i="11"/>
  <c r="F58" i="11"/>
  <c r="F56" i="11"/>
  <c r="E54" i="11"/>
  <c r="J20" i="11"/>
  <c r="E20" i="11"/>
  <c r="F86" i="11" s="1"/>
  <c r="J19" i="11"/>
  <c r="J14" i="11"/>
  <c r="J83" i="11"/>
  <c r="E7" i="11"/>
  <c r="E77" i="11"/>
  <c r="J39" i="10"/>
  <c r="J38" i="10"/>
  <c r="AY66" i="1" s="1"/>
  <c r="J37" i="10"/>
  <c r="AX66" i="1"/>
  <c r="BI192" i="10"/>
  <c r="BH192" i="10"/>
  <c r="BG192" i="10"/>
  <c r="BF192" i="10"/>
  <c r="T192" i="10"/>
  <c r="T191" i="10" s="1"/>
  <c r="R192" i="10"/>
  <c r="R191" i="10"/>
  <c r="P192" i="10"/>
  <c r="P191" i="10" s="1"/>
  <c r="BI188" i="10"/>
  <c r="BH188" i="10"/>
  <c r="BG188" i="10"/>
  <c r="BF188" i="10"/>
  <c r="T188" i="10"/>
  <c r="R188" i="10"/>
  <c r="P188" i="10"/>
  <c r="BI182" i="10"/>
  <c r="BH182" i="10"/>
  <c r="BG182" i="10"/>
  <c r="BF182" i="10"/>
  <c r="T182" i="10"/>
  <c r="R182" i="10"/>
  <c r="P182" i="10"/>
  <c r="BI176" i="10"/>
  <c r="BH176" i="10"/>
  <c r="BG176" i="10"/>
  <c r="BF176" i="10"/>
  <c r="T176" i="10"/>
  <c r="R176" i="10"/>
  <c r="P176" i="10"/>
  <c r="BI171" i="10"/>
  <c r="BH171" i="10"/>
  <c r="BG171" i="10"/>
  <c r="BF171" i="10"/>
  <c r="T171" i="10"/>
  <c r="R171" i="10"/>
  <c r="P171" i="10"/>
  <c r="BI166" i="10"/>
  <c r="BH166" i="10"/>
  <c r="BG166" i="10"/>
  <c r="BF166" i="10"/>
  <c r="T166" i="10"/>
  <c r="R166" i="10"/>
  <c r="P166" i="10"/>
  <c r="BI162" i="10"/>
  <c r="BH162" i="10"/>
  <c r="BG162" i="10"/>
  <c r="BF162" i="10"/>
  <c r="T162" i="10"/>
  <c r="R162" i="10"/>
  <c r="P162" i="10"/>
  <c r="BI157" i="10"/>
  <c r="BH157" i="10"/>
  <c r="BG157" i="10"/>
  <c r="BF157" i="10"/>
  <c r="T157" i="10"/>
  <c r="R157" i="10"/>
  <c r="P157" i="10"/>
  <c r="BI153" i="10"/>
  <c r="BH153" i="10"/>
  <c r="BG153" i="10"/>
  <c r="BF153" i="10"/>
  <c r="T153" i="10"/>
  <c r="R153" i="10"/>
  <c r="P153" i="10"/>
  <c r="BI148" i="10"/>
  <c r="BH148" i="10"/>
  <c r="BG148" i="10"/>
  <c r="BF148" i="10"/>
  <c r="T148" i="10"/>
  <c r="R148" i="10"/>
  <c r="P148" i="10"/>
  <c r="BI142" i="10"/>
  <c r="BH142" i="10"/>
  <c r="BG142" i="10"/>
  <c r="BF142" i="10"/>
  <c r="T142" i="10"/>
  <c r="R142" i="10"/>
  <c r="P142" i="10"/>
  <c r="BI137" i="10"/>
  <c r="BH137" i="10"/>
  <c r="BG137" i="10"/>
  <c r="BF137" i="10"/>
  <c r="T137" i="10"/>
  <c r="R137" i="10"/>
  <c r="P137" i="10"/>
  <c r="BI131" i="10"/>
  <c r="BH131" i="10"/>
  <c r="BG131" i="10"/>
  <c r="BF131" i="10"/>
  <c r="T131" i="10"/>
  <c r="R131" i="10"/>
  <c r="P131" i="10"/>
  <c r="BI126" i="10"/>
  <c r="BH126" i="10"/>
  <c r="BG126" i="10"/>
  <c r="BF126" i="10"/>
  <c r="T126" i="10"/>
  <c r="R126" i="10"/>
  <c r="P126" i="10"/>
  <c r="BI118" i="10"/>
  <c r="BH118" i="10"/>
  <c r="BG118" i="10"/>
  <c r="BF118" i="10"/>
  <c r="T118" i="10"/>
  <c r="R118" i="10"/>
  <c r="P118" i="10"/>
  <c r="BI109" i="10"/>
  <c r="BH109" i="10"/>
  <c r="BG109" i="10"/>
  <c r="BF109" i="10"/>
  <c r="T109" i="10"/>
  <c r="R109" i="10"/>
  <c r="P109" i="10"/>
  <c r="BI103" i="10"/>
  <c r="BH103" i="10"/>
  <c r="BG103" i="10"/>
  <c r="BF103" i="10"/>
  <c r="T103" i="10"/>
  <c r="R103" i="10"/>
  <c r="P103" i="10"/>
  <c r="BI97" i="10"/>
  <c r="BH97" i="10"/>
  <c r="BG97" i="10"/>
  <c r="BF97" i="10"/>
  <c r="T97" i="10"/>
  <c r="R97" i="10"/>
  <c r="P97" i="10"/>
  <c r="BI92" i="10"/>
  <c r="BH92" i="10"/>
  <c r="BG92" i="10"/>
  <c r="BF92" i="10"/>
  <c r="T92" i="10"/>
  <c r="R92" i="10"/>
  <c r="P92" i="10"/>
  <c r="J86" i="10"/>
  <c r="J85" i="10"/>
  <c r="F85" i="10"/>
  <c r="F83" i="10"/>
  <c r="E81" i="10"/>
  <c r="J59" i="10"/>
  <c r="J58" i="10"/>
  <c r="F58" i="10"/>
  <c r="F56" i="10"/>
  <c r="E54" i="10"/>
  <c r="J20" i="10"/>
  <c r="E20" i="10"/>
  <c r="F86" i="10"/>
  <c r="J19" i="10"/>
  <c r="J14" i="10"/>
  <c r="J56" i="10"/>
  <c r="E7" i="10"/>
  <c r="E77" i="10" s="1"/>
  <c r="J39" i="9"/>
  <c r="J38" i="9"/>
  <c r="AY65" i="1" s="1"/>
  <c r="J37" i="9"/>
  <c r="AX65" i="1"/>
  <c r="BI308" i="9"/>
  <c r="BH308" i="9"/>
  <c r="BG308" i="9"/>
  <c r="BF308" i="9"/>
  <c r="T308" i="9"/>
  <c r="T307" i="9"/>
  <c r="R308" i="9"/>
  <c r="R307" i="9" s="1"/>
  <c r="P308" i="9"/>
  <c r="P307" i="9" s="1"/>
  <c r="BI301" i="9"/>
  <c r="BH301" i="9"/>
  <c r="BG301" i="9"/>
  <c r="BF301" i="9"/>
  <c r="T301" i="9"/>
  <c r="R301" i="9"/>
  <c r="P301" i="9"/>
  <c r="BI299" i="9"/>
  <c r="BH299" i="9"/>
  <c r="BG299" i="9"/>
  <c r="BF299" i="9"/>
  <c r="T299" i="9"/>
  <c r="R299" i="9"/>
  <c r="P299" i="9"/>
  <c r="BI295" i="9"/>
  <c r="BH295" i="9"/>
  <c r="BG295" i="9"/>
  <c r="BF295" i="9"/>
  <c r="T295" i="9"/>
  <c r="R295" i="9"/>
  <c r="P295" i="9"/>
  <c r="BI287" i="9"/>
  <c r="BH287" i="9"/>
  <c r="BG287" i="9"/>
  <c r="BF287" i="9"/>
  <c r="T287" i="9"/>
  <c r="R287" i="9"/>
  <c r="P287" i="9"/>
  <c r="BI282" i="9"/>
  <c r="BH282" i="9"/>
  <c r="BG282" i="9"/>
  <c r="BF282" i="9"/>
  <c r="T282" i="9"/>
  <c r="R282" i="9"/>
  <c r="P282" i="9"/>
  <c r="BI276" i="9"/>
  <c r="BH276" i="9"/>
  <c r="BG276" i="9"/>
  <c r="BF276" i="9"/>
  <c r="T276" i="9"/>
  <c r="R276" i="9"/>
  <c r="P276" i="9"/>
  <c r="BI270" i="9"/>
  <c r="BH270" i="9"/>
  <c r="BG270" i="9"/>
  <c r="BF270" i="9"/>
  <c r="T270" i="9"/>
  <c r="R270" i="9"/>
  <c r="P270" i="9"/>
  <c r="BI259" i="9"/>
  <c r="BH259" i="9"/>
  <c r="BG259" i="9"/>
  <c r="BF259" i="9"/>
  <c r="T259" i="9"/>
  <c r="R259" i="9"/>
  <c r="P259" i="9"/>
  <c r="BI257" i="9"/>
  <c r="BH257" i="9"/>
  <c r="BG257" i="9"/>
  <c r="BF257" i="9"/>
  <c r="T257" i="9"/>
  <c r="R257" i="9"/>
  <c r="P257" i="9"/>
  <c r="BI246" i="9"/>
  <c r="BH246" i="9"/>
  <c r="BG246" i="9"/>
  <c r="BF246" i="9"/>
  <c r="T246" i="9"/>
  <c r="R246" i="9"/>
  <c r="P246" i="9"/>
  <c r="BI238" i="9"/>
  <c r="BH238" i="9"/>
  <c r="BG238" i="9"/>
  <c r="BF238" i="9"/>
  <c r="T238" i="9"/>
  <c r="R238" i="9"/>
  <c r="P238" i="9"/>
  <c r="BI230" i="9"/>
  <c r="BH230" i="9"/>
  <c r="BG230" i="9"/>
  <c r="BF230" i="9"/>
  <c r="T230" i="9"/>
  <c r="R230" i="9"/>
  <c r="P230" i="9"/>
  <c r="BI222" i="9"/>
  <c r="BH222" i="9"/>
  <c r="BG222" i="9"/>
  <c r="BF222" i="9"/>
  <c r="T222" i="9"/>
  <c r="R222" i="9"/>
  <c r="P222" i="9"/>
  <c r="BI215" i="9"/>
  <c r="BH215" i="9"/>
  <c r="BG215" i="9"/>
  <c r="BF215" i="9"/>
  <c r="T215" i="9"/>
  <c r="R215" i="9"/>
  <c r="P215" i="9"/>
  <c r="BI204" i="9"/>
  <c r="BH204" i="9"/>
  <c r="BG204" i="9"/>
  <c r="BF204" i="9"/>
  <c r="T204" i="9"/>
  <c r="R204" i="9"/>
  <c r="P204" i="9"/>
  <c r="BI196" i="9"/>
  <c r="BH196" i="9"/>
  <c r="BG196" i="9"/>
  <c r="BF196" i="9"/>
  <c r="T196" i="9"/>
  <c r="R196" i="9"/>
  <c r="P196" i="9"/>
  <c r="BI188" i="9"/>
  <c r="BH188" i="9"/>
  <c r="BG188" i="9"/>
  <c r="BF188" i="9"/>
  <c r="T188" i="9"/>
  <c r="R188" i="9"/>
  <c r="P188" i="9"/>
  <c r="BI180" i="9"/>
  <c r="BH180" i="9"/>
  <c r="BG180" i="9"/>
  <c r="BF180" i="9"/>
  <c r="T180" i="9"/>
  <c r="R180" i="9"/>
  <c r="P180" i="9"/>
  <c r="BI173" i="9"/>
  <c r="BH173" i="9"/>
  <c r="BG173" i="9"/>
  <c r="BF173" i="9"/>
  <c r="T173" i="9"/>
  <c r="R173" i="9"/>
  <c r="P173" i="9"/>
  <c r="BI162" i="9"/>
  <c r="BH162" i="9"/>
  <c r="BG162" i="9"/>
  <c r="BF162" i="9"/>
  <c r="T162" i="9"/>
  <c r="R162" i="9"/>
  <c r="P162" i="9"/>
  <c r="BI156" i="9"/>
  <c r="BH156" i="9"/>
  <c r="BG156" i="9"/>
  <c r="BF156" i="9"/>
  <c r="T156" i="9"/>
  <c r="R156" i="9"/>
  <c r="P156" i="9"/>
  <c r="BI150" i="9"/>
  <c r="BH150" i="9"/>
  <c r="BG150" i="9"/>
  <c r="BF150" i="9"/>
  <c r="T150" i="9"/>
  <c r="R150" i="9"/>
  <c r="P150" i="9"/>
  <c r="BI143" i="9"/>
  <c r="BH143" i="9"/>
  <c r="BG143" i="9"/>
  <c r="BF143" i="9"/>
  <c r="T143" i="9"/>
  <c r="R143" i="9"/>
  <c r="P143" i="9"/>
  <c r="BI136" i="9"/>
  <c r="BH136" i="9"/>
  <c r="BG136" i="9"/>
  <c r="BF136" i="9"/>
  <c r="T136" i="9"/>
  <c r="R136" i="9"/>
  <c r="P136" i="9"/>
  <c r="BI129" i="9"/>
  <c r="BH129" i="9"/>
  <c r="BG129" i="9"/>
  <c r="BF129" i="9"/>
  <c r="T129" i="9"/>
  <c r="R129" i="9"/>
  <c r="P129" i="9"/>
  <c r="BI123" i="9"/>
  <c r="BH123" i="9"/>
  <c r="BG123" i="9"/>
  <c r="BF123" i="9"/>
  <c r="T123" i="9"/>
  <c r="R123" i="9"/>
  <c r="P123" i="9"/>
  <c r="BI116" i="9"/>
  <c r="BH116" i="9"/>
  <c r="BG116" i="9"/>
  <c r="BF116" i="9"/>
  <c r="T116" i="9"/>
  <c r="R116" i="9"/>
  <c r="P116" i="9"/>
  <c r="BI109" i="9"/>
  <c r="BH109" i="9"/>
  <c r="BG109" i="9"/>
  <c r="BF109" i="9"/>
  <c r="T109" i="9"/>
  <c r="R109" i="9"/>
  <c r="P109" i="9"/>
  <c r="BI102" i="9"/>
  <c r="BH102" i="9"/>
  <c r="BG102" i="9"/>
  <c r="BF102" i="9"/>
  <c r="T102" i="9"/>
  <c r="T101" i="9"/>
  <c r="R102" i="9"/>
  <c r="R101" i="9" s="1"/>
  <c r="P102" i="9"/>
  <c r="P101" i="9"/>
  <c r="BI94" i="9"/>
  <c r="BH94" i="9"/>
  <c r="BG94" i="9"/>
  <c r="BF94" i="9"/>
  <c r="T94" i="9"/>
  <c r="T93" i="9"/>
  <c r="R94" i="9"/>
  <c r="R93" i="9"/>
  <c r="P94" i="9"/>
  <c r="P93" i="9" s="1"/>
  <c r="J88" i="9"/>
  <c r="J87" i="9"/>
  <c r="F87" i="9"/>
  <c r="F85" i="9"/>
  <c r="E83" i="9"/>
  <c r="J59" i="9"/>
  <c r="J58" i="9"/>
  <c r="F58" i="9"/>
  <c r="F56" i="9"/>
  <c r="E54" i="9"/>
  <c r="J20" i="9"/>
  <c r="E20" i="9"/>
  <c r="F88" i="9" s="1"/>
  <c r="J19" i="9"/>
  <c r="J14" i="9"/>
  <c r="J85" i="9"/>
  <c r="E7" i="9"/>
  <c r="E79" i="9"/>
  <c r="J39" i="8"/>
  <c r="J38" i="8"/>
  <c r="AY64" i="1" s="1"/>
  <c r="J37" i="8"/>
  <c r="AX64" i="1" s="1"/>
  <c r="BI282" i="8"/>
  <c r="BH282" i="8"/>
  <c r="BG282" i="8"/>
  <c r="BF282" i="8"/>
  <c r="T282" i="8"/>
  <c r="R282" i="8"/>
  <c r="P282" i="8"/>
  <c r="BI278" i="8"/>
  <c r="BH278" i="8"/>
  <c r="BG278" i="8"/>
  <c r="BF278" i="8"/>
  <c r="T278" i="8"/>
  <c r="R278" i="8"/>
  <c r="P278" i="8"/>
  <c r="BI272" i="8"/>
  <c r="BH272" i="8"/>
  <c r="BG272" i="8"/>
  <c r="BF272" i="8"/>
  <c r="T272" i="8"/>
  <c r="R272" i="8"/>
  <c r="P272" i="8"/>
  <c r="BI269" i="8"/>
  <c r="BH269" i="8"/>
  <c r="BG269" i="8"/>
  <c r="BF269" i="8"/>
  <c r="T269" i="8"/>
  <c r="R269" i="8"/>
  <c r="P269" i="8"/>
  <c r="BI259" i="8"/>
  <c r="BH259" i="8"/>
  <c r="BG259" i="8"/>
  <c r="BF259" i="8"/>
  <c r="T259" i="8"/>
  <c r="R259" i="8"/>
  <c r="P259" i="8"/>
  <c r="BI248" i="8"/>
  <c r="BH248" i="8"/>
  <c r="BG248" i="8"/>
  <c r="BF248" i="8"/>
  <c r="T248" i="8"/>
  <c r="R248" i="8"/>
  <c r="P248" i="8"/>
  <c r="BI242" i="8"/>
  <c r="BH242" i="8"/>
  <c r="BG242" i="8"/>
  <c r="BF242" i="8"/>
  <c r="T242" i="8"/>
  <c r="R242" i="8"/>
  <c r="P242" i="8"/>
  <c r="BI238" i="8"/>
  <c r="BH238" i="8"/>
  <c r="BG238" i="8"/>
  <c r="BF238" i="8"/>
  <c r="T238" i="8"/>
  <c r="R238" i="8"/>
  <c r="P238" i="8"/>
  <c r="BI232" i="8"/>
  <c r="BH232" i="8"/>
  <c r="BG232" i="8"/>
  <c r="BF232" i="8"/>
  <c r="T232" i="8"/>
  <c r="R232" i="8"/>
  <c r="P232" i="8"/>
  <c r="BI227" i="8"/>
  <c r="BH227" i="8"/>
  <c r="BG227" i="8"/>
  <c r="BF227" i="8"/>
  <c r="T227" i="8"/>
  <c r="R227" i="8"/>
  <c r="P227" i="8"/>
  <c r="BI222" i="8"/>
  <c r="BH222" i="8"/>
  <c r="BG222" i="8"/>
  <c r="BF222" i="8"/>
  <c r="T222" i="8"/>
  <c r="R222" i="8"/>
  <c r="P222" i="8"/>
  <c r="BI216" i="8"/>
  <c r="BH216" i="8"/>
  <c r="BG216" i="8"/>
  <c r="BF216" i="8"/>
  <c r="T216" i="8"/>
  <c r="R216" i="8"/>
  <c r="P216" i="8"/>
  <c r="BI210" i="8"/>
  <c r="BH210" i="8"/>
  <c r="BG210" i="8"/>
  <c r="BF210" i="8"/>
  <c r="T210" i="8"/>
  <c r="R210" i="8"/>
  <c r="P210" i="8"/>
  <c r="BI205" i="8"/>
  <c r="BH205" i="8"/>
  <c r="BG205" i="8"/>
  <c r="BF205" i="8"/>
  <c r="T205" i="8"/>
  <c r="R205" i="8"/>
  <c r="P205" i="8"/>
  <c r="BI201" i="8"/>
  <c r="BH201" i="8"/>
  <c r="BG201" i="8"/>
  <c r="BF201" i="8"/>
  <c r="T201" i="8"/>
  <c r="R201" i="8"/>
  <c r="P201" i="8"/>
  <c r="BI189" i="8"/>
  <c r="BH189" i="8"/>
  <c r="BG189" i="8"/>
  <c r="BF189" i="8"/>
  <c r="T189" i="8"/>
  <c r="R189" i="8"/>
  <c r="P189" i="8"/>
  <c r="BI182" i="8"/>
  <c r="BH182" i="8"/>
  <c r="BG182" i="8"/>
  <c r="BF182" i="8"/>
  <c r="T182" i="8"/>
  <c r="R182" i="8"/>
  <c r="P182" i="8"/>
  <c r="BI176" i="8"/>
  <c r="BH176" i="8"/>
  <c r="BG176" i="8"/>
  <c r="BF176" i="8"/>
  <c r="T176" i="8"/>
  <c r="R176" i="8"/>
  <c r="P176" i="8"/>
  <c r="BI166" i="8"/>
  <c r="BH166" i="8"/>
  <c r="BG166" i="8"/>
  <c r="BF166" i="8"/>
  <c r="T166" i="8"/>
  <c r="R166" i="8"/>
  <c r="P166" i="8"/>
  <c r="BI161" i="8"/>
  <c r="BH161" i="8"/>
  <c r="BG161" i="8"/>
  <c r="BF161" i="8"/>
  <c r="T161" i="8"/>
  <c r="R161" i="8"/>
  <c r="P161" i="8"/>
  <c r="BI151" i="8"/>
  <c r="BH151" i="8"/>
  <c r="BG151" i="8"/>
  <c r="BF151" i="8"/>
  <c r="T151" i="8"/>
  <c r="R151" i="8"/>
  <c r="P151" i="8"/>
  <c r="BI146" i="8"/>
  <c r="BH146" i="8"/>
  <c r="BG146" i="8"/>
  <c r="BF146" i="8"/>
  <c r="T146" i="8"/>
  <c r="R146" i="8"/>
  <c r="P146" i="8"/>
  <c r="BI140" i="8"/>
  <c r="BH140" i="8"/>
  <c r="BG140" i="8"/>
  <c r="BF140" i="8"/>
  <c r="T140" i="8"/>
  <c r="R140" i="8"/>
  <c r="P140" i="8"/>
  <c r="BI134" i="8"/>
  <c r="BH134" i="8"/>
  <c r="BG134" i="8"/>
  <c r="BF134" i="8"/>
  <c r="T134" i="8"/>
  <c r="R134" i="8"/>
  <c r="P134" i="8"/>
  <c r="BI128" i="8"/>
  <c r="BH128" i="8"/>
  <c r="BG128" i="8"/>
  <c r="BF128" i="8"/>
  <c r="T128" i="8"/>
  <c r="R128" i="8"/>
  <c r="P128" i="8"/>
  <c r="BI122" i="8"/>
  <c r="BH122" i="8"/>
  <c r="BG122" i="8"/>
  <c r="BF122" i="8"/>
  <c r="T122" i="8"/>
  <c r="R122" i="8"/>
  <c r="P122" i="8"/>
  <c r="BI116" i="8"/>
  <c r="BH116" i="8"/>
  <c r="BG116" i="8"/>
  <c r="BF116" i="8"/>
  <c r="T116" i="8"/>
  <c r="R116" i="8"/>
  <c r="P116" i="8"/>
  <c r="BI109" i="8"/>
  <c r="BH109" i="8"/>
  <c r="BG109" i="8"/>
  <c r="BF109" i="8"/>
  <c r="T109" i="8"/>
  <c r="R109" i="8"/>
  <c r="P109" i="8"/>
  <c r="BI102" i="8"/>
  <c r="BH102" i="8"/>
  <c r="BG102" i="8"/>
  <c r="BF102" i="8"/>
  <c r="T102" i="8"/>
  <c r="R102" i="8"/>
  <c r="P102" i="8"/>
  <c r="BI92" i="8"/>
  <c r="BH92" i="8"/>
  <c r="BG92" i="8"/>
  <c r="BF92" i="8"/>
  <c r="T92" i="8"/>
  <c r="R92" i="8"/>
  <c r="P92" i="8"/>
  <c r="J86" i="8"/>
  <c r="J85" i="8"/>
  <c r="F85" i="8"/>
  <c r="F83" i="8"/>
  <c r="E81" i="8"/>
  <c r="J59" i="8"/>
  <c r="J58" i="8"/>
  <c r="F58" i="8"/>
  <c r="F56" i="8"/>
  <c r="E54" i="8"/>
  <c r="J20" i="8"/>
  <c r="E20" i="8"/>
  <c r="F59" i="8"/>
  <c r="J19" i="8"/>
  <c r="J14" i="8"/>
  <c r="J56" i="8" s="1"/>
  <c r="E7" i="8"/>
  <c r="E77" i="8" s="1"/>
  <c r="J39" i="7"/>
  <c r="J38" i="7"/>
  <c r="AY62" i="1"/>
  <c r="J37" i="7"/>
  <c r="AX62" i="1"/>
  <c r="BI195" i="7"/>
  <c r="BH195" i="7"/>
  <c r="BG195" i="7"/>
  <c r="BF195" i="7"/>
  <c r="T195" i="7"/>
  <c r="T194" i="7"/>
  <c r="R195" i="7"/>
  <c r="R194" i="7" s="1"/>
  <c r="P195" i="7"/>
  <c r="P194" i="7"/>
  <c r="BI191" i="7"/>
  <c r="BH191" i="7"/>
  <c r="BG191" i="7"/>
  <c r="BF191" i="7"/>
  <c r="T191" i="7"/>
  <c r="R191" i="7"/>
  <c r="P191" i="7"/>
  <c r="BI185" i="7"/>
  <c r="BH185" i="7"/>
  <c r="BG185" i="7"/>
  <c r="BF185" i="7"/>
  <c r="T185" i="7"/>
  <c r="R185" i="7"/>
  <c r="P185" i="7"/>
  <c r="BI179" i="7"/>
  <c r="BH179" i="7"/>
  <c r="BG179" i="7"/>
  <c r="BF179" i="7"/>
  <c r="T179" i="7"/>
  <c r="R179" i="7"/>
  <c r="P179" i="7"/>
  <c r="BI174" i="7"/>
  <c r="BH174" i="7"/>
  <c r="BG174" i="7"/>
  <c r="BF174" i="7"/>
  <c r="T174" i="7"/>
  <c r="R174" i="7"/>
  <c r="P174" i="7"/>
  <c r="BI169" i="7"/>
  <c r="BH169" i="7"/>
  <c r="BG169" i="7"/>
  <c r="BF169" i="7"/>
  <c r="T169" i="7"/>
  <c r="R169" i="7"/>
  <c r="P169" i="7"/>
  <c r="BI165" i="7"/>
  <c r="BH165" i="7"/>
  <c r="BG165" i="7"/>
  <c r="BF165" i="7"/>
  <c r="T165" i="7"/>
  <c r="R165" i="7"/>
  <c r="P165" i="7"/>
  <c r="BI160" i="7"/>
  <c r="BH160" i="7"/>
  <c r="BG160" i="7"/>
  <c r="BF160" i="7"/>
  <c r="T160" i="7"/>
  <c r="R160" i="7"/>
  <c r="P160" i="7"/>
  <c r="BI156" i="7"/>
  <c r="BH156" i="7"/>
  <c r="BG156" i="7"/>
  <c r="BF156" i="7"/>
  <c r="T156" i="7"/>
  <c r="R156" i="7"/>
  <c r="P156" i="7"/>
  <c r="BI151" i="7"/>
  <c r="BH151" i="7"/>
  <c r="BG151" i="7"/>
  <c r="BF151" i="7"/>
  <c r="T151" i="7"/>
  <c r="R151" i="7"/>
  <c r="P151" i="7"/>
  <c r="BI145" i="7"/>
  <c r="BH145" i="7"/>
  <c r="BG145" i="7"/>
  <c r="BF145" i="7"/>
  <c r="T145" i="7"/>
  <c r="R145" i="7"/>
  <c r="P145" i="7"/>
  <c r="BI140" i="7"/>
  <c r="BH140" i="7"/>
  <c r="BG140" i="7"/>
  <c r="BF140" i="7"/>
  <c r="T140" i="7"/>
  <c r="R140" i="7"/>
  <c r="P140" i="7"/>
  <c r="BI134" i="7"/>
  <c r="BH134" i="7"/>
  <c r="BG134" i="7"/>
  <c r="BF134" i="7"/>
  <c r="T134" i="7"/>
  <c r="R134" i="7"/>
  <c r="P134" i="7"/>
  <c r="BI129" i="7"/>
  <c r="BH129" i="7"/>
  <c r="BG129" i="7"/>
  <c r="BF129" i="7"/>
  <c r="T129" i="7"/>
  <c r="R129" i="7"/>
  <c r="P129" i="7"/>
  <c r="BI121" i="7"/>
  <c r="BH121" i="7"/>
  <c r="BG121" i="7"/>
  <c r="BF121" i="7"/>
  <c r="T121" i="7"/>
  <c r="R121" i="7"/>
  <c r="P121" i="7"/>
  <c r="BI115" i="7"/>
  <c r="BH115" i="7"/>
  <c r="BG115" i="7"/>
  <c r="BF115" i="7"/>
  <c r="T115" i="7"/>
  <c r="R115" i="7"/>
  <c r="P115" i="7"/>
  <c r="BI109" i="7"/>
  <c r="BH109" i="7"/>
  <c r="BG109" i="7"/>
  <c r="BF109" i="7"/>
  <c r="T109" i="7"/>
  <c r="R109" i="7"/>
  <c r="P109" i="7"/>
  <c r="BI103" i="7"/>
  <c r="BH103" i="7"/>
  <c r="BG103" i="7"/>
  <c r="BF103" i="7"/>
  <c r="T103" i="7"/>
  <c r="R103" i="7"/>
  <c r="P103" i="7"/>
  <c r="BI97" i="7"/>
  <c r="BH97" i="7"/>
  <c r="BG97" i="7"/>
  <c r="BF97" i="7"/>
  <c r="T97" i="7"/>
  <c r="R97" i="7"/>
  <c r="P97" i="7"/>
  <c r="BI92" i="7"/>
  <c r="BH92" i="7"/>
  <c r="BG92" i="7"/>
  <c r="BF92" i="7"/>
  <c r="T92" i="7"/>
  <c r="R92" i="7"/>
  <c r="P92" i="7"/>
  <c r="J86" i="7"/>
  <c r="J85" i="7"/>
  <c r="F85" i="7"/>
  <c r="F83" i="7"/>
  <c r="E81" i="7"/>
  <c r="J59" i="7"/>
  <c r="J58" i="7"/>
  <c r="F58" i="7"/>
  <c r="F56" i="7"/>
  <c r="E54" i="7"/>
  <c r="J20" i="7"/>
  <c r="E20" i="7"/>
  <c r="F86" i="7"/>
  <c r="J19" i="7"/>
  <c r="J14" i="7"/>
  <c r="J56" i="7"/>
  <c r="E7" i="7"/>
  <c r="E50" i="7" s="1"/>
  <c r="J39" i="6"/>
  <c r="J38" i="6"/>
  <c r="AY61" i="1" s="1"/>
  <c r="J37" i="6"/>
  <c r="AX61" i="1"/>
  <c r="BI276" i="6"/>
  <c r="BH276" i="6"/>
  <c r="BG276" i="6"/>
  <c r="BF276" i="6"/>
  <c r="T276" i="6"/>
  <c r="T275" i="6"/>
  <c r="R276" i="6"/>
  <c r="R275" i="6"/>
  <c r="P276" i="6"/>
  <c r="P275" i="6" s="1"/>
  <c r="BI266" i="6"/>
  <c r="BH266" i="6"/>
  <c r="BG266" i="6"/>
  <c r="BF266" i="6"/>
  <c r="T266" i="6"/>
  <c r="R266" i="6"/>
  <c r="P266" i="6"/>
  <c r="BI256" i="6"/>
  <c r="BH256" i="6"/>
  <c r="BG256" i="6"/>
  <c r="BF256" i="6"/>
  <c r="T256" i="6"/>
  <c r="R256" i="6"/>
  <c r="P256" i="6"/>
  <c r="BI253" i="6"/>
  <c r="BH253" i="6"/>
  <c r="BG253" i="6"/>
  <c r="BF253" i="6"/>
  <c r="T253" i="6"/>
  <c r="R253" i="6"/>
  <c r="P253" i="6"/>
  <c r="BI247" i="6"/>
  <c r="BH247" i="6"/>
  <c r="BG247" i="6"/>
  <c r="BF247" i="6"/>
  <c r="T247" i="6"/>
  <c r="R247" i="6"/>
  <c r="P247" i="6"/>
  <c r="BI239" i="6"/>
  <c r="BH239" i="6"/>
  <c r="BG239" i="6"/>
  <c r="BF239" i="6"/>
  <c r="T239" i="6"/>
  <c r="R239" i="6"/>
  <c r="P239" i="6"/>
  <c r="BI230" i="6"/>
  <c r="BH230" i="6"/>
  <c r="BG230" i="6"/>
  <c r="BF230" i="6"/>
  <c r="T230" i="6"/>
  <c r="R230" i="6"/>
  <c r="P230" i="6"/>
  <c r="BI221" i="6"/>
  <c r="BH221" i="6"/>
  <c r="BG221" i="6"/>
  <c r="BF221" i="6"/>
  <c r="T221" i="6"/>
  <c r="R221" i="6"/>
  <c r="P221" i="6"/>
  <c r="BI199" i="6"/>
  <c r="BH199" i="6"/>
  <c r="BG199" i="6"/>
  <c r="BF199" i="6"/>
  <c r="T199" i="6"/>
  <c r="R199" i="6"/>
  <c r="P199" i="6"/>
  <c r="BI197" i="6"/>
  <c r="BH197" i="6"/>
  <c r="BG197" i="6"/>
  <c r="BF197" i="6"/>
  <c r="T197" i="6"/>
  <c r="R197" i="6"/>
  <c r="P197" i="6"/>
  <c r="BI190" i="6"/>
  <c r="BH190" i="6"/>
  <c r="BG190" i="6"/>
  <c r="BF190" i="6"/>
  <c r="T190" i="6"/>
  <c r="R190" i="6"/>
  <c r="P190" i="6"/>
  <c r="BI177" i="6"/>
  <c r="BH177" i="6"/>
  <c r="BG177" i="6"/>
  <c r="BF177" i="6"/>
  <c r="T177" i="6"/>
  <c r="R177" i="6"/>
  <c r="P177" i="6"/>
  <c r="BI170" i="6"/>
  <c r="BH170" i="6"/>
  <c r="BG170" i="6"/>
  <c r="BF170" i="6"/>
  <c r="T170" i="6"/>
  <c r="R170" i="6"/>
  <c r="P170" i="6"/>
  <c r="BI156" i="6"/>
  <c r="BH156" i="6"/>
  <c r="BG156" i="6"/>
  <c r="BF156" i="6"/>
  <c r="T156" i="6"/>
  <c r="R156" i="6"/>
  <c r="P156" i="6"/>
  <c r="BI150" i="6"/>
  <c r="BH150" i="6"/>
  <c r="BG150" i="6"/>
  <c r="BF150" i="6"/>
  <c r="T150" i="6"/>
  <c r="R150" i="6"/>
  <c r="P150" i="6"/>
  <c r="BI144" i="6"/>
  <c r="BH144" i="6"/>
  <c r="BG144" i="6"/>
  <c r="BF144" i="6"/>
  <c r="T144" i="6"/>
  <c r="R144" i="6"/>
  <c r="P144" i="6"/>
  <c r="BI137" i="6"/>
  <c r="BH137" i="6"/>
  <c r="BG137" i="6"/>
  <c r="BF137" i="6"/>
  <c r="T137" i="6"/>
  <c r="R137" i="6"/>
  <c r="P137" i="6"/>
  <c r="BI130" i="6"/>
  <c r="BH130" i="6"/>
  <c r="BG130" i="6"/>
  <c r="BF130" i="6"/>
  <c r="T130" i="6"/>
  <c r="R130" i="6"/>
  <c r="P130" i="6"/>
  <c r="BI123" i="6"/>
  <c r="BH123" i="6"/>
  <c r="BG123" i="6"/>
  <c r="BF123" i="6"/>
  <c r="T123" i="6"/>
  <c r="R123" i="6"/>
  <c r="P123" i="6"/>
  <c r="BI116" i="6"/>
  <c r="BH116" i="6"/>
  <c r="BG116" i="6"/>
  <c r="BF116" i="6"/>
  <c r="T116" i="6"/>
  <c r="R116" i="6"/>
  <c r="P116" i="6"/>
  <c r="BI109" i="6"/>
  <c r="BH109" i="6"/>
  <c r="BG109" i="6"/>
  <c r="BF109" i="6"/>
  <c r="T109" i="6"/>
  <c r="R109" i="6"/>
  <c r="P109" i="6"/>
  <c r="BI102" i="6"/>
  <c r="BH102" i="6"/>
  <c r="BG102" i="6"/>
  <c r="BF102" i="6"/>
  <c r="T102" i="6"/>
  <c r="T101" i="6"/>
  <c r="R102" i="6"/>
  <c r="R101" i="6"/>
  <c r="P102" i="6"/>
  <c r="P101" i="6"/>
  <c r="BI94" i="6"/>
  <c r="BH94" i="6"/>
  <c r="BG94" i="6"/>
  <c r="BF94" i="6"/>
  <c r="T94" i="6"/>
  <c r="T93" i="6" s="1"/>
  <c r="R94" i="6"/>
  <c r="R93" i="6"/>
  <c r="P94" i="6"/>
  <c r="P93" i="6"/>
  <c r="J88" i="6"/>
  <c r="J87" i="6"/>
  <c r="F87" i="6"/>
  <c r="F85" i="6"/>
  <c r="E83" i="6"/>
  <c r="J59" i="6"/>
  <c r="J58" i="6"/>
  <c r="F58" i="6"/>
  <c r="F56" i="6"/>
  <c r="E54" i="6"/>
  <c r="J20" i="6"/>
  <c r="E20" i="6"/>
  <c r="F88" i="6" s="1"/>
  <c r="J19" i="6"/>
  <c r="J14" i="6"/>
  <c r="J56" i="6"/>
  <c r="E7" i="6"/>
  <c r="E50" i="6"/>
  <c r="J39" i="5"/>
  <c r="J38" i="5"/>
  <c r="AY60" i="1" s="1"/>
  <c r="J37" i="5"/>
  <c r="AX60" i="1" s="1"/>
  <c r="BI259" i="5"/>
  <c r="BH259" i="5"/>
  <c r="BG259" i="5"/>
  <c r="BF259" i="5"/>
  <c r="T259" i="5"/>
  <c r="R259" i="5"/>
  <c r="P259" i="5"/>
  <c r="BI255" i="5"/>
  <c r="BH255" i="5"/>
  <c r="BG255" i="5"/>
  <c r="BF255" i="5"/>
  <c r="T255" i="5"/>
  <c r="R255" i="5"/>
  <c r="P255" i="5"/>
  <c r="BI251" i="5"/>
  <c r="BH251" i="5"/>
  <c r="BG251" i="5"/>
  <c r="BF251" i="5"/>
  <c r="T251" i="5"/>
  <c r="R251" i="5"/>
  <c r="P251" i="5"/>
  <c r="BI248" i="5"/>
  <c r="BH248" i="5"/>
  <c r="BG248" i="5"/>
  <c r="BF248" i="5"/>
  <c r="T248" i="5"/>
  <c r="R248" i="5"/>
  <c r="P248" i="5"/>
  <c r="BI242" i="5"/>
  <c r="BH242" i="5"/>
  <c r="BG242" i="5"/>
  <c r="BF242" i="5"/>
  <c r="T242" i="5"/>
  <c r="R242" i="5"/>
  <c r="P242" i="5"/>
  <c r="BI235" i="5"/>
  <c r="BH235" i="5"/>
  <c r="BG235" i="5"/>
  <c r="BF235" i="5"/>
  <c r="T235" i="5"/>
  <c r="R235" i="5"/>
  <c r="P235" i="5"/>
  <c r="BI229" i="5"/>
  <c r="BH229" i="5"/>
  <c r="BG229" i="5"/>
  <c r="BF229" i="5"/>
  <c r="T229" i="5"/>
  <c r="R229" i="5"/>
  <c r="P229" i="5"/>
  <c r="BI225" i="5"/>
  <c r="BH225" i="5"/>
  <c r="BG225" i="5"/>
  <c r="BF225" i="5"/>
  <c r="T225" i="5"/>
  <c r="R225" i="5"/>
  <c r="P225" i="5"/>
  <c r="BI219" i="5"/>
  <c r="BH219" i="5"/>
  <c r="BG219" i="5"/>
  <c r="BF219" i="5"/>
  <c r="T219" i="5"/>
  <c r="R219" i="5"/>
  <c r="P219" i="5"/>
  <c r="BI214" i="5"/>
  <c r="BH214" i="5"/>
  <c r="BG214" i="5"/>
  <c r="BF214" i="5"/>
  <c r="T214" i="5"/>
  <c r="R214" i="5"/>
  <c r="P214" i="5"/>
  <c r="BI208" i="5"/>
  <c r="BH208" i="5"/>
  <c r="BG208" i="5"/>
  <c r="BF208" i="5"/>
  <c r="T208" i="5"/>
  <c r="R208" i="5"/>
  <c r="P208" i="5"/>
  <c r="BI192" i="5"/>
  <c r="BH192" i="5"/>
  <c r="BG192" i="5"/>
  <c r="BF192" i="5"/>
  <c r="T192" i="5"/>
  <c r="R192" i="5"/>
  <c r="P192" i="5"/>
  <c r="BI182" i="5"/>
  <c r="BH182" i="5"/>
  <c r="BG182" i="5"/>
  <c r="BF182" i="5"/>
  <c r="T182" i="5"/>
  <c r="R182" i="5"/>
  <c r="P182" i="5"/>
  <c r="BI173" i="5"/>
  <c r="BH173" i="5"/>
  <c r="BG173" i="5"/>
  <c r="BF173" i="5"/>
  <c r="T173" i="5"/>
  <c r="R173" i="5"/>
  <c r="P173" i="5"/>
  <c r="BI163" i="5"/>
  <c r="BH163" i="5"/>
  <c r="BG163" i="5"/>
  <c r="BF163" i="5"/>
  <c r="T163" i="5"/>
  <c r="R163" i="5"/>
  <c r="P163" i="5"/>
  <c r="BI153" i="5"/>
  <c r="BH153" i="5"/>
  <c r="BG153" i="5"/>
  <c r="BF153" i="5"/>
  <c r="T153" i="5"/>
  <c r="R153" i="5"/>
  <c r="P153" i="5"/>
  <c r="BI148" i="5"/>
  <c r="BH148" i="5"/>
  <c r="BG148" i="5"/>
  <c r="BF148" i="5"/>
  <c r="T148" i="5"/>
  <c r="R148" i="5"/>
  <c r="P148" i="5"/>
  <c r="BI138" i="5"/>
  <c r="BH138" i="5"/>
  <c r="BG138" i="5"/>
  <c r="BF138" i="5"/>
  <c r="T138" i="5"/>
  <c r="R138" i="5"/>
  <c r="P138" i="5"/>
  <c r="BI132" i="5"/>
  <c r="BH132" i="5"/>
  <c r="BG132" i="5"/>
  <c r="BF132" i="5"/>
  <c r="T132" i="5"/>
  <c r="R132" i="5"/>
  <c r="P132" i="5"/>
  <c r="BI127" i="5"/>
  <c r="BH127" i="5"/>
  <c r="BG127" i="5"/>
  <c r="BF127" i="5"/>
  <c r="T127" i="5"/>
  <c r="R127" i="5"/>
  <c r="P127" i="5"/>
  <c r="BI121" i="5"/>
  <c r="BH121" i="5"/>
  <c r="BG121" i="5"/>
  <c r="BF121" i="5"/>
  <c r="T121" i="5"/>
  <c r="R121" i="5"/>
  <c r="P121" i="5"/>
  <c r="BI115" i="5"/>
  <c r="BH115" i="5"/>
  <c r="BG115" i="5"/>
  <c r="BF115" i="5"/>
  <c r="T115" i="5"/>
  <c r="R115" i="5"/>
  <c r="P115" i="5"/>
  <c r="BI105" i="5"/>
  <c r="BH105" i="5"/>
  <c r="BG105" i="5"/>
  <c r="BF105" i="5"/>
  <c r="T105" i="5"/>
  <c r="R105" i="5"/>
  <c r="P105" i="5"/>
  <c r="BI99" i="5"/>
  <c r="BH99" i="5"/>
  <c r="BG99" i="5"/>
  <c r="BF99" i="5"/>
  <c r="T99" i="5"/>
  <c r="R99" i="5"/>
  <c r="P99" i="5"/>
  <c r="BI92" i="5"/>
  <c r="BH92" i="5"/>
  <c r="BG92" i="5"/>
  <c r="BF92" i="5"/>
  <c r="T92" i="5"/>
  <c r="R92" i="5"/>
  <c r="P92" i="5"/>
  <c r="J86" i="5"/>
  <c r="J85" i="5"/>
  <c r="F85" i="5"/>
  <c r="F83" i="5"/>
  <c r="E81" i="5"/>
  <c r="J59" i="5"/>
  <c r="J58" i="5"/>
  <c r="F58" i="5"/>
  <c r="F56" i="5"/>
  <c r="E54" i="5"/>
  <c r="J20" i="5"/>
  <c r="E20" i="5"/>
  <c r="F86" i="5" s="1"/>
  <c r="J19" i="5"/>
  <c r="J14" i="5"/>
  <c r="J56" i="5"/>
  <c r="E7" i="5"/>
  <c r="E50" i="5"/>
  <c r="J39" i="4"/>
  <c r="J38" i="4"/>
  <c r="AY58" i="1"/>
  <c r="J37" i="4"/>
  <c r="AX58" i="1" s="1"/>
  <c r="BI192" i="4"/>
  <c r="BH192" i="4"/>
  <c r="BG192" i="4"/>
  <c r="BF192" i="4"/>
  <c r="T192" i="4"/>
  <c r="T191" i="4" s="1"/>
  <c r="R192" i="4"/>
  <c r="R191" i="4" s="1"/>
  <c r="P192" i="4"/>
  <c r="P191" i="4"/>
  <c r="BI188" i="4"/>
  <c r="BH188" i="4"/>
  <c r="BG188" i="4"/>
  <c r="BF188" i="4"/>
  <c r="T188" i="4"/>
  <c r="R188" i="4"/>
  <c r="P188" i="4"/>
  <c r="BI182" i="4"/>
  <c r="BH182" i="4"/>
  <c r="BG182" i="4"/>
  <c r="BF182" i="4"/>
  <c r="T182" i="4"/>
  <c r="R182" i="4"/>
  <c r="P182" i="4"/>
  <c r="BI176" i="4"/>
  <c r="BH176" i="4"/>
  <c r="BG176" i="4"/>
  <c r="BF176" i="4"/>
  <c r="T176" i="4"/>
  <c r="R176" i="4"/>
  <c r="P176" i="4"/>
  <c r="BI171" i="4"/>
  <c r="BH171" i="4"/>
  <c r="BG171" i="4"/>
  <c r="BF171" i="4"/>
  <c r="T171" i="4"/>
  <c r="R171" i="4"/>
  <c r="P171" i="4"/>
  <c r="BI166" i="4"/>
  <c r="BH166" i="4"/>
  <c r="BG166" i="4"/>
  <c r="BF166" i="4"/>
  <c r="T166" i="4"/>
  <c r="R166" i="4"/>
  <c r="P166" i="4"/>
  <c r="BI162" i="4"/>
  <c r="BH162" i="4"/>
  <c r="BG162" i="4"/>
  <c r="BF162" i="4"/>
  <c r="T162" i="4"/>
  <c r="R162" i="4"/>
  <c r="P162" i="4"/>
  <c r="BI157" i="4"/>
  <c r="BH157" i="4"/>
  <c r="BG157" i="4"/>
  <c r="BF157" i="4"/>
  <c r="T157" i="4"/>
  <c r="R157" i="4"/>
  <c r="P157" i="4"/>
  <c r="BI153" i="4"/>
  <c r="BH153" i="4"/>
  <c r="BG153" i="4"/>
  <c r="BF153" i="4"/>
  <c r="T153" i="4"/>
  <c r="R153" i="4"/>
  <c r="P153" i="4"/>
  <c r="BI148" i="4"/>
  <c r="BH148" i="4"/>
  <c r="BG148" i="4"/>
  <c r="BF148" i="4"/>
  <c r="T148" i="4"/>
  <c r="R148" i="4"/>
  <c r="P148" i="4"/>
  <c r="BI142" i="4"/>
  <c r="BH142" i="4"/>
  <c r="BG142" i="4"/>
  <c r="BF142" i="4"/>
  <c r="T142" i="4"/>
  <c r="R142" i="4"/>
  <c r="P142" i="4"/>
  <c r="BI137" i="4"/>
  <c r="BH137" i="4"/>
  <c r="BG137" i="4"/>
  <c r="BF137" i="4"/>
  <c r="T137" i="4"/>
  <c r="R137" i="4"/>
  <c r="P137" i="4"/>
  <c r="BI131" i="4"/>
  <c r="BH131" i="4"/>
  <c r="BG131" i="4"/>
  <c r="BF131" i="4"/>
  <c r="T131" i="4"/>
  <c r="R131" i="4"/>
  <c r="P131" i="4"/>
  <c r="BI126" i="4"/>
  <c r="BH126" i="4"/>
  <c r="BG126" i="4"/>
  <c r="BF126" i="4"/>
  <c r="T126" i="4"/>
  <c r="R126" i="4"/>
  <c r="P126" i="4"/>
  <c r="BI118" i="4"/>
  <c r="BH118" i="4"/>
  <c r="BG118" i="4"/>
  <c r="BF118" i="4"/>
  <c r="T118" i="4"/>
  <c r="R118" i="4"/>
  <c r="P118" i="4"/>
  <c r="BI109" i="4"/>
  <c r="BH109" i="4"/>
  <c r="BG109" i="4"/>
  <c r="BF109" i="4"/>
  <c r="T109" i="4"/>
  <c r="R109" i="4"/>
  <c r="P109" i="4"/>
  <c r="BI103" i="4"/>
  <c r="BH103" i="4"/>
  <c r="BG103" i="4"/>
  <c r="BF103" i="4"/>
  <c r="T103" i="4"/>
  <c r="R103" i="4"/>
  <c r="P103" i="4"/>
  <c r="BI97" i="4"/>
  <c r="BH97" i="4"/>
  <c r="BG97" i="4"/>
  <c r="BF97" i="4"/>
  <c r="T97" i="4"/>
  <c r="R97" i="4"/>
  <c r="P97" i="4"/>
  <c r="BI92" i="4"/>
  <c r="BH92" i="4"/>
  <c r="BG92" i="4"/>
  <c r="BF92" i="4"/>
  <c r="T92" i="4"/>
  <c r="R92" i="4"/>
  <c r="P92" i="4"/>
  <c r="J86" i="4"/>
  <c r="J85" i="4"/>
  <c r="F85" i="4"/>
  <c r="F83" i="4"/>
  <c r="E81" i="4"/>
  <c r="J59" i="4"/>
  <c r="J58" i="4"/>
  <c r="F58" i="4"/>
  <c r="F56" i="4"/>
  <c r="E54" i="4"/>
  <c r="J20" i="4"/>
  <c r="E20" i="4"/>
  <c r="F86" i="4"/>
  <c r="J19" i="4"/>
  <c r="J14" i="4"/>
  <c r="J56" i="4" s="1"/>
  <c r="E7" i="4"/>
  <c r="E77" i="4"/>
  <c r="J39" i="3"/>
  <c r="J38" i="3"/>
  <c r="AY57" i="1"/>
  <c r="J37" i="3"/>
  <c r="AX57" i="1" s="1"/>
  <c r="BI185" i="3"/>
  <c r="BH185" i="3"/>
  <c r="BG185" i="3"/>
  <c r="BF185" i="3"/>
  <c r="T185" i="3"/>
  <c r="T184" i="3"/>
  <c r="R185" i="3"/>
  <c r="R184" i="3"/>
  <c r="P185" i="3"/>
  <c r="P184" i="3"/>
  <c r="BI178" i="3"/>
  <c r="BH178" i="3"/>
  <c r="BG178" i="3"/>
  <c r="BF178" i="3"/>
  <c r="T178" i="3"/>
  <c r="R178" i="3"/>
  <c r="P178" i="3"/>
  <c r="BI175" i="3"/>
  <c r="BH175" i="3"/>
  <c r="BG175" i="3"/>
  <c r="BF175" i="3"/>
  <c r="T175" i="3"/>
  <c r="R175" i="3"/>
  <c r="P175" i="3"/>
  <c r="BI170" i="3"/>
  <c r="BH170" i="3"/>
  <c r="BG170" i="3"/>
  <c r="BF170" i="3"/>
  <c r="T170" i="3"/>
  <c r="R170" i="3"/>
  <c r="P170" i="3"/>
  <c r="BI168" i="3"/>
  <c r="BH168" i="3"/>
  <c r="BG168" i="3"/>
  <c r="BF168" i="3"/>
  <c r="T168" i="3"/>
  <c r="R168" i="3"/>
  <c r="P168" i="3"/>
  <c r="BI161" i="3"/>
  <c r="BH161" i="3"/>
  <c r="BG161" i="3"/>
  <c r="BF161" i="3"/>
  <c r="T161" i="3"/>
  <c r="R161" i="3"/>
  <c r="P161" i="3"/>
  <c r="BI155" i="3"/>
  <c r="BH155" i="3"/>
  <c r="BG155" i="3"/>
  <c r="BF155" i="3"/>
  <c r="T155" i="3"/>
  <c r="R155" i="3"/>
  <c r="P155" i="3"/>
  <c r="BI147" i="3"/>
  <c r="BH147" i="3"/>
  <c r="BG147" i="3"/>
  <c r="BF147" i="3"/>
  <c r="T147" i="3"/>
  <c r="R147" i="3"/>
  <c r="P147" i="3"/>
  <c r="BI139" i="3"/>
  <c r="BH139" i="3"/>
  <c r="BG139" i="3"/>
  <c r="BF139" i="3"/>
  <c r="T139" i="3"/>
  <c r="R139" i="3"/>
  <c r="P139" i="3"/>
  <c r="BI133" i="3"/>
  <c r="BH133" i="3"/>
  <c r="BG133" i="3"/>
  <c r="BF133" i="3"/>
  <c r="T133" i="3"/>
  <c r="R133" i="3"/>
  <c r="P133" i="3"/>
  <c r="BI127" i="3"/>
  <c r="BH127" i="3"/>
  <c r="BG127" i="3"/>
  <c r="BF127" i="3"/>
  <c r="T127" i="3"/>
  <c r="R127" i="3"/>
  <c r="P127" i="3"/>
  <c r="BI120" i="3"/>
  <c r="BH120" i="3"/>
  <c r="BG120" i="3"/>
  <c r="BF120" i="3"/>
  <c r="T120" i="3"/>
  <c r="R120" i="3"/>
  <c r="P120" i="3"/>
  <c r="BI113" i="3"/>
  <c r="BH113" i="3"/>
  <c r="BG113" i="3"/>
  <c r="BF113" i="3"/>
  <c r="T113" i="3"/>
  <c r="R113" i="3"/>
  <c r="P113" i="3"/>
  <c r="BI106" i="3"/>
  <c r="BH106" i="3"/>
  <c r="BG106" i="3"/>
  <c r="BF106" i="3"/>
  <c r="T106" i="3"/>
  <c r="R106" i="3"/>
  <c r="P106" i="3"/>
  <c r="BI100" i="3"/>
  <c r="BH100" i="3"/>
  <c r="BG100" i="3"/>
  <c r="BF100" i="3"/>
  <c r="T100" i="3"/>
  <c r="R100" i="3"/>
  <c r="P100" i="3"/>
  <c r="BI93" i="3"/>
  <c r="BH93" i="3"/>
  <c r="BG93" i="3"/>
  <c r="BF93" i="3"/>
  <c r="T93" i="3"/>
  <c r="T92" i="3"/>
  <c r="R93" i="3"/>
  <c r="R92" i="3"/>
  <c r="P93" i="3"/>
  <c r="P92" i="3"/>
  <c r="J87" i="3"/>
  <c r="J86" i="3"/>
  <c r="F86" i="3"/>
  <c r="F84" i="3"/>
  <c r="E82" i="3"/>
  <c r="J59" i="3"/>
  <c r="J58" i="3"/>
  <c r="F58" i="3"/>
  <c r="F56" i="3"/>
  <c r="E54" i="3"/>
  <c r="J20" i="3"/>
  <c r="E20" i="3"/>
  <c r="F87" i="3" s="1"/>
  <c r="J19" i="3"/>
  <c r="J14" i="3"/>
  <c r="J84" i="3"/>
  <c r="E7" i="3"/>
  <c r="E78" i="3"/>
  <c r="J39" i="2"/>
  <c r="J38" i="2"/>
  <c r="AY56" i="1"/>
  <c r="J37" i="2"/>
  <c r="AX56" i="1" s="1"/>
  <c r="BI213" i="2"/>
  <c r="BH213" i="2"/>
  <c r="BG213" i="2"/>
  <c r="BF213" i="2"/>
  <c r="T213" i="2"/>
  <c r="R213" i="2"/>
  <c r="P213" i="2"/>
  <c r="BI209" i="2"/>
  <c r="BH209" i="2"/>
  <c r="BG209" i="2"/>
  <c r="BF209" i="2"/>
  <c r="T209" i="2"/>
  <c r="R209" i="2"/>
  <c r="P209" i="2"/>
  <c r="BI205" i="2"/>
  <c r="BH205" i="2"/>
  <c r="BG205" i="2"/>
  <c r="BF205" i="2"/>
  <c r="T205" i="2"/>
  <c r="R205" i="2"/>
  <c r="P205" i="2"/>
  <c r="BI202" i="2"/>
  <c r="BH202" i="2"/>
  <c r="BG202" i="2"/>
  <c r="BF202" i="2"/>
  <c r="T202" i="2"/>
  <c r="R202" i="2"/>
  <c r="P202" i="2"/>
  <c r="BI196" i="2"/>
  <c r="BH196" i="2"/>
  <c r="BG196" i="2"/>
  <c r="BF196" i="2"/>
  <c r="T196" i="2"/>
  <c r="R196" i="2"/>
  <c r="P196" i="2"/>
  <c r="BI188" i="2"/>
  <c r="BH188" i="2"/>
  <c r="BG188" i="2"/>
  <c r="BF188" i="2"/>
  <c r="T188" i="2"/>
  <c r="R188" i="2"/>
  <c r="P188" i="2"/>
  <c r="BI182" i="2"/>
  <c r="BH182" i="2"/>
  <c r="BG182" i="2"/>
  <c r="BF182" i="2"/>
  <c r="T182" i="2"/>
  <c r="R182" i="2"/>
  <c r="P182" i="2"/>
  <c r="BI178" i="2"/>
  <c r="BH178" i="2"/>
  <c r="BG178" i="2"/>
  <c r="BF178" i="2"/>
  <c r="T178" i="2"/>
  <c r="R178" i="2"/>
  <c r="P178" i="2"/>
  <c r="BI172" i="2"/>
  <c r="BH172" i="2"/>
  <c r="BG172" i="2"/>
  <c r="BF172" i="2"/>
  <c r="T172" i="2"/>
  <c r="R172" i="2"/>
  <c r="P172" i="2"/>
  <c r="BI167" i="2"/>
  <c r="BH167" i="2"/>
  <c r="BG167" i="2"/>
  <c r="BF167" i="2"/>
  <c r="T167" i="2"/>
  <c r="T161" i="2" s="1"/>
  <c r="R167" i="2"/>
  <c r="P167" i="2"/>
  <c r="P161" i="2" s="1"/>
  <c r="BI162" i="2"/>
  <c r="BH162" i="2"/>
  <c r="BG162" i="2"/>
  <c r="BF162" i="2"/>
  <c r="T162" i="2"/>
  <c r="R162" i="2"/>
  <c r="R161" i="2" s="1"/>
  <c r="P162" i="2"/>
  <c r="BI152" i="2"/>
  <c r="BH152" i="2"/>
  <c r="BG152" i="2"/>
  <c r="BF152" i="2"/>
  <c r="T152" i="2"/>
  <c r="R152" i="2"/>
  <c r="P152" i="2"/>
  <c r="BI145" i="2"/>
  <c r="BH145" i="2"/>
  <c r="BG145" i="2"/>
  <c r="BF145" i="2"/>
  <c r="T145" i="2"/>
  <c r="R145" i="2"/>
  <c r="P145" i="2"/>
  <c r="BI139" i="2"/>
  <c r="BH139" i="2"/>
  <c r="BG139" i="2"/>
  <c r="BF139" i="2"/>
  <c r="T139" i="2"/>
  <c r="R139" i="2"/>
  <c r="P139" i="2"/>
  <c r="BI133" i="2"/>
  <c r="BH133" i="2"/>
  <c r="BG133" i="2"/>
  <c r="BF133" i="2"/>
  <c r="T133" i="2"/>
  <c r="R133" i="2"/>
  <c r="P133" i="2"/>
  <c r="BI128" i="2"/>
  <c r="BH128" i="2"/>
  <c r="BG128" i="2"/>
  <c r="BF128" i="2"/>
  <c r="T128" i="2"/>
  <c r="R128" i="2"/>
  <c r="P128" i="2"/>
  <c r="BI122" i="2"/>
  <c r="BH122" i="2"/>
  <c r="BG122" i="2"/>
  <c r="BF122" i="2"/>
  <c r="T122" i="2"/>
  <c r="R122" i="2"/>
  <c r="P122" i="2"/>
  <c r="BI117" i="2"/>
  <c r="BH117" i="2"/>
  <c r="BG117" i="2"/>
  <c r="BF117" i="2"/>
  <c r="T117" i="2"/>
  <c r="R117" i="2"/>
  <c r="P117" i="2"/>
  <c r="BI111" i="2"/>
  <c r="BH111" i="2"/>
  <c r="BG111" i="2"/>
  <c r="BF111" i="2"/>
  <c r="T111" i="2"/>
  <c r="R111" i="2"/>
  <c r="P111" i="2"/>
  <c r="BI105" i="2"/>
  <c r="BH105" i="2"/>
  <c r="BG105" i="2"/>
  <c r="BF105" i="2"/>
  <c r="T105" i="2"/>
  <c r="R105" i="2"/>
  <c r="P105" i="2"/>
  <c r="BI99" i="2"/>
  <c r="BH99" i="2"/>
  <c r="BG99" i="2"/>
  <c r="BF99" i="2"/>
  <c r="T99" i="2"/>
  <c r="R99" i="2"/>
  <c r="P99" i="2"/>
  <c r="BI92" i="2"/>
  <c r="BH92" i="2"/>
  <c r="BG92" i="2"/>
  <c r="BF92" i="2"/>
  <c r="T92" i="2"/>
  <c r="R92" i="2"/>
  <c r="P92" i="2"/>
  <c r="J86" i="2"/>
  <c r="J85" i="2"/>
  <c r="F85" i="2"/>
  <c r="F83" i="2"/>
  <c r="E81" i="2"/>
  <c r="J59" i="2"/>
  <c r="J58" i="2"/>
  <c r="F58" i="2"/>
  <c r="F56" i="2"/>
  <c r="E54" i="2"/>
  <c r="J20" i="2"/>
  <c r="E20" i="2"/>
  <c r="F59" i="2" s="1"/>
  <c r="J19" i="2"/>
  <c r="J14" i="2"/>
  <c r="J56" i="2"/>
  <c r="E7" i="2"/>
  <c r="E77" i="2"/>
  <c r="L50" i="1"/>
  <c r="AM50" i="1"/>
  <c r="AM49" i="1"/>
  <c r="L49" i="1"/>
  <c r="AM47" i="1"/>
  <c r="L47" i="1"/>
  <c r="L45" i="1"/>
  <c r="L44" i="1"/>
  <c r="J133" i="3"/>
  <c r="J131" i="4"/>
  <c r="BK278" i="8"/>
  <c r="BK287" i="9"/>
  <c r="J182" i="10"/>
  <c r="BK200" i="11"/>
  <c r="J325" i="12"/>
  <c r="BK112" i="15"/>
  <c r="J168" i="16"/>
  <c r="J198" i="20"/>
  <c r="J162" i="20"/>
  <c r="BK252" i="22"/>
  <c r="BK154" i="24"/>
  <c r="J178" i="3"/>
  <c r="BK188" i="4"/>
  <c r="J216" i="8"/>
  <c r="BK222" i="9"/>
  <c r="BK110" i="14"/>
  <c r="BK247" i="16"/>
  <c r="BK265" i="17"/>
  <c r="BK239" i="18"/>
  <c r="BK225" i="20"/>
  <c r="BK143" i="21"/>
  <c r="BK160" i="24"/>
  <c r="BK213" i="2"/>
  <c r="J153" i="4"/>
  <c r="BK248" i="5"/>
  <c r="BK177" i="6"/>
  <c r="BK103" i="7"/>
  <c r="J189" i="8"/>
  <c r="J270" i="9"/>
  <c r="BK238" i="9"/>
  <c r="BK153" i="10"/>
  <c r="J118" i="11"/>
  <c r="J225" i="12"/>
  <c r="BK92" i="13"/>
  <c r="J182" i="15"/>
  <c r="J261" i="15"/>
  <c r="J153" i="16"/>
  <c r="BK241" i="16"/>
  <c r="BK256" i="17"/>
  <c r="BK253" i="17"/>
  <c r="BK274" i="18"/>
  <c r="J141" i="19"/>
  <c r="J111" i="19"/>
  <c r="BK263" i="21"/>
  <c r="J172" i="21"/>
  <c r="BK142" i="22"/>
  <c r="BK126" i="24"/>
  <c r="J148" i="25"/>
  <c r="J192" i="4"/>
  <c r="J156" i="6"/>
  <c r="J195" i="7"/>
  <c r="J109" i="9"/>
  <c r="J246" i="11"/>
  <c r="BK158" i="12"/>
  <c r="BK270" i="12"/>
  <c r="J168" i="13"/>
  <c r="BK121" i="14"/>
  <c r="BK261" i="15"/>
  <c r="J95" i="16"/>
  <c r="J214" i="17"/>
  <c r="J259" i="18"/>
  <c r="BK132" i="18"/>
  <c r="J285" i="20"/>
  <c r="AS63" i="1"/>
  <c r="J176" i="4"/>
  <c r="BK208" i="5"/>
  <c r="BK221" i="6"/>
  <c r="BK160" i="7"/>
  <c r="J282" i="8"/>
  <c r="BK162" i="9"/>
  <c r="BK126" i="10"/>
  <c r="BK223" i="11"/>
  <c r="J286" i="12"/>
  <c r="BK151" i="14"/>
  <c r="BK258" i="15"/>
  <c r="BK134" i="16"/>
  <c r="J95" i="17"/>
  <c r="J242" i="17"/>
  <c r="BK215" i="18"/>
  <c r="J122" i="18"/>
  <c r="J118" i="19"/>
  <c r="BK156" i="20"/>
  <c r="J156" i="20"/>
  <c r="J142" i="22"/>
  <c r="J120" i="22"/>
  <c r="BK98" i="24"/>
  <c r="J167" i="2"/>
  <c r="J113" i="3"/>
  <c r="BK92" i="7"/>
  <c r="BK102" i="8"/>
  <c r="J276" i="9"/>
  <c r="BK276" i="9"/>
  <c r="J92" i="11"/>
  <c r="BK118" i="11"/>
  <c r="J162" i="15"/>
  <c r="BK95" i="16"/>
  <c r="J229" i="18"/>
  <c r="BK141" i="19"/>
  <c r="BK170" i="25"/>
  <c r="BK133" i="3"/>
  <c r="J259" i="5"/>
  <c r="BK250" i="11"/>
  <c r="J208" i="12"/>
  <c r="BK196" i="18"/>
  <c r="J151" i="19"/>
  <c r="J231" i="21"/>
  <c r="BK163" i="24"/>
  <c r="BK235" i="5"/>
  <c r="J146" i="8"/>
  <c r="J158" i="12"/>
  <c r="BK247" i="17"/>
  <c r="BK224" i="19"/>
  <c r="BK190" i="21"/>
  <c r="BK113" i="3"/>
  <c r="BK115" i="7"/>
  <c r="BK143" i="20"/>
  <c r="J225" i="22"/>
  <c r="BK166" i="25"/>
  <c r="J109" i="10"/>
  <c r="BK396" i="12"/>
  <c r="BK166" i="14"/>
  <c r="BK133" i="15"/>
  <c r="BK155" i="17"/>
  <c r="BK224" i="18"/>
  <c r="J143" i="23"/>
  <c r="J148" i="4"/>
  <c r="J247" i="6"/>
  <c r="BK116" i="8"/>
  <c r="BK143" i="9"/>
  <c r="J219" i="11"/>
  <c r="BK298" i="12"/>
  <c r="J126" i="14"/>
  <c r="J235" i="17"/>
  <c r="BK201" i="18"/>
  <c r="BK166" i="4"/>
  <c r="BK255" i="5"/>
  <c r="BK239" i="6"/>
  <c r="J130" i="6"/>
  <c r="J176" i="8"/>
  <c r="J269" i="8"/>
  <c r="J301" i="9"/>
  <c r="BK92" i="10"/>
  <c r="BK135" i="11"/>
  <c r="J402" i="12"/>
  <c r="J199" i="13"/>
  <c r="J185" i="14"/>
  <c r="BK146" i="14"/>
  <c r="BK255" i="15"/>
  <c r="BK120" i="16"/>
  <c r="J94" i="19"/>
  <c r="J204" i="20"/>
  <c r="BK183" i="22"/>
  <c r="BK122" i="2"/>
  <c r="BK139" i="3"/>
  <c r="BK156" i="6"/>
  <c r="J248" i="8"/>
  <c r="BK215" i="9"/>
  <c r="BK189" i="11"/>
  <c r="J410" i="12"/>
  <c r="BK252" i="15"/>
  <c r="BK193" i="16"/>
  <c r="BK277" i="17"/>
  <c r="J162" i="21"/>
  <c r="BK298" i="22"/>
  <c r="J103" i="23"/>
  <c r="BK99" i="25"/>
  <c r="BK99" i="2"/>
  <c r="BK169" i="7"/>
  <c r="J109" i="8"/>
  <c r="J259" i="9"/>
  <c r="J121" i="12"/>
  <c r="J194" i="14"/>
  <c r="BK177" i="15"/>
  <c r="BK197" i="16"/>
  <c r="BK250" i="16"/>
  <c r="J277" i="17"/>
  <c r="J100" i="18"/>
  <c r="BK244" i="19"/>
  <c r="J172" i="20"/>
  <c r="J150" i="21"/>
  <c r="BK143" i="23"/>
  <c r="BK145" i="25"/>
  <c r="AS55" i="1"/>
  <c r="BK94" i="6"/>
  <c r="J165" i="7"/>
  <c r="J272" i="8"/>
  <c r="J134" i="8"/>
  <c r="J188" i="9"/>
  <c r="J92" i="10"/>
  <c r="J173" i="11"/>
  <c r="BK183" i="12"/>
  <c r="BK210" i="13"/>
  <c r="J161" i="14"/>
  <c r="J152" i="15"/>
  <c r="J106" i="15"/>
  <c r="J221" i="16"/>
  <c r="BK188" i="16"/>
  <c r="J155" i="17"/>
  <c r="J196" i="18"/>
  <c r="J253" i="18"/>
  <c r="J176" i="19"/>
  <c r="J170" i="19"/>
  <c r="J277" i="20"/>
  <c r="BK211" i="20"/>
  <c r="BK284" i="22"/>
  <c r="J161" i="22"/>
  <c r="J163" i="24"/>
  <c r="J151" i="25"/>
  <c r="BK133" i="2"/>
  <c r="BK242" i="5"/>
  <c r="J123" i="6"/>
  <c r="BK174" i="7"/>
  <c r="BK270" i="9"/>
  <c r="J135" i="11"/>
  <c r="BK314" i="12"/>
  <c r="J144" i="12"/>
  <c r="BK219" i="14"/>
  <c r="J213" i="15"/>
  <c r="BK172" i="15"/>
  <c r="BK178" i="16"/>
  <c r="BK95" i="17"/>
  <c r="BK213" i="19"/>
  <c r="J128" i="19"/>
  <c r="BK116" i="25"/>
  <c r="J92" i="2"/>
  <c r="J147" i="3"/>
  <c r="J214" i="5"/>
  <c r="BK192" i="5"/>
  <c r="BK144" i="6"/>
  <c r="J191" i="7"/>
  <c r="BK189" i="8"/>
  <c r="BK156" i="9"/>
  <c r="J176" i="10"/>
  <c r="J183" i="12"/>
  <c r="BK220" i="13"/>
  <c r="J204" i="14"/>
  <c r="J258" i="15"/>
  <c r="BK173" i="16"/>
  <c r="BK256" i="16"/>
  <c r="J247" i="17"/>
  <c r="BK218" i="17"/>
  <c r="J215" i="18"/>
  <c r="BK122" i="18"/>
  <c r="BK268" i="20"/>
  <c r="BK190" i="20"/>
  <c r="BK172" i="21"/>
  <c r="BK131" i="22"/>
  <c r="J137" i="23"/>
  <c r="BK135" i="25"/>
  <c r="BK111" i="2"/>
  <c r="BK109" i="4"/>
  <c r="J182" i="5"/>
  <c r="J131" i="10"/>
  <c r="BK129" i="12"/>
  <c r="BK205" i="15"/>
  <c r="J125" i="16"/>
  <c r="BK194" i="17"/>
  <c r="J239" i="18"/>
  <c r="BK241" i="19"/>
  <c r="J103" i="24"/>
  <c r="BK108" i="25"/>
  <c r="AS59" i="1"/>
  <c r="J200" i="11"/>
  <c r="J264" i="12"/>
  <c r="BK95" i="14"/>
  <c r="BK223" i="17"/>
  <c r="J271" i="18"/>
  <c r="BK219" i="19"/>
  <c r="BK204" i="20"/>
  <c r="J263" i="21"/>
  <c r="J114" i="22"/>
  <c r="BK155" i="25"/>
  <c r="J155" i="3"/>
  <c r="J235" i="5"/>
  <c r="BK179" i="7"/>
  <c r="J232" i="8"/>
  <c r="J129" i="9"/>
  <c r="BK166" i="10"/>
  <c r="J124" i="11"/>
  <c r="BK382" i="12"/>
  <c r="BK368" i="12"/>
  <c r="J215" i="14"/>
  <c r="BK126" i="17"/>
  <c r="BK265" i="18"/>
  <c r="J244" i="19"/>
  <c r="BK137" i="19"/>
  <c r="BK216" i="20"/>
  <c r="J211" i="21"/>
  <c r="BK197" i="22"/>
  <c r="J242" i="5"/>
  <c r="BK99" i="5"/>
  <c r="J306" i="12"/>
  <c r="J176" i="13"/>
  <c r="BK268" i="17"/>
  <c r="J171" i="18"/>
  <c r="J244" i="18"/>
  <c r="BK200" i="19"/>
  <c r="BK172" i="20"/>
  <c r="J114" i="21"/>
  <c r="J98" i="23"/>
  <c r="J159" i="25"/>
  <c r="J213" i="2"/>
  <c r="J185" i="7"/>
  <c r="BK157" i="10"/>
  <c r="BK355" i="12"/>
  <c r="BK168" i="13"/>
  <c r="J204" i="13"/>
  <c r="J222" i="14"/>
  <c r="J225" i="15"/>
  <c r="BK243" i="15"/>
  <c r="J259" i="16"/>
  <c r="J141" i="17"/>
  <c r="J211" i="18"/>
  <c r="BK198" i="21"/>
  <c r="BK161" i="22"/>
  <c r="J175" i="25"/>
  <c r="BK152" i="2"/>
  <c r="BK259" i="5"/>
  <c r="J134" i="7"/>
  <c r="BK123" i="9"/>
  <c r="BK109" i="10"/>
  <c r="J237" i="11"/>
  <c r="J168" i="12"/>
  <c r="J105" i="12"/>
  <c r="J112" i="16"/>
  <c r="BK220" i="18"/>
  <c r="J101" i="21"/>
  <c r="BK142" i="4"/>
  <c r="J199" i="6"/>
  <c r="J116" i="6"/>
  <c r="J115" i="7"/>
  <c r="BK269" i="8"/>
  <c r="BK122" i="8"/>
  <c r="BK308" i="9"/>
  <c r="J142" i="10"/>
  <c r="J250" i="11"/>
  <c r="J201" i="12"/>
  <c r="J134" i="13"/>
  <c r="J106" i="14"/>
  <c r="BK192" i="15"/>
  <c r="BK238" i="16"/>
  <c r="BK94" i="19"/>
  <c r="J131" i="20"/>
  <c r="J167" i="22"/>
  <c r="J139" i="2"/>
  <c r="J161" i="3"/>
  <c r="BK171" i="4"/>
  <c r="J122" i="8"/>
  <c r="J238" i="9"/>
  <c r="BK176" i="10"/>
  <c r="BK106" i="11"/>
  <c r="BK193" i="12"/>
  <c r="J201" i="15"/>
  <c r="J226" i="16"/>
  <c r="BK244" i="16"/>
  <c r="BK180" i="19"/>
  <c r="BK280" i="20"/>
  <c r="BK120" i="21"/>
  <c r="BK103" i="24"/>
  <c r="BK148" i="25"/>
  <c r="BK128" i="2"/>
  <c r="J140" i="8"/>
  <c r="BK259" i="9"/>
  <c r="BK215" i="14"/>
  <c r="J177" i="15"/>
  <c r="BK125" i="15"/>
  <c r="J211" i="16"/>
  <c r="BK158" i="18"/>
  <c r="J132" i="19"/>
  <c r="BK216" i="21"/>
  <c r="J146" i="24"/>
  <c r="J188" i="2"/>
  <c r="J100" i="3"/>
  <c r="BK182" i="5"/>
  <c r="J256" i="6"/>
  <c r="J150" i="6"/>
  <c r="J129" i="7"/>
  <c r="BK238" i="8"/>
  <c r="BK129" i="9"/>
  <c r="J162" i="10"/>
  <c r="J243" i="11"/>
  <c r="BK208" i="12"/>
  <c r="BK114" i="12"/>
  <c r="BK134" i="13"/>
  <c r="BK222" i="14"/>
  <c r="BK228" i="15"/>
  <c r="J133" i="15"/>
  <c r="J253" i="16"/>
  <c r="BK226" i="16"/>
  <c r="J179" i="17"/>
  <c r="J166" i="17"/>
  <c r="J201" i="18"/>
  <c r="J143" i="18"/>
  <c r="BK111" i="19"/>
  <c r="BK183" i="20"/>
  <c r="BK131" i="21"/>
  <c r="BK177" i="22"/>
  <c r="BK124" i="23"/>
  <c r="BK112" i="25"/>
  <c r="BK188" i="2"/>
  <c r="J239" i="6"/>
  <c r="J221" i="6"/>
  <c r="BK195" i="7"/>
  <c r="BK188" i="10"/>
  <c r="BK130" i="11"/>
  <c r="BK238" i="12"/>
  <c r="BK107" i="13"/>
  <c r="BK204" i="14"/>
  <c r="J231" i="15"/>
  <c r="J129" i="16"/>
  <c r="J268" i="17"/>
  <c r="J224" i="18"/>
  <c r="BK229" i="19"/>
  <c r="BK128" i="19"/>
  <c r="J120" i="25"/>
  <c r="J128" i="2"/>
  <c r="BK168" i="3"/>
  <c r="BK192" i="4"/>
  <c r="J192" i="5"/>
  <c r="BK214" i="5"/>
  <c r="J276" i="6"/>
  <c r="BK197" i="6"/>
  <c r="BK182" i="8"/>
  <c r="BK140" i="8"/>
  <c r="BK299" i="9"/>
  <c r="BK171" i="10"/>
  <c r="BK145" i="11"/>
  <c r="J364" i="12"/>
  <c r="BK117" i="13"/>
  <c r="BK152" i="15"/>
  <c r="BK225" i="15"/>
  <c r="J163" i="16"/>
  <c r="J235" i="16"/>
  <c r="BK204" i="17"/>
  <c r="J277" i="18"/>
  <c r="J247" i="18"/>
  <c r="J241" i="19"/>
  <c r="J224" i="19"/>
  <c r="J268" i="20"/>
  <c r="BK277" i="21"/>
  <c r="BK154" i="22"/>
  <c r="J116" i="23"/>
  <c r="J91" i="25"/>
  <c r="J116" i="25"/>
  <c r="BK147" i="3"/>
  <c r="J137" i="4"/>
  <c r="J92" i="5"/>
  <c r="J230" i="9"/>
  <c r="J391" i="12"/>
  <c r="J376" i="12"/>
  <c r="BK182" i="15"/>
  <c r="J134" i="16"/>
  <c r="J214" i="16"/>
  <c r="BK256" i="18"/>
  <c r="BK95" i="18"/>
  <c r="BK193" i="19"/>
  <c r="J126" i="24"/>
  <c r="J124" i="25"/>
  <c r="J175" i="3"/>
  <c r="J97" i="4"/>
  <c r="J148" i="5"/>
  <c r="BK165" i="7"/>
  <c r="BK237" i="11"/>
  <c r="J209" i="14"/>
  <c r="J136" i="14"/>
  <c r="BK209" i="17"/>
  <c r="J111" i="18"/>
  <c r="BK206" i="19"/>
  <c r="BK120" i="20"/>
  <c r="J131" i="21"/>
  <c r="J131" i="22"/>
  <c r="J170" i="25"/>
  <c r="J92" i="4"/>
  <c r="J137" i="6"/>
  <c r="BK272" i="8"/>
  <c r="BK301" i="9"/>
  <c r="BK192" i="10"/>
  <c r="BK376" i="12"/>
  <c r="BK232" i="12"/>
  <c r="J193" i="16"/>
  <c r="J174" i="17"/>
  <c r="J220" i="18"/>
  <c r="BK111" i="18"/>
  <c r="J219" i="19"/>
  <c r="BK131" i="20"/>
  <c r="BK114" i="21"/>
  <c r="BK172" i="22"/>
  <c r="BK176" i="4"/>
  <c r="J225" i="5"/>
  <c r="J355" i="12"/>
  <c r="BK190" i="13"/>
  <c r="J197" i="16"/>
  <c r="BK100" i="17"/>
  <c r="BK253" i="18"/>
  <c r="BK151" i="19"/>
  <c r="J114" i="20"/>
  <c r="BK237" i="21"/>
  <c r="BK167" i="22"/>
  <c r="J115" i="24"/>
  <c r="J205" i="2"/>
  <c r="J177" i="6"/>
  <c r="BK160" i="11"/>
  <c r="BK176" i="12"/>
  <c r="BK216" i="13"/>
  <c r="BK156" i="14"/>
  <c r="BK201" i="15"/>
  <c r="J188" i="16"/>
  <c r="BK235" i="17"/>
  <c r="J176" i="18"/>
  <c r="BK125" i="21"/>
  <c r="BK258" i="22"/>
  <c r="J98" i="24"/>
  <c r="J133" i="2"/>
  <c r="BK118" i="4"/>
  <c r="BK173" i="5"/>
  <c r="BK151" i="8"/>
  <c r="J118" i="10"/>
  <c r="BK112" i="11"/>
  <c r="J129" i="12"/>
  <c r="BK115" i="14"/>
  <c r="BK174" i="17"/>
  <c r="J256" i="18"/>
  <c r="BK155" i="3"/>
  <c r="BK92" i="5"/>
  <c r="J170" i="6"/>
  <c r="BK97" i="7"/>
  <c r="J140" i="7"/>
  <c r="BK222" i="8"/>
  <c r="J287" i="9"/>
  <c r="BK230" i="9"/>
  <c r="BK137" i="10"/>
  <c r="BK92" i="11"/>
  <c r="J338" i="12"/>
  <c r="BK199" i="13"/>
  <c r="BK194" i="14"/>
  <c r="J95" i="14"/>
  <c r="J125" i="15"/>
  <c r="J241" i="16"/>
  <c r="BK236" i="19"/>
  <c r="BK277" i="20"/>
  <c r="BK272" i="21"/>
  <c r="BK205" i="2"/>
  <c r="J157" i="4"/>
  <c r="J151" i="7"/>
  <c r="J128" i="8"/>
  <c r="BK282" i="9"/>
  <c r="J237" i="15"/>
  <c r="J158" i="16"/>
  <c r="J146" i="17"/>
  <c r="BK161" i="3"/>
  <c r="BK109" i="8"/>
  <c r="BK295" i="9"/>
  <c r="J350" i="12"/>
  <c r="J156" i="14"/>
  <c r="J228" i="15"/>
  <c r="J229" i="16"/>
  <c r="BK227" i="17"/>
  <c r="BK170" i="19"/>
  <c r="J274" i="20"/>
  <c r="J183" i="22"/>
  <c r="J128" i="25"/>
  <c r="BK182" i="2"/>
  <c r="BK153" i="5"/>
  <c r="BK215" i="11"/>
  <c r="BK405" i="12"/>
  <c r="BK327" i="12"/>
  <c r="J194" i="13"/>
  <c r="BK231" i="15"/>
  <c r="J178" i="16"/>
  <c r="J204" i="17"/>
  <c r="J152" i="18"/>
  <c r="BK186" i="18"/>
  <c r="J137" i="19"/>
  <c r="J150" i="20"/>
  <c r="J225" i="21"/>
  <c r="BK193" i="22"/>
  <c r="J193" i="22"/>
  <c r="J121" i="24"/>
  <c r="J145" i="25"/>
  <c r="J139" i="3"/>
  <c r="BK230" i="6"/>
  <c r="BK116" i="6"/>
  <c r="J179" i="7"/>
  <c r="J126" i="10"/>
  <c r="J112" i="11"/>
  <c r="BK402" i="12"/>
  <c r="BK181" i="13"/>
  <c r="J151" i="14"/>
  <c r="J180" i="14"/>
  <c r="J139" i="15"/>
  <c r="BK253" i="16"/>
  <c r="BK214" i="17"/>
  <c r="BK250" i="18"/>
  <c r="J236" i="19"/>
  <c r="BK285" i="20"/>
  <c r="J209" i="2"/>
  <c r="BK115" i="5"/>
  <c r="BK109" i="6"/>
  <c r="J121" i="7"/>
  <c r="J242" i="8"/>
  <c r="J156" i="9"/>
  <c r="BK150" i="9"/>
  <c r="BK246" i="11"/>
  <c r="J254" i="12"/>
  <c r="BK106" i="14"/>
  <c r="BK213" i="15"/>
  <c r="BK106" i="16"/>
  <c r="J247" i="16"/>
  <c r="BK184" i="17"/>
  <c r="J262" i="18"/>
  <c r="BK229" i="18"/>
  <c r="J193" i="19"/>
  <c r="BK99" i="19"/>
  <c r="BK211" i="21"/>
  <c r="BK232" i="22"/>
  <c r="BK121" i="24"/>
  <c r="J142" i="25"/>
  <c r="BK145" i="2"/>
  <c r="J109" i="4"/>
  <c r="J188" i="10"/>
  <c r="BK243" i="11"/>
  <c r="BK325" i="12"/>
  <c r="BK157" i="15"/>
  <c r="J129" i="15"/>
  <c r="BK235" i="16"/>
  <c r="BK250" i="17"/>
  <c r="J100" i="17"/>
  <c r="J200" i="19"/>
  <c r="J154" i="22"/>
  <c r="BK115" i="24"/>
  <c r="J99" i="2"/>
  <c r="J142" i="4"/>
  <c r="BK229" i="5"/>
  <c r="BK185" i="7"/>
  <c r="J278" i="8"/>
  <c r="J327" i="12"/>
  <c r="J232" i="12"/>
  <c r="BK176" i="14"/>
  <c r="J249" i="15"/>
  <c r="BK247" i="18"/>
  <c r="J138" i="18"/>
  <c r="BK274" i="20"/>
  <c r="BK156" i="21"/>
  <c r="J136" i="22"/>
  <c r="J134" i="24"/>
  <c r="J185" i="3"/>
  <c r="J105" i="5"/>
  <c r="BK105" i="5"/>
  <c r="J238" i="8"/>
  <c r="J162" i="9"/>
  <c r="J123" i="9"/>
  <c r="J150" i="11"/>
  <c r="J278" i="12"/>
  <c r="J216" i="13"/>
  <c r="J100" i="16"/>
  <c r="BK189" i="17"/>
  <c r="BK117" i="2"/>
  <c r="J169" i="7"/>
  <c r="J254" i="11"/>
  <c r="BK372" i="12"/>
  <c r="BK152" i="12"/>
  <c r="BK146" i="13"/>
  <c r="J115" i="14"/>
  <c r="J121" i="14"/>
  <c r="BK129" i="15"/>
  <c r="BK168" i="16"/>
  <c r="BK146" i="17"/>
  <c r="BK163" i="18"/>
  <c r="J284" i="22"/>
  <c r="BK146" i="24"/>
  <c r="BK178" i="2"/>
  <c r="J93" i="3"/>
  <c r="BK121" i="5"/>
  <c r="BK232" i="8"/>
  <c r="BK176" i="8"/>
  <c r="BK188" i="9"/>
  <c r="BK219" i="11"/>
  <c r="J314" i="12"/>
  <c r="BK97" i="13"/>
  <c r="BK141" i="17"/>
  <c r="J163" i="18"/>
  <c r="BK237" i="22"/>
  <c r="J173" i="5"/>
  <c r="J109" i="6"/>
  <c r="J156" i="7"/>
  <c r="J92" i="8"/>
  <c r="BK196" i="9"/>
  <c r="BK180" i="9"/>
  <c r="J103" i="10"/>
  <c r="J210" i="11"/>
  <c r="J405" i="12"/>
  <c r="BK180" i="14"/>
  <c r="BK189" i="14"/>
  <c r="J210" i="15"/>
  <c r="BK229" i="16"/>
  <c r="BK156" i="19"/>
  <c r="J237" i="21"/>
  <c r="BK225" i="22"/>
  <c r="J178" i="2"/>
  <c r="J182" i="4"/>
  <c r="J145" i="7"/>
  <c r="J136" i="9"/>
  <c r="J137" i="10"/>
  <c r="J99" i="11"/>
  <c r="BK217" i="14"/>
  <c r="J112" i="15"/>
  <c r="J173" i="16"/>
  <c r="BK125" i="20"/>
  <c r="BK231" i="21"/>
  <c r="BK246" i="22"/>
  <c r="BK98" i="23"/>
  <c r="J202" i="2"/>
  <c r="J106" i="3"/>
  <c r="J222" i="8"/>
  <c r="BK97" i="10"/>
  <c r="J110" i="14"/>
  <c r="BK95" i="15"/>
  <c r="J106" i="16"/>
  <c r="BK152" i="18"/>
  <c r="J147" i="19"/>
  <c r="J120" i="20"/>
  <c r="J258" i="22"/>
  <c r="BK140" i="24"/>
  <c r="J111" i="2"/>
  <c r="BK157" i="4"/>
  <c r="BK102" i="6"/>
  <c r="BK253" i="6"/>
  <c r="BK134" i="7"/>
  <c r="J182" i="8"/>
  <c r="J295" i="9"/>
  <c r="J97" i="10"/>
  <c r="J229" i="11"/>
  <c r="J114" i="12"/>
  <c r="BK194" i="13"/>
  <c r="J205" i="15"/>
  <c r="J240" i="15"/>
  <c r="BK129" i="16"/>
  <c r="J140" i="16"/>
  <c r="J265" i="18"/>
  <c r="BK232" i="18"/>
  <c r="J206" i="19"/>
  <c r="J216" i="20"/>
  <c r="BK150" i="20"/>
  <c r="J190" i="21"/>
  <c r="BK219" i="22"/>
  <c r="J110" i="23"/>
  <c r="BK91" i="25"/>
  <c r="J105" i="2"/>
  <c r="BK137" i="4"/>
  <c r="J266" i="6"/>
  <c r="BK170" i="6"/>
  <c r="BK103" i="10"/>
  <c r="J185" i="11"/>
  <c r="J117" i="13"/>
  <c r="BK126" i="14"/>
  <c r="J255" i="15"/>
  <c r="BK202" i="16"/>
  <c r="J194" i="17"/>
  <c r="J161" i="17"/>
  <c r="BK132" i="19"/>
  <c r="J183" i="20"/>
  <c r="BK175" i="25"/>
  <c r="J168" i="3"/>
  <c r="J162" i="4"/>
  <c r="J251" i="5"/>
  <c r="BK138" i="5"/>
  <c r="J253" i="6"/>
  <c r="BK151" i="7"/>
  <c r="J222" i="9"/>
  <c r="J257" i="9"/>
  <c r="BK173" i="11"/>
  <c r="BK95" i="12"/>
  <c r="BK176" i="13"/>
  <c r="BK187" i="15"/>
  <c r="BK144" i="15"/>
  <c r="J256" i="16"/>
  <c r="BK183" i="16"/>
  <c r="J113" i="17"/>
  <c r="BK280" i="18"/>
  <c r="J191" i="18"/>
  <c r="J156" i="19"/>
  <c r="J280" i="20"/>
  <c r="J176" i="21"/>
  <c r="J246" i="22"/>
  <c r="BK116" i="23"/>
  <c r="BK108" i="24"/>
  <c r="BK151" i="25"/>
  <c r="J122" i="2"/>
  <c r="J121" i="5"/>
  <c r="BK191" i="7"/>
  <c r="J97" i="7"/>
  <c r="BK166" i="8"/>
  <c r="BK248" i="8"/>
  <c r="J210" i="8"/>
  <c r="BK161" i="8"/>
  <c r="J215" i="9"/>
  <c r="BK136" i="9"/>
  <c r="J94" i="9"/>
  <c r="BK118" i="10"/>
  <c r="BK124" i="11"/>
  <c r="J344" i="12"/>
  <c r="J252" i="15"/>
  <c r="BK249" i="15"/>
  <c r="J183" i="16"/>
  <c r="J232" i="17"/>
  <c r="BK259" i="17"/>
  <c r="BK105" i="19"/>
  <c r="BK101" i="22"/>
  <c r="J139" i="25"/>
  <c r="AS67" i="1"/>
  <c r="J145" i="11"/>
  <c r="BK264" i="12"/>
  <c r="BK338" i="12"/>
  <c r="J197" i="14"/>
  <c r="BK262" i="17"/>
  <c r="J206" i="18"/>
  <c r="J165" i="19"/>
  <c r="J237" i="20"/>
  <c r="J156" i="21"/>
  <c r="BK204" i="22"/>
  <c r="J154" i="24"/>
  <c r="J162" i="25"/>
  <c r="BK131" i="4"/>
  <c r="J153" i="5"/>
  <c r="BK129" i="7"/>
  <c r="J161" i="8"/>
  <c r="J308" i="9"/>
  <c r="BK148" i="10"/>
  <c r="J160" i="11"/>
  <c r="J152" i="12"/>
  <c r="J151" i="13"/>
  <c r="J126" i="17"/>
  <c r="BK277" i="18"/>
  <c r="BK211" i="18"/>
  <c r="J180" i="19"/>
  <c r="BK237" i="20"/>
  <c r="J272" i="21"/>
  <c r="J232" i="22"/>
  <c r="BK105" i="2"/>
  <c r="BK97" i="4"/>
  <c r="J192" i="10"/>
  <c r="J220" i="13"/>
  <c r="J189" i="14"/>
  <c r="BK232" i="17"/>
  <c r="BK191" i="18"/>
  <c r="BK187" i="19"/>
  <c r="J225" i="20"/>
  <c r="J198" i="21"/>
  <c r="J237" i="22"/>
  <c r="J160" i="24"/>
  <c r="AS78" i="1"/>
  <c r="BK229" i="11"/>
  <c r="J298" i="12"/>
  <c r="BK254" i="12"/>
  <c r="J176" i="14"/>
  <c r="BK209" i="14"/>
  <c r="J100" i="15"/>
  <c r="BK167" i="15"/>
  <c r="J202" i="16"/>
  <c r="J218" i="17"/>
  <c r="J274" i="18"/>
  <c r="BK293" i="22"/>
  <c r="BK114" i="22"/>
  <c r="J99" i="25"/>
  <c r="J162" i="2"/>
  <c r="BK153" i="4"/>
  <c r="J219" i="5"/>
  <c r="BK242" i="8"/>
  <c r="J299" i="9"/>
  <c r="J153" i="10"/>
  <c r="J130" i="11"/>
  <c r="BK391" i="12"/>
  <c r="BK185" i="13"/>
  <c r="BK161" i="17"/>
  <c r="J125" i="21"/>
  <c r="J118" i="4"/>
  <c r="J163" i="5"/>
  <c r="J94" i="6"/>
  <c r="BK94" i="9"/>
  <c r="J180" i="9"/>
  <c r="J223" i="11"/>
  <c r="BK306" i="12"/>
  <c r="BK159" i="13"/>
  <c r="J212" i="14"/>
  <c r="BK234" i="15"/>
  <c r="J144" i="15"/>
  <c r="J206" i="16"/>
  <c r="BK161" i="19"/>
  <c r="BK204" i="21"/>
  <c r="BK139" i="2"/>
  <c r="BK93" i="3"/>
  <c r="BK163" i="5"/>
  <c r="BK210" i="8"/>
  <c r="J143" i="9"/>
  <c r="J166" i="11"/>
  <c r="J319" i="12"/>
  <c r="J172" i="15"/>
  <c r="J234" i="15"/>
  <c r="J244" i="16"/>
  <c r="BK123" i="19"/>
  <c r="J190" i="20"/>
  <c r="J269" i="21"/>
  <c r="BK120" i="22"/>
  <c r="BK139" i="25"/>
  <c r="BK92" i="2"/>
  <c r="BK148" i="4"/>
  <c r="BK145" i="7"/>
  <c r="J151" i="8"/>
  <c r="J238" i="12"/>
  <c r="BK237" i="15"/>
  <c r="BK162" i="15"/>
  <c r="BK206" i="16"/>
  <c r="BK242" i="17"/>
  <c r="BK113" i="17"/>
  <c r="J158" i="18"/>
  <c r="BK147" i="19"/>
  <c r="J277" i="21"/>
  <c r="BK137" i="23"/>
  <c r="J112" i="25"/>
  <c r="J152" i="2"/>
  <c r="J115" i="5"/>
  <c r="J99" i="5"/>
  <c r="J230" i="6"/>
  <c r="J227" i="8"/>
  <c r="J116" i="8"/>
  <c r="J150" i="9"/>
  <c r="BK102" i="9"/>
  <c r="BK205" i="11"/>
  <c r="J368" i="12"/>
  <c r="BK201" i="12"/>
  <c r="J92" i="13"/>
  <c r="J95" i="15"/>
  <c r="BK196" i="15"/>
  <c r="BK221" i="16"/>
  <c r="J145" i="16"/>
  <c r="J253" i="17"/>
  <c r="J274" i="17"/>
  <c r="BK268" i="18"/>
  <c r="BK138" i="18"/>
  <c r="J213" i="19"/>
  <c r="J105" i="19"/>
  <c r="BK263" i="20"/>
  <c r="BK225" i="21"/>
  <c r="J290" i="22"/>
  <c r="J101" i="22"/>
  <c r="J108" i="24"/>
  <c r="J117" i="2"/>
  <c r="J172" i="2"/>
  <c r="BK137" i="6"/>
  <c r="BK199" i="6"/>
  <c r="BK121" i="7"/>
  <c r="BK185" i="11"/>
  <c r="J372" i="12"/>
  <c r="BK144" i="12"/>
  <c r="BK141" i="14"/>
  <c r="BK131" i="14"/>
  <c r="BK120" i="15"/>
  <c r="BK153" i="16"/>
  <c r="J262" i="17"/>
  <c r="BK206" i="18"/>
  <c r="BK101" i="20"/>
  <c r="J145" i="2"/>
  <c r="J127" i="3"/>
  <c r="BK103" i="4"/>
  <c r="J132" i="5"/>
  <c r="J190" i="6"/>
  <c r="J144" i="6"/>
  <c r="J201" i="8"/>
  <c r="J282" i="9"/>
  <c r="J102" i="9"/>
  <c r="BK166" i="11"/>
  <c r="BK286" i="12"/>
  <c r="J97" i="13"/>
  <c r="BK212" i="14"/>
  <c r="J167" i="15"/>
  <c r="J120" i="15"/>
  <c r="BK232" i="16"/>
  <c r="BK163" i="16"/>
  <c r="BK271" i="17"/>
  <c r="BK262" i="18"/>
  <c r="J268" i="18"/>
  <c r="J99" i="19"/>
  <c r="BK118" i="19"/>
  <c r="BK114" i="20"/>
  <c r="J143" i="21"/>
  <c r="BK150" i="21"/>
  <c r="J177" i="22"/>
  <c r="BK103" i="23"/>
  <c r="BK124" i="25"/>
  <c r="BK209" i="2"/>
  <c r="BK127" i="3"/>
  <c r="BK148" i="5"/>
  <c r="J208" i="5"/>
  <c r="J174" i="7"/>
  <c r="BK146" i="8"/>
  <c r="J166" i="8"/>
  <c r="BK92" i="8"/>
  <c r="J204" i="9"/>
  <c r="BK254" i="11"/>
  <c r="J219" i="14"/>
  <c r="BK145" i="16"/>
  <c r="J280" i="18"/>
  <c r="J211" i="22"/>
  <c r="BK196" i="2"/>
  <c r="J166" i="4"/>
  <c r="J259" i="8"/>
  <c r="BK350" i="12"/>
  <c r="J131" i="14"/>
  <c r="BK244" i="18"/>
  <c r="J211" i="20"/>
  <c r="J204" i="22"/>
  <c r="J168" i="25"/>
  <c r="BK126" i="4"/>
  <c r="BK282" i="8"/>
  <c r="J106" i="11"/>
  <c r="J210" i="13"/>
  <c r="BK274" i="17"/>
  <c r="BK181" i="18"/>
  <c r="BK162" i="20"/>
  <c r="BK167" i="2"/>
  <c r="BK132" i="5"/>
  <c r="J199" i="17"/>
  <c r="BK143" i="18"/>
  <c r="BK162" i="21"/>
  <c r="J126" i="22"/>
  <c r="BK162" i="25"/>
  <c r="J171" i="10"/>
  <c r="BK319" i="12"/>
  <c r="BK136" i="14"/>
  <c r="BK211" i="16"/>
  <c r="BK271" i="18"/>
  <c r="J135" i="25"/>
  <c r="BK178" i="3"/>
  <c r="BK227" i="8"/>
  <c r="J196" i="9"/>
  <c r="BK162" i="10"/>
  <c r="BK410" i="12"/>
  <c r="J181" i="13"/>
  <c r="BK280" i="17"/>
  <c r="J250" i="18"/>
  <c r="J197" i="22"/>
  <c r="J229" i="5"/>
  <c r="BK123" i="6"/>
  <c r="BK247" i="6"/>
  <c r="J92" i="7"/>
  <c r="BK128" i="8"/>
  <c r="J173" i="9"/>
  <c r="J246" i="9"/>
  <c r="BK182" i="10"/>
  <c r="BK150" i="11"/>
  <c r="J193" i="12"/>
  <c r="J185" i="13"/>
  <c r="J141" i="14"/>
  <c r="J192" i="15"/>
  <c r="BK112" i="16"/>
  <c r="BK166" i="17"/>
  <c r="J176" i="20"/>
  <c r="J219" i="22"/>
  <c r="BK100" i="3"/>
  <c r="BK182" i="4"/>
  <c r="J205" i="8"/>
  <c r="BK173" i="9"/>
  <c r="J215" i="11"/>
  <c r="BK364" i="12"/>
  <c r="J187" i="15"/>
  <c r="J157" i="15"/>
  <c r="BK125" i="16"/>
  <c r="J209" i="17"/>
  <c r="BK231" i="20"/>
  <c r="J183" i="21"/>
  <c r="J172" i="22"/>
  <c r="BK110" i="23"/>
  <c r="BK120" i="25"/>
  <c r="BK172" i="2"/>
  <c r="BK92" i="4"/>
  <c r="BK140" i="7"/>
  <c r="J116" i="9"/>
  <c r="BK197" i="14"/>
  <c r="J243" i="15"/>
  <c r="BK100" i="15"/>
  <c r="BK158" i="16"/>
  <c r="J189" i="17"/>
  <c r="BK147" i="18"/>
  <c r="J263" i="20"/>
  <c r="J216" i="21"/>
  <c r="J298" i="22"/>
  <c r="J155" i="25"/>
  <c r="BK106" i="3"/>
  <c r="J248" i="5"/>
  <c r="BK150" i="6"/>
  <c r="BK130" i="6"/>
  <c r="J109" i="7"/>
  <c r="BK205" i="8"/>
  <c r="BK116" i="9"/>
  <c r="BK109" i="9"/>
  <c r="J396" i="12"/>
  <c r="J382" i="12"/>
  <c r="J146" i="13"/>
  <c r="J166" i="14"/>
  <c r="BK246" i="15"/>
  <c r="BK139" i="15"/>
  <c r="J238" i="16"/>
  <c r="BK100" i="16"/>
  <c r="J271" i="17"/>
  <c r="BK199" i="17"/>
  <c r="J232" i="18"/>
  <c r="BK100" i="18"/>
  <c r="J187" i="19"/>
  <c r="J101" i="20"/>
  <c r="J120" i="21"/>
  <c r="BK290" i="22"/>
  <c r="BK130" i="23"/>
  <c r="BK168" i="25"/>
  <c r="J108" i="25"/>
  <c r="BK175" i="3"/>
  <c r="BK276" i="6"/>
  <c r="BK256" i="6"/>
  <c r="BK109" i="7"/>
  <c r="J166" i="10"/>
  <c r="BK99" i="11"/>
  <c r="BK121" i="12"/>
  <c r="J159" i="13"/>
  <c r="J171" i="14"/>
  <c r="J196" i="15"/>
  <c r="J246" i="15"/>
  <c r="BK214" i="16"/>
  <c r="BK150" i="17"/>
  <c r="BK171" i="18"/>
  <c r="J95" i="18"/>
  <c r="BK176" i="19"/>
  <c r="BK142" i="25"/>
  <c r="J196" i="2"/>
  <c r="J170" i="3"/>
  <c r="J103" i="4"/>
  <c r="BK251" i="5"/>
  <c r="J197" i="6"/>
  <c r="J103" i="7"/>
  <c r="BK134" i="8"/>
  <c r="BK246" i="9"/>
  <c r="BK142" i="10"/>
  <c r="J189" i="11"/>
  <c r="BK168" i="12"/>
  <c r="J190" i="13"/>
  <c r="BK220" i="15"/>
  <c r="BK140" i="16"/>
  <c r="J227" i="17"/>
  <c r="J259" i="17"/>
  <c r="J184" i="17"/>
  <c r="J181" i="18"/>
  <c r="J161" i="19"/>
  <c r="BK165" i="19"/>
  <c r="J231" i="20"/>
  <c r="BK183" i="21"/>
  <c r="J252" i="22"/>
  <c r="BK126" i="22"/>
  <c r="J140" i="24"/>
  <c r="BK128" i="25"/>
  <c r="BK162" i="2"/>
  <c r="BK162" i="4"/>
  <c r="J255" i="5"/>
  <c r="BK210" i="11"/>
  <c r="BK240" i="15"/>
  <c r="BK106" i="15"/>
  <c r="J150" i="17"/>
  <c r="BK179" i="17"/>
  <c r="BK176" i="18"/>
  <c r="BK146" i="23"/>
  <c r="J182" i="2"/>
  <c r="J171" i="4"/>
  <c r="BK225" i="5"/>
  <c r="BK127" i="5"/>
  <c r="J102" i="8"/>
  <c r="BK194" i="11"/>
  <c r="BK105" i="12"/>
  <c r="J146" i="14"/>
  <c r="BK101" i="14"/>
  <c r="J265" i="17"/>
  <c r="BK259" i="18"/>
  <c r="J229" i="19"/>
  <c r="BK176" i="20"/>
  <c r="BK136" i="22"/>
  <c r="J130" i="23"/>
  <c r="J166" i="25"/>
  <c r="BK120" i="3"/>
  <c r="J127" i="5"/>
  <c r="J160" i="7"/>
  <c r="BK259" i="8"/>
  <c r="BK257" i="9"/>
  <c r="J157" i="10"/>
  <c r="BK278" i="12"/>
  <c r="BK204" i="13"/>
  <c r="J101" i="14"/>
  <c r="J256" i="17"/>
  <c r="BK283" i="18"/>
  <c r="J147" i="18"/>
  <c r="J123" i="19"/>
  <c r="J125" i="20"/>
  <c r="J204" i="21"/>
  <c r="J293" i="22"/>
  <c r="BK170" i="3"/>
  <c r="J126" i="4"/>
  <c r="J102" i="6"/>
  <c r="J176" i="12"/>
  <c r="J217" i="14"/>
  <c r="J280" i="17"/>
  <c r="J283" i="18"/>
  <c r="J132" i="18"/>
  <c r="BK198" i="20"/>
  <c r="BK269" i="21"/>
  <c r="BK211" i="22"/>
  <c r="J146" i="23"/>
  <c r="BK134" i="24"/>
  <c r="BK185" i="3"/>
  <c r="BK131" i="10"/>
  <c r="J205" i="11"/>
  <c r="J270" i="12"/>
  <c r="BK151" i="13"/>
  <c r="BK185" i="14"/>
  <c r="BK171" i="14"/>
  <c r="J220" i="15"/>
  <c r="BK259" i="16"/>
  <c r="J232" i="16"/>
  <c r="J250" i="17"/>
  <c r="BK101" i="21"/>
  <c r="J124" i="23"/>
  <c r="BK159" i="25"/>
  <c r="BK202" i="2"/>
  <c r="J120" i="3"/>
  <c r="BK219" i="5"/>
  <c r="BK156" i="7"/>
  <c r="BK204" i="9"/>
  <c r="J194" i="11"/>
  <c r="BK225" i="12"/>
  <c r="J107" i="13"/>
  <c r="J223" i="17"/>
  <c r="J186" i="18"/>
  <c r="J188" i="4"/>
  <c r="J138" i="5"/>
  <c r="BK266" i="6"/>
  <c r="BK190" i="6"/>
  <c r="BK216" i="8"/>
  <c r="BK201" i="8"/>
  <c r="J148" i="10"/>
  <c r="BK344" i="12"/>
  <c r="J95" i="12"/>
  <c r="BK161" i="14"/>
  <c r="BK210" i="15"/>
  <c r="J250" i="16"/>
  <c r="J120" i="16"/>
  <c r="J143" i="20"/>
  <c r="BK176" i="21"/>
  <c r="BK91" i="2" l="1"/>
  <c r="J91" i="2"/>
  <c r="J65" i="2"/>
  <c r="P91" i="4"/>
  <c r="R108" i="6"/>
  <c r="R128" i="7"/>
  <c r="T256" i="9"/>
  <c r="BK120" i="12"/>
  <c r="J120" i="12" s="1"/>
  <c r="J67" i="12" s="1"/>
  <c r="BK390" i="12"/>
  <c r="J390" i="12"/>
  <c r="J69" i="12" s="1"/>
  <c r="R119" i="16"/>
  <c r="T252" i="16"/>
  <c r="BK140" i="17"/>
  <c r="J140" i="17" s="1"/>
  <c r="J66" i="17" s="1"/>
  <c r="T137" i="18"/>
  <c r="P276" i="18"/>
  <c r="T117" i="19"/>
  <c r="R240" i="19"/>
  <c r="R239" i="19" s="1"/>
  <c r="T113" i="20"/>
  <c r="BK167" i="3"/>
  <c r="J167" i="3"/>
  <c r="J67" i="3" s="1"/>
  <c r="R91" i="4"/>
  <c r="T196" i="6"/>
  <c r="T125" i="10"/>
  <c r="BK218" i="11"/>
  <c r="J218" i="11"/>
  <c r="J67" i="11" s="1"/>
  <c r="BK324" i="12"/>
  <c r="J324" i="12" s="1"/>
  <c r="J68" i="12" s="1"/>
  <c r="T100" i="14"/>
  <c r="R214" i="14"/>
  <c r="R94" i="15"/>
  <c r="R224" i="15"/>
  <c r="T225" i="16"/>
  <c r="T224" i="16"/>
  <c r="P140" i="17"/>
  <c r="T273" i="17"/>
  <c r="P117" i="19"/>
  <c r="R113" i="21"/>
  <c r="T268" i="21"/>
  <c r="R289" i="22"/>
  <c r="P142" i="23"/>
  <c r="P91" i="2"/>
  <c r="R167" i="3"/>
  <c r="BK207" i="5"/>
  <c r="J207" i="5" s="1"/>
  <c r="J66" i="5" s="1"/>
  <c r="T207" i="5"/>
  <c r="BK108" i="6"/>
  <c r="J108" i="6" s="1"/>
  <c r="J67" i="6" s="1"/>
  <c r="T91" i="7"/>
  <c r="T237" i="8"/>
  <c r="R256" i="9"/>
  <c r="R91" i="10"/>
  <c r="P91" i="11"/>
  <c r="T193" i="11"/>
  <c r="T120" i="12"/>
  <c r="R145" i="13"/>
  <c r="P208" i="14"/>
  <c r="T119" i="15"/>
  <c r="BK254" i="15"/>
  <c r="J254" i="15"/>
  <c r="J70" i="15" s="1"/>
  <c r="P94" i="17"/>
  <c r="P246" i="17"/>
  <c r="T94" i="18"/>
  <c r="BK276" i="18"/>
  <c r="J276" i="18"/>
  <c r="J70" i="18"/>
  <c r="P262" i="20"/>
  <c r="T142" i="23"/>
  <c r="R91" i="2"/>
  <c r="T91" i="5"/>
  <c r="R207" i="5"/>
  <c r="R196" i="6"/>
  <c r="BK91" i="7"/>
  <c r="J91" i="7" s="1"/>
  <c r="J65" i="7" s="1"/>
  <c r="BK91" i="8"/>
  <c r="J91" i="8" s="1"/>
  <c r="J65" i="8" s="1"/>
  <c r="BK209" i="8"/>
  <c r="J209" i="8"/>
  <c r="J66" i="8"/>
  <c r="BK256" i="9"/>
  <c r="J256" i="9"/>
  <c r="J68" i="9" s="1"/>
  <c r="T218" i="11"/>
  <c r="T90" i="11" s="1"/>
  <c r="T89" i="11" s="1"/>
  <c r="P324" i="12"/>
  <c r="T145" i="13"/>
  <c r="BK208" i="14"/>
  <c r="J208" i="14"/>
  <c r="J69" i="14" s="1"/>
  <c r="BK119" i="16"/>
  <c r="J119" i="16"/>
  <c r="J66" i="16"/>
  <c r="P252" i="16"/>
  <c r="BK243" i="18"/>
  <c r="J243" i="18" s="1"/>
  <c r="J69" i="18" s="1"/>
  <c r="R262" i="20"/>
  <c r="BK289" i="22"/>
  <c r="J289" i="22"/>
  <c r="J72" i="22" s="1"/>
  <c r="P99" i="3"/>
  <c r="P207" i="5"/>
  <c r="P128" i="7"/>
  <c r="BK237" i="8"/>
  <c r="J237" i="8"/>
  <c r="J67" i="8" s="1"/>
  <c r="BK125" i="10"/>
  <c r="J125" i="10" s="1"/>
  <c r="J66" i="10" s="1"/>
  <c r="T91" i="11"/>
  <c r="R324" i="12"/>
  <c r="P145" i="13"/>
  <c r="BK214" i="14"/>
  <c r="J214" i="14" s="1"/>
  <c r="J70" i="14" s="1"/>
  <c r="T119" i="16"/>
  <c r="BK252" i="16"/>
  <c r="J252" i="16" s="1"/>
  <c r="J70" i="16" s="1"/>
  <c r="R94" i="17"/>
  <c r="P94" i="18"/>
  <c r="P243" i="18"/>
  <c r="P242" i="18"/>
  <c r="T93" i="19"/>
  <c r="T92" i="19"/>
  <c r="T262" i="20"/>
  <c r="P113" i="22"/>
  <c r="T125" i="4"/>
  <c r="T91" i="8"/>
  <c r="R209" i="8"/>
  <c r="BK108" i="9"/>
  <c r="J108" i="9" s="1"/>
  <c r="J67" i="9" s="1"/>
  <c r="T91" i="10"/>
  <c r="T90" i="10"/>
  <c r="T89" i="10"/>
  <c r="BK91" i="11"/>
  <c r="J91" i="11"/>
  <c r="J65" i="11"/>
  <c r="BK193" i="11"/>
  <c r="J193" i="11"/>
  <c r="J66" i="11" s="1"/>
  <c r="T324" i="12"/>
  <c r="P91" i="13"/>
  <c r="P90" i="13"/>
  <c r="P89" i="13" s="1"/>
  <c r="AU70" i="1" s="1"/>
  <c r="P94" i="15"/>
  <c r="BK224" i="15"/>
  <c r="J224" i="15"/>
  <c r="J69" i="15"/>
  <c r="R254" i="15"/>
  <c r="R94" i="16"/>
  <c r="BK225" i="16"/>
  <c r="J225" i="16" s="1"/>
  <c r="J69" i="16" s="1"/>
  <c r="BK246" i="17"/>
  <c r="J246" i="17" s="1"/>
  <c r="J69" i="17" s="1"/>
  <c r="BK113" i="20"/>
  <c r="J113" i="20"/>
  <c r="J70" i="20"/>
  <c r="BK276" i="20"/>
  <c r="J276" i="20" s="1"/>
  <c r="J72" i="20" s="1"/>
  <c r="T113" i="21"/>
  <c r="T99" i="21" s="1"/>
  <c r="T98" i="21" s="1"/>
  <c r="R268" i="21"/>
  <c r="BK113" i="22"/>
  <c r="J113" i="22"/>
  <c r="J70" i="22"/>
  <c r="BK177" i="2"/>
  <c r="J177" i="2"/>
  <c r="J67" i="2"/>
  <c r="T167" i="3"/>
  <c r="BK125" i="4"/>
  <c r="J125" i="4" s="1"/>
  <c r="J66" i="4" s="1"/>
  <c r="BK91" i="5"/>
  <c r="T224" i="5"/>
  <c r="T108" i="6"/>
  <c r="T92" i="6"/>
  <c r="T91" i="6"/>
  <c r="BK128" i="7"/>
  <c r="J128" i="7"/>
  <c r="J66" i="7"/>
  <c r="R137" i="18"/>
  <c r="P93" i="19"/>
  <c r="P92" i="19" s="1"/>
  <c r="P240" i="19"/>
  <c r="P239" i="19" s="1"/>
  <c r="R276" i="20"/>
  <c r="P113" i="21"/>
  <c r="P177" i="2"/>
  <c r="P167" i="3"/>
  <c r="P125" i="4"/>
  <c r="R91" i="5"/>
  <c r="BK224" i="5"/>
  <c r="J224" i="5" s="1"/>
  <c r="J67" i="5" s="1"/>
  <c r="BK196" i="6"/>
  <c r="J196" i="6" s="1"/>
  <c r="J68" i="6" s="1"/>
  <c r="P91" i="7"/>
  <c r="P90" i="7"/>
  <c r="P89" i="7"/>
  <c r="AU62" i="1"/>
  <c r="T108" i="9"/>
  <c r="T92" i="9" s="1"/>
  <c r="T91" i="9" s="1"/>
  <c r="BK91" i="10"/>
  <c r="R91" i="11"/>
  <c r="P193" i="11"/>
  <c r="R120" i="12"/>
  <c r="R390" i="12"/>
  <c r="T91" i="13"/>
  <c r="T90" i="13"/>
  <c r="T89" i="13"/>
  <c r="P100" i="14"/>
  <c r="R208" i="14"/>
  <c r="R207" i="14" s="1"/>
  <c r="R93" i="14" s="1"/>
  <c r="R92" i="14" s="1"/>
  <c r="R119" i="15"/>
  <c r="P254" i="15"/>
  <c r="P94" i="16"/>
  <c r="P225" i="16"/>
  <c r="P224" i="16" s="1"/>
  <c r="T94" i="17"/>
  <c r="BK273" i="17"/>
  <c r="J273" i="17"/>
  <c r="J70" i="17"/>
  <c r="P137" i="18"/>
  <c r="R276" i="18"/>
  <c r="R93" i="19"/>
  <c r="T240" i="19"/>
  <c r="T239" i="19" s="1"/>
  <c r="P113" i="20"/>
  <c r="P99" i="20" s="1"/>
  <c r="P98" i="20" s="1"/>
  <c r="AU79" i="1" s="1"/>
  <c r="P276" i="20"/>
  <c r="BK113" i="21"/>
  <c r="J113" i="21"/>
  <c r="J70" i="21" s="1"/>
  <c r="BK268" i="21"/>
  <c r="J268" i="21" s="1"/>
  <c r="J72" i="21" s="1"/>
  <c r="T113" i="22"/>
  <c r="T99" i="22"/>
  <c r="T98" i="22" s="1"/>
  <c r="T289" i="22"/>
  <c r="T97" i="23"/>
  <c r="T96" i="23"/>
  <c r="T95" i="23"/>
  <c r="R142" i="23"/>
  <c r="BK97" i="24"/>
  <c r="J97" i="24"/>
  <c r="J69" i="24" s="1"/>
  <c r="BK159" i="24"/>
  <c r="J159" i="24" s="1"/>
  <c r="J71" i="24" s="1"/>
  <c r="R99" i="3"/>
  <c r="R91" i="3" s="1"/>
  <c r="R90" i="3" s="1"/>
  <c r="T91" i="4"/>
  <c r="T90" i="4"/>
  <c r="T89" i="4"/>
  <c r="R237" i="8"/>
  <c r="P125" i="10"/>
  <c r="R218" i="11"/>
  <c r="BK104" i="12"/>
  <c r="J104" i="12" s="1"/>
  <c r="J66" i="12" s="1"/>
  <c r="R104" i="12"/>
  <c r="R93" i="12" s="1"/>
  <c r="R92" i="12" s="1"/>
  <c r="R100" i="14"/>
  <c r="BK94" i="15"/>
  <c r="J94" i="15"/>
  <c r="J65" i="15" s="1"/>
  <c r="P224" i="15"/>
  <c r="P223" i="15" s="1"/>
  <c r="P119" i="16"/>
  <c r="R252" i="16"/>
  <c r="T140" i="17"/>
  <c r="R273" i="17"/>
  <c r="T243" i="18"/>
  <c r="BK262" i="20"/>
  <c r="J262" i="20"/>
  <c r="J71" i="20" s="1"/>
  <c r="R97" i="23"/>
  <c r="R96" i="23" s="1"/>
  <c r="R95" i="23" s="1"/>
  <c r="BK142" i="23"/>
  <c r="J142" i="23"/>
  <c r="J71" i="23" s="1"/>
  <c r="P97" i="24"/>
  <c r="R159" i="24"/>
  <c r="R177" i="2"/>
  <c r="BK99" i="3"/>
  <c r="J99" i="3"/>
  <c r="J66" i="3" s="1"/>
  <c r="BK91" i="4"/>
  <c r="J91" i="4" s="1"/>
  <c r="J65" i="4" s="1"/>
  <c r="P224" i="5"/>
  <c r="P90" i="5" s="1"/>
  <c r="P89" i="5" s="1"/>
  <c r="AU60" i="1" s="1"/>
  <c r="P108" i="6"/>
  <c r="R91" i="7"/>
  <c r="R90" i="7"/>
  <c r="R89" i="7" s="1"/>
  <c r="R91" i="8"/>
  <c r="R90" i="8" s="1"/>
  <c r="R89" i="8" s="1"/>
  <c r="P209" i="8"/>
  <c r="R108" i="9"/>
  <c r="R92" i="9" s="1"/>
  <c r="R91" i="9" s="1"/>
  <c r="R193" i="11"/>
  <c r="R91" i="13"/>
  <c r="R90" i="13" s="1"/>
  <c r="R89" i="13" s="1"/>
  <c r="P214" i="14"/>
  <c r="BK119" i="15"/>
  <c r="J119" i="15" s="1"/>
  <c r="J66" i="15" s="1"/>
  <c r="T254" i="15"/>
  <c r="BK94" i="16"/>
  <c r="R225" i="16"/>
  <c r="R224" i="16"/>
  <c r="R246" i="17"/>
  <c r="R245" i="17"/>
  <c r="R94" i="18"/>
  <c r="R117" i="19"/>
  <c r="BK240" i="19"/>
  <c r="J240" i="19"/>
  <c r="J69" i="19" s="1"/>
  <c r="P268" i="21"/>
  <c r="P289" i="22"/>
  <c r="BK90" i="25"/>
  <c r="J90" i="25" s="1"/>
  <c r="J61" i="25" s="1"/>
  <c r="R90" i="25"/>
  <c r="R89" i="25"/>
  <c r="P111" i="25"/>
  <c r="BK123" i="25"/>
  <c r="J123" i="25" s="1"/>
  <c r="J64" i="25" s="1"/>
  <c r="BK134" i="25"/>
  <c r="J134" i="25"/>
  <c r="J65" i="25"/>
  <c r="T177" i="2"/>
  <c r="P91" i="8"/>
  <c r="T209" i="8"/>
  <c r="P108" i="9"/>
  <c r="P91" i="10"/>
  <c r="P90" i="10" s="1"/>
  <c r="P89" i="10" s="1"/>
  <c r="AU66" i="1" s="1"/>
  <c r="P218" i="11"/>
  <c r="P120" i="12"/>
  <c r="T390" i="12"/>
  <c r="BK91" i="13"/>
  <c r="J91" i="13"/>
  <c r="J65" i="13" s="1"/>
  <c r="BK100" i="14"/>
  <c r="J100" i="14" s="1"/>
  <c r="J66" i="14" s="1"/>
  <c r="T208" i="14"/>
  <c r="P119" i="15"/>
  <c r="T94" i="16"/>
  <c r="T93" i="16"/>
  <c r="T92" i="16" s="1"/>
  <c r="R140" i="17"/>
  <c r="P273" i="17"/>
  <c r="BK94" i="18"/>
  <c r="R243" i="18"/>
  <c r="R242" i="18"/>
  <c r="BK117" i="19"/>
  <c r="J117" i="19"/>
  <c r="J66" i="19" s="1"/>
  <c r="R113" i="20"/>
  <c r="R99" i="20" s="1"/>
  <c r="R98" i="20" s="1"/>
  <c r="P97" i="23"/>
  <c r="P96" i="23"/>
  <c r="P95" i="23"/>
  <c r="AU82" i="1"/>
  <c r="T97" i="24"/>
  <c r="T159" i="24"/>
  <c r="T96" i="24" s="1"/>
  <c r="T95" i="24" s="1"/>
  <c r="P90" i="25"/>
  <c r="P89" i="25"/>
  <c r="BK111" i="25"/>
  <c r="J111" i="25"/>
  <c r="J63" i="25" s="1"/>
  <c r="R111" i="25"/>
  <c r="R134" i="25"/>
  <c r="T91" i="2"/>
  <c r="T90" i="2" s="1"/>
  <c r="T89" i="2" s="1"/>
  <c r="T99" i="3"/>
  <c r="T91" i="3"/>
  <c r="T90" i="3" s="1"/>
  <c r="R125" i="4"/>
  <c r="P91" i="5"/>
  <c r="R224" i="5"/>
  <c r="P196" i="6"/>
  <c r="T128" i="7"/>
  <c r="P237" i="8"/>
  <c r="P256" i="9"/>
  <c r="R125" i="10"/>
  <c r="P104" i="12"/>
  <c r="T104" i="12"/>
  <c r="T93" i="12" s="1"/>
  <c r="T92" i="12" s="1"/>
  <c r="P390" i="12"/>
  <c r="BK145" i="13"/>
  <c r="J145" i="13"/>
  <c r="J66" i="13"/>
  <c r="T214" i="14"/>
  <c r="T94" i="15"/>
  <c r="T224" i="15"/>
  <c r="T223" i="15"/>
  <c r="BK94" i="17"/>
  <c r="J94" i="17"/>
  <c r="J65" i="17" s="1"/>
  <c r="T246" i="17"/>
  <c r="T245" i="17" s="1"/>
  <c r="T93" i="17" s="1"/>
  <c r="T92" i="17" s="1"/>
  <c r="BK137" i="18"/>
  <c r="J137" i="18"/>
  <c r="J66" i="18"/>
  <c r="T276" i="18"/>
  <c r="BK93" i="19"/>
  <c r="J93" i="19" s="1"/>
  <c r="J65" i="19" s="1"/>
  <c r="T276" i="20"/>
  <c r="R113" i="22"/>
  <c r="R99" i="22" s="1"/>
  <c r="R98" i="22" s="1"/>
  <c r="BK97" i="23"/>
  <c r="J97" i="23"/>
  <c r="J69" i="23" s="1"/>
  <c r="R97" i="24"/>
  <c r="R96" i="24"/>
  <c r="R95" i="24"/>
  <c r="P159" i="24"/>
  <c r="T90" i="25"/>
  <c r="T89" i="25" s="1"/>
  <c r="T111" i="25"/>
  <c r="P123" i="25"/>
  <c r="R123" i="25"/>
  <c r="T123" i="25"/>
  <c r="P134" i="25"/>
  <c r="T134" i="25"/>
  <c r="BK158" i="25"/>
  <c r="J158" i="25"/>
  <c r="J67" i="25"/>
  <c r="P158" i="25"/>
  <c r="R158" i="25"/>
  <c r="T158" i="25"/>
  <c r="BK203" i="14"/>
  <c r="J203" i="14" s="1"/>
  <c r="J67" i="14" s="1"/>
  <c r="BK284" i="20"/>
  <c r="J284" i="20"/>
  <c r="J74" i="20" s="1"/>
  <c r="BK262" i="21"/>
  <c r="J262" i="21"/>
  <c r="J71" i="21"/>
  <c r="BK307" i="9"/>
  <c r="J307" i="9"/>
  <c r="J69" i="9" s="1"/>
  <c r="BK409" i="12"/>
  <c r="J409" i="12" s="1"/>
  <c r="J70" i="12" s="1"/>
  <c r="BK92" i="3"/>
  <c r="J92" i="3"/>
  <c r="J65" i="3" s="1"/>
  <c r="BK191" i="4"/>
  <c r="J191" i="4"/>
  <c r="J67" i="4"/>
  <c r="BK93" i="9"/>
  <c r="BK191" i="10"/>
  <c r="J191" i="10" s="1"/>
  <c r="J67" i="10" s="1"/>
  <c r="BK238" i="18"/>
  <c r="J238" i="18"/>
  <c r="J67" i="18" s="1"/>
  <c r="BK100" i="20"/>
  <c r="J100" i="20" s="1"/>
  <c r="J69" i="20" s="1"/>
  <c r="BK297" i="22"/>
  <c r="J297" i="22"/>
  <c r="J74" i="22" s="1"/>
  <c r="BK220" i="16"/>
  <c r="J220" i="16" s="1"/>
  <c r="J67" i="16" s="1"/>
  <c r="BK136" i="23"/>
  <c r="J136" i="23"/>
  <c r="J70" i="23" s="1"/>
  <c r="BK93" i="6"/>
  <c r="BK92" i="6" s="1"/>
  <c r="BK101" i="6"/>
  <c r="J101" i="6" s="1"/>
  <c r="J66" i="6" s="1"/>
  <c r="BK275" i="6"/>
  <c r="J275" i="6"/>
  <c r="J69" i="6" s="1"/>
  <c r="BK241" i="17"/>
  <c r="J241" i="17" s="1"/>
  <c r="J67" i="17" s="1"/>
  <c r="BK94" i="12"/>
  <c r="J94" i="12"/>
  <c r="J65" i="12"/>
  <c r="BK235" i="19"/>
  <c r="J235" i="19" s="1"/>
  <c r="J67" i="19" s="1"/>
  <c r="BK194" i="7"/>
  <c r="J194" i="7"/>
  <c r="J67" i="7" s="1"/>
  <c r="BK219" i="13"/>
  <c r="J219" i="13" s="1"/>
  <c r="J67" i="13" s="1"/>
  <c r="BK276" i="21"/>
  <c r="J276" i="21"/>
  <c r="J74" i="21"/>
  <c r="BK153" i="24"/>
  <c r="BK96" i="24" s="1"/>
  <c r="J96" i="24" s="1"/>
  <c r="J68" i="24" s="1"/>
  <c r="BK161" i="2"/>
  <c r="J161" i="2"/>
  <c r="J66" i="2" s="1"/>
  <c r="BK184" i="3"/>
  <c r="J184" i="3" s="1"/>
  <c r="J68" i="3" s="1"/>
  <c r="BK101" i="9"/>
  <c r="J101" i="9"/>
  <c r="J66" i="9"/>
  <c r="BK100" i="22"/>
  <c r="J100" i="22" s="1"/>
  <c r="J69" i="22" s="1"/>
  <c r="BK219" i="15"/>
  <c r="J219" i="15"/>
  <c r="J67" i="15" s="1"/>
  <c r="BK100" i="21"/>
  <c r="J100" i="21" s="1"/>
  <c r="J69" i="21" s="1"/>
  <c r="BK283" i="22"/>
  <c r="J283" i="22"/>
  <c r="J71" i="22" s="1"/>
  <c r="BK94" i="14"/>
  <c r="J94" i="14"/>
  <c r="J65" i="14"/>
  <c r="BK154" i="25"/>
  <c r="J154" i="25"/>
  <c r="J66" i="25" s="1"/>
  <c r="BK174" i="25"/>
  <c r="J174" i="25" s="1"/>
  <c r="J68" i="25" s="1"/>
  <c r="BE120" i="25"/>
  <c r="BE128" i="25"/>
  <c r="BE166" i="25"/>
  <c r="BE139" i="25"/>
  <c r="BE151" i="25"/>
  <c r="BE99" i="25"/>
  <c r="BE112" i="25"/>
  <c r="BE170" i="25"/>
  <c r="F85" i="25"/>
  <c r="BE155" i="25"/>
  <c r="BE91" i="25"/>
  <c r="BE108" i="25"/>
  <c r="BE135" i="25"/>
  <c r="BE116" i="25"/>
  <c r="BE159" i="25"/>
  <c r="E48" i="25"/>
  <c r="BE124" i="25"/>
  <c r="BE142" i="25"/>
  <c r="BE168" i="25"/>
  <c r="J52" i="25"/>
  <c r="BE148" i="25"/>
  <c r="BE162" i="25"/>
  <c r="BE175" i="25"/>
  <c r="BE145" i="25"/>
  <c r="J60" i="24"/>
  <c r="E81" i="24"/>
  <c r="BE103" i="24"/>
  <c r="BE108" i="24"/>
  <c r="BE121" i="24"/>
  <c r="BE126" i="24"/>
  <c r="BE146" i="24"/>
  <c r="BE154" i="24"/>
  <c r="BE160" i="24"/>
  <c r="BE140" i="24"/>
  <c r="F92" i="24"/>
  <c r="BE134" i="24"/>
  <c r="BE98" i="24"/>
  <c r="BE115" i="24"/>
  <c r="BE163" i="24"/>
  <c r="F63" i="23"/>
  <c r="BE103" i="23"/>
  <c r="BE116" i="23"/>
  <c r="BE124" i="23"/>
  <c r="BE130" i="23"/>
  <c r="BE137" i="23"/>
  <c r="BE143" i="23"/>
  <c r="J89" i="23"/>
  <c r="BE98" i="23"/>
  <c r="BE146" i="23"/>
  <c r="E52" i="23"/>
  <c r="BE110" i="23"/>
  <c r="BK275" i="21"/>
  <c r="J275" i="21"/>
  <c r="J73" i="21" s="1"/>
  <c r="J60" i="22"/>
  <c r="E84" i="22"/>
  <c r="F63" i="22"/>
  <c r="BE120" i="22"/>
  <c r="BE101" i="22"/>
  <c r="BE114" i="22"/>
  <c r="BE126" i="22"/>
  <c r="BE154" i="22"/>
  <c r="BE177" i="22"/>
  <c r="BE197" i="22"/>
  <c r="BE246" i="22"/>
  <c r="BE258" i="22"/>
  <c r="BE284" i="22"/>
  <c r="BE290" i="22"/>
  <c r="BE293" i="22"/>
  <c r="BE298" i="22"/>
  <c r="BE167" i="22"/>
  <c r="BE237" i="22"/>
  <c r="BE252" i="22"/>
  <c r="BE131" i="22"/>
  <c r="BE142" i="22"/>
  <c r="BE161" i="22"/>
  <c r="BE172" i="22"/>
  <c r="BE193" i="22"/>
  <c r="BE204" i="22"/>
  <c r="BE219" i="22"/>
  <c r="BE232" i="22"/>
  <c r="BE136" i="22"/>
  <c r="BE183" i="22"/>
  <c r="BE211" i="22"/>
  <c r="BE225" i="22"/>
  <c r="E52" i="21"/>
  <c r="BE131" i="21"/>
  <c r="BE162" i="21"/>
  <c r="BE176" i="21"/>
  <c r="BE190" i="21"/>
  <c r="BE204" i="21"/>
  <c r="BE231" i="21"/>
  <c r="BE272" i="21"/>
  <c r="BK283" i="20"/>
  <c r="J283" i="20"/>
  <c r="J73" i="20" s="1"/>
  <c r="F63" i="21"/>
  <c r="BE101" i="21"/>
  <c r="BE120" i="21"/>
  <c r="BE143" i="21"/>
  <c r="BE237" i="21"/>
  <c r="BE269" i="21"/>
  <c r="BE277" i="21"/>
  <c r="BE150" i="21"/>
  <c r="BE172" i="21"/>
  <c r="BE183" i="21"/>
  <c r="BE211" i="21"/>
  <c r="BE263" i="21"/>
  <c r="J60" i="21"/>
  <c r="BE114" i="21"/>
  <c r="BE125" i="21"/>
  <c r="BE156" i="21"/>
  <c r="BE198" i="21"/>
  <c r="BE216" i="21"/>
  <c r="BE225" i="21"/>
  <c r="E52" i="20"/>
  <c r="BE143" i="20"/>
  <c r="BE162" i="20"/>
  <c r="BE176" i="20"/>
  <c r="BE198" i="20"/>
  <c r="BE204" i="20"/>
  <c r="BE211" i="20"/>
  <c r="BE225" i="20"/>
  <c r="BE263" i="20"/>
  <c r="BE274" i="20"/>
  <c r="BE280" i="20"/>
  <c r="J92" i="20"/>
  <c r="F95" i="20"/>
  <c r="BE101" i="20"/>
  <c r="BE114" i="20"/>
  <c r="BE150" i="20"/>
  <c r="BE190" i="20"/>
  <c r="BE231" i="20"/>
  <c r="BE277" i="20"/>
  <c r="BE285" i="20"/>
  <c r="BE120" i="20"/>
  <c r="BE131" i="20"/>
  <c r="BE156" i="20"/>
  <c r="BE172" i="20"/>
  <c r="BE216" i="20"/>
  <c r="BE125" i="20"/>
  <c r="BE183" i="20"/>
  <c r="BE237" i="20"/>
  <c r="BE268" i="20"/>
  <c r="J94" i="18"/>
  <c r="J65" i="18" s="1"/>
  <c r="BE128" i="19"/>
  <c r="F59" i="19"/>
  <c r="BE94" i="19"/>
  <c r="BE111" i="19"/>
  <c r="E79" i="19"/>
  <c r="BE99" i="19"/>
  <c r="J56" i="19"/>
  <c r="BE123" i="19"/>
  <c r="BE132" i="19"/>
  <c r="BE137" i="19"/>
  <c r="BE141" i="19"/>
  <c r="BE151" i="19"/>
  <c r="BE156" i="19"/>
  <c r="BE161" i="19"/>
  <c r="BE165" i="19"/>
  <c r="BE176" i="19"/>
  <c r="BE187" i="19"/>
  <c r="BE224" i="19"/>
  <c r="BE229" i="19"/>
  <c r="BE241" i="19"/>
  <c r="BE244" i="19"/>
  <c r="BE105" i="19"/>
  <c r="BE147" i="19"/>
  <c r="BE180" i="19"/>
  <c r="BE213" i="19"/>
  <c r="BE170" i="19"/>
  <c r="BE200" i="19"/>
  <c r="BE118" i="19"/>
  <c r="BE193" i="19"/>
  <c r="BE206" i="19"/>
  <c r="BE219" i="19"/>
  <c r="BE236" i="19"/>
  <c r="J56" i="18"/>
  <c r="BE100" i="18"/>
  <c r="E80" i="18"/>
  <c r="BE111" i="18"/>
  <c r="BE143" i="18"/>
  <c r="F59" i="18"/>
  <c r="BE152" i="18"/>
  <c r="BE171" i="18"/>
  <c r="BE186" i="18"/>
  <c r="BE196" i="18"/>
  <c r="BE201" i="18"/>
  <c r="BE215" i="18"/>
  <c r="BE224" i="18"/>
  <c r="BE239" i="18"/>
  <c r="BE247" i="18"/>
  <c r="BE256" i="18"/>
  <c r="BE268" i="18"/>
  <c r="BE274" i="18"/>
  <c r="BE277" i="18"/>
  <c r="BE95" i="18"/>
  <c r="BE122" i="18"/>
  <c r="BE138" i="18"/>
  <c r="BE147" i="18"/>
  <c r="BE158" i="18"/>
  <c r="BE229" i="18"/>
  <c r="BE232" i="18"/>
  <c r="BE244" i="18"/>
  <c r="BE253" i="18"/>
  <c r="BE262" i="18"/>
  <c r="BE265" i="18"/>
  <c r="BE280" i="18"/>
  <c r="BE283" i="18"/>
  <c r="BK245" i="17"/>
  <c r="J245" i="17" s="1"/>
  <c r="J68" i="17" s="1"/>
  <c r="BE132" i="18"/>
  <c r="BE163" i="18"/>
  <c r="BE176" i="18"/>
  <c r="BE181" i="18"/>
  <c r="BE211" i="18"/>
  <c r="BE220" i="18"/>
  <c r="BE259" i="18"/>
  <c r="BE271" i="18"/>
  <c r="BE191" i="18"/>
  <c r="BE206" i="18"/>
  <c r="BE250" i="18"/>
  <c r="J94" i="16"/>
  <c r="J65" i="16" s="1"/>
  <c r="J56" i="17"/>
  <c r="BE113" i="17"/>
  <c r="F59" i="17"/>
  <c r="BE100" i="17"/>
  <c r="BE95" i="17"/>
  <c r="BE146" i="17"/>
  <c r="BE150" i="17"/>
  <c r="BE155" i="17"/>
  <c r="BE166" i="17"/>
  <c r="BE204" i="17"/>
  <c r="BE209" i="17"/>
  <c r="BE214" i="17"/>
  <c r="BE242" i="17"/>
  <c r="BE247" i="17"/>
  <c r="BE268" i="17"/>
  <c r="BE271" i="17"/>
  <c r="BE274" i="17"/>
  <c r="BE280" i="17"/>
  <c r="E50" i="17"/>
  <c r="BE126" i="17"/>
  <c r="BE184" i="17"/>
  <c r="BE194" i="17"/>
  <c r="BE232" i="17"/>
  <c r="BE235" i="17"/>
  <c r="BE253" i="17"/>
  <c r="BE259" i="17"/>
  <c r="BE277" i="17"/>
  <c r="BE174" i="17"/>
  <c r="BE199" i="17"/>
  <c r="BE218" i="17"/>
  <c r="BE227" i="17"/>
  <c r="BE256" i="17"/>
  <c r="BE265" i="17"/>
  <c r="BE141" i="17"/>
  <c r="BE161" i="17"/>
  <c r="BE179" i="17"/>
  <c r="BE189" i="17"/>
  <c r="BE223" i="17"/>
  <c r="BE250" i="17"/>
  <c r="BE262" i="17"/>
  <c r="J56" i="16"/>
  <c r="E80" i="16"/>
  <c r="F89" i="16"/>
  <c r="BE95" i="16"/>
  <c r="BE112" i="16"/>
  <c r="BE125" i="16"/>
  <c r="BE129" i="16"/>
  <c r="BE140" i="16"/>
  <c r="BE163" i="16"/>
  <c r="BE173" i="16"/>
  <c r="BE183" i="16"/>
  <c r="BE202" i="16"/>
  <c r="BE211" i="16"/>
  <c r="BE235" i="16"/>
  <c r="BE250" i="16"/>
  <c r="BE259" i="16"/>
  <c r="BE120" i="16"/>
  <c r="BE153" i="16"/>
  <c r="BE178" i="16"/>
  <c r="BE197" i="16"/>
  <c r="BE221" i="16"/>
  <c r="BE229" i="16"/>
  <c r="BE244" i="16"/>
  <c r="BE247" i="16"/>
  <c r="BE253" i="16"/>
  <c r="BE256" i="16"/>
  <c r="BK223" i="15"/>
  <c r="J223" i="15"/>
  <c r="J68" i="15" s="1"/>
  <c r="BE106" i="16"/>
  <c r="BE134" i="16"/>
  <c r="BE158" i="16"/>
  <c r="BE188" i="16"/>
  <c r="BE206" i="16"/>
  <c r="BE226" i="16"/>
  <c r="BE100" i="16"/>
  <c r="BE145" i="16"/>
  <c r="BE168" i="16"/>
  <c r="BE193" i="16"/>
  <c r="BE214" i="16"/>
  <c r="BE232" i="16"/>
  <c r="BE238" i="16"/>
  <c r="BE241" i="16"/>
  <c r="BE106" i="15"/>
  <c r="J86" i="15"/>
  <c r="BE112" i="15"/>
  <c r="BE100" i="15"/>
  <c r="F59" i="15"/>
  <c r="E50" i="15"/>
  <c r="BE125" i="15"/>
  <c r="BE162" i="15"/>
  <c r="BE213" i="15"/>
  <c r="BE225" i="15"/>
  <c r="BE231" i="15"/>
  <c r="BE240" i="15"/>
  <c r="BE246" i="15"/>
  <c r="BE255" i="15"/>
  <c r="BE120" i="15"/>
  <c r="BE133" i="15"/>
  <c r="BE139" i="15"/>
  <c r="BE172" i="15"/>
  <c r="BE187" i="15"/>
  <c r="BE205" i="15"/>
  <c r="BE210" i="15"/>
  <c r="BE220" i="15"/>
  <c r="BE237" i="15"/>
  <c r="BE243" i="15"/>
  <c r="BE249" i="15"/>
  <c r="BE252" i="15"/>
  <c r="BE258" i="15"/>
  <c r="BE261" i="15"/>
  <c r="BK207" i="14"/>
  <c r="J207" i="14" s="1"/>
  <c r="J68" i="14" s="1"/>
  <c r="BE129" i="15"/>
  <c r="BE152" i="15"/>
  <c r="BE182" i="15"/>
  <c r="BE196" i="15"/>
  <c r="BE201" i="15"/>
  <c r="BE228" i="15"/>
  <c r="BE95" i="15"/>
  <c r="BE144" i="15"/>
  <c r="BE157" i="15"/>
  <c r="BE167" i="15"/>
  <c r="BE177" i="15"/>
  <c r="BE192" i="15"/>
  <c r="BE234" i="15"/>
  <c r="BK90" i="13"/>
  <c r="J90" i="13" s="1"/>
  <c r="J64" i="13" s="1"/>
  <c r="J56" i="14"/>
  <c r="E80" i="14"/>
  <c r="F89" i="14"/>
  <c r="BE101" i="14"/>
  <c r="BE126" i="14"/>
  <c r="BE136" i="14"/>
  <c r="BE141" i="14"/>
  <c r="BE166" i="14"/>
  <c r="BE185" i="14"/>
  <c r="BE95" i="14"/>
  <c r="BE106" i="14"/>
  <c r="BE115" i="14"/>
  <c r="BE121" i="14"/>
  <c r="BE131" i="14"/>
  <c r="BE151" i="14"/>
  <c r="BE171" i="14"/>
  <c r="BE176" i="14"/>
  <c r="BE189" i="14"/>
  <c r="BE194" i="14"/>
  <c r="BE204" i="14"/>
  <c r="BE212" i="14"/>
  <c r="BE215" i="14"/>
  <c r="BE217" i="14"/>
  <c r="BE222" i="14"/>
  <c r="BE110" i="14"/>
  <c r="BE161" i="14"/>
  <c r="BE180" i="14"/>
  <c r="BE146" i="14"/>
  <c r="BE156" i="14"/>
  <c r="BE197" i="14"/>
  <c r="BE209" i="14"/>
  <c r="BE219" i="14"/>
  <c r="J83" i="13"/>
  <c r="F86" i="13"/>
  <c r="BE97" i="13"/>
  <c r="BE151" i="13"/>
  <c r="BE185" i="13"/>
  <c r="BE199" i="13"/>
  <c r="BE117" i="13"/>
  <c r="BE134" i="13"/>
  <c r="BE146" i="13"/>
  <c r="BE168" i="13"/>
  <c r="BE176" i="13"/>
  <c r="BE194" i="13"/>
  <c r="BE204" i="13"/>
  <c r="BE181" i="13"/>
  <c r="BE190" i="13"/>
  <c r="BE216" i="13"/>
  <c r="BE220" i="13"/>
  <c r="E50" i="13"/>
  <c r="BE92" i="13"/>
  <c r="BE107" i="13"/>
  <c r="BE159" i="13"/>
  <c r="BE210" i="13"/>
  <c r="BE105" i="12"/>
  <c r="BE152" i="12"/>
  <c r="BE168" i="12"/>
  <c r="BE254" i="12"/>
  <c r="BE193" i="12"/>
  <c r="E50" i="12"/>
  <c r="J86" i="12"/>
  <c r="BE95" i="12"/>
  <c r="BK90" i="11"/>
  <c r="J90" i="11" s="1"/>
  <c r="J64" i="11" s="1"/>
  <c r="F59" i="12"/>
  <c r="BE129" i="12"/>
  <c r="BE121" i="12"/>
  <c r="BE158" i="12"/>
  <c r="BE201" i="12"/>
  <c r="BE238" i="12"/>
  <c r="BE264" i="12"/>
  <c r="BE319" i="12"/>
  <c r="BE327" i="12"/>
  <c r="BE344" i="12"/>
  <c r="BE355" i="12"/>
  <c r="BE376" i="12"/>
  <c r="BE396" i="12"/>
  <c r="BE402" i="12"/>
  <c r="BE405" i="12"/>
  <c r="BE114" i="12"/>
  <c r="BE144" i="12"/>
  <c r="BE208" i="12"/>
  <c r="BE278" i="12"/>
  <c r="BE298" i="12"/>
  <c r="BE306" i="12"/>
  <c r="BE364" i="12"/>
  <c r="BE382" i="12"/>
  <c r="BE176" i="12"/>
  <c r="BE225" i="12"/>
  <c r="BE232" i="12"/>
  <c r="BE270" i="12"/>
  <c r="BE286" i="12"/>
  <c r="BE314" i="12"/>
  <c r="BE368" i="12"/>
  <c r="BE183" i="12"/>
  <c r="BE325" i="12"/>
  <c r="BE338" i="12"/>
  <c r="BE350" i="12"/>
  <c r="BE372" i="12"/>
  <c r="BE391" i="12"/>
  <c r="BE410" i="12"/>
  <c r="J91" i="10"/>
  <c r="J65" i="10" s="1"/>
  <c r="J56" i="11"/>
  <c r="F59" i="11"/>
  <c r="BE106" i="11"/>
  <c r="BE150" i="11"/>
  <c r="BE173" i="11"/>
  <c r="BE194" i="11"/>
  <c r="BE210" i="11"/>
  <c r="BE250" i="11"/>
  <c r="BE254" i="11"/>
  <c r="BE92" i="11"/>
  <c r="BE118" i="11"/>
  <c r="BE124" i="11"/>
  <c r="BE145" i="11"/>
  <c r="BE166" i="11"/>
  <c r="BE185" i="11"/>
  <c r="BE189" i="11"/>
  <c r="BE200" i="11"/>
  <c r="BE205" i="11"/>
  <c r="BE215" i="11"/>
  <c r="BE219" i="11"/>
  <c r="BE223" i="11"/>
  <c r="BE243" i="11"/>
  <c r="E50" i="11"/>
  <c r="BE112" i="11"/>
  <c r="BE135" i="11"/>
  <c r="BE160" i="11"/>
  <c r="BE229" i="11"/>
  <c r="BE237" i="11"/>
  <c r="BE246" i="11"/>
  <c r="BE99" i="11"/>
  <c r="BE130" i="11"/>
  <c r="J93" i="9"/>
  <c r="J65" i="9"/>
  <c r="E50" i="10"/>
  <c r="F59" i="10"/>
  <c r="BE103" i="10"/>
  <c r="BE118" i="10"/>
  <c r="BE153" i="10"/>
  <c r="BE157" i="10"/>
  <c r="BE97" i="10"/>
  <c r="BE131" i="10"/>
  <c r="BE148" i="10"/>
  <c r="BE166" i="10"/>
  <c r="BE188" i="10"/>
  <c r="J83" i="10"/>
  <c r="BE92" i="10"/>
  <c r="BE142" i="10"/>
  <c r="BE162" i="10"/>
  <c r="BE171" i="10"/>
  <c r="BE176" i="10"/>
  <c r="BE182" i="10"/>
  <c r="BE192" i="10"/>
  <c r="BE109" i="10"/>
  <c r="BE126" i="10"/>
  <c r="BE137" i="10"/>
  <c r="BK90" i="8"/>
  <c r="J90" i="8"/>
  <c r="J64" i="8" s="1"/>
  <c r="E50" i="9"/>
  <c r="BE94" i="9"/>
  <c r="BE102" i="9"/>
  <c r="BE136" i="9"/>
  <c r="BE156" i="9"/>
  <c r="BE282" i="9"/>
  <c r="BE287" i="9"/>
  <c r="BE299" i="9"/>
  <c r="J56" i="9"/>
  <c r="BE196" i="9"/>
  <c r="BE129" i="9"/>
  <c r="BE188" i="9"/>
  <c r="BE238" i="9"/>
  <c r="F59" i="9"/>
  <c r="BE109" i="9"/>
  <c r="BE246" i="9"/>
  <c r="BE257" i="9"/>
  <c r="BE270" i="9"/>
  <c r="BE295" i="9"/>
  <c r="BE215" i="9"/>
  <c r="BE276" i="9"/>
  <c r="BE162" i="9"/>
  <c r="BE173" i="9"/>
  <c r="BE222" i="9"/>
  <c r="BE308" i="9"/>
  <c r="BE116" i="9"/>
  <c r="BE301" i="9"/>
  <c r="BE230" i="9"/>
  <c r="BE259" i="9"/>
  <c r="BE123" i="9"/>
  <c r="BE143" i="9"/>
  <c r="BE150" i="9"/>
  <c r="BE180" i="9"/>
  <c r="BE204" i="9"/>
  <c r="BK90" i="7"/>
  <c r="J90" i="7" s="1"/>
  <c r="J64" i="7" s="1"/>
  <c r="J83" i="8"/>
  <c r="F86" i="8"/>
  <c r="E50" i="8"/>
  <c r="BE116" i="8"/>
  <c r="BE134" i="8"/>
  <c r="BE146" i="8"/>
  <c r="BE189" i="8"/>
  <c r="BE205" i="8"/>
  <c r="BE222" i="8"/>
  <c r="BE227" i="8"/>
  <c r="BE238" i="8"/>
  <c r="BE259" i="8"/>
  <c r="BE102" i="8"/>
  <c r="BE109" i="8"/>
  <c r="BE128" i="8"/>
  <c r="BE161" i="8"/>
  <c r="BE216" i="8"/>
  <c r="BE232" i="8"/>
  <c r="BE272" i="8"/>
  <c r="BE282" i="8"/>
  <c r="BE122" i="8"/>
  <c r="BE176" i="8"/>
  <c r="BE201" i="8"/>
  <c r="BE210" i="8"/>
  <c r="BE242" i="8"/>
  <c r="BE269" i="8"/>
  <c r="BE278" i="8"/>
  <c r="BE92" i="8"/>
  <c r="BE140" i="8"/>
  <c r="BE151" i="8"/>
  <c r="BE166" i="8"/>
  <c r="BE182" i="8"/>
  <c r="BE248" i="8"/>
  <c r="J93" i="6"/>
  <c r="J65" i="6" s="1"/>
  <c r="F59" i="7"/>
  <c r="E77" i="7"/>
  <c r="BE115" i="7"/>
  <c r="BE121" i="7"/>
  <c r="BE129" i="7"/>
  <c r="BE134" i="7"/>
  <c r="BE145" i="7"/>
  <c r="BE156" i="7"/>
  <c r="BE160" i="7"/>
  <c r="BE174" i="7"/>
  <c r="BE185" i="7"/>
  <c r="J83" i="7"/>
  <c r="BE97" i="7"/>
  <c r="BE165" i="7"/>
  <c r="BE169" i="7"/>
  <c r="BE179" i="7"/>
  <c r="BE195" i="7"/>
  <c r="BE103" i="7"/>
  <c r="BE109" i="7"/>
  <c r="BE191" i="7"/>
  <c r="BE92" i="7"/>
  <c r="BE140" i="7"/>
  <c r="BE151" i="7"/>
  <c r="J85" i="6"/>
  <c r="BE94" i="6"/>
  <c r="BE102" i="6"/>
  <c r="BE109" i="6"/>
  <c r="BE156" i="6"/>
  <c r="BE221" i="6"/>
  <c r="BE239" i="6"/>
  <c r="BE247" i="6"/>
  <c r="BE253" i="6"/>
  <c r="BE256" i="6"/>
  <c r="J91" i="5"/>
  <c r="J65" i="5"/>
  <c r="E79" i="6"/>
  <c r="BE150" i="6"/>
  <c r="BE199" i="6"/>
  <c r="F59" i="6"/>
  <c r="BE123" i="6"/>
  <c r="BE137" i="6"/>
  <c r="BE170" i="6"/>
  <c r="BE190" i="6"/>
  <c r="BE230" i="6"/>
  <c r="BE266" i="6"/>
  <c r="BE276" i="6"/>
  <c r="BE116" i="6"/>
  <c r="BE130" i="6"/>
  <c r="BE144" i="6"/>
  <c r="BE177" i="6"/>
  <c r="BE197" i="6"/>
  <c r="F59" i="5"/>
  <c r="E77" i="5"/>
  <c r="BE121" i="5"/>
  <c r="BE132" i="5"/>
  <c r="BE163" i="5"/>
  <c r="BE192" i="5"/>
  <c r="BE219" i="5"/>
  <c r="BE229" i="5"/>
  <c r="BE242" i="5"/>
  <c r="BE251" i="5"/>
  <c r="J83" i="5"/>
  <c r="BE92" i="5"/>
  <c r="BE105" i="5"/>
  <c r="BE115" i="5"/>
  <c r="BE127" i="5"/>
  <c r="BE138" i="5"/>
  <c r="BE173" i="5"/>
  <c r="BE214" i="5"/>
  <c r="BE255" i="5"/>
  <c r="BE259" i="5"/>
  <c r="BE148" i="5"/>
  <c r="BE208" i="5"/>
  <c r="BE99" i="5"/>
  <c r="BE153" i="5"/>
  <c r="BE182" i="5"/>
  <c r="BE225" i="5"/>
  <c r="BE235" i="5"/>
  <c r="BE248" i="5"/>
  <c r="F59" i="4"/>
  <c r="BE92" i="4"/>
  <c r="BE109" i="4"/>
  <c r="BE118" i="4"/>
  <c r="BE137" i="4"/>
  <c r="BE153" i="4"/>
  <c r="BE188" i="4"/>
  <c r="BK91" i="3"/>
  <c r="BK90" i="3"/>
  <c r="J90" i="3"/>
  <c r="J63" i="3" s="1"/>
  <c r="E50" i="4"/>
  <c r="J83" i="4"/>
  <c r="BE103" i="4"/>
  <c r="BE148" i="4"/>
  <c r="BE166" i="4"/>
  <c r="BE171" i="4"/>
  <c r="BE176" i="4"/>
  <c r="BE192" i="4"/>
  <c r="BE97" i="4"/>
  <c r="BE162" i="4"/>
  <c r="BE182" i="4"/>
  <c r="BE126" i="4"/>
  <c r="BE131" i="4"/>
  <c r="BE142" i="4"/>
  <c r="BE157" i="4"/>
  <c r="J56" i="3"/>
  <c r="BE120" i="3"/>
  <c r="BE127" i="3"/>
  <c r="BE147" i="3"/>
  <c r="BE161" i="3"/>
  <c r="BE175" i="3"/>
  <c r="E50" i="3"/>
  <c r="BE133" i="3"/>
  <c r="BE170" i="3"/>
  <c r="BK90" i="2"/>
  <c r="BK89" i="2" s="1"/>
  <c r="J89" i="2" s="1"/>
  <c r="J32" i="2" s="1"/>
  <c r="F59" i="3"/>
  <c r="BE93" i="3"/>
  <c r="BE100" i="3"/>
  <c r="BE113" i="3"/>
  <c r="BE139" i="3"/>
  <c r="BE155" i="3"/>
  <c r="BE168" i="3"/>
  <c r="BE178" i="3"/>
  <c r="BE185" i="3"/>
  <c r="BE106" i="3"/>
  <c r="BE167" i="2"/>
  <c r="E50" i="2"/>
  <c r="J83" i="2"/>
  <c r="F86" i="2"/>
  <c r="BE92" i="2"/>
  <c r="BE99" i="2"/>
  <c r="BE105" i="2"/>
  <c r="BE111" i="2"/>
  <c r="BE117" i="2"/>
  <c r="BE133" i="2"/>
  <c r="BE162" i="2"/>
  <c r="BE202" i="2"/>
  <c r="BE209" i="2"/>
  <c r="BE213" i="2"/>
  <c r="BE128" i="2"/>
  <c r="BE145" i="2"/>
  <c r="BE188" i="2"/>
  <c r="BE122" i="2"/>
  <c r="BE139" i="2"/>
  <c r="BE152" i="2"/>
  <c r="BE178" i="2"/>
  <c r="BE182" i="2"/>
  <c r="BE196" i="2"/>
  <c r="BE205" i="2"/>
  <c r="BE172" i="2"/>
  <c r="F36" i="3"/>
  <c r="BA57" i="1" s="1"/>
  <c r="F36" i="10"/>
  <c r="BA66" i="1" s="1"/>
  <c r="F37" i="10"/>
  <c r="BB66" i="1"/>
  <c r="F38" i="19"/>
  <c r="BC77" i="1"/>
  <c r="F38" i="5"/>
  <c r="BC60" i="1" s="1"/>
  <c r="F39" i="16"/>
  <c r="BD74" i="1" s="1"/>
  <c r="J36" i="4"/>
  <c r="AW58" i="1" s="1"/>
  <c r="F39" i="20"/>
  <c r="BB79" i="1" s="1"/>
  <c r="F39" i="2"/>
  <c r="BD56" i="1"/>
  <c r="F36" i="16"/>
  <c r="BA74" i="1"/>
  <c r="F40" i="23"/>
  <c r="BC82" i="1" s="1"/>
  <c r="F40" i="22"/>
  <c r="BC81" i="1" s="1"/>
  <c r="J36" i="3"/>
  <c r="AW57" i="1" s="1"/>
  <c r="J36" i="10"/>
  <c r="AW66" i="1" s="1"/>
  <c r="F39" i="12"/>
  <c r="BD69" i="1"/>
  <c r="F37" i="7"/>
  <c r="BB62" i="1"/>
  <c r="F36" i="18"/>
  <c r="BA76" i="1" s="1"/>
  <c r="J36" i="6"/>
  <c r="AW61" i="1" s="1"/>
  <c r="F38" i="14"/>
  <c r="BC72" i="1" s="1"/>
  <c r="F40" i="24"/>
  <c r="BC83" i="1" s="1"/>
  <c r="F38" i="10"/>
  <c r="BC66" i="1"/>
  <c r="F38" i="24"/>
  <c r="BA83" i="1" s="1"/>
  <c r="F39" i="15"/>
  <c r="BD73" i="1" s="1"/>
  <c r="F37" i="4"/>
  <c r="BB58" i="1" s="1"/>
  <c r="F37" i="9"/>
  <c r="BB65" i="1" s="1"/>
  <c r="F38" i="20"/>
  <c r="BA79" i="1" s="1"/>
  <c r="F38" i="2"/>
  <c r="BC56" i="1"/>
  <c r="F36" i="4"/>
  <c r="BA58" i="1"/>
  <c r="F38" i="7"/>
  <c r="BC62" i="1" s="1"/>
  <c r="F40" i="20"/>
  <c r="BC79" i="1" s="1"/>
  <c r="F36" i="25"/>
  <c r="BC84" i="1" s="1"/>
  <c r="F37" i="15"/>
  <c r="BB73" i="1" s="1"/>
  <c r="F38" i="11"/>
  <c r="BC68" i="1"/>
  <c r="F39" i="10"/>
  <c r="BD66" i="1"/>
  <c r="F37" i="3"/>
  <c r="BB57" i="1" s="1"/>
  <c r="J38" i="22"/>
  <c r="AW81" i="1" s="1"/>
  <c r="F41" i="20"/>
  <c r="BD79" i="1" s="1"/>
  <c r="F37" i="6"/>
  <c r="BB61" i="1" s="1"/>
  <c r="F38" i="12"/>
  <c r="BC69" i="1"/>
  <c r="J36" i="8"/>
  <c r="AW64" i="1"/>
  <c r="F37" i="18"/>
  <c r="BB76" i="1" s="1"/>
  <c r="F37" i="11"/>
  <c r="BB68" i="1" s="1"/>
  <c r="F39" i="6"/>
  <c r="BD61" i="1" s="1"/>
  <c r="F39" i="9"/>
  <c r="BD65" i="1" s="1"/>
  <c r="J36" i="2"/>
  <c r="AW56" i="1"/>
  <c r="F39" i="24"/>
  <c r="BB83" i="1"/>
  <c r="F39" i="21"/>
  <c r="BB80" i="1" s="1"/>
  <c r="F37" i="13"/>
  <c r="BB70" i="1" s="1"/>
  <c r="F36" i="2"/>
  <c r="BA56" i="1" s="1"/>
  <c r="F38" i="6"/>
  <c r="BC61" i="1" s="1"/>
  <c r="F39" i="22"/>
  <c r="BB81" i="1"/>
  <c r="F39" i="11"/>
  <c r="BD68" i="1"/>
  <c r="F37" i="2"/>
  <c r="BB56" i="1" s="1"/>
  <c r="F37" i="5"/>
  <c r="BB60" i="1" s="1"/>
  <c r="F36" i="9"/>
  <c r="BA65" i="1" s="1"/>
  <c r="F38" i="22"/>
  <c r="BA81" i="1" s="1"/>
  <c r="J36" i="13"/>
  <c r="AW70" i="1"/>
  <c r="F38" i="9"/>
  <c r="BC65" i="1"/>
  <c r="F36" i="14"/>
  <c r="BA72" i="1" s="1"/>
  <c r="J36" i="12"/>
  <c r="AW69" i="1" s="1"/>
  <c r="J38" i="20"/>
  <c r="AW79" i="1" s="1"/>
  <c r="F39" i="13"/>
  <c r="BD70" i="1" s="1"/>
  <c r="J36" i="11"/>
  <c r="AW68" i="1"/>
  <c r="F37" i="16"/>
  <c r="BB74" i="1"/>
  <c r="J36" i="15"/>
  <c r="AW73" i="1" s="1"/>
  <c r="J36" i="17"/>
  <c r="AW75" i="1" s="1"/>
  <c r="F36" i="6"/>
  <c r="BA61" i="1" s="1"/>
  <c r="J36" i="19"/>
  <c r="AW77" i="1" s="1"/>
  <c r="F36" i="11"/>
  <c r="BA68" i="1"/>
  <c r="F39" i="23"/>
  <c r="BB82" i="1"/>
  <c r="F41" i="21"/>
  <c r="BD80" i="1" s="1"/>
  <c r="F38" i="4"/>
  <c r="BC58" i="1" s="1"/>
  <c r="F36" i="17"/>
  <c r="BA75" i="1" s="1"/>
  <c r="F36" i="15"/>
  <c r="BA73" i="1" s="1"/>
  <c r="F39" i="5"/>
  <c r="BD60" i="1"/>
  <c r="F38" i="8"/>
  <c r="BC64" i="1"/>
  <c r="J34" i="25"/>
  <c r="AW84" i="1" s="1"/>
  <c r="F34" i="25"/>
  <c r="BA84" i="1" s="1"/>
  <c r="J36" i="16"/>
  <c r="AW74" i="1" s="1"/>
  <c r="F38" i="17"/>
  <c r="BC75" i="1" s="1"/>
  <c r="AS71" i="1"/>
  <c r="F39" i="7"/>
  <c r="BD62" i="1"/>
  <c r="F41" i="22"/>
  <c r="BD81" i="1"/>
  <c r="F35" i="25"/>
  <c r="BB84" i="1"/>
  <c r="F40" i="21"/>
  <c r="BC80" i="1"/>
  <c r="F39" i="4"/>
  <c r="BD58" i="1" s="1"/>
  <c r="F37" i="14"/>
  <c r="BB72" i="1"/>
  <c r="F37" i="8"/>
  <c r="BB64" i="1"/>
  <c r="J36" i="7"/>
  <c r="AW62" i="1" s="1"/>
  <c r="F36" i="5"/>
  <c r="BA60" i="1" s="1"/>
  <c r="F36" i="19"/>
  <c r="BA77" i="1" s="1"/>
  <c r="J38" i="23"/>
  <c r="AW82" i="1" s="1"/>
  <c r="F41" i="23"/>
  <c r="BD82" i="1"/>
  <c r="J36" i="9"/>
  <c r="AW65" i="1"/>
  <c r="F41" i="24"/>
  <c r="BD83" i="1"/>
  <c r="F39" i="19"/>
  <c r="BD77" i="1"/>
  <c r="J38" i="24"/>
  <c r="AW83" i="1"/>
  <c r="J38" i="21"/>
  <c r="AW80" i="1"/>
  <c r="F38" i="13"/>
  <c r="BC70" i="1"/>
  <c r="F38" i="3"/>
  <c r="BC57" i="1"/>
  <c r="F38" i="18"/>
  <c r="BC76" i="1"/>
  <c r="F39" i="3"/>
  <c r="BD57" i="1"/>
  <c r="F36" i="12"/>
  <c r="BA69" i="1"/>
  <c r="F39" i="17"/>
  <c r="BD75" i="1"/>
  <c r="F39" i="18"/>
  <c r="BD76" i="1"/>
  <c r="F38" i="23"/>
  <c r="BA82" i="1"/>
  <c r="F37" i="12"/>
  <c r="BB69" i="1"/>
  <c r="F36" i="13"/>
  <c r="BA70" i="1"/>
  <c r="F38" i="21"/>
  <c r="BA80" i="1"/>
  <c r="J36" i="14"/>
  <c r="AW72" i="1"/>
  <c r="F37" i="25"/>
  <c r="BD84" i="1"/>
  <c r="J36" i="5"/>
  <c r="AW60" i="1"/>
  <c r="F36" i="8"/>
  <c r="BA64" i="1"/>
  <c r="F39" i="8"/>
  <c r="BD64" i="1"/>
  <c r="F39" i="14"/>
  <c r="BD72" i="1"/>
  <c r="J36" i="18"/>
  <c r="AW76" i="1"/>
  <c r="F37" i="17"/>
  <c r="BB75" i="1"/>
  <c r="F37" i="19"/>
  <c r="BB77" i="1"/>
  <c r="F38" i="15"/>
  <c r="BC73" i="1"/>
  <c r="F36" i="7"/>
  <c r="BA62" i="1"/>
  <c r="F38" i="16"/>
  <c r="BC74" i="1"/>
  <c r="P91" i="19" l="1"/>
  <c r="AU77" i="1" s="1"/>
  <c r="BK91" i="6"/>
  <c r="J91" i="6" s="1"/>
  <c r="J32" i="6" s="1"/>
  <c r="J92" i="6"/>
  <c r="J64" i="6" s="1"/>
  <c r="BK242" i="18"/>
  <c r="J242" i="18" s="1"/>
  <c r="J68" i="18" s="1"/>
  <c r="J153" i="24"/>
  <c r="J70" i="24" s="1"/>
  <c r="BK224" i="16"/>
  <c r="J224" i="16" s="1"/>
  <c r="J68" i="16" s="1"/>
  <c r="BK99" i="21"/>
  <c r="BK98" i="21" s="1"/>
  <c r="J98" i="21" s="1"/>
  <c r="J67" i="21" s="1"/>
  <c r="BK93" i="12"/>
  <c r="J93" i="12" s="1"/>
  <c r="J64" i="12" s="1"/>
  <c r="P92" i="9"/>
  <c r="P91" i="9"/>
  <c r="AU65" i="1" s="1"/>
  <c r="P91" i="3"/>
  <c r="P90" i="3" s="1"/>
  <c r="AU57" i="1" s="1"/>
  <c r="T242" i="18"/>
  <c r="T93" i="18"/>
  <c r="T92" i="18"/>
  <c r="P93" i="16"/>
  <c r="P92" i="16" s="1"/>
  <c r="AU74" i="1" s="1"/>
  <c r="P99" i="21"/>
  <c r="P98" i="21"/>
  <c r="AU80" i="1" s="1"/>
  <c r="P99" i="22"/>
  <c r="P98" i="22" s="1"/>
  <c r="AU81" i="1" s="1"/>
  <c r="P90" i="2"/>
  <c r="P89" i="2"/>
  <c r="AU56" i="1"/>
  <c r="R92" i="19"/>
  <c r="R91" i="19"/>
  <c r="R90" i="5"/>
  <c r="R89" i="5" s="1"/>
  <c r="T90" i="7"/>
  <c r="T89" i="7" s="1"/>
  <c r="R223" i="15"/>
  <c r="BK92" i="9"/>
  <c r="J92" i="9"/>
  <c r="J64" i="9" s="1"/>
  <c r="P207" i="14"/>
  <c r="P93" i="14"/>
  <c r="P92" i="14"/>
  <c r="AU72" i="1"/>
  <c r="T99" i="20"/>
  <c r="T98" i="20" s="1"/>
  <c r="BK92" i="19"/>
  <c r="BK90" i="5"/>
  <c r="BK89" i="5"/>
  <c r="J89" i="5" s="1"/>
  <c r="J63" i="5" s="1"/>
  <c r="T90" i="8"/>
  <c r="T89" i="8"/>
  <c r="T90" i="5"/>
  <c r="T89" i="5"/>
  <c r="R90" i="10"/>
  <c r="R89" i="10"/>
  <c r="P110" i="25"/>
  <c r="P88" i="25"/>
  <c r="AU84" i="1" s="1"/>
  <c r="P96" i="24"/>
  <c r="P95" i="24" s="1"/>
  <c r="AU83" i="1" s="1"/>
  <c r="T91" i="19"/>
  <c r="P245" i="17"/>
  <c r="P93" i="17"/>
  <c r="P92" i="17"/>
  <c r="AU75" i="1"/>
  <c r="T110" i="25"/>
  <c r="T88" i="25" s="1"/>
  <c r="R110" i="25"/>
  <c r="R88" i="25" s="1"/>
  <c r="BK93" i="18"/>
  <c r="J93" i="18"/>
  <c r="J64" i="18" s="1"/>
  <c r="T207" i="14"/>
  <c r="R99" i="21"/>
  <c r="R98" i="21"/>
  <c r="R93" i="18"/>
  <c r="R92" i="18"/>
  <c r="BK90" i="4"/>
  <c r="J90" i="4"/>
  <c r="J64" i="4" s="1"/>
  <c r="P93" i="18"/>
  <c r="P92" i="18" s="1"/>
  <c r="AU76" i="1" s="1"/>
  <c r="R90" i="2"/>
  <c r="R89" i="2"/>
  <c r="P93" i="12"/>
  <c r="P92" i="12"/>
  <c r="AU69" i="1"/>
  <c r="R93" i="16"/>
  <c r="R92" i="16"/>
  <c r="P93" i="15"/>
  <c r="P92" i="15"/>
  <c r="AU73" i="1" s="1"/>
  <c r="R93" i="17"/>
  <c r="R92" i="17" s="1"/>
  <c r="R92" i="6"/>
  <c r="R91" i="6" s="1"/>
  <c r="T93" i="15"/>
  <c r="T92" i="15"/>
  <c r="BK90" i="10"/>
  <c r="BK89" i="10"/>
  <c r="J89" i="10"/>
  <c r="J63" i="10" s="1"/>
  <c r="R93" i="15"/>
  <c r="R92" i="15" s="1"/>
  <c r="R90" i="4"/>
  <c r="R89" i="4" s="1"/>
  <c r="P90" i="4"/>
  <c r="P89" i="4"/>
  <c r="AU58" i="1"/>
  <c r="P90" i="8"/>
  <c r="P89" i="8" s="1"/>
  <c r="AU64" i="1" s="1"/>
  <c r="AU63" i="1" s="1"/>
  <c r="P92" i="6"/>
  <c r="P91" i="6" s="1"/>
  <c r="AU61" i="1" s="1"/>
  <c r="AU59" i="1" s="1"/>
  <c r="R90" i="11"/>
  <c r="R89" i="11"/>
  <c r="P90" i="11"/>
  <c r="P89" i="11"/>
  <c r="AU68" i="1"/>
  <c r="T93" i="14"/>
  <c r="T92" i="14"/>
  <c r="BK96" i="23"/>
  <c r="J96" i="23"/>
  <c r="J68" i="23"/>
  <c r="BK239" i="19"/>
  <c r="J239" i="19"/>
  <c r="J68" i="19" s="1"/>
  <c r="BK296" i="22"/>
  <c r="J296" i="22" s="1"/>
  <c r="J73" i="22" s="1"/>
  <c r="BK89" i="25"/>
  <c r="J89" i="25"/>
  <c r="J60" i="25"/>
  <c r="BK110" i="25"/>
  <c r="J110" i="25"/>
  <c r="J62" i="25"/>
  <c r="BK95" i="24"/>
  <c r="J95" i="24"/>
  <c r="J67" i="24" s="1"/>
  <c r="J99" i="21"/>
  <c r="J68" i="21" s="1"/>
  <c r="BK99" i="20"/>
  <c r="BK98" i="20" s="1"/>
  <c r="J98" i="20" s="1"/>
  <c r="J67" i="20" s="1"/>
  <c r="BK93" i="17"/>
  <c r="J93" i="17"/>
  <c r="J64" i="17"/>
  <c r="BK93" i="16"/>
  <c r="J93" i="16"/>
  <c r="J64" i="16" s="1"/>
  <c r="BK93" i="15"/>
  <c r="J93" i="15" s="1"/>
  <c r="J64" i="15" s="1"/>
  <c r="BK93" i="14"/>
  <c r="J93" i="14"/>
  <c r="J64" i="14"/>
  <c r="BK89" i="13"/>
  <c r="J89" i="13" s="1"/>
  <c r="J63" i="13" s="1"/>
  <c r="BK92" i="12"/>
  <c r="J92" i="12"/>
  <c r="J63" i="12" s="1"/>
  <c r="BK89" i="11"/>
  <c r="J89" i="11" s="1"/>
  <c r="J32" i="11" s="1"/>
  <c r="AG68" i="1" s="1"/>
  <c r="BK89" i="8"/>
  <c r="J89" i="8"/>
  <c r="J63" i="8" s="1"/>
  <c r="BK89" i="7"/>
  <c r="J89" i="7" s="1"/>
  <c r="J32" i="7" s="1"/>
  <c r="AG62" i="1" s="1"/>
  <c r="AG61" i="1"/>
  <c r="J63" i="6"/>
  <c r="J91" i="3"/>
  <c r="J64" i="3"/>
  <c r="AG56" i="1"/>
  <c r="J63" i="2"/>
  <c r="J90" i="2"/>
  <c r="J64" i="2"/>
  <c r="J35" i="4"/>
  <c r="AV58" i="1" s="1"/>
  <c r="AT58" i="1" s="1"/>
  <c r="BB59" i="1"/>
  <c r="AX59" i="1" s="1"/>
  <c r="F35" i="9"/>
  <c r="AZ65" i="1" s="1"/>
  <c r="J35" i="7"/>
  <c r="AV62" i="1" s="1"/>
  <c r="AT62" i="1" s="1"/>
  <c r="F35" i="18"/>
  <c r="AZ76" i="1" s="1"/>
  <c r="J35" i="6"/>
  <c r="AV61" i="1" s="1"/>
  <c r="AT61" i="1" s="1"/>
  <c r="AN61" i="1" s="1"/>
  <c r="J35" i="13"/>
  <c r="AV70" i="1"/>
  <c r="AT70" i="1"/>
  <c r="BB63" i="1"/>
  <c r="AX63" i="1" s="1"/>
  <c r="BD67" i="1"/>
  <c r="F35" i="15"/>
  <c r="AZ73" i="1" s="1"/>
  <c r="J34" i="21"/>
  <c r="AG80" i="1" s="1"/>
  <c r="J32" i="3"/>
  <c r="AG57" i="1"/>
  <c r="BA55" i="1"/>
  <c r="AW55" i="1"/>
  <c r="F35" i="8"/>
  <c r="AZ64" i="1" s="1"/>
  <c r="F35" i="12"/>
  <c r="AZ69" i="1"/>
  <c r="J35" i="9"/>
  <c r="AV65" i="1" s="1"/>
  <c r="AT65" i="1" s="1"/>
  <c r="F33" i="25"/>
  <c r="AZ84" i="1"/>
  <c r="BD55" i="1"/>
  <c r="BC67" i="1"/>
  <c r="AY67" i="1"/>
  <c r="F35" i="19"/>
  <c r="AZ77" i="1" s="1"/>
  <c r="BD78" i="1"/>
  <c r="J35" i="17"/>
  <c r="AV75" i="1" s="1"/>
  <c r="AT75" i="1" s="1"/>
  <c r="F37" i="24"/>
  <c r="AZ83" i="1" s="1"/>
  <c r="J35" i="8"/>
  <c r="AV64" i="1" s="1"/>
  <c r="AT64" i="1" s="1"/>
  <c r="F37" i="22"/>
  <c r="AZ81" i="1" s="1"/>
  <c r="F35" i="7"/>
  <c r="AZ62" i="1"/>
  <c r="BA59" i="1"/>
  <c r="AW59" i="1"/>
  <c r="J35" i="10"/>
  <c r="AV66" i="1" s="1"/>
  <c r="AT66" i="1" s="1"/>
  <c r="J33" i="25"/>
  <c r="AV84" i="1" s="1"/>
  <c r="AT84" i="1" s="1"/>
  <c r="J37" i="21"/>
  <c r="AV80" i="1" s="1"/>
  <c r="AT80" i="1" s="1"/>
  <c r="F35" i="16"/>
  <c r="AZ74" i="1"/>
  <c r="J35" i="12"/>
  <c r="AV69" i="1" s="1"/>
  <c r="AT69" i="1" s="1"/>
  <c r="J37" i="23"/>
  <c r="AV82" i="1" s="1"/>
  <c r="AT82" i="1" s="1"/>
  <c r="J35" i="19"/>
  <c r="AV77" i="1" s="1"/>
  <c r="AT77" i="1" s="1"/>
  <c r="F35" i="2"/>
  <c r="AZ56" i="1" s="1"/>
  <c r="F35" i="17"/>
  <c r="AZ75" i="1"/>
  <c r="F35" i="13"/>
  <c r="AZ70" i="1"/>
  <c r="BC55" i="1"/>
  <c r="AY55" i="1" s="1"/>
  <c r="F35" i="10"/>
  <c r="AZ66" i="1"/>
  <c r="J35" i="2"/>
  <c r="AV56" i="1"/>
  <c r="AT56" i="1"/>
  <c r="AN56" i="1"/>
  <c r="BB55" i="1"/>
  <c r="F35" i="3"/>
  <c r="AZ57" i="1" s="1"/>
  <c r="J35" i="18"/>
  <c r="AV76" i="1"/>
  <c r="AT76" i="1"/>
  <c r="F35" i="14"/>
  <c r="AZ72" i="1"/>
  <c r="F35" i="6"/>
  <c r="AZ61" i="1"/>
  <c r="J35" i="3"/>
  <c r="AV57" i="1"/>
  <c r="AT57" i="1" s="1"/>
  <c r="BA78" i="1"/>
  <c r="AW78" i="1" s="1"/>
  <c r="F35" i="4"/>
  <c r="AZ58" i="1"/>
  <c r="BC78" i="1"/>
  <c r="AY78" i="1" s="1"/>
  <c r="AS54" i="1"/>
  <c r="J35" i="5"/>
  <c r="AV60" i="1"/>
  <c r="AT60" i="1" s="1"/>
  <c r="J35" i="15"/>
  <c r="AV73" i="1" s="1"/>
  <c r="AT73" i="1" s="1"/>
  <c r="F37" i="21"/>
  <c r="AZ80" i="1"/>
  <c r="J35" i="16"/>
  <c r="AV74" i="1"/>
  <c r="AT74" i="1" s="1"/>
  <c r="F35" i="11"/>
  <c r="AZ68" i="1"/>
  <c r="J35" i="14"/>
  <c r="AV72" i="1" s="1"/>
  <c r="AT72" i="1" s="1"/>
  <c r="J35" i="11"/>
  <c r="AV68" i="1"/>
  <c r="AT68" i="1"/>
  <c r="BA67" i="1"/>
  <c r="AW67" i="1"/>
  <c r="BD63" i="1"/>
  <c r="J37" i="24"/>
  <c r="AV83" i="1"/>
  <c r="AT83" i="1"/>
  <c r="BC63" i="1"/>
  <c r="AY63" i="1" s="1"/>
  <c r="BD59" i="1"/>
  <c r="F37" i="20"/>
  <c r="AZ79" i="1"/>
  <c r="F37" i="23"/>
  <c r="AZ82" i="1"/>
  <c r="J37" i="22"/>
  <c r="AV81" i="1" s="1"/>
  <c r="AT81" i="1" s="1"/>
  <c r="F35" i="5"/>
  <c r="AZ60" i="1"/>
  <c r="BB78" i="1"/>
  <c r="AX78" i="1" s="1"/>
  <c r="BB67" i="1"/>
  <c r="AX67" i="1" s="1"/>
  <c r="BC59" i="1"/>
  <c r="AY59" i="1"/>
  <c r="BA63" i="1"/>
  <c r="AW63" i="1"/>
  <c r="J37" i="20"/>
  <c r="AV79" i="1" s="1"/>
  <c r="AT79" i="1" s="1"/>
  <c r="BK91" i="19" l="1"/>
  <c r="J91" i="19"/>
  <c r="BK99" i="22"/>
  <c r="J99" i="22"/>
  <c r="J68" i="22"/>
  <c r="BK89" i="4"/>
  <c r="J89" i="4"/>
  <c r="J63" i="4"/>
  <c r="J90" i="5"/>
  <c r="J64" i="5"/>
  <c r="BK91" i="9"/>
  <c r="J91" i="9"/>
  <c r="J63" i="9" s="1"/>
  <c r="BK95" i="23"/>
  <c r="J95" i="23"/>
  <c r="J92" i="19"/>
  <c r="J64" i="19"/>
  <c r="BK92" i="18"/>
  <c r="J92" i="18"/>
  <c r="J63" i="18"/>
  <c r="J90" i="10"/>
  <c r="J64" i="10"/>
  <c r="BK88" i="25"/>
  <c r="J88" i="25"/>
  <c r="J59" i="25" s="1"/>
  <c r="AN80" i="1"/>
  <c r="J99" i="20"/>
  <c r="J68" i="20" s="1"/>
  <c r="J43" i="21"/>
  <c r="BK92" i="17"/>
  <c r="J92" i="17"/>
  <c r="J63" i="17"/>
  <c r="BK92" i="16"/>
  <c r="J92" i="16"/>
  <c r="BK92" i="15"/>
  <c r="J92" i="15"/>
  <c r="J63" i="15" s="1"/>
  <c r="BK92" i="14"/>
  <c r="J92" i="14"/>
  <c r="AN68" i="1"/>
  <c r="J63" i="11"/>
  <c r="J41" i="11"/>
  <c r="AN62" i="1"/>
  <c r="J63" i="7"/>
  <c r="J41" i="7"/>
  <c r="J41" i="6"/>
  <c r="AN57" i="1"/>
  <c r="J41" i="3"/>
  <c r="J41" i="2"/>
  <c r="J34" i="20"/>
  <c r="AG79" i="1"/>
  <c r="AZ55" i="1"/>
  <c r="AV55" i="1"/>
  <c r="AT55" i="1"/>
  <c r="BD71" i="1"/>
  <c r="BB71" i="1"/>
  <c r="AX71" i="1"/>
  <c r="J34" i="24"/>
  <c r="AG83" i="1"/>
  <c r="AN83" i="1" s="1"/>
  <c r="AZ78" i="1"/>
  <c r="AV78" i="1"/>
  <c r="AT78" i="1"/>
  <c r="AX55" i="1"/>
  <c r="AU55" i="1"/>
  <c r="J32" i="5"/>
  <c r="AG60" i="1"/>
  <c r="AZ59" i="1"/>
  <c r="AV59" i="1"/>
  <c r="AT59" i="1"/>
  <c r="BA71" i="1"/>
  <c r="AW71" i="1"/>
  <c r="BC71" i="1"/>
  <c r="AY71" i="1"/>
  <c r="AU78" i="1"/>
  <c r="AU71" i="1"/>
  <c r="J34" i="23"/>
  <c r="AG82" i="1"/>
  <c r="AZ67" i="1"/>
  <c r="AV67" i="1"/>
  <c r="AT67" i="1"/>
  <c r="J32" i="10"/>
  <c r="AG66" i="1"/>
  <c r="J32" i="12"/>
  <c r="AG69" i="1" s="1"/>
  <c r="AZ63" i="1"/>
  <c r="AV63" i="1"/>
  <c r="AT63" i="1"/>
  <c r="J32" i="19"/>
  <c r="AG77" i="1"/>
  <c r="J32" i="14"/>
  <c r="AG72" i="1"/>
  <c r="J32" i="13"/>
  <c r="AG70" i="1"/>
  <c r="AN70" i="1"/>
  <c r="J32" i="16"/>
  <c r="AG74" i="1" s="1"/>
  <c r="AN74" i="1" s="1"/>
  <c r="J32" i="8"/>
  <c r="AG64" i="1" s="1"/>
  <c r="AU67" i="1"/>
  <c r="J43" i="23" l="1"/>
  <c r="J41" i="10"/>
  <c r="J41" i="19"/>
  <c r="J41" i="5"/>
  <c r="J63" i="19"/>
  <c r="J67" i="23"/>
  <c r="BK98" i="22"/>
  <c r="J98" i="22"/>
  <c r="J67" i="22"/>
  <c r="J43" i="24"/>
  <c r="J43" i="20"/>
  <c r="AN79" i="1"/>
  <c r="J41" i="16"/>
  <c r="J63" i="16"/>
  <c r="J41" i="14"/>
  <c r="AN72" i="1"/>
  <c r="J63" i="14"/>
  <c r="J41" i="13"/>
  <c r="J41" i="12"/>
  <c r="AN69" i="1"/>
  <c r="J41" i="8"/>
  <c r="AN64" i="1"/>
  <c r="AN66" i="1"/>
  <c r="AN82" i="1"/>
  <c r="AN60" i="1"/>
  <c r="AN77" i="1"/>
  <c r="J32" i="4"/>
  <c r="AG58" i="1"/>
  <c r="AG55" i="1"/>
  <c r="AN55" i="1" s="1"/>
  <c r="AG59" i="1"/>
  <c r="BB54" i="1"/>
  <c r="W31" i="1" s="1"/>
  <c r="BD54" i="1"/>
  <c r="W33" i="1" s="1"/>
  <c r="BA54" i="1"/>
  <c r="AW54" i="1" s="1"/>
  <c r="AK30" i="1" s="1"/>
  <c r="J32" i="18"/>
  <c r="AG76" i="1"/>
  <c r="AN76" i="1"/>
  <c r="J32" i="17"/>
  <c r="AG75" i="1"/>
  <c r="AN75" i="1"/>
  <c r="BC54" i="1"/>
  <c r="W32" i="1"/>
  <c r="J30" i="25"/>
  <c r="AG84" i="1" s="1"/>
  <c r="J32" i="9"/>
  <c r="AG65" i="1" s="1"/>
  <c r="AN65" i="1" s="1"/>
  <c r="AG67" i="1"/>
  <c r="AZ71" i="1"/>
  <c r="AV71" i="1"/>
  <c r="AT71" i="1"/>
  <c r="AU54" i="1"/>
  <c r="J32" i="15"/>
  <c r="AG73" i="1"/>
  <c r="AN73" i="1" s="1"/>
  <c r="AN59" i="1" l="1"/>
  <c r="AN58" i="1"/>
  <c r="J41" i="4"/>
  <c r="J39" i="25"/>
  <c r="J41" i="18"/>
  <c r="J41" i="9"/>
  <c r="J41" i="17"/>
  <c r="J41" i="15"/>
  <c r="AN67" i="1"/>
  <c r="AN84" i="1"/>
  <c r="J34" i="22"/>
  <c r="AG81" i="1" s="1"/>
  <c r="AN81" i="1" s="1"/>
  <c r="AZ54" i="1"/>
  <c r="AV54" i="1"/>
  <c r="AK29" i="1"/>
  <c r="AX54" i="1"/>
  <c r="AG63" i="1"/>
  <c r="AN63" i="1"/>
  <c r="W30" i="1"/>
  <c r="AY54" i="1"/>
  <c r="J43" i="22" l="1"/>
  <c r="AT54" i="1"/>
  <c r="AG78" i="1"/>
  <c r="AG71" i="1"/>
  <c r="AN71" i="1" s="1"/>
  <c r="W29" i="1"/>
  <c r="AN78" i="1" l="1"/>
  <c r="AG54" i="1"/>
  <c r="AK26" i="1"/>
  <c r="AK35" i="1"/>
  <c r="AN54" i="1" l="1"/>
</calcChain>
</file>

<file path=xl/sharedStrings.xml><?xml version="1.0" encoding="utf-8"?>
<sst xmlns="http://schemas.openxmlformats.org/spreadsheetml/2006/main" count="35442" uniqueCount="2324">
  <si>
    <t>Export Komplet</t>
  </si>
  <si>
    <t>VZ</t>
  </si>
  <si>
    <t>2.0</t>
  </si>
  <si>
    <t>ZAMOK</t>
  </si>
  <si>
    <t>False</t>
  </si>
  <si>
    <t>{0f66b40d-3b33-4ff5-94e3-c47e40a83e13}</t>
  </si>
  <si>
    <t>0,01</t>
  </si>
  <si>
    <t>21</t>
  </si>
  <si>
    <t>12</t>
  </si>
  <si>
    <t>REKAPITULACE STAVBY</t>
  </si>
  <si>
    <t>v ---  níže se nacházejí doplnkové a pomocné údaje k sestavám  --- v</t>
  </si>
  <si>
    <t>Návod na vyplnění</t>
  </si>
  <si>
    <t>0,001</t>
  </si>
  <si>
    <t>Kód:</t>
  </si>
  <si>
    <t>2025082853</t>
  </si>
  <si>
    <t>Měnit lze pouze buňky se žlutým podbarvením!_x000D_
_x000D_
1) v Rekapitulaci stavby vyplňte údaje o Účastníkovi (přenesou se do ostatních sestav i v jiných listech)_x000D_
_x000D_
2) na vybraných listech vyplňte v sestavě Soupis prací ceny u položek</t>
  </si>
  <si>
    <t>Stavba:</t>
  </si>
  <si>
    <t>VÝMĚNA OBRUBNÍKŮ V ULICI STRÁNSKÉHO A SOVÍ - TÁBOR</t>
  </si>
  <si>
    <t>KSO:</t>
  </si>
  <si>
    <t/>
  </si>
  <si>
    <t>CC-CZ:</t>
  </si>
  <si>
    <t>Místo:</t>
  </si>
  <si>
    <t>ul. Stránského a Soví, Tábor</t>
  </si>
  <si>
    <t>Datum:</t>
  </si>
  <si>
    <t>8. 1. 2026</t>
  </si>
  <si>
    <t>Zadavatel:</t>
  </si>
  <si>
    <t>IČ:</t>
  </si>
  <si>
    <t>00253014</t>
  </si>
  <si>
    <t>MĚSTO TÁBOR</t>
  </si>
  <si>
    <t>DIČ:</t>
  </si>
  <si>
    <t>CZ253014</t>
  </si>
  <si>
    <t>Účastník:</t>
  </si>
  <si>
    <t>Vyplň údaj</t>
  </si>
  <si>
    <t>Projektant:</t>
  </si>
  <si>
    <t>28125657</t>
  </si>
  <si>
    <t>Graphic PRO s.r.o.</t>
  </si>
  <si>
    <t>CZ28125657</t>
  </si>
  <si>
    <t>True</t>
  </si>
  <si>
    <t>Zpracovatel:</t>
  </si>
  <si>
    <t>1684480</t>
  </si>
  <si>
    <t>Ing. Pavel Vochozka</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</si>
  <si>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</si>
  <si>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webu podminky.urs.cz._x000D_
Je-li kdekoliv uveden název nebo reference, znamená to pouze, že by dodávka měla splňovat alespoň vlastnosti referenčního výrobku._x000D_
Dílčí práce a dodávky, které se nenachází v cenících ÚRS jsou oceněny individuálně. Jedná se o R-položky a M-položky, přičemž tyto položky jsou kalkulovány na základě praxe a zkušeností z realizovaných staveb s položkami obdobného charakteru._x000D_
K rozpočtu je přiložena i předpokládaná bilance ornice a výkopku. Rozpočet předpokládá ponechání přebytečné ornice v objemu 51,563 m3 na mezideponii na pozemku investora ve vzdálenosti do 3 km od stavby.</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</si>
  <si>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</si>
  <si>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</si>
  <si>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</si>
  <si>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</si>
  <si>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</si>
  <si>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</si>
  <si>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</si>
  <si>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</si>
  <si>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</si>
  <si>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</si>
  <si>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</si>
  <si>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</si>
  <si>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</si>
  <si>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</si>
  <si>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</si>
  <si>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</si>
  <si>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</si>
  <si>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</si>
  <si>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</si>
  <si>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</si>
  <si>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</si>
  <si>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</si>
  <si>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</si>
  <si>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</si>
  <si>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</si>
  <si>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</si>
  <si>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</si>
  <si>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</si>
  <si>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</si>
  <si>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</si>
  <si>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</si>
  <si>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</si>
  <si>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</si>
  <si>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</si>
  <si>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</si>
  <si>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</si>
  <si>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</si>
  <si>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</si>
  <si>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001</t>
  </si>
  <si>
    <t>Úsek 1 (0,0 - po křiž. Soví / Blanická)</t>
  </si>
  <si>
    <t>STA</t>
  </si>
  <si>
    <t>1</t>
  </si>
  <si>
    <t>{e61d20b7-1a74-40f4-8346-adb13e7c5e90}</t>
  </si>
  <si>
    <t>2</t>
  </si>
  <si>
    <t>/</t>
  </si>
  <si>
    <t>101</t>
  </si>
  <si>
    <t>Bourací a zemní práce</t>
  </si>
  <si>
    <t>Soupis</t>
  </si>
  <si>
    <t>{49a3b014-3256-43c9-a389-12e138abdc3f}</t>
  </si>
  <si>
    <t>102</t>
  </si>
  <si>
    <t>Nové konstrukce</t>
  </si>
  <si>
    <t>{3c645bbd-0a96-4f2a-9e93-46220e4d379a}</t>
  </si>
  <si>
    <t>103</t>
  </si>
  <si>
    <t>Úprava zelených pásů</t>
  </si>
  <si>
    <t>{66d0bb59-2dbc-480b-86b2-6faa38b868bc}</t>
  </si>
  <si>
    <t>002</t>
  </si>
  <si>
    <t>Úsek 2 (0,0 - po křiž. Soví / Blanická)</t>
  </si>
  <si>
    <t>{23885c26-5d32-4507-8835-dbb5b474fa11}</t>
  </si>
  <si>
    <t>201</t>
  </si>
  <si>
    <t>{5e6713ca-f61f-4386-a847-418cfe86a579}</t>
  </si>
  <si>
    <t>202</t>
  </si>
  <si>
    <t>{e96542b6-c44a-4ed8-b9c8-e15228e6c579}</t>
  </si>
  <si>
    <t>203</t>
  </si>
  <si>
    <t>{d792b79f-c112-4c75-9ccf-85b6c393ae31}</t>
  </si>
  <si>
    <t>003</t>
  </si>
  <si>
    <t>Úsek 3 (od křiž. Soví / Blanická po křiž. Stránského / Vožická)</t>
  </si>
  <si>
    <t>{cb572bae-8b00-470b-b4f7-ca7789c88fe0}</t>
  </si>
  <si>
    <t>301</t>
  </si>
  <si>
    <t>{d0f3f406-f57d-455f-96a7-da6121adbd3f}</t>
  </si>
  <si>
    <t>302</t>
  </si>
  <si>
    <t>{35d36626-48f2-4d07-82f4-3f75c896c846}</t>
  </si>
  <si>
    <t>303</t>
  </si>
  <si>
    <t>{2a64a66a-23ad-466c-831f-512fdb45728e}</t>
  </si>
  <si>
    <t>004</t>
  </si>
  <si>
    <t>Úsek 4 (od křiž. Soví / Blanická po křiž. Stránského / Vožická)</t>
  </si>
  <si>
    <t>{48521a5e-43eb-4fb9-a4e4-2ae7a15fa11a}</t>
  </si>
  <si>
    <t>401</t>
  </si>
  <si>
    <t>{5dba4100-19d2-4fb3-bb6e-816f3ab03bba}</t>
  </si>
  <si>
    <t>402</t>
  </si>
  <si>
    <t>{7c5f6f35-3561-42e5-98be-f0548042b16e}</t>
  </si>
  <si>
    <t>403</t>
  </si>
  <si>
    <t>{9c4e4036-31a5-4b2d-aeda-9a67adae5852}</t>
  </si>
  <si>
    <t>005</t>
  </si>
  <si>
    <t>Vegetační úpravy - záhony č.1-č.6</t>
  </si>
  <si>
    <t>{6898adf0-ba36-446b-adb3-4f1bd03c51fc}</t>
  </si>
  <si>
    <t>501</t>
  </si>
  <si>
    <t>Záhon č.1 (v úseku 3 - plocha 56,0 m2)</t>
  </si>
  <si>
    <t>{b1737a0a-5bc2-489b-92c7-b75b573194d4}</t>
  </si>
  <si>
    <t>502</t>
  </si>
  <si>
    <t>Záhon č.2 (v úseku 4 - plocha 56,0 m2)</t>
  </si>
  <si>
    <t>{8d558f25-2f8d-42ce-a46a-78c5e853907e}</t>
  </si>
  <si>
    <t>503</t>
  </si>
  <si>
    <t>Záhon č.3 (v úseku 3 - plocha 39,0 m2)</t>
  </si>
  <si>
    <t>{cf80c83d-e4de-4160-b316-70f425dd346c}</t>
  </si>
  <si>
    <t>504</t>
  </si>
  <si>
    <t>Záhon č.4 (v úseku 3 - plocha 46,0 m2)</t>
  </si>
  <si>
    <t>{2152d380-a8e6-438d-9c4f-7b1f8b4eec94}</t>
  </si>
  <si>
    <t>505</t>
  </si>
  <si>
    <t>Záhon č.5 (v úseku 2 - plocha 117,0 m2)</t>
  </si>
  <si>
    <t>{5187a174-9848-4933-abf3-d946428754b1}</t>
  </si>
  <si>
    <t>506</t>
  </si>
  <si>
    <t>Záhon č.6 (v úseku 3 - plocha 79,5 m2)</t>
  </si>
  <si>
    <t>{bc71665b-d450-4359-b144-5ef1d2800377}</t>
  </si>
  <si>
    <t>507</t>
  </si>
  <si>
    <t>Následná péče o vysazenou zeleň po dobu 3 let (trvalky, keře, trávníky) a 5-ti let (stromy)</t>
  </si>
  <si>
    <t>{24f01e6f-abd9-4081-89f5-94f2573d1e65}</t>
  </si>
  <si>
    <t>5071</t>
  </si>
  <si>
    <t>Následná péče - 1. rok po výsadbě</t>
  </si>
  <si>
    <t>3</t>
  </si>
  <si>
    <t>{cc24ebc4-9924-4a2b-9664-f41df3892c5e}</t>
  </si>
  <si>
    <t>5072</t>
  </si>
  <si>
    <t>Následná péče - 2. rok po výsadbě</t>
  </si>
  <si>
    <t>{f14ab941-b09e-40d0-a769-283fdcd954b1}</t>
  </si>
  <si>
    <t>5073</t>
  </si>
  <si>
    <t>Následná péče - 3. rok po výsadbě</t>
  </si>
  <si>
    <t>{98ff431b-615c-4ea8-bb7d-c6abc02c2287}</t>
  </si>
  <si>
    <t>5074</t>
  </si>
  <si>
    <t>Následná péče - 4. rok po výsadbě</t>
  </si>
  <si>
    <t>{2faecebd-5caf-44c1-9439-979fef732127}</t>
  </si>
  <si>
    <t>5075</t>
  </si>
  <si>
    <t>Následná péče - 5. rok po výsadbě</t>
  </si>
  <si>
    <t>{a8297a59-6a47-4999-a5bb-bf1c84bf9b46}</t>
  </si>
  <si>
    <t>006</t>
  </si>
  <si>
    <t>Vedlejší náklady</t>
  </si>
  <si>
    <t>VON</t>
  </si>
  <si>
    <t>{1dc2d1b3-1f3c-46a9-b779-43d03385c5a0}</t>
  </si>
  <si>
    <t>KRYCÍ LIST SOUPISU PRACÍ</t>
  </si>
  <si>
    <t>Objekt:</t>
  </si>
  <si>
    <t>001 - Úsek 1 (0,0 - po křiž. Soví / Blanická)</t>
  </si>
  <si>
    <t>Soupis:</t>
  </si>
  <si>
    <t>101 - Bourací a zemní práce</t>
  </si>
  <si>
    <t>REKAPITULACE ČLENĚNÍ SOUPISU PRACÍ</t>
  </si>
  <si>
    <t>Kód dílu - Popis</t>
  </si>
  <si>
    <t>Cena celkem [CZK]</t>
  </si>
  <si>
    <t>-1</t>
  </si>
  <si>
    <t>HSV - Práce a dodávky HSV</t>
  </si>
  <si>
    <t xml:space="preserve">    1 - Zemní práce</t>
  </si>
  <si>
    <t xml:space="preserve">    9 - Ostatní konstrukce a práce, bourání</t>
  </si>
  <si>
    <t xml:space="preserve">    997 - Přesun sutě</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</si>
  <si>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</si>
  <si>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</si>
  <si>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</si>
  <si>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</si>
  <si>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</si>
  <si>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</si>
  <si>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</si>
  <si>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</si>
  <si>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</si>
  <si>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</si>
  <si>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</si>
  <si>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</si>
  <si>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</si>
  <si>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</si>
  <si>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</si>
  <si>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</si>
  <si>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Zemní práce</t>
  </si>
  <si>
    <t>K</t>
  </si>
  <si>
    <t>113106171</t>
  </si>
  <si>
    <t>Rozebrání dlažeb vozovek ze zámkové dlažby s ložem z kameniva ručně</t>
  </si>
  <si>
    <t>m2</t>
  </si>
  <si>
    <t>CS ÚRS 2025 02</t>
  </si>
  <si>
    <t>4</t>
  </si>
  <si>
    <t>-104328124</t>
  </si>
  <si>
    <t>PP</t>
  </si>
  <si>
    <t>Rozebrání dlažeb vozovek a ploch s přemístěním hmot na skládku na vzdálenost do 3 m nebo s naložením na dopravní prostředek, s jakoukoliv výplní spár ručně ze zámkové dlažby s ložem z kameniva</t>
  </si>
  <si>
    <t>Online PSC</t>
  </si>
  <si>
    <t>https://podminky.urs.cz/item/CS_URS_2025_02/113106171</t>
  </si>
  <si>
    <t>VV</t>
  </si>
  <si>
    <t>"stávající plocha pod kontejnery na tříděný odpad - celková plocha 15,33 m2</t>
  </si>
  <si>
    <t>"demontáž zámkové dlažby tl. 80 mm včetně lože - plocha 1,211 m2; pás dlažby podél demontovaných obrub</t>
  </si>
  <si>
    <t>"Pozn.: zámková dlažba pro zpětné použití</t>
  </si>
  <si>
    <t>1,211</t>
  </si>
  <si>
    <t>113106171.1</t>
  </si>
  <si>
    <t>Rozebrání dlažeb vozovek ze zámkové dlažby s ložem z kameniva ručně - bez lože</t>
  </si>
  <si>
    <t>odvozená z CS ÚRS 2025 02</t>
  </si>
  <si>
    <t>-671571662</t>
  </si>
  <si>
    <t>https://podminky.urs.cz/item/CS_URS_2025_02/113106171.1</t>
  </si>
  <si>
    <t>"demontáž zámkové dlažby tl. 80 mm s ponecháním lože - plocha 14,119 m2 (zámková dlažba pro zpětné použití)</t>
  </si>
  <si>
    <t>14,119</t>
  </si>
  <si>
    <t>113107122</t>
  </si>
  <si>
    <t>Odstranění podkladu z kameniva drceného tl přes 100 do 200 mm ručně</t>
  </si>
  <si>
    <t>-2028299337</t>
  </si>
  <si>
    <t>Odstranění podkladů nebo krytů ručně s přemístěním hmot na skládku na vzdálenost do 3 m nebo s naložením na dopravní prostředek z kameniva hrubého drceného, o tl. vrstvy přes 100 do 200 mm</t>
  </si>
  <si>
    <t>https://podminky.urs.cz/item/CS_URS_2025_02/113107122</t>
  </si>
  <si>
    <t>"stávající plocha pod kontejnery na tříděný odpad</t>
  </si>
  <si>
    <t>"odstranění podkladní vrstvy z kameniva v tl. cca 0,2 m pod zámkovou dlažbou - plocha 1,211 m2; pás dlažby podél demontovaných obrub</t>
  </si>
  <si>
    <t>113107446</t>
  </si>
  <si>
    <t>Odstranění podkladu živičných tl přes 250 do 300 mm při překopech strojně pl do 15 m2</t>
  </si>
  <si>
    <t>-276753268</t>
  </si>
  <si>
    <t>Odstranění podkladů nebo krytů při překopech inženýrských sítí s přemístěním hmot na skládku ve vzdálenosti do 3 m nebo s naložením na dopravní prostředek strojně plochy jednotlivě do 15 m2 živičných, o tl. vrstvy přes 250 do 300 mm</t>
  </si>
  <si>
    <t>https://podminky.urs.cz/item/CS_URS_2025_02/113107446</t>
  </si>
  <si>
    <t>"demontáž asfaltového krytu a podkladu vozovky podél obrub v šířce 0,2 m</t>
  </si>
  <si>
    <t>"předpokládaná tl. asfaltových vrstev 30 cm - plocha 76,027 m2 (odvoz na recyklaci)</t>
  </si>
  <si>
    <t>380,135*0,2</t>
  </si>
  <si>
    <t>5</t>
  </si>
  <si>
    <t>113202111</t>
  </si>
  <si>
    <t>Vytrhání obrub krajníků obrubníků stojatých</t>
  </si>
  <si>
    <t>m</t>
  </si>
  <si>
    <t>-1290992085</t>
  </si>
  <si>
    <t>Vytrhání obrub s vybouráním lože, s přemístěním hmot na skládku na vzdálenost do 3 m nebo s naložením na dopravní prostředek z krajníků nebo obrubníků stojatých</t>
  </si>
  <si>
    <t>https://podminky.urs.cz/item/CS_URS_2025_02/113202111</t>
  </si>
  <si>
    <t>"odstranění silničních betonových obrub - dl. 380,135 m</t>
  </si>
  <si>
    <t>380,135</t>
  </si>
  <si>
    <t>6</t>
  </si>
  <si>
    <t>121151103</t>
  </si>
  <si>
    <t>Sejmutí ornice plochy do 100 m2 tl vrstvy do 200 mm strojně</t>
  </si>
  <si>
    <t>1162139220</t>
  </si>
  <si>
    <t>Sejmutí ornice strojně při souvislé ploše do 100 m2, tl. vrstvy do 200 mm</t>
  </si>
  <si>
    <t>https://podminky.urs.cz/item/CS_URS_2025_02/121151103</t>
  </si>
  <si>
    <t>P</t>
  </si>
  <si>
    <t>Poznámka k položce:_x000D_
- včetně naložení na dopravní prostředek</t>
  </si>
  <si>
    <t>"odstranění ornice zeleného pásu v tl. 0,1 m - plocha 1002,47 m2</t>
  </si>
  <si>
    <t>1002,47</t>
  </si>
  <si>
    <t>7</t>
  </si>
  <si>
    <t>122251301</t>
  </si>
  <si>
    <t>Odkopávky a prokopávky nezapažené v hornině třídy těžitelnosti I skupiny 3 objem do 20 m3 strojně v omezeném prostoru</t>
  </si>
  <si>
    <t>m3</t>
  </si>
  <si>
    <t>665830045</t>
  </si>
  <si>
    <t>Odkopávky a prokopávky nezapažené strojně v omezeném prostoru v hornině třídy těžitelnosti I skupiny 3 do 20 m3</t>
  </si>
  <si>
    <t>https://podminky.urs.cz/item/CS_URS_2025_02/122251301</t>
  </si>
  <si>
    <t>"odkopávka podél obrub (pod ornicí) - v ploše 74,816 m2; hl. 0,35 m</t>
  </si>
  <si>
    <t>74,816*0,35</t>
  </si>
  <si>
    <t>8</t>
  </si>
  <si>
    <t>162551108</t>
  </si>
  <si>
    <t>Vodorovné přemístění přes 2 500 do 3000 m výkopku/sypaniny z horniny třídy těžitelnosti I skupiny 1 až 3</t>
  </si>
  <si>
    <t>2042800459</t>
  </si>
  <si>
    <t>Vodorovné přemístění výkopku nebo sypaniny po suchu na obvyklém dopravním prostředku, bez naložení výkopku, avšak se složením bez rozhrnutí z horniny třídy těžitelnosti I skupiny 1 až 3 na vzdálenost přes 2 500 do 3 000 m</t>
  </si>
  <si>
    <t>https://podminky.urs.cz/item/CS_URS_2025_02/162551108</t>
  </si>
  <si>
    <t>"přemístění ornice ze skrývky na mezideponii na pozemku investora ve vzdál. do 3 km</t>
  </si>
  <si>
    <t>1002,47*0,1</t>
  </si>
  <si>
    <t>9</t>
  </si>
  <si>
    <t>-1893090699</t>
  </si>
  <si>
    <t>"přemístění výkopku na mezideponii na pozemku investora ve vzdál. do 3 km</t>
  </si>
  <si>
    <t>"výkopek z odkopávek podél obrub - v ploše 74,816 m2; hl. 0,35 m</t>
  </si>
  <si>
    <t>10</t>
  </si>
  <si>
    <t>167151101</t>
  </si>
  <si>
    <t>Nakládání výkopku z hornin třídy těžitelnosti I skupiny 1 až 3 do 100 m3</t>
  </si>
  <si>
    <t>1219468376</t>
  </si>
  <si>
    <t>Nakládání, skládání a překládání neulehlého výkopku nebo sypaniny strojně nakládání, množství do 100 m3, z horniny třídy těžitelnosti I, skupiny 1 až 3</t>
  </si>
  <si>
    <t>https://podminky.urs.cz/item/CS_URS_2025_02/167151101</t>
  </si>
  <si>
    <t>"nakládka výkopku k přemístění na mezideponii na pozemku investora</t>
  </si>
  <si>
    <t>"výkopek z odkopávek podél obrub - objem 26,186 m3</t>
  </si>
  <si>
    <t>"část výkopku bude využita pro zpětné zásypy podél nově osazených obrub</t>
  </si>
  <si>
    <t>26,186</t>
  </si>
  <si>
    <t>11</t>
  </si>
  <si>
    <t>171251201</t>
  </si>
  <si>
    <t>Uložení sypaniny na skládky nebo meziskládky</t>
  </si>
  <si>
    <t>-877013333</t>
  </si>
  <si>
    <t>Uložení sypaniny na skládky nebo meziskládky bez hutnění s upravením uložené sypaniny do předepsaného tvaru</t>
  </si>
  <si>
    <t>https://podminky.urs.cz/item/CS_URS_2025_02/171251201</t>
  </si>
  <si>
    <t>"uložení ornice a výkopku na mezideponii na pozemku investora</t>
  </si>
  <si>
    <t>"ornice ze skrývky v tl. 0,1 m - plocha 1002,47 m2</t>
  </si>
  <si>
    <t>Součet</t>
  </si>
  <si>
    <t>Ostatní konstrukce a práce, bourání</t>
  </si>
  <si>
    <t>919735116</t>
  </si>
  <si>
    <t>Řezání stávajícího živičného krytu hl přes 250 do 300 mm</t>
  </si>
  <si>
    <t>-92083217</t>
  </si>
  <si>
    <t>Řezání stávajícího živičného krytu nebo podkladu hloubky přes 250 do 300 mm</t>
  </si>
  <si>
    <t>https://podminky.urs.cz/item/CS_URS_2025_02/919735116</t>
  </si>
  <si>
    <t>"vozovka - odříznutí stávajících živičných povrchů v tl. do 0,3 m (pro demontáž a osazení silničních obrub) - dl. 380,135 m</t>
  </si>
  <si>
    <t>13</t>
  </si>
  <si>
    <t>961044111</t>
  </si>
  <si>
    <t>Bourání základů z betonu prostého</t>
  </si>
  <si>
    <t>1383969972</t>
  </si>
  <si>
    <t>https://podminky.urs.cz/item/CS_URS_2025_02/961044111</t>
  </si>
  <si>
    <t>"vybourání bet. opěr a zvýšeného lože silničních betonových obrub - dl. 380,135 m (objem cca 0,015 m3/m)</t>
  </si>
  <si>
    <t>380,135*0,015</t>
  </si>
  <si>
    <t>14</t>
  </si>
  <si>
    <t>979054451</t>
  </si>
  <si>
    <t>Očištění vybouraných zámkových dlaždic s původním spárováním z kameniva těženého</t>
  </si>
  <si>
    <t>1681175932</t>
  </si>
  <si>
    <t>Očištění vybouraných prvků komunikací od spojovacího materiálu s odklizením a uložením očištěných hmot a spojovacího materiálu na skládku na vzdálenost do 10 m zámkových dlaždic s vyplněním spár kamenivem</t>
  </si>
  <si>
    <t>https://podminky.urs.cz/item/CS_URS_2025_02/979054451</t>
  </si>
  <si>
    <t>"očištění demontované zámkové dlažby pro zpětné použití</t>
  </si>
  <si>
    <t>15,33+1,211</t>
  </si>
  <si>
    <t>997</t>
  </si>
  <si>
    <t>Přesun sutě</t>
  </si>
  <si>
    <t>15</t>
  </si>
  <si>
    <t>997221551</t>
  </si>
  <si>
    <t>Vodorovná doprava suti ze sypkých materiálů do 1 km</t>
  </si>
  <si>
    <t>t</t>
  </si>
  <si>
    <t>479078680</t>
  </si>
  <si>
    <t>Vodorovná doprava suti bez naložení, ale se složením a s hrubým urovnáním ze sypkých materiálů, na vzdálenost do 1 km</t>
  </si>
  <si>
    <t>https://podminky.urs.cz/item/CS_URS_2025_02/997221551</t>
  </si>
  <si>
    <t>0,495   "odpad ze zahliněného kameniva"</t>
  </si>
  <si>
    <t>16</t>
  </si>
  <si>
    <t>997221559</t>
  </si>
  <si>
    <t>Příplatek ZKD 1 km u vodorovné dopravy suti ze sypkých materiálů</t>
  </si>
  <si>
    <t>531118024</t>
  </si>
  <si>
    <t>Vodorovná doprava suti bez naložení, ale se složením a s hrubým urovnáním ze sypkých materiálů, na vzdálenost Příplatek k ceně za každý další započatý 1 km přes 1 km</t>
  </si>
  <si>
    <t>https://podminky.urs.cz/item/CS_URS_2025_02/997221559</t>
  </si>
  <si>
    <t>"uložení na recyklační skládku ve vzdálenosti do 13 km (kamenivo)</t>
  </si>
  <si>
    <t>"příplatek za dalších 12 km</t>
  </si>
  <si>
    <t>0,495*12</t>
  </si>
  <si>
    <t>17</t>
  </si>
  <si>
    <t>997221561</t>
  </si>
  <si>
    <t>Vodorovná doprava suti z kusových materiálů do 1 km</t>
  </si>
  <si>
    <t>-1089452185</t>
  </si>
  <si>
    <t>Vodorovná doprava suti bez naložení, ale se složením a s hrubým urovnáním z kusových materiálů, na vzdálenost do 1 km</t>
  </si>
  <si>
    <t>https://podminky.urs.cz/item/CS_URS_2025_02/997221561</t>
  </si>
  <si>
    <t>"uložení na placenou skládku</t>
  </si>
  <si>
    <t>89,332   "odpad z betonu - obruby, lože, opěry"</t>
  </si>
  <si>
    <t>53,903   "odpad z asfaltu odtěžený"</t>
  </si>
  <si>
    <t>2,911   "vybourané hmoty pro zpětné použití (zámková dlažba)"</t>
  </si>
  <si>
    <t>18</t>
  </si>
  <si>
    <t>997221569</t>
  </si>
  <si>
    <t>Příplatek ZKD 1 km u vodorovné dopravy suti z kusových materiálů</t>
  </si>
  <si>
    <t>-915608291</t>
  </si>
  <si>
    <t>Vodorovná doprava suti bez naložení, ale se složením a s hrubým urovnáním z kusových materiálů, na vzdálenost Příplatek k ceně za každý další započatý 1 km přes 1 km</t>
  </si>
  <si>
    <t>https://podminky.urs.cz/item/CS_URS_2025_02/997221569</t>
  </si>
  <si>
    <t>"uložení na recyklační skládku ve vzdálenosti 2 km (beton, asfalt)</t>
  </si>
  <si>
    <t>"příplatek za další 1 km</t>
  </si>
  <si>
    <t>(89,332+53,903)*1</t>
  </si>
  <si>
    <t>19</t>
  </si>
  <si>
    <t>997221611</t>
  </si>
  <si>
    <t>Nakládání suti na dopravní prostředky pro vodorovnou dopravu</t>
  </si>
  <si>
    <t>-1331769024</t>
  </si>
  <si>
    <t>Nakládání na dopravní prostředky pro vodorovnou dopravu suti</t>
  </si>
  <si>
    <t>https://podminky.urs.cz/item/CS_URS_2025_02/997221611</t>
  </si>
  <si>
    <t>20</t>
  </si>
  <si>
    <t>997221861</t>
  </si>
  <si>
    <t>Poplatek za uložení na recyklační skládce (skládkovné) stavebního odpadu z prostého betonu pod kódem 17 01 01</t>
  </si>
  <si>
    <t>42723426</t>
  </si>
  <si>
    <t>Poplatek za uložení stavebního odpadu na recyklační skládce (skládkovné) z prostého betonu zatříděného do Katalogu odpadů pod kódem 17 01 01</t>
  </si>
  <si>
    <t>https://podminky.urs.cz/item/CS_URS_2025_02/997221861</t>
  </si>
  <si>
    <t>997221873</t>
  </si>
  <si>
    <t>Poplatek za uložení na recyklační skládce (skládkovné) stavebního odpadu zeminy a kamení zatříděného do Katalogu odpadů pod kódem 17 05 04</t>
  </si>
  <si>
    <t>-992144714</t>
  </si>
  <si>
    <t>Poplatek za uložení stavebního odpadu na recyklační skládce (skládkovné) zeminy a kamení zatříděného do Katalogu odpadů pod kódem 17 05 04</t>
  </si>
  <si>
    <t>https://podminky.urs.cz/item/CS_URS_2025_02/997221873</t>
  </si>
  <si>
    <t>22</t>
  </si>
  <si>
    <t>997221875</t>
  </si>
  <si>
    <t>Poplatek za uložení na recyklační skládce (skládkovné) stavebního odpadu asfaltového bez obsahu dehtu zatříděného do Katalogu odpadů pod kódem 17 03 02</t>
  </si>
  <si>
    <t>-1783208008</t>
  </si>
  <si>
    <t>Poplatek za uložení stavebního odpadu na recyklační skládce (skládkovné) asfaltového bez obsahu dehtu zatříděného do Katalogu odpadů pod kódem 17 03 02</t>
  </si>
  <si>
    <t>https://podminky.urs.cz/item/CS_URS_2025_02/997221875</t>
  </si>
  <si>
    <t>Poznámka k položce:_x000D_
V případě nepříznivého výsledku zkoušky PAU (obsah polycyklických aromatických uhlovodíků v asfaltových směsích) bude odtěžený asfalt odvážen a ukládán na skládce nebezpečného odpadu. Zvýšené náklady na odvoz suti a uložení asfaltového odpadu nutno zohlednit v rámci víceprací!!</t>
  </si>
  <si>
    <t>102 - Nové konstrukce</t>
  </si>
  <si>
    <t xml:space="preserve">    4 - Vodorovné konstrukce</t>
  </si>
  <si>
    <t xml:space="preserve">    5 - Komunikace pozemní</t>
  </si>
  <si>
    <t xml:space="preserve">    998 - Přesun hmot</t>
  </si>
  <si>
    <t>Vodorovné konstrukce</t>
  </si>
  <si>
    <t>457621412</t>
  </si>
  <si>
    <t>Plášťové těsnění z asfaltobetonu úprava spár asfaltovou zálivkou přes 1 do 2 kg/m</t>
  </si>
  <si>
    <t>-1405790165</t>
  </si>
  <si>
    <t>Plášťové těsnění z vodostavebného asfaltobetonu úprava spar asfaltovou zálivkou pro všechny sklony přes 1 do 2 kg zálivky na 1 m spáry</t>
  </si>
  <si>
    <t>https://podminky.urs.cz/item/CS_URS_2025_02/457621412</t>
  </si>
  <si>
    <t>"zapravení spáry asfaltové vozovky v rozhraní doasfaltování a stávajícího krytu vozovky</t>
  </si>
  <si>
    <t>"zaplnění asfaltovým tmelem - dl. 380,134 m</t>
  </si>
  <si>
    <t>380,134</t>
  </si>
  <si>
    <t>Komunikace pozemní</t>
  </si>
  <si>
    <t>566901133</t>
  </si>
  <si>
    <t>Vyspravení podkladu po překopech inženýrských sítí plochy do 15 m2 štěrkodrtí tl. 200 mm</t>
  </si>
  <si>
    <t>15947768</t>
  </si>
  <si>
    <t>Vyspravení podkladu po překopech inženýrských sítí plochy do 15 m2 s rozprostřením a zhutněním štěrkodrtí tl. 200 mm</t>
  </si>
  <si>
    <t>https://podminky.urs.cz/item/CS_URS_2025_02/566901133</t>
  </si>
  <si>
    <t>"plocha pod kontejnery na tříděný odpad</t>
  </si>
  <si>
    <t>"doplnění podkladní vrstvy ze štěrkodrti 0/32 mm v tl. cca 0,2 m pod zámkovou dlažbu - plocha 1,211 m2; pás dlažby podél nově osazených obrub</t>
  </si>
  <si>
    <t>566901162</t>
  </si>
  <si>
    <t>Vyspravení podkladu po překopech inženýrských sítí plochy do 15 m2 obalovaným kamenivem ACP tl. 150 mm</t>
  </si>
  <si>
    <t>-34525253</t>
  </si>
  <si>
    <t>Vyspravení podkladu po překopech inženýrských sítí plochy do 15 m2 s rozprostřením a zhutněním obalovaným kamenivem ACP tl. 150 mm</t>
  </si>
  <si>
    <t>https://podminky.urs.cz/item/CS_URS_2025_02/566901162</t>
  </si>
  <si>
    <t>Poznámka k položce:_x000D_
- směs asfaltová obalovaná podkladní ACP 16 S_x000D_
- vrstva dle ČSN 73 6121</t>
  </si>
  <si>
    <t>"doplnění asfaltového podkladu vozovky podél obrub v šířce 0,2 m</t>
  </si>
  <si>
    <t>"předpokládaná tl. asfaltového podkladu 150 mm - plocha 76,027 m2</t>
  </si>
  <si>
    <t>380,134*0,2</t>
  </si>
  <si>
    <t>572340112</t>
  </si>
  <si>
    <t>Vyspravení krytu komunikací po překopech pl do 15 m2 asfaltovým betonem ACO tl přes 50 do 70 mm</t>
  </si>
  <si>
    <t>936022071</t>
  </si>
  <si>
    <t>Vyspravení krytu komunikací po překopech inženýrských sítí plochy do 15 m2 asfaltovým betonem ACO, po zhutnění tl. přes 50 do 70 mm</t>
  </si>
  <si>
    <t>https://podminky.urs.cz/item/CS_URS_2025_02/572340112</t>
  </si>
  <si>
    <t>Poznámka k položce:_x000D_
- směs asfaltová obalovaná vrstva obrusná ACO 11_x000D_
- vrstva dle ČSN 73 6121</t>
  </si>
  <si>
    <t>"doplnění asfaltového krytu vozovky podél obrub v šířce 0,2 m</t>
  </si>
  <si>
    <t>"předpokládaná tl. asfaltového krytu 70 mm - plocha 76,027 m2</t>
  </si>
  <si>
    <t>573191111</t>
  </si>
  <si>
    <t>Postřik infiltrační kationaktivní emulzí v množství 1 kg/m2</t>
  </si>
  <si>
    <t>-1876724505</t>
  </si>
  <si>
    <t>Postřik infiltrační kationaktivní emulzí v množství 1,00 kg/m2</t>
  </si>
  <si>
    <t>https://podminky.urs.cz/item/CS_URS_2025_02/573191111</t>
  </si>
  <si>
    <t>Poznámka k položce:_x000D_
- vrstva dle ČSN 73 6129</t>
  </si>
  <si>
    <t>"postřik infiltrační - plocha 76,027 m2</t>
  </si>
  <si>
    <t>573231106</t>
  </si>
  <si>
    <t>Postřik živičný spojovací ze silniční emulze v množství 0,30 kg/m2</t>
  </si>
  <si>
    <t>158780851</t>
  </si>
  <si>
    <t>Postřik spojovací PS bez posypu kamenivem ze silniční emulze, v množství 0,30 kg/m2</t>
  </si>
  <si>
    <t>https://podminky.urs.cz/item/CS_URS_2025_02/573231106</t>
  </si>
  <si>
    <t>"postřik spojovací - plocha 76,027 m2</t>
  </si>
  <si>
    <t>573911121</t>
  </si>
  <si>
    <t>Asfaltový regenerační postřik s posypem kameniva v množství 1,00 kg/m2</t>
  </si>
  <si>
    <t>-1931434654</t>
  </si>
  <si>
    <t>Asfaltový postřik regenerační PR s posypem kameniva v množství 1,00 kg/m2</t>
  </si>
  <si>
    <t>https://podminky.urs.cz/item/CS_URS_2025_02/573911121</t>
  </si>
  <si>
    <t>"nátěr asfaltovou emulzí + posyp drtí 2/5 mm - dl. 380,134 m v šířce 0,2 m</t>
  </si>
  <si>
    <t>596212210</t>
  </si>
  <si>
    <t>Kladení zámkové dlažby pozemních komunikací ručně tl 80 mm skupiny A pl do 50 m2</t>
  </si>
  <si>
    <t>649910684</t>
  </si>
  <si>
    <t>Kladení dlažby z betonových zámkových dlaždic pozemních komunikací ručně s ložem z kameniva těženého nebo drceného tl. do 50 mm, s vyplněním spár, s dvojitým hutněním vibrováním a se smetením přebytečného materiálu na krajnici tl. 80 mm skupiny A, pro plochy do 50 m2</t>
  </si>
  <si>
    <t>https://podminky.urs.cz/item/CS_URS_2025_02/596212210</t>
  </si>
  <si>
    <t>Poznámka k položce:_x000D_
- vrstva dle ČSN 73 6131-1,3_x000D_
- včetně kladecí vrstvy z kameniva frakce 4/8 mm tl. 40 mm (vrstva dle ČSN 73 6131-3)</t>
  </si>
  <si>
    <t>"plocha pod kontejnery na tříděný odpad - celková plocha 15,33 m2</t>
  </si>
  <si>
    <t>"přeskládání stávající demontované a očištěné zámkové dlažby tl. 80 mm</t>
  </si>
  <si>
    <t>"montáž zámkové dlažby tl. 80 mm včetně lože v tl. do 50 mm - plocha 1,211 m2; pás dlažby podél nově osazených obrub</t>
  </si>
  <si>
    <t>596212210.1</t>
  </si>
  <si>
    <t>-1122818325</t>
  </si>
  <si>
    <t>Kladení dlažby z betonových zámkových dlaždic pozemních komunikací ručně s ložem z kameniva těženého nebo drceného tl. do 20 mm, s vyplněním spár, s dvojitým hutněním vibrováním a se smetením přebytečného materiálu na krajnici tl. 80 mm skupiny A, pro plochy do 50 m2</t>
  </si>
  <si>
    <t>https://podminky.urs.cz/item/CS_URS_2025_02/596212210.1</t>
  </si>
  <si>
    <t>Poznámka k položce:_x000D_
- vrstva dle ČSN 73 6131_x000D_
- včetně doplnění kladecí vrstvy z kameniva frakce 4/8 mm tl.do 20 mm</t>
  </si>
  <si>
    <t>"montáž zámkové dlažby tl. 80 mm s doplněním lože v tl. do 20 mm - plocha 14,119 m2</t>
  </si>
  <si>
    <t>M</t>
  </si>
  <si>
    <t>59245020.1</t>
  </si>
  <si>
    <t>dlažba skladebná betonová 200x100mm tl 80mm přírodní</t>
  </si>
  <si>
    <t>odvozená z CS ÚRS 2025 02_nulová cena</t>
  </si>
  <si>
    <t>-450719139</t>
  </si>
  <si>
    <t>"demontovaná a očištěná stávající zámková dlažba</t>
  </si>
  <si>
    <t>"POLOŽKU NEOCEŇOVAT!! - položka uvedena z důvodu zahrnutí hmotnosti položky pro automatický výpočet přesunu hmot</t>
  </si>
  <si>
    <t>"celková plocha demontované dlažby 15,33 m2 snížená o 5% vzhedem k předpokladu již poškozené dlažby (nebo poškozené při demontáži)</t>
  </si>
  <si>
    <t>15,33*0,95</t>
  </si>
  <si>
    <t>59245020</t>
  </si>
  <si>
    <t>121043324</t>
  </si>
  <si>
    <t>"specifikace - nová zámková dlažba (typ a barevnost dle stávající)</t>
  </si>
  <si>
    <t>"rezerva na příp. poškozenou dlažbu + prořez a ztratné - celkem 10%</t>
  </si>
  <si>
    <t>15,33*0,1</t>
  </si>
  <si>
    <t>1,533*1,03 'Přepočtené koeficientem množství</t>
  </si>
  <si>
    <t>9103001.R</t>
  </si>
  <si>
    <t>Ochranné hrazení po dobu provádění stavebních prací</t>
  </si>
  <si>
    <t>R-položka vlastní</t>
  </si>
  <si>
    <t>1378153786</t>
  </si>
  <si>
    <t>916131213.1</t>
  </si>
  <si>
    <t>Osazení silničního obrubníku betonového stojatého s boční opěrou do lože z betonu prostého C25/30 XF4</t>
  </si>
  <si>
    <t>-1381526278</t>
  </si>
  <si>
    <t>Osazení silničního obrubníku betonového se zřízením lože, s vyplněním a zatřením spár cementovou maltou stojatého s boční opěrou z betonu prostého, do lože z betonu prostého C25/30 XF4</t>
  </si>
  <si>
    <t>https://podminky.urs.cz/item/CS_URS_2025_02/916131213.1</t>
  </si>
  <si>
    <t>"osazení betonových silničních obrub podél komunikace - dl. 380,134 m</t>
  </si>
  <si>
    <t>59217034</t>
  </si>
  <si>
    <t>obrubník silniční betonový 1000x150x300mm</t>
  </si>
  <si>
    <t>-263597212</t>
  </si>
  <si>
    <t>380,134*1,05 'Přepočtené koeficientem množství</t>
  </si>
  <si>
    <t>916991121.1</t>
  </si>
  <si>
    <t>Lože pod obrubníky, krajníky nebo obruby z dlažebních kostek z betonu prostého C25/30 XF4</t>
  </si>
  <si>
    <t>1512200955</t>
  </si>
  <si>
    <t>Lože pod obrubníky, krajníky nebo obruby z dlažebních kostek z betonu prostého C25/30 XF4</t>
  </si>
  <si>
    <t>https://podminky.urs.cz/item/CS_URS_2025_02/916991121.1</t>
  </si>
  <si>
    <t>Poznámka k položce:_x000D_
- část lože z betonu prostého přesahující tl. 100 mm</t>
  </si>
  <si>
    <t>"silniční obruby betonové - 0,035 m3/m</t>
  </si>
  <si>
    <t>380,134*0,035</t>
  </si>
  <si>
    <t>998</t>
  </si>
  <si>
    <t>Přesun hmot</t>
  </si>
  <si>
    <t>998223011</t>
  </si>
  <si>
    <t>Přesun hmot pro pozemní komunikace s krytem dlážděným</t>
  </si>
  <si>
    <t>1338503888</t>
  </si>
  <si>
    <t>Přesun hmot pro pozemní komunikace s krytem dlážděným dopravní vzdálenost do 200 m jakékoliv délky objektu</t>
  </si>
  <si>
    <t>https://podminky.urs.cz/item/CS_URS_2025_02/998223011</t>
  </si>
  <si>
    <t>103 - Úprava zelených pásů</t>
  </si>
  <si>
    <t xml:space="preserve">    18 - Zemní práce - povrchové úpravy terénu</t>
  </si>
  <si>
    <t>111151121</t>
  </si>
  <si>
    <t>Pokosení trávníku parkového pl do 1000 m2 s odvozem do 20 km v rovině a svahu do 1:5</t>
  </si>
  <si>
    <t>300896896</t>
  </si>
  <si>
    <t>Pokosení trávníku při souvislé ploše do 1000 m2 parkového v rovině nebo svahu do 1:5</t>
  </si>
  <si>
    <t>https://podminky.urs.cz/item/CS_URS_2025_02/111151121</t>
  </si>
  <si>
    <t>"1.seč trávníku</t>
  </si>
  <si>
    <t>1029,56</t>
  </si>
  <si>
    <t>-1641972673</t>
  </si>
  <si>
    <t>"přemístění výkopku z mezideponie na pozemku investora ve vzdál. do 3 km</t>
  </si>
  <si>
    <t>"výkopek pro zpětný zásyp podél nově osazených silničních obrub - objem 26,185 m3</t>
  </si>
  <si>
    <t>374,078*0,07</t>
  </si>
  <si>
    <t>-1944181665</t>
  </si>
  <si>
    <t>"přemístění ornice z mezideponie na pozemku investora ve vzdál. do 3 km</t>
  </si>
  <si>
    <t>"ornice k rozprostření v zeleném pásu v tl. 0,1 m - objem 102,956 m3</t>
  </si>
  <si>
    <t>1029,56*0,1</t>
  </si>
  <si>
    <t>1174792358</t>
  </si>
  <si>
    <t>"nakládka výkopku a ornice na mezideponii na pozemku investora</t>
  </si>
  <si>
    <t>174151101</t>
  </si>
  <si>
    <t>Zásyp jam, šachet rýh nebo kolem objektů sypaninou se zhutněním</t>
  </si>
  <si>
    <t>-1358630110</t>
  </si>
  <si>
    <t>Zásyp sypaninou z jakékoliv horniny strojně s uložením výkopku ve vrstvách se zhutněním jam, šachet, rýh nebo kolem objektů v těchto vykopávkách</t>
  </si>
  <si>
    <t>https://podminky.urs.cz/item/CS_URS_2025_02/174151101</t>
  </si>
  <si>
    <t>Poznámka k položce:_x000D_
Případná výměna zemin v aktivní zóně bude stanovena na základě provedených kontrolních rázových zkoušek modulu přetvárnosti na předem zhutněné zemní pláni.</t>
  </si>
  <si>
    <t>"zásyp zeminou v oblasti zelených ploch</t>
  </si>
  <si>
    <t>"zásyp podél nově osazených silničních obrub v zeleném pásu - dl. 374,178 m; 0,07 m3/m</t>
  </si>
  <si>
    <t>Zemní práce - povrchové úpravy terénu</t>
  </si>
  <si>
    <t>181111111</t>
  </si>
  <si>
    <t>Plošná úprava terénu do 500 m2 zemina skupiny 1 až 4 nerovnosti přes 50 do 100 mm v rovinně a svahu do 1:5</t>
  </si>
  <si>
    <t>411058378</t>
  </si>
  <si>
    <t>Plošná úprava terénu v zemině skupiny 1 až 4 s urovnáním povrchu bez doplnění ornice souvislé plochy do 500 m2 při nerovnostech terénu přes 50 do 100 mm v rovině nebo na svahu do 1:5</t>
  </si>
  <si>
    <t>https://podminky.urs.cz/item/CS_URS_2025_02/181111111</t>
  </si>
  <si>
    <t>"úprava zelených ploch - vyrovnání terénu - plocha 1029,56 m2</t>
  </si>
  <si>
    <t>181305111</t>
  </si>
  <si>
    <t>Převrstvení ornice na skládce</t>
  </si>
  <si>
    <t>-1739541863</t>
  </si>
  <si>
    <t>https://podminky.urs.cz/item/CS_URS_2025_02/181305111</t>
  </si>
  <si>
    <t>"převrstvení ornice ze skrývky na mezideponii</t>
  </si>
  <si>
    <t>"ornice pro vegetační úpravy zelených pásů</t>
  </si>
  <si>
    <t>181351003</t>
  </si>
  <si>
    <t>Rozprostření ornice tl vrstvy do 200 mm pl do 100 m2 v rovině nebo ve svahu do 1:5 strojně</t>
  </si>
  <si>
    <t>1128168588</t>
  </si>
  <si>
    <t>Rozprostření a urovnání ornice v rovině nebo ve svahu sklonu do 1:5 strojně při souvislé ploše do 100 m2, tl. vrstvy do 200 mm</t>
  </si>
  <si>
    <t>https://podminky.urs.cz/item/CS_URS_2025_02/181351003</t>
  </si>
  <si>
    <t>"úprava zelených ploch - rozprostření ornice v tl. 100 mm - plocha 1029,56 m2</t>
  </si>
  <si>
    <t>10364101.1</t>
  </si>
  <si>
    <t>zemina pro terénní úpravy - ornice</t>
  </si>
  <si>
    <t>430499351</t>
  </si>
  <si>
    <t>"předpoklad zpětného použití ornice ze skrývky</t>
  </si>
  <si>
    <t>"objemová hmotnost uvažována 1,3 t/m3</t>
  </si>
  <si>
    <t>1029,56*0,1*1,3</t>
  </si>
  <si>
    <t>181411131</t>
  </si>
  <si>
    <t>Založení parkového trávníku výsevem pl do 1000 m2 v rovině a ve svahu do 1:5</t>
  </si>
  <si>
    <t>-976331254</t>
  </si>
  <si>
    <t>Založení trávníku na půdě předem připravené plochy do 1000 m2 výsevem včetně utažení parkového v rovině nebo na svahu do 1:5</t>
  </si>
  <si>
    <t>https://podminky.urs.cz/item/CS_URS_2025_02/181411131</t>
  </si>
  <si>
    <t>"úprava zelených ploch - osetí</t>
  </si>
  <si>
    <t>00572410</t>
  </si>
  <si>
    <t>osivo směs travní parková</t>
  </si>
  <si>
    <t>kg</t>
  </si>
  <si>
    <t>-1244970176</t>
  </si>
  <si>
    <t>Poznámka k položce:_x000D_
- pro založení trávníku bude použito osivo pro suché lokality v množství 30 g/m2</t>
  </si>
  <si>
    <t>1029,56*0,03 'Přepočtené koeficientem množství</t>
  </si>
  <si>
    <t>-1803461004</t>
  </si>
  <si>
    <t>"úprava zelených ploch - dosetí nevzešlých míst (předpoklad 10%)</t>
  </si>
  <si>
    <t>638124702</t>
  </si>
  <si>
    <t>102,956*0,03 'Přepočtené koeficientem množství</t>
  </si>
  <si>
    <t>183403153</t>
  </si>
  <si>
    <t>Obdělání půdy hrabáním v rovině a svahu do 1:5</t>
  </si>
  <si>
    <t>773266195</t>
  </si>
  <si>
    <t>Obdělání půdy hrabáním v rovině nebo na svahu do 1:5</t>
  </si>
  <si>
    <t>https://podminky.urs.cz/item/CS_URS_2025_02/183403153</t>
  </si>
  <si>
    <t>"úprava zelených ploch - urovnání před výsevem</t>
  </si>
  <si>
    <t>183403161</t>
  </si>
  <si>
    <t>Obdělání půdy válením v rovině a svahu do 1:5</t>
  </si>
  <si>
    <t>418314254</t>
  </si>
  <si>
    <t>Obdělání půdy válením v rovině nebo na svahu do 1:5</t>
  </si>
  <si>
    <t>https://podminky.urs.cz/item/CS_URS_2025_02/183403161</t>
  </si>
  <si>
    <t>"úprava zelených ploch - utužení po výsevu</t>
  </si>
  <si>
    <t>184813521</t>
  </si>
  <si>
    <t>Chemické odplevelení po založení kultury postřikem na široko v rovině a svahu do 1:5 ručně</t>
  </si>
  <si>
    <t>-1066686718</t>
  </si>
  <si>
    <t>Chemické odplevelení po založení kultury ručně postřikem na široko v rovině nebo na svahu do 1:5</t>
  </si>
  <si>
    <t>https://podminky.urs.cz/item/CS_URS_2025_02/184813521</t>
  </si>
  <si>
    <t>"úprava zelených ploch</t>
  </si>
  <si>
    <t>"chemické odplevelení postřikem proti dvouděložným plevelům</t>
  </si>
  <si>
    <t>185802112</t>
  </si>
  <si>
    <t>Hnojení půdy vitahumem, kompostem nebo chlévskou mrvou v rovině a svahu do 1:5</t>
  </si>
  <si>
    <t>1937518282</t>
  </si>
  <si>
    <t>Hnojení půdy nebo trávníku v rovině nebo na svahu do 1:5 vitahumem, kompostem nebo chlévskou mrvou</t>
  </si>
  <si>
    <t>https://podminky.urs.cz/item/CS_URS_2025_02/185802112</t>
  </si>
  <si>
    <t>"přihnojení průmyslovým kompostem (5,0 kg/m2)</t>
  </si>
  <si>
    <t>1029,56*0,005</t>
  </si>
  <si>
    <t>103715000</t>
  </si>
  <si>
    <t>substrát pro trávníky VL</t>
  </si>
  <si>
    <t>-1556868478</t>
  </si>
  <si>
    <t>5,148*1,667 'Přepočtené koeficientem množství</t>
  </si>
  <si>
    <t>998231411</t>
  </si>
  <si>
    <t>Ruční přesun hmot pro sadovnické a krajinářské úpravy do 100 m</t>
  </si>
  <si>
    <t>-1399339941</t>
  </si>
  <si>
    <t>Přesun hmot pro sadovnické a krajinářské úpravy ručně (bez užití mechanizace) dopravní vzdálenost do 100 m</t>
  </si>
  <si>
    <t>https://podminky.urs.cz/item/CS_URS_2025_02/998231411</t>
  </si>
  <si>
    <t>002 - Úsek 2 (0,0 - po křiž. Soví / Blanická)</t>
  </si>
  <si>
    <t>201 - Bourací a zemní práce</t>
  </si>
  <si>
    <t>Poznámka k položce:_x000D_
Stávající sjezdy jsou provedeny s krytem ze zámkové dlažby, betonové plošné dlažby a zatravňovací dlažby. Pro zjednodušení je pro demontáž celé plochy krytu do suti uvažována zámková dlažby včetně lože.</t>
  </si>
  <si>
    <t>"stávající plocha sjezdů na parcely s dlážděným krytem - celková plocha 99,71 m2</t>
  </si>
  <si>
    <t>"demontáž zámkové dlažby tl. 80 mm včetně lože</t>
  </si>
  <si>
    <t>99,71</t>
  </si>
  <si>
    <t>113107142</t>
  </si>
  <si>
    <t>Odstranění podkladu živičného tl přes 50 do 100 mm ručně</t>
  </si>
  <si>
    <t>-517329833</t>
  </si>
  <si>
    <t>Odstranění podkladů nebo krytů ručně s přemístěním hmot na skládku na vzdálenost do 3 m nebo s naložením na dopravní prostředek živičných, o tl. vrstvy přes 50 do 100 mm</t>
  </si>
  <si>
    <t>https://podminky.urs.cz/item/CS_URS_2025_02/113107142</t>
  </si>
  <si>
    <t>"odstranění stávajících živičných povrchů v tl. do 0,1 m (výřez ve stávajícím asfaltovém chodníku pro vsazení varovného pásu ze zámk. dlažby)</t>
  </si>
  <si>
    <t>"odstranění asfaltového krytu stávajícího chodníku v místě pro přecházení (v prostoru staničení U2-140) - plocha 0,94 m2</t>
  </si>
  <si>
    <t>0,94</t>
  </si>
  <si>
    <t>113107322</t>
  </si>
  <si>
    <t>Odstranění podkladu z kameniva drceného tl přes 100 do 200 mm strojně pl do 50 m2</t>
  </si>
  <si>
    <t>-751519717</t>
  </si>
  <si>
    <t>Odstranění podkladů nebo krytů strojně plochy jednotlivě do 50 m2 s přemístěním hmot na skládku na vzdálenost do 3 m nebo s naložením na dopravní prostředek z kameniva hrubého drceného, o tl. vrstvy přes 100 do 200 mm</t>
  </si>
  <si>
    <t>https://podminky.urs.cz/item/CS_URS_2025_02/113107322</t>
  </si>
  <si>
    <t>"odstranění podkladní vrstvy z kameniva v tl. cca 0,2 m pod zámkovou dlažbou</t>
  </si>
  <si>
    <t>"stávající plocha sjezdů na parcely s asfaltovým krytem - celková plocha 43,31 m2</t>
  </si>
  <si>
    <t>"odstranění podkladní vrstvy z kameniva v tl. cca 0,2 m pod asfaltovým krytem</t>
  </si>
  <si>
    <t>43,31</t>
  </si>
  <si>
    <t>113107342</t>
  </si>
  <si>
    <t>Odstranění podkladu živičného tl přes 50 do 100 mm strojně pl do 50 m2</t>
  </si>
  <si>
    <t>-1295330212</t>
  </si>
  <si>
    <t>Odstranění podkladů nebo krytů strojně plochy jednotlivě do 50 m2 s přemístěním hmot na skládku na vzdálenost do 3 m nebo s naložením na dopravní prostředek živičných, o tl. vrstvy přes 50 do 100 mm</t>
  </si>
  <si>
    <t>https://podminky.urs.cz/item/CS_URS_2025_02/113107342</t>
  </si>
  <si>
    <t>"vybourání asfaltového krytu tl. 100 mm</t>
  </si>
  <si>
    <t>"předpokládaná tl. asfaltových vrstev 30 cm - plocha 48,042 m2 (odvoz na recyklaci)</t>
  </si>
  <si>
    <t>240,212*0,2</t>
  </si>
  <si>
    <t>"odstranění silničních betonových obrub - dl. 240,212 m</t>
  </si>
  <si>
    <t>240,212</t>
  </si>
  <si>
    <t>113202111.1</t>
  </si>
  <si>
    <t>Vytrhání obrub krajníků obrubníků stojatých - chodníkových</t>
  </si>
  <si>
    <t>-14429559</t>
  </si>
  <si>
    <t>https://podminky.urs.cz/item/CS_URS_2025_02/113202111.1</t>
  </si>
  <si>
    <t>Poznámka k položce:_x000D_
Počet a délky chodníkových obrubníků nejsou přesně známy. U některých sjezdů není možné jednoznačně určit jejich přítomnost, neboť jsou značně poškozené, místy zcela zaniklé či rozpadlé.</t>
  </si>
  <si>
    <t>"odstranění chodníkových betonových obrub - dl. 18,04 m</t>
  </si>
  <si>
    <t>18,04</t>
  </si>
  <si>
    <t>"odstranění ornice - celková plocha 465,26 m2</t>
  </si>
  <si>
    <t>"odstranění ornice zeleného pásu v tl. 0,1 m - plocha 375,41 m2</t>
  </si>
  <si>
    <t>465,26-89,85</t>
  </si>
  <si>
    <t>"odstranění ornice v oblasti záhonů v tl. 0,15 m - záhon 5 - plocha 89,85 m2</t>
  </si>
  <si>
    <t>89,85</t>
  </si>
  <si>
    <t>"odkopávka podél obrub (pod ornicí) - v ploše 44,509 m2; hl. 0,35 m</t>
  </si>
  <si>
    <t>44,509*0,35</t>
  </si>
  <si>
    <t>1023621816</t>
  </si>
  <si>
    <t>"odkopávka pod podkladní vrstvou z kameniva na upravenou pláň v tl. 0,15 m</t>
  </si>
  <si>
    <t>99,71*0,15*1,1</t>
  </si>
  <si>
    <t>43,31*0,15*1,1</t>
  </si>
  <si>
    <t>"celková plocha skrývky - 465,26 m2</t>
  </si>
  <si>
    <t>(465,26-89,85)*0,1</t>
  </si>
  <si>
    <t>89,85*0,15</t>
  </si>
  <si>
    <t>"výkopek z odkopávek podél obrub - v ploše 44,509 m2; hl. 0,35 m</t>
  </si>
  <si>
    <t>"výkopek u stávajících ploch sjezdů na parcely na upravenou pláň</t>
  </si>
  <si>
    <t>16,452+7,146</t>
  </si>
  <si>
    <t>"výkopek z odkopávek podél obrub - objem 15,578 m3</t>
  </si>
  <si>
    <t>15,578</t>
  </si>
  <si>
    <t>"ornice ze skrývky v tl. 0,1 m - plocha 375,41 m2 (zelený pás)</t>
  </si>
  <si>
    <t>375,41*0,1</t>
  </si>
  <si>
    <t>"ornice ze skrývky v tl. 0,15 m - plocha 89,85 m2 (záhon 5)</t>
  </si>
  <si>
    <t>Mezisoučet</t>
  </si>
  <si>
    <t>919735112</t>
  </si>
  <si>
    <t>Řezání stávajícího živičného krytu hl přes 50 do 100 mm</t>
  </si>
  <si>
    <t>-797485487</t>
  </si>
  <si>
    <t>Řezání stávajícího živičného krytu nebo podkladu hloubky přes 50 do 100 mm</t>
  </si>
  <si>
    <t>https://podminky.urs.cz/item/CS_URS_2025_02/919735112</t>
  </si>
  <si>
    <t>"odříznutí asfaltového krytu stávajícího chodníku v místě pro přecházení (v prostoru staničení U2-140) - dl. 2,31 m</t>
  </si>
  <si>
    <t>2,31</t>
  </si>
  <si>
    <t>"vozovka - odříznutí stávajících živičných povrchů v tl. do 0,3 m (pro demontáž a osazení silničních obrub) - dl. 240,212 m</t>
  </si>
  <si>
    <t>"vybourání bet. opěr a zvýšeného lože silničních betonových obrub - dl.240,212 m (objem cca 0,015 m3/m)</t>
  </si>
  <si>
    <t>240,212*0,015</t>
  </si>
  <si>
    <t>53,342   "odpad ze zahliněného kameniva"</t>
  </si>
  <si>
    <t>52,342*12</t>
  </si>
  <si>
    <t>"uložení na placenou recyklační skládku</t>
  </si>
  <si>
    <t>76,722   "odpad z betonu - obruby, lože, opěry, zámková dlažba"</t>
  </si>
  <si>
    <t>43,797   "odpad z asfaltu odtěžený"</t>
  </si>
  <si>
    <t>(76,722+43,797)*1</t>
  </si>
  <si>
    <t>23</t>
  </si>
  <si>
    <t>24</t>
  </si>
  <si>
    <t>25</t>
  </si>
  <si>
    <t>202 - Nové konstrukce</t>
  </si>
  <si>
    <t>181951112.1</t>
  </si>
  <si>
    <t>Úprava pláně v hornině třídy těžitelnosti I skupiny 1 až 3 se zhutněním strojně</t>
  </si>
  <si>
    <t>1258747589</t>
  </si>
  <si>
    <t>Úprava pláně vyrovnáním výškových rozdílů strojně v hornině třídy těžitelnosti I, skupiny 1 až 3 se zhutněním</t>
  </si>
  <si>
    <t>https://podminky.urs.cz/item/CS_URS_2025_02/181951112.1</t>
  </si>
  <si>
    <t>"úprava zemní pláně pod pojížděnými plochami</t>
  </si>
  <si>
    <t>"hutnění na Edef,2 min. = 45 MPa; poměr Edef,2/Edef,1 bude menší než 2,5</t>
  </si>
  <si>
    <t>"sjezdy na parcely (veřejná část) - celková plocha na pláni 138,368 m2</t>
  </si>
  <si>
    <t>146,06*1,15</t>
  </si>
  <si>
    <t>"zaplnění asfaltovým tmelem - dl. 240,212 m</t>
  </si>
  <si>
    <t>564841012</t>
  </si>
  <si>
    <t>Podklad ze štěrkodrtě ŠD plochy do 100 m2 tl 130 mm</t>
  </si>
  <si>
    <t>125927168</t>
  </si>
  <si>
    <t>Podklad ze štěrkodrti ŠD s rozprostřením a zhutněním plochy jednotlivě do 100 m2, po zhutnění tl. 130 mm</t>
  </si>
  <si>
    <t>https://podminky.urs.cz/item/CS_URS_2025_02/564841012</t>
  </si>
  <si>
    <t>Poznámka k položce:_x000D_
- štěrkodrť frakce 0/63 mm (ŠDa)_x000D_
- vrstva dle ČSN EN 13285_x000D_
- hutnění na Edef,2 min. 80 MPa</t>
  </si>
  <si>
    <t>"sjezdy na parcely (veřejná část) - celková plocha 146,06 m2</t>
  </si>
  <si>
    <t>"podkladní štěrkodrť  tl. 130 mm</t>
  </si>
  <si>
    <t>146,06</t>
  </si>
  <si>
    <t>564861011</t>
  </si>
  <si>
    <t>Podklad ze štěrkodrtě ŠD plochy do 100 m2 tl 200 mm</t>
  </si>
  <si>
    <t>-1437837256</t>
  </si>
  <si>
    <t>Podklad ze štěrkodrti ŠD s rozprostřením a zhutněním plochy jednotlivě do 100 m2, po zhutnění tl. 200 mm</t>
  </si>
  <si>
    <t>https://podminky.urs.cz/item/CS_URS_2025_02/564861011</t>
  </si>
  <si>
    <t>Poznámka k položce:_x000D_
- štěrkodrť frakce 0/63 mm (ŠDb)_x000D_
- vrstva dle ČSN EN 13285_x000D_
- hutnění na Edef,2 min. 65 MPa</t>
  </si>
  <si>
    <t>"podkladní štěrkodrť  tl. 200 mm - celková plocha na pláni 167,969 m2</t>
  </si>
  <si>
    <t>"předpokládaná tl. asfaltového podkladu 150 mm - plocha 48,424 m2</t>
  </si>
  <si>
    <t>242,121*0,2</t>
  </si>
  <si>
    <t>"předpokládaná tl. asfaltového krytu 70 mm - plocha 48,424 m2</t>
  </si>
  <si>
    <t>"postřik infiltrační - plocha 48,424 m2</t>
  </si>
  <si>
    <t>"postřik spojovací - plocha 48,424 m2</t>
  </si>
  <si>
    <t>"nátěr asfaltovou emulzí + posyp drtí 2/5 mm - dl. 240,212 m v šířce 0,2 m</t>
  </si>
  <si>
    <t>"montáž zámkové dlažby tl. 80 mm včetně lože v tl. 40 mm</t>
  </si>
  <si>
    <t>120,32   "základní plochy - dlažba přírodní"</t>
  </si>
  <si>
    <t>25,74   "varovné pásy š. 400 mm - dlažba pro nevidomé; barevná"</t>
  </si>
  <si>
    <t>"úprava stávajícího asfaltového chodníku v místě pro přecházení (v prostoru staničení U2-140)</t>
  </si>
  <si>
    <t>"montáž zámkové dlažby tl. 80 mm včetně doplnění lože v tl. 20 mm</t>
  </si>
  <si>
    <t>"vsazení varovného pásu ze zámk. dlažby do výřezu v afaltovém krytu chodníku - plocha 0,94 m2</t>
  </si>
  <si>
    <t>0,94   "varovný pás š. 400 mm - dlažba pro nevidomé; barevná"</t>
  </si>
  <si>
    <t>"specifikace</t>
  </si>
  <si>
    <t>"nová zámková dlažba tl. 80 mm - plocha 120,32 m2</t>
  </si>
  <si>
    <t>"prořez, ztratné 5%</t>
  </si>
  <si>
    <t>120,32*1,05</t>
  </si>
  <si>
    <t>126,336*1,03 'Přepočtené koeficientem množství</t>
  </si>
  <si>
    <t>59245226</t>
  </si>
  <si>
    <t>dlažba pro nevidomé betonová 200x100mm tl 80mm barevná</t>
  </si>
  <si>
    <t>1492001497</t>
  </si>
  <si>
    <t>Poznámka k položce:_x000D_
Použité materiály pro hmatové úpravy musí splňovat Nařízení vlády (NV) 163/2002 Sb. a technický návod Technického a zkušebního ústavu stavebního (TN TZÚS) 12.03.04. – 06</t>
  </si>
  <si>
    <t>"dlažba pro nevidomé tl. 80 mm, barva červená</t>
  </si>
  <si>
    <t>"sjezdy na parcely (veřejná část) - plocha 26,68 m2</t>
  </si>
  <si>
    <t>25,74</t>
  </si>
  <si>
    <t>"úprava stávajícího asfaltového chodníku v místě pro přecházení - plocha 0,94 m2</t>
  </si>
  <si>
    <t>"prořez, ztratné 10%</t>
  </si>
  <si>
    <t>26,68*0,1</t>
  </si>
  <si>
    <t>5962102.R</t>
  </si>
  <si>
    <t>Příplatek za vsazení bezbariérových a hmatových úprav ze zámkové dlažby tl. 80 mm do výřezů v ploše asfaltových chodníků</t>
  </si>
  <si>
    <t>-1699605113</t>
  </si>
  <si>
    <t>"varovné pásy v chodníku s asfaltovým krytem</t>
  </si>
  <si>
    <t>"příplatek za montáž zámkové dlažby tl. 80 mm do výřezu v asfaltovém krytu - plocha 0,94 m2</t>
  </si>
  <si>
    <t>"úprava stávajícího asfaltového chodníku v místě pro přecházení</t>
  </si>
  <si>
    <t>0,94   "varovné pásy š. 400 mm - dlažba pro nevidomé; barevná"</t>
  </si>
  <si>
    <t>-1345175649</t>
  </si>
  <si>
    <t>"osazení betonových silničních obrub podél komunikace</t>
  </si>
  <si>
    <t>"obrubník přímý - přímé trasy</t>
  </si>
  <si>
    <t>130,34-4,1</t>
  </si>
  <si>
    <t>"obrubník přímý - trasa do oblouku</t>
  </si>
  <si>
    <t>4,1   "vnější R7,5"</t>
  </si>
  <si>
    <t>"místo pro přecházení, místa chodník. přejezdů a sjezdů - obrubník nájezdový (v místech snížení pod 0,08 m; bezbariérové vstupy na chodník a sjezd)</t>
  </si>
  <si>
    <t>"obrubník nájezdový - přímé trasy</t>
  </si>
  <si>
    <t>107,781-2,64</t>
  </si>
  <si>
    <t>"obrubník nájezdový - trasa do oblouku</t>
  </si>
  <si>
    <t>2,64   "vnější R7,5"</t>
  </si>
  <si>
    <t xml:space="preserve">"přechod mezi silničními a nájezdovými obrubníky </t>
  </si>
  <si>
    <t>"obrubník přechodový - přímé trasy</t>
  </si>
  <si>
    <t>2,0+2,0-2,0   "L+P"</t>
  </si>
  <si>
    <t>"obrubník přechodový - trasa do oblouku</t>
  </si>
  <si>
    <t>2,0   "L+P; vnější R7,5"</t>
  </si>
  <si>
    <t>"specifikace přímých obrub osazených v přímé linii a v obloucích</t>
  </si>
  <si>
    <t>"oddělení vozovky od chodníku a zelených ploch, nášlap 14 cm</t>
  </si>
  <si>
    <t>"obrubník přímý - přímé trasy; prořez, ztratné 5%</t>
  </si>
  <si>
    <t>126,24*1,05</t>
  </si>
  <si>
    <t>"obrubník přímý - trasa do oblouku; prořez, ztratné 15%</t>
  </si>
  <si>
    <t>4,1*1,15   "vnější R7,5"</t>
  </si>
  <si>
    <t>59217029</t>
  </si>
  <si>
    <t>obrubník silniční betonový nájezdový 1000x150x150mm</t>
  </si>
  <si>
    <t>1130412251</t>
  </si>
  <si>
    <t>"specifikace nájezdových obrub osazených v přímé linii a v obloucích</t>
  </si>
  <si>
    <t xml:space="preserve">"podél komunikace v místech sjezdů - nášlap +0,04 m; v místě přecházení - nášlap +0,02 m </t>
  </si>
  <si>
    <t>"obrubník nájezdový - přímé trasy; prořez, ztratné 5%</t>
  </si>
  <si>
    <t>105,141*1,05</t>
  </si>
  <si>
    <t>"obrubník nájezdový - trasa do oblouku; prořez, ztratné 15%</t>
  </si>
  <si>
    <t>2,64*1,15   "vnější R7,5"</t>
  </si>
  <si>
    <t>59217030</t>
  </si>
  <si>
    <t>obrubník silniční betonový přechodový 1000x150x150-250mm</t>
  </si>
  <si>
    <t>-801835171</t>
  </si>
  <si>
    <t>"specifikace přechodových obrub osazených v přímé linii a v obloucích</t>
  </si>
  <si>
    <t>"obrubník přechodový - přímé trasy; prořez, ztratné 5%</t>
  </si>
  <si>
    <t>2,0*1,05   "L+P"</t>
  </si>
  <si>
    <t>"obrubník přechodový - trasa do oblouku; prořez, ztratné 15%</t>
  </si>
  <si>
    <t>2,0*1,15   "L+P; vnější R7,5"</t>
  </si>
  <si>
    <t>916231213.1</t>
  </si>
  <si>
    <t>Osazení chodníkového obrubníku betonového stojatého s boční opěrou do lože z betonu prostého C25/30 XF4</t>
  </si>
  <si>
    <t>-982772089</t>
  </si>
  <si>
    <t>Osazení chodníkového obrubníku betonového se zřízením lože, s vyplněním a zatřením spár cementovou maltou stojatého s boční opěrou z betonu prostého, do lože z betonu prostého C25/30 XF4</t>
  </si>
  <si>
    <t>https://podminky.urs.cz/item/CS_URS_2025_02/916231213.1</t>
  </si>
  <si>
    <t>"osazení betonových chodníkových obrub 80/250/1000 mm</t>
  </si>
  <si>
    <t>"mezi sjezdem a zeleným pásem s převýšením 6 cm</t>
  </si>
  <si>
    <t>59,316</t>
  </si>
  <si>
    <t>59217016</t>
  </si>
  <si>
    <t>obrubník betonový chodníkový 1000x80x250mm</t>
  </si>
  <si>
    <t>538349366</t>
  </si>
  <si>
    <t>59,316*1,05 'Přepočtené koeficientem množství</t>
  </si>
  <si>
    <t>9162402.R</t>
  </si>
  <si>
    <t>Příplatek za montáž betonových silničních obrubníků v obloucích a nepravidelných tvarech</t>
  </si>
  <si>
    <t>-1445600082</t>
  </si>
  <si>
    <t>"obrubníky silniční v oblouku - příplatek</t>
  </si>
  <si>
    <t>(130,34+107,781+4,0)*0,035</t>
  </si>
  <si>
    <t>"chodníkové obruby betonové - 0,015 m3/m</t>
  </si>
  <si>
    <t>59,316*0,015</t>
  </si>
  <si>
    <t>203 - Úprava zelených pásů</t>
  </si>
  <si>
    <t>372,09</t>
  </si>
  <si>
    <t>"přemístění výkopku z mezidep. na poz. investora ve vzdál. do 3 km pro doplnění zásypů v oblasti zel. ploch (předp. zpětného využití výkopku)</t>
  </si>
  <si>
    <t>"výkopek pro zpětný zásyp podél nově osazených silničních obrub v zeleném pásu - objem 12,024 m3</t>
  </si>
  <si>
    <t>171,777*0,07</t>
  </si>
  <si>
    <t>"ornice k rozprostření v zeleném pásu v tl. 0,1 m - objem 37,209 m3</t>
  </si>
  <si>
    <t>372,09*0,1</t>
  </si>
  <si>
    <t>828034714</t>
  </si>
  <si>
    <t>"nakládka výkopku na mezideponii na pozemku investora pro doplnění zásypů v oblasti zelených ploch a záhonu (předpoklad zpětného využití výkopku)</t>
  </si>
  <si>
    <t>"nakládka ornice na mezideponii na pozemku investora</t>
  </si>
  <si>
    <t>"zásyp zeminou v oblasti zelených ploch (předpoklad zpětného využití výkopku)</t>
  </si>
  <si>
    <t>"zásyp podél nově osazených silničních obrub v zeleném pásu - dl. 171,777 m; 0,07 m3/m</t>
  </si>
  <si>
    <t>"úprava zelených ploch - vyrovnání terénu - plocha 372,09 m2</t>
  </si>
  <si>
    <t>"úprava zelených ploch - rozprostření ornice v tl. 100 mm - plocha 372,09 m2</t>
  </si>
  <si>
    <t>372,09*0,1*1,3</t>
  </si>
  <si>
    <t>372,09*0,03 'Přepočtené koeficientem množství</t>
  </si>
  <si>
    <t>37,209*0,03 'Přepočtené koeficientem množství</t>
  </si>
  <si>
    <t>372,09*0,005</t>
  </si>
  <si>
    <t>1,86*1,667 'Přepočtené koeficientem množství</t>
  </si>
  <si>
    <t>003 - Úsek 3 (od křiž. Soví / Blanická po křiž. Stránského / Vožická)</t>
  </si>
  <si>
    <t>301 - Bourací a zemní práce</t>
  </si>
  <si>
    <t>111211101</t>
  </si>
  <si>
    <t>Odstranění křovin a stromů průměru kmene do 100 mm i s kořeny sklonu terénu do 1:5 ručně</t>
  </si>
  <si>
    <t>-525411517</t>
  </si>
  <si>
    <t>Odstranění křovin a stromů s odstraněním kořenů ručně průměru kmene do 100 mm jakékoliv plochy v rovině nebo ve svahu o sklonu do 1:5</t>
  </si>
  <si>
    <t>https://podminky.urs.cz/item/CS_URS_2025_02/111211101</t>
  </si>
  <si>
    <t>Poznámka k položce:_x000D_
- včetně přemístění k místu štěpkování</t>
  </si>
  <si>
    <t>"odstranění keřových porostů</t>
  </si>
  <si>
    <t>"staničení U3-60 - výška 0,6 m; šířka 0,7 m; dl. 1,8 m</t>
  </si>
  <si>
    <t>0,7*1,8</t>
  </si>
  <si>
    <t>"staničení U3-80 - výška 0,7 m; šířka 0,8 m; dl. 4,3 m</t>
  </si>
  <si>
    <t>0,8*4,3</t>
  </si>
  <si>
    <t>"stávající chodníky s dlážděným krytem - celková plocha 216,67 m2</t>
  </si>
  <si>
    <t>"demontáž zámkové dlažby tl. 80 mm včetně lože - plocha 22,48 m2; pás dlažby podél demontovaných obrub</t>
  </si>
  <si>
    <t>"Pozn.: odvoz použitelné demont. dlažby na skládku TS - Kalová pole v Klokotech</t>
  </si>
  <si>
    <t>22,48</t>
  </si>
  <si>
    <t>-1994014148</t>
  </si>
  <si>
    <t>"stávající chodníky ze zámkové dlažby - celková plocha 216,67 m2</t>
  </si>
  <si>
    <t>"demontáž zámkové dlažby tl. 80 mm s ponecháním lože - plocha 194,19 m2</t>
  </si>
  <si>
    <t>194,19</t>
  </si>
  <si>
    <t>1815733729</t>
  </si>
  <si>
    <t>"stávající chodníky s dlážděným krytem</t>
  </si>
  <si>
    <t>"odstranění podkladní vrstvy z kameniva v tl. cca 0,2 m pod zámkovou dlažbou - plocha 22,48 m2; pás dlažby podél demontovaných obrub</t>
  </si>
  <si>
    <t>"odstranění stávajících živičných povrchů v tl. do 0,1 m</t>
  </si>
  <si>
    <t>"odstranění asfaltového krytu stávajícího chodníku v místě pro přecházení (v prostoru staničení U3-140; u vjezdu do areálu DITA) - plocha 1,53 m2</t>
  </si>
  <si>
    <t>1,53</t>
  </si>
  <si>
    <t>113107323</t>
  </si>
  <si>
    <t>Odstranění podkladu z kameniva drceného tl přes 200 do 300 mm strojně pl do 50 m2</t>
  </si>
  <si>
    <t>1306731017</t>
  </si>
  <si>
    <t>Odstranění podkladů nebo krytů strojně plochy jednotlivě do 50 m2 s přemístěním hmot na skládku na vzdálenost do 3 m nebo s naložením na dopravní prostředek z kameniva hrubého drceného, o tl. vrstvy přes 200 do 300 mm</t>
  </si>
  <si>
    <t>https://podminky.urs.cz/item/CS_URS_2025_02/113107323</t>
  </si>
  <si>
    <t>"stávající plocha sjezdů (2x) do průmyslového areálu BRISK s betonovým krytem - celková plocha 65,343 m2</t>
  </si>
  <si>
    <t>"odstranění podkladní vrstvy z kameniva v tl. cca 0,25 m pod betonovým krytem (na upravenou pláň)</t>
  </si>
  <si>
    <t>65,343</t>
  </si>
  <si>
    <t>113107337.1</t>
  </si>
  <si>
    <t>Odstranění podkladu z betonu vyztuženého sítěmi tl přes 150 do 300 mm strojně pl do 50 m2</t>
  </si>
  <si>
    <t>-2067648491</t>
  </si>
  <si>
    <t>Odstranění podkladů nebo krytů strojně plochy jednotlivě do 50 m2 s přemístěním hmot na skládku na vzdálenost do 3 m nebo s naložením na dopravní prostředek z betonu vyztuženého sítěmi, o tl. vrstvy přes 150 do 300 mm</t>
  </si>
  <si>
    <t>https://podminky.urs.cz/item/CS_URS_2025_02/113107337.1</t>
  </si>
  <si>
    <t>"vybourání betonového krytu tl. 200 mm</t>
  </si>
  <si>
    <t>"předpokládaná tl. asfaltových vrstev 30 cm - plocha 76,535 m2 (odvoz na recyklaci)</t>
  </si>
  <si>
    <t>382,677*0,2</t>
  </si>
  <si>
    <t>"odstranění silničních betonových obrub - dl. 382,677 m</t>
  </si>
  <si>
    <t>382,677</t>
  </si>
  <si>
    <t>"odstranění ornice - celková plocha 458,75 m2</t>
  </si>
  <si>
    <t>"odstranění ornice zeleného pásu v tl. 0,1 m - plocha 339,55 m2 (včetně záhonu č. 6)</t>
  </si>
  <si>
    <t>458,75-119,2</t>
  </si>
  <si>
    <t>"odstranění ornice v oblasti záhonů v tl. 0,15 m - záhon 1, 3 a 4 - plocha 119,2 m2</t>
  </si>
  <si>
    <t>54,48+38,8+25,92</t>
  </si>
  <si>
    <t>"odkopávka podél obrub (pod ornicí) - v ploše 50,284 m2; hl. 0,35 m</t>
  </si>
  <si>
    <t>50,284*0,35</t>
  </si>
  <si>
    <t>"celková plocha skrývky - 458,75 m2</t>
  </si>
  <si>
    <t>(458,75-119,2)*0,1</t>
  </si>
  <si>
    <t>(54,48+38,8+25,92)*0,15</t>
  </si>
  <si>
    <t>"výkopek z odkopávek podél obrub - v ploše 50,284 m2; hl. 0,35 m</t>
  </si>
  <si>
    <t>"výkopek z odkopávek podél obrub - objem 17,599 m3</t>
  </si>
  <si>
    <t>17,599</t>
  </si>
  <si>
    <t>"ornice ze skrývky v tl. 0,1 m - plocha 339,55 m2 (zelený pás včetně záhonu č. 6)</t>
  </si>
  <si>
    <t>339,55*0,1</t>
  </si>
  <si>
    <t>"ornice ze skrývky v tl. 0,15 m - plocha 119,2 m2 (záhon 1, 3 a 4)</t>
  </si>
  <si>
    <t>119,2*0,15</t>
  </si>
  <si>
    <t>1859001.R</t>
  </si>
  <si>
    <t>Přemístění biomasy na skládku biologického odpadu</t>
  </si>
  <si>
    <t>kus</t>
  </si>
  <si>
    <t>-1401078011</t>
  </si>
  <si>
    <t>"přemístění biologického odpadu z odstraněných keřových porostů - plocha 4,7 m2</t>
  </si>
  <si>
    <t>1901001.R</t>
  </si>
  <si>
    <t>Poplatek za uložení biologického odpadu do kompostárny (skládkovné)</t>
  </si>
  <si>
    <t>522501008</t>
  </si>
  <si>
    <t>"dřevěný odpad z odstraněných keřových porostů - plocha 4,7 m2; objem 3,17 m3</t>
  </si>
  <si>
    <t>0,317   "odhad hmotnosti odpadu - 0,317 t"</t>
  </si>
  <si>
    <t>"odříznutí stávajících živičných povrchů v tl. do 0,1 m</t>
  </si>
  <si>
    <t>"odříznutí asfaltového krytu stávajícího chodníku v místě pro přecházení (v prostoru staničení U3-140; vjezd do areálu DITA) - dl. 2,31 m</t>
  </si>
  <si>
    <t>919735114</t>
  </si>
  <si>
    <t>Řezání stávajícího živičného krytu hl přes 150 do 200 mm</t>
  </si>
  <si>
    <t>-1250360836</t>
  </si>
  <si>
    <t>Řezání stávajícího živičného krytu nebo podkladu hloubky přes 150 do 200 mm</t>
  </si>
  <si>
    <t>https://podminky.urs.cz/item/CS_URS_2025_02/919735114</t>
  </si>
  <si>
    <t>"odříznutí stávajících živičných povrchů v tl. do 0,2 m</t>
  </si>
  <si>
    <t>"odříznutí asfaltového krytu stávajících sjezdů (v prostoru staničení U3-320 a U3-380; vjezdy do areálu BRISK) - dl. 18,462 m</t>
  </si>
  <si>
    <t>18,462</t>
  </si>
  <si>
    <t>"vozovka - odříznutí stávajících živičných povrchů v tl. do 0,3 m (pro demontáž a osazení silničních obrub) - dl. 382,677 m</t>
  </si>
  <si>
    <t>"vybourání bet. opěr a zvýšeného lože silničních betonových obrub - dl. 382,677 m (objem cca 0,015 m3/m)</t>
  </si>
  <si>
    <t>382,677*0,015</t>
  </si>
  <si>
    <t>1840903725</t>
  </si>
  <si>
    <t>"očištění demontované použitelné zámkové dlažby před odvozem na skládku TS - Kalová pole v Klokotech (předpoklad 80% z celkového množství)</t>
  </si>
  <si>
    <t>216,67*0,8</t>
  </si>
  <si>
    <t>37,946   "odpad ze zahliněného kameniva"</t>
  </si>
  <si>
    <t>37,946*12</t>
  </si>
  <si>
    <t>121,294   "odpad z betonu - obruby, lože, opěry, bet. kryt"</t>
  </si>
  <si>
    <t>7,626   "poškozená zámková dlažba do suti - 20%"</t>
  </si>
  <si>
    <t>54,6   "odpad z asfaltu odtěžený"</t>
  </si>
  <si>
    <t>"uložení vybouraných hmot na skládku TS - Kalová pole v Klokotech</t>
  </si>
  <si>
    <t>30,507   "použitelná, očištěná zámková dlažba - 80%"</t>
  </si>
  <si>
    <t>26</t>
  </si>
  <si>
    <t>(121,294+7,626+54,6)*1</t>
  </si>
  <si>
    <t>"uložení vybouraných hmot na skládku TS - Kalová pole v Klokotech ve vzdálenosti 5 km</t>
  </si>
  <si>
    <t>"příplatek za další 4 km</t>
  </si>
  <si>
    <t>30,507*4</t>
  </si>
  <si>
    <t>27</t>
  </si>
  <si>
    <t>28</t>
  </si>
  <si>
    <t>29</t>
  </si>
  <si>
    <t>30</t>
  </si>
  <si>
    <t>302 - Nové konstrukce</t>
  </si>
  <si>
    <t>"chodníkové přejezdy (vjezdy) do areálu BRISK - celková plocha 63,32 m2 (dtto plocha pláně)</t>
  </si>
  <si>
    <t>63,32</t>
  </si>
  <si>
    <t>"zaplnění asfaltovým tmelem - dl. 380,497 m</t>
  </si>
  <si>
    <t>380,497</t>
  </si>
  <si>
    <t>"chodníkové přejezdy (vjezdy) do areálu BRISK - celková plocha 63,32 m2</t>
  </si>
  <si>
    <t>"podkladní štěrkodrť  tl. 200 mm</t>
  </si>
  <si>
    <t>1949104142</t>
  </si>
  <si>
    <t>"předlážděný chodník včetně nástupiště zastávky MHD novou zámkovou dlažbou</t>
  </si>
  <si>
    <t>"doplnění podkladní vrstvy ze štěrkodrti 0/32 mm v tl. cca 0,2 m pod zámkovou dlažbu - plocha 22,48 m2; pás dlažby podél nově osazených obrub</t>
  </si>
  <si>
    <t>"předpokládaná tl. asfaltového podkladu 150 mm - plocha 76,099 m2</t>
  </si>
  <si>
    <t>(324,616+29,881+7,0+19,0)*0,2</t>
  </si>
  <si>
    <t>"předpokládaná tl. asfaltového krytu 70 mm - plocha 76,099 m2</t>
  </si>
  <si>
    <t>"postřik infiltrační - plocha 76,099 m2</t>
  </si>
  <si>
    <t>380,497*0,2</t>
  </si>
  <si>
    <t>"postřik spojovací - plocha 76,099 m2</t>
  </si>
  <si>
    <t>"nátěr asfaltovou emulzí + posyp drtí 2/5 mm - dl. 380,497 m v šířce 0,2 m</t>
  </si>
  <si>
    <t>596211211.1</t>
  </si>
  <si>
    <t>Kladení zámkové dlažby komunikací pro pěší ručně tl 80 mm skupiny A pl přes 50 do 100 m2</t>
  </si>
  <si>
    <t>791380340</t>
  </si>
  <si>
    <t>Kladení dlažby z betonových zámkových dlaždic komunikací pro pěší ručně s ložem z kameniva těženého nebo drceného tl. do 20 mm, s vyplněním spár s dvojitým hutněním, vibrováním a se smetením přebytečného materiálu na krajnici tl. 80 mm skupiny A, pro plochy přes 50 do 100 m2</t>
  </si>
  <si>
    <t>https://podminky.urs.cz/item/CS_URS_2025_02/596211211.1</t>
  </si>
  <si>
    <t>Poznámka k položce:_x000D_
- vrstva dle ČSN 73 6131_x000D_
- včetně doplnění kladecí vrstvy z kameniva frakce 4/8 mm tl. do 20 mm</t>
  </si>
  <si>
    <t>"montáž zámkové dlažby tl. 80 mm s doplněním lože v tl. do 20 mm - celková plocha 203,44 m2</t>
  </si>
  <si>
    <t>203,44-(1,4+0,93+3,89)   "základní dlažba přírodní"</t>
  </si>
  <si>
    <t>1,4   "signální pás š. 800 mm (u nástupiště) - dlažba pro nevidomé; barevná"</t>
  </si>
  <si>
    <t>0,93   "lem hmatových prvků (signální pás u nástupiště) v š. 0,3 m dlažbou bez zkosených hran"</t>
  </si>
  <si>
    <t>3,89   "vizuálně kontrastní vyznačení bezpečnostního odstupu š. 200 mm - zámková dlažba se zkosenými hranami, barevná"</t>
  </si>
  <si>
    <t>1090799297</t>
  </si>
  <si>
    <t>"chodník - základní plocha</t>
  </si>
  <si>
    <t>"nová zámková dlažba tl. 80 mm; přírodní - plocha 197,22 m2</t>
  </si>
  <si>
    <t>197,22*1,05</t>
  </si>
  <si>
    <t>-984268113</t>
  </si>
  <si>
    <t>"chodník (nástupiště) - signální pás š. 800 mm</t>
  </si>
  <si>
    <t>"dlažba pro nevidomé tl. 80 mm; barva červená - plocha 1,4 m2</t>
  </si>
  <si>
    <t>1,4*1,1</t>
  </si>
  <si>
    <t>59245005</t>
  </si>
  <si>
    <t>dlažba skladebná betonová 200x100mm tl 80mm barevná</t>
  </si>
  <si>
    <t>-1485162660</t>
  </si>
  <si>
    <t>Poznámka k položce:_x000D_
- odstín červenohnědý_x000D_
_x000D_
Referenční výrobek: BEST KLASIKO barevná</t>
  </si>
  <si>
    <t>"chodník (nástupiště) - vizuálně kontrastní vyznačení bezpečnostního odstupu š. 200 mm</t>
  </si>
  <si>
    <t>"zámková dlažba se zkosenými hranami, barevná - plocha 3,89 m2</t>
  </si>
  <si>
    <t>3,89*1,1</t>
  </si>
  <si>
    <t>5924501.M</t>
  </si>
  <si>
    <t>dlažba tvar obdélník betonová 200x100x80mm přírodní, rovná</t>
  </si>
  <si>
    <t>M-položka vlastní</t>
  </si>
  <si>
    <t>106950914</t>
  </si>
  <si>
    <t>Poznámka k položce:_x000D_
- tvarově jednoduchá dlažba bez zkosených obvodových hran_x000D_
_x000D_
Referenční výrobek: BEST-KLASIKO ROVNÉ/8CM PŘÍRODNÍ</t>
  </si>
  <si>
    <t>"chodník (nástupiště) - lem hmatových prvků (signální pás u nástupiště) v š. 0,3 m</t>
  </si>
  <si>
    <t>"zámková dlažba bez zkosených hran, přírodní - plocha 0,93 m2</t>
  </si>
  <si>
    <t>0,93*1,1</t>
  </si>
  <si>
    <t>63,32-(10,0+7,82+13,545)   "základní dlažba přírodní"</t>
  </si>
  <si>
    <t>10,0   "varovné pásy š. 400 mm - dlažba pro nevidomé; barevná"</t>
  </si>
  <si>
    <t>7,82   "hmatné pásy š. 400 mm - dlažba s vodícími drážkami; přírodní"</t>
  </si>
  <si>
    <t>(13,4+11,25+9,0+11,5)*0,3   "lem hmatových prvků (varovné a hmatné pásy) v š. 0,3 m dlažbou bez zkosených hran"</t>
  </si>
  <si>
    <t>"chodníkové přejezdy (vjezdy) do areálu BRISK - základní plocha</t>
  </si>
  <si>
    <t>"nová zámková dlažba tl. 80 mm - plocha 31,955 m2</t>
  </si>
  <si>
    <t>31,955*1,05</t>
  </si>
  <si>
    <t>"chodníkové přejezdy do areálu BRISK - varovné pásy š. 400 mm</t>
  </si>
  <si>
    <t>"dlažba pro nevidomé tl. 80 mm, barva červená - plocha 10,0 m2</t>
  </si>
  <si>
    <t>10,0*1,1</t>
  </si>
  <si>
    <t>5924502.M</t>
  </si>
  <si>
    <t>dlažba tvar čtverec betonová s vodícími drážkami 200x200x80mm přírodní</t>
  </si>
  <si>
    <t>991608958</t>
  </si>
  <si>
    <t>Poznámka k položce:_x000D_
Referenční výrobek: BEST-VODÍCÍ LINIE/8CM PŘÍRODNÍ</t>
  </si>
  <si>
    <t>"chodníkové přejezdy do areálu BRISK - hmatné pásy š. 400 mm</t>
  </si>
  <si>
    <t>"zámková dlažba s vodícími drážkami, přírodní - plocha 7,82 m2</t>
  </si>
  <si>
    <t>7,82*1,1</t>
  </si>
  <si>
    <t>-2090311034</t>
  </si>
  <si>
    <t>"chodníkové přejezdy do areálu BRISK - lem hmatových prvků (varovné a hmatné pásy) v š. 0,3 m</t>
  </si>
  <si>
    <t>"zámková dlažba bez zkosených hran, přírodní - plocha 13,545 m2</t>
  </si>
  <si>
    <t>13,545*1,1</t>
  </si>
  <si>
    <t>596212214</t>
  </si>
  <si>
    <t>Příplatek za kombinaci dvou barev u betonových dlažeb pozemních komunikací ručně tl 80 mm skupiny A</t>
  </si>
  <si>
    <t>1452102208</t>
  </si>
  <si>
    <t>Kladení dlažby z betonových zámkových dlaždic pozemních komunikací ručně s ložem z kameniva těženého nebo drceného tl. do 50 mm, s vyplněním spár, s dvojitým hutněním vibrováním a se smetením přebytečného materiálu na krajnici tl. 80 mm skupiny A, pro plochy Příplatek k cenám za dlažbu z prvků dvou barev</t>
  </si>
  <si>
    <t>https://podminky.urs.cz/item/CS_URS_2025_02/596212214</t>
  </si>
  <si>
    <t>-1472106767</t>
  </si>
  <si>
    <t>"obrubník přímý</t>
  </si>
  <si>
    <t>324,616</t>
  </si>
  <si>
    <t>"obrubník nájezdový</t>
  </si>
  <si>
    <t>29,881</t>
  </si>
  <si>
    <t>"přechod mezi silničními a nájezdovými obrubníky - obrubník přechodový</t>
  </si>
  <si>
    <t>4,0+3,0   "L+P"</t>
  </si>
  <si>
    <t>"specifikace přímých obrub osazených v přímé linii (příp. v obloucích)</t>
  </si>
  <si>
    <t>"obrubník přímý - prořez, ztratné 5%</t>
  </si>
  <si>
    <t>324,616*1,05</t>
  </si>
  <si>
    <t>"specifikace nájezdových obrub osazených v přímé linii</t>
  </si>
  <si>
    <t xml:space="preserve">"podél komunikace v místech sjezdů; nášlap +0,02 m </t>
  </si>
  <si>
    <t>29,881*1,05</t>
  </si>
  <si>
    <t>"specifikace - obrubník přechodový</t>
  </si>
  <si>
    <t>(4,0+3,0)*1,05   "L+P"</t>
  </si>
  <si>
    <t>916431112</t>
  </si>
  <si>
    <t>Osazení bezbariérového betonového obrubníku do betonového lože tl 150 mm s boční opěrou</t>
  </si>
  <si>
    <t>-2025359310</t>
  </si>
  <si>
    <t>Osazení betonového bezbariérového obrubníku s ložem betonovým tl. 150 mm úložná šířka do 400 mm s boční opěrou</t>
  </si>
  <si>
    <t>https://podminky.urs.cz/item/CS_URS_2025_02/916431112</t>
  </si>
  <si>
    <t>Poznámka k položce:_x000D_
- beton lože a opěr: beton C 30/37 XF3; kamenivo frakce 0/8</t>
  </si>
  <si>
    <t>"výška nástupní hrany 160 mm</t>
  </si>
  <si>
    <t>17,0   "obrubník přímý"</t>
  </si>
  <si>
    <t>2,0   "obrubník přechodový"</t>
  </si>
  <si>
    <t>59217041</t>
  </si>
  <si>
    <t>obrubník betonový bezbariérový přímý 290mm</t>
  </si>
  <si>
    <t>1367393991</t>
  </si>
  <si>
    <t>"ztratné 1%</t>
  </si>
  <si>
    <t>17,0*1,01</t>
  </si>
  <si>
    <t>59217093</t>
  </si>
  <si>
    <t>obrubník betonový bezbarierový přechodový 250-290mm</t>
  </si>
  <si>
    <t>-376661406</t>
  </si>
  <si>
    <t>(324,616+29,881+7,0)*0,035</t>
  </si>
  <si>
    <t>31</t>
  </si>
  <si>
    <t>303 - Úprava zelených pásů</t>
  </si>
  <si>
    <t>257,82   "plocha včetně záhonu č. 6"</t>
  </si>
  <si>
    <t>"výkopek pro zpětný zásyp podél nově osazených silničních obrub v zeleném pásu (včetně záhonu č. 6) - objem 15,883 m3</t>
  </si>
  <si>
    <t>226,9*0,07</t>
  </si>
  <si>
    <t>"ornice k rozprostření v zeleném pásu v tl. 0,1 m (včetně záhonu č. 6) - objem 25,782 m3</t>
  </si>
  <si>
    <t>257,82*0,1</t>
  </si>
  <si>
    <t>"zásyp podél nově osazených silničních obrub v zeleném pásu (včetně záhonu č. 6) - dl. 226,9 m; 0,07 m3/m</t>
  </si>
  <si>
    <t>"úprava zelených ploch - vyrovnání terénu - plocha 257,82 m2 (včetně záhonu č. 6)</t>
  </si>
  <si>
    <t>257,82</t>
  </si>
  <si>
    <t>"ornice pro vegetační úpravy zelených pásů (včetně záhonu č. 6)</t>
  </si>
  <si>
    <t>"úprava zelených ploch - rozprostření ornice v tl. 100 mm - plocha 257,82 m2 (včetně záhonu č. 6)</t>
  </si>
  <si>
    <t>257,82*0,1*1,3</t>
  </si>
  <si>
    <t>257,82*0,03 'Přepočtené koeficientem množství</t>
  </si>
  <si>
    <t>257,82*0,1   "plocha včetně záhonu č. 6"</t>
  </si>
  <si>
    <t>25,782*0,03 'Přepočtené koeficientem množství</t>
  </si>
  <si>
    <t>257,82*0,005   "plocha včetně záhonu č. 6"</t>
  </si>
  <si>
    <t>1,289*1,667 'Přepočtené koeficientem množství</t>
  </si>
  <si>
    <t>004 - Úsek 4 (od křiž. Soví / Blanická po křiž. Stránského / Vožická)</t>
  </si>
  <si>
    <t>401 - Bourací a zemní práce</t>
  </si>
  <si>
    <t>-356984290</t>
  </si>
  <si>
    <t>"odstranění keřového porostu</t>
  </si>
  <si>
    <t>"staničení U4-300 - výška 0,8 m; šířka 1,0 m; dl. 4,7 m</t>
  </si>
  <si>
    <t>1,0*4,7</t>
  </si>
  <si>
    <t>Poznámka k položce:_x000D_
Stávající sjezdy jsou provedeny s krytem ze zámkové dlažby a zatravňovací dlažby. Pro zjednodušení je pro demontáž celé plochy krytu do suti uvažována zámková dlažby včetně lože.</t>
  </si>
  <si>
    <t>"stávající sjezdy na parcely s dlážděným krytem</t>
  </si>
  <si>
    <t>"demontáž zámkové dlažby tl. 80 mm včetně lože - plocha 10,89 m2</t>
  </si>
  <si>
    <t>10,89</t>
  </si>
  <si>
    <t>113107121</t>
  </si>
  <si>
    <t>Odstranění podkladu z kameniva drceného tl do 100 mm ručně</t>
  </si>
  <si>
    <t>-1954391753</t>
  </si>
  <si>
    <t>Odstranění podkladů nebo krytů ručně s přemístěním hmot na skládku na vzdálenost do 3 m nebo s naložením na dopravní prostředek z kameniva hrubého drceného, o tl. vrstvy do 100 mm</t>
  </si>
  <si>
    <t>https://podminky.urs.cz/item/CS_URS_2025_02/113107121</t>
  </si>
  <si>
    <t>"odstranění podkladní vrstvy z kameniva v tl. cca 0,1 m pod zámkovou dlažbou - plocha 10,89 m2</t>
  </si>
  <si>
    <t>"stávající živičné povrchy v tl. do 0,1 m (chodníky, sjezdy)</t>
  </si>
  <si>
    <t>"odstranění podkladní vrstvy z kameniva v tl. cca 0,2 m pod asfaltovým krytem - plocha 13,114 m2; pás asfaltových sjezdů podél demontovaných obrub</t>
  </si>
  <si>
    <t>13,114</t>
  </si>
  <si>
    <t>"odstranění asfaltového krytu stávajícího chodníku a stávajících sjezdů v místech úprav - plocha 68,59 m2</t>
  </si>
  <si>
    <t>68,59</t>
  </si>
  <si>
    <t>"předpokládaná tl. asfaltových vrstev 30 cm - plocha 81,973 m2 (odvoz na recyklaci)</t>
  </si>
  <si>
    <t>409,866*0,2</t>
  </si>
  <si>
    <t>"odstranění silničních betonových obrub - dl. 409,866 m</t>
  </si>
  <si>
    <t>409,866</t>
  </si>
  <si>
    <t>"odstranění ornice - celková plocha 317,8 m2</t>
  </si>
  <si>
    <t>"odstranění ornice zeleného pásu v tl. 0,1 m - plocha 261,92 m2</t>
  </si>
  <si>
    <t>317,8-55,88</t>
  </si>
  <si>
    <t>"odstranění ornice v oblasti záhonů v tl. 0,15 m - záhon 2 - plocha 55,88 m2</t>
  </si>
  <si>
    <t>55,88</t>
  </si>
  <si>
    <t>"odkopávka podél obrub (pod ornicí) - v ploše 67,012 m2; hl. 0,35 m</t>
  </si>
  <si>
    <t>67,012*0,35</t>
  </si>
  <si>
    <t>"celková plocha skrývky - 317,8 m2</t>
  </si>
  <si>
    <t>261,92*0,1</t>
  </si>
  <si>
    <t>55,88*0,15</t>
  </si>
  <si>
    <t>"výkopek z odkopávek podél obrub - v ploše 67,012 m2; hl. 0,35 m</t>
  </si>
  <si>
    <t>"výkopek z odkopávek podél obrub - objem 23,454 m3</t>
  </si>
  <si>
    <t>23,454</t>
  </si>
  <si>
    <t>"ornice ze skrývky v tl. 0,1 m - plocha 261,92 m2 (zelený pás)</t>
  </si>
  <si>
    <t>"ornice ze skrývky v tl. 0,15 m - plocha 55,88 m2 (záhon 2)</t>
  </si>
  <si>
    <t>-1770336436</t>
  </si>
  <si>
    <t>-1132584008</t>
  </si>
  <si>
    <t>"dřevěný odpad z odstraněných keřových porostů - plocha 4,7 m2; objem 3,76 m3</t>
  </si>
  <si>
    <t>0,376   "odhad hmotnosti odpadu - 0,376 t"</t>
  </si>
  <si>
    <t>"odříznutí asfaltového krytu stávajícího chodníku v místech úprav - dl. 50,052 m</t>
  </si>
  <si>
    <t>50,052</t>
  </si>
  <si>
    <t>"vozovka - odříznutí stávajících živičných povrchů v tl. do 0,3 m (pro demontáž a osazení silničních obrub) - dl. 409,866 m</t>
  </si>
  <si>
    <t>"vybourání bet. opěr a zvýšeného lože silničních betonových obrub - dl. 409,866 m (objem cca 0,015 m3/m)</t>
  </si>
  <si>
    <t>409,866*0,015</t>
  </si>
  <si>
    <t>966005111</t>
  </si>
  <si>
    <t>Rozebrání a odstranění silničního zábradlí se sloupky osazenými s betonovými patkami</t>
  </si>
  <si>
    <t>1678611057</t>
  </si>
  <si>
    <t>Rozebrání a odstranění silničního zábradlí a ocelových svodidel s přemístěním hmot na skládku na vzdálenost do 10 m nebo s naložením na dopravní prostředek, se zásypem jam po odstraněných sloupcích a s jeho zhutněním silničního zábradlí se sloupky osazenými s betonovými patkami</t>
  </si>
  <si>
    <t>https://podminky.urs.cz/item/CS_URS_2025_02/966005111</t>
  </si>
  <si>
    <t>"odstranění ocelového zábradlí včetně plechové výplně se zabetonovanými sloupky před parcelou st.č. 5027 (staničení U4-380) - dl. 14,8 m; v 1,2 m</t>
  </si>
  <si>
    <t>14,8</t>
  </si>
  <si>
    <t>9691001.R</t>
  </si>
  <si>
    <t>Přemístění 7 ks betonových truhlíků z vymývaného betonu s osázenou vegetací mimo prostor se stavební činností včetně zpětného přesunu do původní polohy po ukončení stavby</t>
  </si>
  <si>
    <t>kpl</t>
  </si>
  <si>
    <t>-404491919</t>
  </si>
  <si>
    <t>Poznámka k položce:_x000D_
- truhlík (1 ks) o hmotnosti cca 200 kg</t>
  </si>
  <si>
    <t>6,95   "odpad ze zahliněného kameniva"</t>
  </si>
  <si>
    <t>6,95*12</t>
  </si>
  <si>
    <t>98,457   "odpad z betonu - obruby, lože, opěry, zámková dlažba, bet. patky zábradlí"</t>
  </si>
  <si>
    <t>73,209   "odpad z asfaltu odtěžený"</t>
  </si>
  <si>
    <t>0,296   "odpad kovový - odvoz kovového odpadu do výkupny druhotných surovin ve vzdálenosti 1 km (výtěžek předán investorovi)"</t>
  </si>
  <si>
    <t>(98,457+73,209)*1</t>
  </si>
  <si>
    <t>402 - Nové konstrukce</t>
  </si>
  <si>
    <t>-779107822</t>
  </si>
  <si>
    <t>"nové živičné povrchy v tl. do 0,1 m (chodník, nástupiště a, sjezd)</t>
  </si>
  <si>
    <t>"odstranění asfalt. krytu výřezů v nově položeném asfaltovém chodníku a nástupišti zastávky MHD pro bezbar. úpravy položením zámk. dlažby</t>
  </si>
  <si>
    <t>(4,9+7,0)*0,4   "varovné pásy š. 400 mm - plocha 4,76 m2"</t>
  </si>
  <si>
    <t>3,125*0,8   "signální pás š. 800 mm - plocha 2,5 m2"</t>
  </si>
  <si>
    <t>2,4   "vizuálně kontrastní vyznačení bezpečnostního odstupu š. 200 mm - plocha 2,4 m2"</t>
  </si>
  <si>
    <t>457621411</t>
  </si>
  <si>
    <t>Plášťové těsnění z asfaltobetonu úprava spár asfaltovou zálivkou do 1 kg/m</t>
  </si>
  <si>
    <t>-319369025</t>
  </si>
  <si>
    <t>Plášťové těsnění z vodostavebného asfaltobetonu úprava spar asfaltovou zálivkou pro všechny sklony do 1 kg zálivky na 1 m spáry</t>
  </si>
  <si>
    <t>https://podminky.urs.cz/item/CS_URS_2025_02/457621411</t>
  </si>
  <si>
    <t>"zapravení spáry asfaltového chodníku v rozhraní doasfaltování a stávajícího krytu</t>
  </si>
  <si>
    <t>"úprava asfalt. chodníku, nástupiště zastávky MHD, 4x chodníkový přejezd (bez zásahu do podkladních vrstev) - dl. spáry 49,58 m</t>
  </si>
  <si>
    <t>28,53+2,5+6,9+8,4+1,5+1,75</t>
  </si>
  <si>
    <t>"úprava stávajících částí chodníku (v místech chodníkových přejezdů ze zatravňovací a zámkové dlažby) - dl. spáry 3,75 m</t>
  </si>
  <si>
    <t>3,75</t>
  </si>
  <si>
    <t>"zaplnění asfaltovým tmelem - dl. 410,006 m</t>
  </si>
  <si>
    <t>410,006</t>
  </si>
  <si>
    <t>565145001</t>
  </si>
  <si>
    <t>Asfaltový beton vrstva podkladní ACP 16 + tl 60 mm š do 1,5 m z nemodifikovaného asfaltu</t>
  </si>
  <si>
    <t>415238508</t>
  </si>
  <si>
    <t>Asfaltový beton vrstva podkladní ACP 16 z nemodifikovaného asfaltu s rozprostřením a zhutněním ACP 16 + v pruhu šířky do 1,5 m, po zhutnění tl. 60 mm</t>
  </si>
  <si>
    <t>https://podminky.urs.cz/item/CS_URS_2025_02/565145001</t>
  </si>
  <si>
    <t>Poznámka k položce:_x000D_
- směs asfaltová obalovaná podkladní ACP 16+_x000D_
- vrstva dle ČSN 73 6121_x000D_
_x000D_
Do výpočtu je zahrnuta i plocha asfaltu v místě varovného a signálního pásu včetně vizuálního kontrastního vyznačení bezpečnostního odstupu. Předpoklad vyasfaltování celé plochy s následným výřezem prostoru pro položení bezbariérových úprav.</t>
  </si>
  <si>
    <t>"úprava nástupiště zastávky MHD (bez zásahu do podkladních vrstev) - plocha 45,98 m2</t>
  </si>
  <si>
    <t>"úprava stáv. asfalt. povrchů dle výškových změn nových silničních obrubníků s plynulým napojením na okolní povrch</t>
  </si>
  <si>
    <t>"podkladní vrstva ACP 16+ tl. 60 mm</t>
  </si>
  <si>
    <t>45,98</t>
  </si>
  <si>
    <t>5662001.R</t>
  </si>
  <si>
    <t>Úprava podkladu z kameniva drceného - vyrovnání a přehutnění</t>
  </si>
  <si>
    <t>820180920</t>
  </si>
  <si>
    <t>"úprava stávajícího podkladu z kameniva</t>
  </si>
  <si>
    <t>"úprava asfalt. chodníku a 4x chodníkových přejezdů (bez zásahu do podkladních vrstev) - plocha 31,3 m2</t>
  </si>
  <si>
    <t>8,12   "část asfaltového chodníku (staničení U4-340)"</t>
  </si>
  <si>
    <t>23,18   "4x chodníkové přejezdy U4-260 - dl. 28,53 m; U4-395 - dl. 2,5 m; U4-413 - dl. 6,9 m; U5-453 - dl. 8,4 m"</t>
  </si>
  <si>
    <t>"úprava stávajících částí chodník. přejezdů U4-340; U4-364 (v místech chodníkových přejezdů ze zatravňovací a zámkové dlažby) - plocha 11,89 m2</t>
  </si>
  <si>
    <t>"nová konstrukce s asfaltovým krytem a podkladní štěrkodrtí; celková tl. skladby 200 mm</t>
  </si>
  <si>
    <t>11,89</t>
  </si>
  <si>
    <t>566901131</t>
  </si>
  <si>
    <t>Vyspravení podkladu po překopech inženýrských sítí plochy do 15 m2 štěrkodrtí tl. 100 mm</t>
  </si>
  <si>
    <t>1138339040</t>
  </si>
  <si>
    <t>Vyspravení podkladu po překopech inženýrských sítí plochy do 15 m2 s rozprostřením a zhutněním štěrkodrtí tl. 100 mm</t>
  </si>
  <si>
    <t>https://podminky.urs.cz/item/CS_URS_2025_02/566901131</t>
  </si>
  <si>
    <t>Poznámka k položce:_x000D_
- štěrkodrť frakce 0/32 mm (ŠDb)_x000D_
- vrstva dle ČSN EN 13285_x000D_
- hutnění na Edef,2 min. 70 MPa</t>
  </si>
  <si>
    <t>"podkladní štěrkodrť frakce 0/32 mm tl. 100 mm</t>
  </si>
  <si>
    <t>501692009</t>
  </si>
  <si>
    <t>"úprava asfalt. chodníku, nástupiště zastávky MHD, 4x chodníkový přejezd (bez zásahu do podkladních vrstev)</t>
  </si>
  <si>
    <t>"doplnění podkladní vrstvy ze štěrkodrti 0/32 mm v tl. cca 0,2 m pod asfaltovým chodníkem - plocha 13,144 m2; pás chodníku podél nově osazených obrub</t>
  </si>
  <si>
    <t>566901161.1</t>
  </si>
  <si>
    <t>Vyspravení podkladu po překopech inženýrských sítí plochy do 15 m2 obalovaným kamenivem ACP tl. 60 mm</t>
  </si>
  <si>
    <t>1026181740</t>
  </si>
  <si>
    <t>Vyspravení podkladu po překopech inženýrských sítí plochy do 15 m2 s rozprostřením a zhutněním obalovaným kamenivem ACP tl. 60 mm</t>
  </si>
  <si>
    <t>https://podminky.urs.cz/item/CS_URS_2025_02/566901161.1</t>
  </si>
  <si>
    <t>Poznámka k položce:_x000D_
- směs asfaltová obalovaná podkladní ACP 16 S_x000D_
- vrstva dle ČSN 73 6121_x000D_
_x000D_
Do výpočtu je zahrnuta i plocha asfaltu v místě varovného pásu (část chodníku). Předpoklad vyasfaltování celé plochy s následným výřezem prostoru pro položení bezbariérových úprav.</t>
  </si>
  <si>
    <t>1854045560</t>
  </si>
  <si>
    <t>Poznámka k položce:_x000D_
- směs asfaltová obalovaná podkladní ACP 16 S_x000D_
- vrstva dle ČSN 73 6121_x000D_
_x000D_
Do výpočtu je zahrnuta i plocha asfaltu v místě varovného pásu. Předpoklad vyasfaltování celé plochy s následným výřezem prostoru pro položení bezbariérových úprav.</t>
  </si>
  <si>
    <t>"podkladní vrstva ACP 16 S tl. 60 mm</t>
  </si>
  <si>
    <t>"předpokládaná tl. asfaltového podkladu 150 mm - plocha 76,037 m2</t>
  </si>
  <si>
    <t>(293,37+61,814+12,0+13,0)*0,2</t>
  </si>
  <si>
    <t>572340111</t>
  </si>
  <si>
    <t>Vyspravení krytu komunikací po překopech pl do 15 m2 asfaltovým betonem ACO tl přes 30 do 50 mm</t>
  </si>
  <si>
    <t>108719619</t>
  </si>
  <si>
    <t>Vyspravení krytu komunikací po překopech inženýrských sítí plochy do 15 m2 asfaltovým betonem ACO, po zhutnění tl. přes 30 do 50 mm</t>
  </si>
  <si>
    <t>https://podminky.urs.cz/item/CS_URS_2025_02/572340111</t>
  </si>
  <si>
    <t>Poznámka k položce:_x000D_
- směs asfaltová obalovaná vrstva obrusná ACO 11_x000D_
- vrstva dle ČSN 73 6121_x000D_
_x000D_
Do výpočtu je zahrnuta i plocha asfaltu v místě varovného pásu (část chodníku). Předpoklad vyasfaltování celé plochy s následným výřezem prostoru pro položení bezbariérových úprav.</t>
  </si>
  <si>
    <t>"obrusná vrstva AC0 11 tl. 40 mm</t>
  </si>
  <si>
    <t>-1818268083</t>
  </si>
  <si>
    <t>Poznámka k položce:_x000D_
- směs asfaltová obalovaná vrstva obrusná ACO 11_x000D_
- vrstva dle ČSN 73 6121_x000D_
_x000D_
Do výpočtu je zahrnuta i plocha asfaltu v místě varovného pásu. Předpoklad vyasfaltování celé plochy s následným výřezem prostoru pro položení bezbariérových úprav.</t>
  </si>
  <si>
    <t>"předpokládaná tl. asfaltového krytu 70 mm - plocha 76,037 m2</t>
  </si>
  <si>
    <t>573111112</t>
  </si>
  <si>
    <t>Postřik živičný infiltrační s posypem z asfaltu množství 1 kg/m2</t>
  </si>
  <si>
    <t>1963502393</t>
  </si>
  <si>
    <t>Postřik infiltrační PI z asfaltu silničního s posypem kamenivem, v množství 1,00 kg/m2</t>
  </si>
  <si>
    <t>https://podminky.urs.cz/item/CS_URS_2025_02/573111112</t>
  </si>
  <si>
    <t>Poznámka k položce:_x000D_
- vrstva dle ČSN EN 13808_x000D_
- postřik infiltrační asfaltový 0,8 kg/m2 s posypem kameniva v množství 2,5 kg/m2</t>
  </si>
  <si>
    <t>"postřik infiltrační</t>
  </si>
  <si>
    <t>"postřik infiltrační - plocha 76,037 m2</t>
  </si>
  <si>
    <t>380,184*0,2</t>
  </si>
  <si>
    <t>"postřik spojovací - plocha 76,037 m2</t>
  </si>
  <si>
    <t>-429621948</t>
  </si>
  <si>
    <t>"postřik spojovací</t>
  </si>
  <si>
    <t>573911115</t>
  </si>
  <si>
    <t>Asfaltový regenerační postřik s posypem kameniva v množství 0,5 kg/m2</t>
  </si>
  <si>
    <t>582189115</t>
  </si>
  <si>
    <t>Asfaltový postřik regenerační PR s posypem kameniva v množství 0,50 kg/m2</t>
  </si>
  <si>
    <t>https://podminky.urs.cz/item/CS_URS_2025_02/573911115</t>
  </si>
  <si>
    <t>"nátěr asfaltovou emulzí + posyp drtí 2/5 mm v šířce 0,2 m</t>
  </si>
  <si>
    <t>49,58*0,2</t>
  </si>
  <si>
    <t>3,75*0,2</t>
  </si>
  <si>
    <t>"nátěr asfaltovou emulzí + posyp drtí 2/5 mm - dl. 410,006 m v šířce 0,2 m</t>
  </si>
  <si>
    <t>410,006*0,2</t>
  </si>
  <si>
    <t>577134011</t>
  </si>
  <si>
    <t>Asfaltový beton vrstva obrusná ACO 11+ tř. I tl 40 mm š do 1,5 m z nemodifikovaného asfaltu</t>
  </si>
  <si>
    <t>-266156487</t>
  </si>
  <si>
    <t>Asfaltový beton vrstva obrusná ACO 11 z nemodifikovaného asfaltu s rozprostřením a se zhutněním ACO 11+ v pruhu šířky do 1,5 m, po zhutnění tl. 40 mm</t>
  </si>
  <si>
    <t>https://podminky.urs.cz/item/CS_URS_2025_02/577134011</t>
  </si>
  <si>
    <t>Poznámka k položce:_x000D_
- směs asfaltová obalovaná vrstva obrusná ACO 11_x000D_
- vrstva dle ČSN 73 6121_x000D_
_x000D_
Do výpočtu je zahrnuta i plocha asfaltu v místě varovného a signálního pásu včetně vizuálního kontrastního vyznačení bezpečnostního odstupu. Předpoklad vyasfaltování celé plochy s následným výřezem prostoru pro položení bezbariérových úprav.</t>
  </si>
  <si>
    <t>596211210</t>
  </si>
  <si>
    <t>Kladení zámkové dlažby komunikací pro pěší ručně tl 80 mm skupiny A pl do 50 m2</t>
  </si>
  <si>
    <t>-813669340</t>
  </si>
  <si>
    <t>Kladení dlažby z betonových zámkových dlaždic komunikací pro pěší ručně s ložem z kameniva těženého nebo drceného tl. do 40 mm, s vyplněním spár s dvojitým hutněním, vibrováním a se smetením přebytečného materiálu na krajnici tl. 80 mm skupiny A, pro plochy do 50 m2</t>
  </si>
  <si>
    <t>https://podminky.urs.cz/item/CS_URS_2025_02/596211210</t>
  </si>
  <si>
    <t>"položení zámkové dlažby tl. 80 mm včetně lože ve výřezech asfaltového chodníku a nástupiště zastávky MHD</t>
  </si>
  <si>
    <t>4,76   "varovné pásy š. 400 mm - dlažba pro nevidomé; barevná"</t>
  </si>
  <si>
    <t>2,5   "signální pás š. 800 mm - dlažba pro nevidomé; barevná"</t>
  </si>
  <si>
    <t>2,4   "vizuálně kontrastní vyznačení bezpečnostního odstupu š. 200 mm - zámková dlažba se zkosenými hranami, barevná"</t>
  </si>
  <si>
    <t>"asfaltový chodník, nástupiště zastávky MHD</t>
  </si>
  <si>
    <t>"dlažba pro nevidomé tl. 80 mm; barva červená</t>
  </si>
  <si>
    <t>4,76   "varovné pásy š. 400 mm"</t>
  </si>
  <si>
    <t>2,5   "signální pás š. 800 mm"</t>
  </si>
  <si>
    <t>7,26*0,1</t>
  </si>
  <si>
    <t>"asfaltový chodník, nástupiště zastávky MHD - vizuálně kontrastní vyznačení bezpečnostního odstupu š. 200 mm</t>
  </si>
  <si>
    <t>"zámková dlažba se zkosenými hranami, barevná - plocha 2,4 m2</t>
  </si>
  <si>
    <t>2,4*1,1</t>
  </si>
  <si>
    <t>695655770</t>
  </si>
  <si>
    <t>"varovné pásy, signální pásy a vizuál. kontrastní vyznačení bezpeč. odstupu v chodníku s asfaltovým krytem</t>
  </si>
  <si>
    <t>"příplatek za montáž zámkové dlažby tl. 80 mm do výřezů v asfaltovém krytu - plocha 9,66 m2</t>
  </si>
  <si>
    <t>596911111</t>
  </si>
  <si>
    <t>Kladení šlapáků v rovině a svahu do 1:5</t>
  </si>
  <si>
    <t>-372241694</t>
  </si>
  <si>
    <t>Kladení šlapáků z jednotlivých kusů do lože ze štěrkopísku nebo z prohozené zeminy v rovině nebo na svahu do 1:5</t>
  </si>
  <si>
    <t>https://podminky.urs.cz/item/CS_URS_2025_02/596911111</t>
  </si>
  <si>
    <t>"nášlapy z betonových dlaždic  500/500/50 mm v záhonu č. 2 umístěných po 6 kusech ve třetinách délky záhonu - plocha celkem 3,0 m2</t>
  </si>
  <si>
    <t>0,5*0,5*6*2</t>
  </si>
  <si>
    <t>59246003</t>
  </si>
  <si>
    <t>dlažba plošná terasová betonová 500x500mm tl 50mm</t>
  </si>
  <si>
    <t>-571308429</t>
  </si>
  <si>
    <t>"kladení ve formě šlapáků s mezerami</t>
  </si>
  <si>
    <t>0,5*0,5*6*2*1,1</t>
  </si>
  <si>
    <t>1398667436</t>
  </si>
  <si>
    <t>322,232</t>
  </si>
  <si>
    <t>61,774</t>
  </si>
  <si>
    <t>6,0+6,0   "L+P"</t>
  </si>
  <si>
    <t>322,232*1,05</t>
  </si>
  <si>
    <t>61,774*1,05</t>
  </si>
  <si>
    <t>(6,0+6,0)*1,05   "L+P"</t>
  </si>
  <si>
    <t>32</t>
  </si>
  <si>
    <t>"výška nástupní hrany 200 mm</t>
  </si>
  <si>
    <t>10,0   "obrubník přímý"</t>
  </si>
  <si>
    <t>2,0   "obrubník náběhový"</t>
  </si>
  <si>
    <t>33</t>
  </si>
  <si>
    <t>59217095</t>
  </si>
  <si>
    <t>obrubník betonový bezbariérový přímý 330mm</t>
  </si>
  <si>
    <t>-1156492972</t>
  </si>
  <si>
    <t>10,0*1,01</t>
  </si>
  <si>
    <t>34</t>
  </si>
  <si>
    <t>59217092</t>
  </si>
  <si>
    <t>obrubník betonový bezbariérový náběhový 310-330mm</t>
  </si>
  <si>
    <t>1057797097</t>
  </si>
  <si>
    <t>2,0*1,01</t>
  </si>
  <si>
    <t>35</t>
  </si>
  <si>
    <t>59217094</t>
  </si>
  <si>
    <t>obrubník betonový bezbarierový přechodový 250-310mm</t>
  </si>
  <si>
    <t>412343413</t>
  </si>
  <si>
    <t>36</t>
  </si>
  <si>
    <t>(322,232+61,774+12,0)*0,035</t>
  </si>
  <si>
    <t>37</t>
  </si>
  <si>
    <t>2114874672</t>
  </si>
  <si>
    <t>"výřezy v nově položeném asfaltovém chodníku a nástupišti zastávky MHD pro bezbariérové úpravy položením zámkové dlažby</t>
  </si>
  <si>
    <t>12,3   "varovné pásy š. 400 mm - dl. řezu 12,3 m"</t>
  </si>
  <si>
    <t>6,25   "signální pás š. 800 mm - dl. řezu 6,25 m"</t>
  </si>
  <si>
    <t>12,3   "vizuálně kontrastní vyznačení bezpečnostního odstupu š. 200 mm - dl. řezu 12,3 m"</t>
  </si>
  <si>
    <t>38</t>
  </si>
  <si>
    <t>1458270880</t>
  </si>
  <si>
    <t>2,125   "odpad z asfaltu tl. 100 mm - odtěžený"</t>
  </si>
  <si>
    <t>39</t>
  </si>
  <si>
    <t>-654281057</t>
  </si>
  <si>
    <t>"uložení na recyklační skládku ve vzdálenosti 2 km (asfalt)</t>
  </si>
  <si>
    <t>2,125*1</t>
  </si>
  <si>
    <t>40</t>
  </si>
  <si>
    <t>-1845663920</t>
  </si>
  <si>
    <t>41</t>
  </si>
  <si>
    <t>-1415391066</t>
  </si>
  <si>
    <t>42</t>
  </si>
  <si>
    <t>403 - Úprava zelených pásů</t>
  </si>
  <si>
    <t>267,21</t>
  </si>
  <si>
    <t>"výkopek pro zpětný zásyp podél nově osazených silničních obrub v zeleném pásu - objem 24,101 m3</t>
  </si>
  <si>
    <t>"zelené pásy s ornicí v tl. 100 mm - dl. 173,236 m</t>
  </si>
  <si>
    <t>173,236*0,07</t>
  </si>
  <si>
    <t>"zelené pásy s ornicí v tl. 50 mm - dl. 201,339 m</t>
  </si>
  <si>
    <t>201,339*0,07</t>
  </si>
  <si>
    <t>"ornice k rozprostření v zeleném pásu - objem 20,165 m3</t>
  </si>
  <si>
    <t>"rozprostření ornice v tl. 100 mm - plocha 136,08 m2</t>
  </si>
  <si>
    <t>136,08*0,1</t>
  </si>
  <si>
    <t>"rozprostření ornice v tl. 50 mm - plocha 131,13 m2</t>
  </si>
  <si>
    <t>131,13*0,05</t>
  </si>
  <si>
    <t>"výkopek pro zpětný zásyp podél nově osazených silničních obrub v zeleném pásu - objem 26,221 m3</t>
  </si>
  <si>
    <t>"zásyp podél nově osazených silničních obrub v zeleném pásu - 0,07 m3/m</t>
  </si>
  <si>
    <t>"úprava zelených ploch - vyrovnání terénu - plocha 267,21 m2</t>
  </si>
  <si>
    <t>"úprava zelených ploch - rozprostření ornice - celková plocha 267,21 m2</t>
  </si>
  <si>
    <t>136,08</t>
  </si>
  <si>
    <t>131,13</t>
  </si>
  <si>
    <t>136,08*0,1*1,3</t>
  </si>
  <si>
    <t>131,13*0,05*1,3</t>
  </si>
  <si>
    <t>136,08+131,13</t>
  </si>
  <si>
    <t>267,21*0,03 'Přepočtené koeficientem množství</t>
  </si>
  <si>
    <t>(136,08+131,13)*0,1</t>
  </si>
  <si>
    <t>26,721*0,03 'Přepočtené koeficientem množství</t>
  </si>
  <si>
    <t>267,21*0,005</t>
  </si>
  <si>
    <t>1,336*1,667 'Přepočtené koeficientem množství</t>
  </si>
  <si>
    <t>005 - Vegetační úpravy - záhony č.1-č.6</t>
  </si>
  <si>
    <t>501 - Záhon č.1 (v úseku 3 - plocha 56,0 m2)</t>
  </si>
  <si>
    <t xml:space="preserve">    SPEC1 - Specifikace HSV - Seznam rostlin</t>
  </si>
  <si>
    <t xml:space="preserve">      501 - Trvalky</t>
  </si>
  <si>
    <t xml:space="preserve">      502 - Keře</t>
  </si>
  <si>
    <t>119005123</t>
  </si>
  <si>
    <t>Vytyčení výsadeb zapojených nebo v záhonu plochy přes 10 do 100 m2 s rozmístěním rostlin nepravidelně ve stejnorodých skupinách</t>
  </si>
  <si>
    <t>2062733219</t>
  </si>
  <si>
    <t>Vytyčení výsadeb s rozmístěním rostlin dle projektové dokumentace zapojených nebo v záhonu, plochy přes 10 do 100 m2 individuálně ve stejnorodých skupinách</t>
  </si>
  <si>
    <t>https://podminky.urs.cz/item/CS_URS_2025_02/119005123</t>
  </si>
  <si>
    <t>"vytýčení výsadeb trvalek a keřů - plocha 56,0 m2</t>
  </si>
  <si>
    <t>56,0</t>
  </si>
  <si>
    <t>1497440169</t>
  </si>
  <si>
    <t>"plošná úprava terénu před rozprostřením konstrukce záhonu - nerovnosti cca 5-6 cm</t>
  </si>
  <si>
    <t>1813011.R</t>
  </si>
  <si>
    <t>Rozprostření písku na plochu trvalkových záhonů v mocnosti 50 mm v rovině a svahu do 1:5</t>
  </si>
  <si>
    <t>606137622</t>
  </si>
  <si>
    <t>"součást půdní skladby trvalkového záhonu - plocha 56,0 m2</t>
  </si>
  <si>
    <t>58331351</t>
  </si>
  <si>
    <t>kamenivo těžené drobné frakce 0/4</t>
  </si>
  <si>
    <t>-875886537</t>
  </si>
  <si>
    <t>"ztratné 5%</t>
  </si>
  <si>
    <t>"objemová hmotnost 1,75 t/m3</t>
  </si>
  <si>
    <t>56,0*0,05*1,75*1,05</t>
  </si>
  <si>
    <t>721175780</t>
  </si>
  <si>
    <t>"rozprostření ornice v ploše záhonu trvalek a keřů v tl. cca 100 mm - plocha 56,0 m2</t>
  </si>
  <si>
    <t>"součást půdní skladby záhonu</t>
  </si>
  <si>
    <t>10364101.2</t>
  </si>
  <si>
    <t>zemina pro terénní úpravy - ornice jemná</t>
  </si>
  <si>
    <t>odvozená z CS ÚRS 2025 025</t>
  </si>
  <si>
    <t>2057701235</t>
  </si>
  <si>
    <t>"specifikace - ornice jemná v tl. 100 mm (včetně pořizovacích nákladů)</t>
  </si>
  <si>
    <t>"předpokládaná obj. hmotnost 1,3 t/m3</t>
  </si>
  <si>
    <t>56,0*0,1*1,3</t>
  </si>
  <si>
    <t>183111111</t>
  </si>
  <si>
    <t>Hloubení jamek bez výměny půdy zeminy skupiny 1 až 4 obj do 0,002 m3 v rovině a svahu do 1:5</t>
  </si>
  <si>
    <t>-1550715443</t>
  </si>
  <si>
    <t>Hloubení jamek pro vysazování rostlin v zemině skupiny 1 až 4 bez výměny půdy v rovině nebo na svahu do 1:5, objemu do 0,002 m3</t>
  </si>
  <si>
    <t>https://podminky.urs.cz/item/CS_URS_2025_02/183111111</t>
  </si>
  <si>
    <t>"jamky pro výsadbu trvalek - cca 0,002 m3/kus (do hl. 0,15 m)</t>
  </si>
  <si>
    <t>15   "trvalky v záhonu"</t>
  </si>
  <si>
    <t>183111114</t>
  </si>
  <si>
    <t>Hloubení jamek bez výměny půdy zeminy skupiny 1 až 4 obj přes 0,01 do 0,02 m3 v rovině a svahu do 1:5</t>
  </si>
  <si>
    <t>701175236</t>
  </si>
  <si>
    <t>Hloubení jamek pro vysazování rostlin v zemině skupiny 1 až 4 bez výměny půdy v rovině nebo na svahu do 1:5, objemu přes 0,01 do 0,02 m3</t>
  </si>
  <si>
    <t>https://podminky.urs.cz/item/CS_URS_2025_02/183111114</t>
  </si>
  <si>
    <t>"jamky pro výsadbu keřů v oblasti záhonu bez výměny půdy - 53 ks; objem jamky cca 0,012 m3/kus (do hl. 0,3 m)</t>
  </si>
  <si>
    <t>53</t>
  </si>
  <si>
    <t>183205111</t>
  </si>
  <si>
    <t>Založení záhonu v rovině a svahu do 1:5 zemina skupiny 1 a 2</t>
  </si>
  <si>
    <t>-1431287426</t>
  </si>
  <si>
    <t>Založení záhonu pro výsadbu rostlin v rovině nebo na svahu do 1:5 v zemině skupiny 1 až 2</t>
  </si>
  <si>
    <t>https://podminky.urs.cz/item/CS_URS_2025_02/183205111</t>
  </si>
  <si>
    <t>"založení záhonu trvalek a keřů - plocha 56,0 m2</t>
  </si>
  <si>
    <t>183211322</t>
  </si>
  <si>
    <t>Výsadba květin krytokořenných průměru kontejneru přes 80 do 120 mm</t>
  </si>
  <si>
    <t>-438731226</t>
  </si>
  <si>
    <t>Výsadba květin do připravené půdy se zalitím do připravené půdy, se zalitím květin krytokořenných o průměru kontejneru přes 80 do 120 mm</t>
  </si>
  <si>
    <t>https://podminky.urs.cz/item/CS_URS_2025_02/183211322</t>
  </si>
  <si>
    <t>"trvalky v záhonu - počet 15 ks</t>
  </si>
  <si>
    <t>183403114</t>
  </si>
  <si>
    <t>Obdělání půdy kultivátorováním v rovině a svahu do 1:5</t>
  </si>
  <si>
    <t>-9324077</t>
  </si>
  <si>
    <t>Obdělání půdy kultivátorováním v rovině nebo na svahu do 1:5</t>
  </si>
  <si>
    <t>https://podminky.urs.cz/item/CS_URS_2025_02/183403114</t>
  </si>
  <si>
    <t>"kultivace (promíchání) půdy v oblasti záhonu (rotavátor) - plocha 56,0 m2</t>
  </si>
  <si>
    <t>183403131</t>
  </si>
  <si>
    <t>Obdělání půdy rytím v zemině skupiny 1 a 2 v rovině a svahu do 1:5</t>
  </si>
  <si>
    <t>718605893</t>
  </si>
  <si>
    <t>Obdělání půdy rytím půdy hl. do 200 mm v zemině skupiny 1 až 2 v rovině nebo na svahu do 1:5</t>
  </si>
  <si>
    <t>https://podminky.urs.cz/item/CS_URS_2025_02/183403131</t>
  </si>
  <si>
    <t>"prokypření navezeného materiálu v oblasti záhonu do hloubky 200 mm - plocha 56,0 m2</t>
  </si>
  <si>
    <t>184102111</t>
  </si>
  <si>
    <t>Výsadba dřeviny s balem D přes 0,1 do 0,2 m do jamky se zalitím v rovině a svahu do 1:5</t>
  </si>
  <si>
    <t>99599530</t>
  </si>
  <si>
    <t>Výsadba dřeviny s balem do předem vyhloubené jamky se zalitím v rovině nebo na svahu do 1:5, při průměru balu přes 100 do 200 mm</t>
  </si>
  <si>
    <t>https://podminky.urs.cz/item/CS_URS_2025_02/184102111</t>
  </si>
  <si>
    <t>"výsadba keřů v oblasti záhonu bez výměny půdy - 53 ks</t>
  </si>
  <si>
    <t>184911161</t>
  </si>
  <si>
    <t>Mulčování záhonů kačírkem tl vrstvy přes 0,05 do 0,1 m v rovině a svahu do 1:5</t>
  </si>
  <si>
    <t>-1557381816</t>
  </si>
  <si>
    <t>Mulčování záhonů kačírkem nebo drceným kamenivem tloušťky mulče přes 50 do 100 mm v rovině nebo na svahu do 1:5</t>
  </si>
  <si>
    <t>https://podminky.urs.cz/item/CS_URS_2025_02/184911161</t>
  </si>
  <si>
    <t>"mulčování záhonu drceným kamenivem frakce 8/16 mm v tl. 60 mm - plocha 56,0 m2</t>
  </si>
  <si>
    <t>58343872</t>
  </si>
  <si>
    <t>kamenivo drcené hrubé frakce 8/16</t>
  </si>
  <si>
    <t>-168457986</t>
  </si>
  <si>
    <t>"specifikace - drcené kamenivo frakce 8/16 mm v tl. 60 mm - plocha 56,0 m2</t>
  </si>
  <si>
    <t>"objemová hmotnost cca 1,5 t/m3</t>
  </si>
  <si>
    <t>56,0*0,06*1,5</t>
  </si>
  <si>
    <t>185802113</t>
  </si>
  <si>
    <t>Hnojení půdy umělým hnojivem na široko v rovině a svahu do 1:5</t>
  </si>
  <si>
    <t>1693098686</t>
  </si>
  <si>
    <t>Hnojení půdy nebo trávníku v rovině nebo na svahu do 1:5 umělým hnojivem na široko</t>
  </si>
  <si>
    <t>https://podminky.urs.cz/item/CS_URS_2025_02/185802113</t>
  </si>
  <si>
    <t>"hnojení záhonu (zapravení do půdy) - dávkování 30 g/m2 (např. Terracottem)</t>
  </si>
  <si>
    <t>56,0*0,03*0,001</t>
  </si>
  <si>
    <t>2519115.M</t>
  </si>
  <si>
    <t>půdní kondicionér granulovaný (bal 10 kg)</t>
  </si>
  <si>
    <t>-703707849</t>
  </si>
  <si>
    <t>Poznámka k položce:_x000D_
Referenční výrobek: TerraCottem</t>
  </si>
  <si>
    <t>0,002*1000 'Přepočtené koeficientem množství</t>
  </si>
  <si>
    <t>-1851116047</t>
  </si>
  <si>
    <t>"hnojení záhonu (zapravení do půdy) - dávkování 30 g/m2 (např. Agrosil)</t>
  </si>
  <si>
    <t>2519116.M</t>
  </si>
  <si>
    <t>půdní kondicionér granulovaný (bal 25 kg)</t>
  </si>
  <si>
    <t>-299518161</t>
  </si>
  <si>
    <t>Poznámka k položce:_x000D_
Referenční výrobek: Agrosil LR</t>
  </si>
  <si>
    <t>185804311</t>
  </si>
  <si>
    <t>Zalití rostlin vodou plocha do 20 m2</t>
  </si>
  <si>
    <t>431867526</t>
  </si>
  <si>
    <t>Zalití rostlin vodou plochy záhonů jednotlivě do 20 m2</t>
  </si>
  <si>
    <t>https://podminky.urs.cz/item/CS_URS_2025_02/185804311</t>
  </si>
  <si>
    <t>"zálivka záhonu po výsadbě - 10,0 l/m2</t>
  </si>
  <si>
    <t>56,0*10,0/1000</t>
  </si>
  <si>
    <t>185851121</t>
  </si>
  <si>
    <t>Dovoz vody pro zálivku rostlin za vzdálenost do 1000 m</t>
  </si>
  <si>
    <t>1221962930</t>
  </si>
  <si>
    <t>Dovoz vody pro zálivku rostlin na vzdálenost do 1000 m</t>
  </si>
  <si>
    <t>https://podminky.urs.cz/item/CS_URS_2025_02/185851121</t>
  </si>
  <si>
    <t>185851129</t>
  </si>
  <si>
    <t>Příplatek k dovozu vody pro zálivku rostlin do 1000 m ZKD 1000 m</t>
  </si>
  <si>
    <t>1830296411</t>
  </si>
  <si>
    <t>Dovoz vody pro zálivku rostlin Příplatek k ceně za každých dalších i započatých 1000 m</t>
  </si>
  <si>
    <t>https://podminky.urs.cz/item/CS_URS_2025_02/185851129</t>
  </si>
  <si>
    <t>"dovoz vody ze vzdálenosti 5 km (předpoklad)</t>
  </si>
  <si>
    <t>0,56*4</t>
  </si>
  <si>
    <t>-1274450400</t>
  </si>
  <si>
    <t>SPEC1</t>
  </si>
  <si>
    <t>Specifikace HSV - Seznam rostlin</t>
  </si>
  <si>
    <t>Trvalky</t>
  </si>
  <si>
    <t>501008</t>
  </si>
  <si>
    <t>Miscanthus sinensis 'Gracillimus'</t>
  </si>
  <si>
    <t>1266347406</t>
  </si>
  <si>
    <t>Poznámka k položce:_x000D_
K11 kontejner</t>
  </si>
  <si>
    <t>501901.R</t>
  </si>
  <si>
    <t>ztratné trvalky</t>
  </si>
  <si>
    <t>%</t>
  </si>
  <si>
    <t>-1831765086</t>
  </si>
  <si>
    <t>Keře</t>
  </si>
  <si>
    <t>502001</t>
  </si>
  <si>
    <t>Physocarpus opulifolius 'Diabolo'</t>
  </si>
  <si>
    <t>-1074449931</t>
  </si>
  <si>
    <t>502002</t>
  </si>
  <si>
    <t>Spiraea japonica 'Anthony Waterer'</t>
  </si>
  <si>
    <t>-1819380627</t>
  </si>
  <si>
    <t>502003</t>
  </si>
  <si>
    <t>Weigela florida 'Carnaval'</t>
  </si>
  <si>
    <t>-1694362741</t>
  </si>
  <si>
    <t>Poznámka k položce:_x000D_
Dorůstá do výšky 200 cm</t>
  </si>
  <si>
    <t>502901.R</t>
  </si>
  <si>
    <t>ztratné keře</t>
  </si>
  <si>
    <t>924196447</t>
  </si>
  <si>
    <t>502 - Záhon č.2 (v úseku 4 - plocha 56,0 m2)</t>
  </si>
  <si>
    <t xml:space="preserve">      503 - Cibuloviny</t>
  </si>
  <si>
    <t>"vytýčení výsadeb trvalek a cibulovin - plocha 56,0 m2</t>
  </si>
  <si>
    <t>731297688</t>
  </si>
  <si>
    <t>"přemístění výkopku z mezideponie na pozemku investora ve vzdál. do 3 km pro doplnění zásypů v oblasti záhonu (předpoklad zpětného využití výkopku)</t>
  </si>
  <si>
    <t>"výkopek pro zpětný zásyp podél nově osazených silničních obrub - objem 1,709 m3</t>
  </si>
  <si>
    <t>35,431*0,07</t>
  </si>
  <si>
    <t>-1383417817</t>
  </si>
  <si>
    <t>"nakládka výkopku na mezideponii na pozemku investora pro doplnění zásypů v oblasti záhonu (předpoklad zpětného využití výkopku)</t>
  </si>
  <si>
    <t>"výkopek pro zpětný zásyp podél nově osazených silničních obrub - objem 2,48 m3</t>
  </si>
  <si>
    <t>897519423</t>
  </si>
  <si>
    <t>"zásyp zeminou v oblasti záhonu (předpoklad zpětného využití výkopku)</t>
  </si>
  <si>
    <t>"zásyp podél nově osazených silničních obrub - dl. 35,431 m; 0,07 m3/m</t>
  </si>
  <si>
    <t>-749350849</t>
  </si>
  <si>
    <t>"rozprostření ornice v ploše záhonu trvalek a cibulovin v tl. cca 100 mm - plocha 56,0 m2</t>
  </si>
  <si>
    <t>776968385</t>
  </si>
  <si>
    <t>275   "trvalky v záhonu"</t>
  </si>
  <si>
    <t>"jamky pro výsadbu cibulovin - cca 0,002 m3/kus (do hl. 0,15 m)</t>
  </si>
  <si>
    <t>300   "cibuloviny v záhonu"</t>
  </si>
  <si>
    <t>"založení záhonu trvalek a cibulovin - plocha 56,0 m2</t>
  </si>
  <si>
    <t>183211313</t>
  </si>
  <si>
    <t>Výsadba cibulí nebo hlíz</t>
  </si>
  <si>
    <t>2011143575</t>
  </si>
  <si>
    <t>Výsadba květin do připravené půdy se zalitím do připravené půdy, se zalitím cibulí nebo hlíz</t>
  </si>
  <si>
    <t>https://podminky.urs.cz/item/CS_URS_2025_02/183211313</t>
  </si>
  <si>
    <t>"cibuloviny v záhonu - počet 300 ks</t>
  </si>
  <si>
    <t>300</t>
  </si>
  <si>
    <t>"trvalky v záhonu - počet 275 ks</t>
  </si>
  <si>
    <t>275</t>
  </si>
  <si>
    <t>-1033075220</t>
  </si>
  <si>
    <t>-1148451086</t>
  </si>
  <si>
    <t>123710847</t>
  </si>
  <si>
    <t>501001</t>
  </si>
  <si>
    <t>Aster ageratoides 'Ezo Murasaki'</t>
  </si>
  <si>
    <t>1539158031</t>
  </si>
  <si>
    <t>Poznámka k položce:_x000D_
K9 kontejner</t>
  </si>
  <si>
    <t>501003</t>
  </si>
  <si>
    <t>Calamintha nepeta 'Triumphator'</t>
  </si>
  <si>
    <t>-1644785456</t>
  </si>
  <si>
    <t>501005</t>
  </si>
  <si>
    <t>Liatris spicata 'Kobold'</t>
  </si>
  <si>
    <t>1349935488</t>
  </si>
  <si>
    <t>501007</t>
  </si>
  <si>
    <t>Miscanthus sinensis 'Silberspinne''</t>
  </si>
  <si>
    <t>1090117844</t>
  </si>
  <si>
    <t>Miscanthus sinensis 'Adagio'</t>
  </si>
  <si>
    <t>501009</t>
  </si>
  <si>
    <t>Pennisetum alopecuroides 'Hameln'</t>
  </si>
  <si>
    <t>-2310815</t>
  </si>
  <si>
    <t>501010</t>
  </si>
  <si>
    <t>Perovskia atriplicifolia 'Blue Spire'</t>
  </si>
  <si>
    <t>1433016918</t>
  </si>
  <si>
    <t>501011</t>
  </si>
  <si>
    <t>Rudbeckia fulgida 'Goldsturm'</t>
  </si>
  <si>
    <t>-1588958541</t>
  </si>
  <si>
    <t>501012</t>
  </si>
  <si>
    <t>Salvia nemorosa 'Caradonna'</t>
  </si>
  <si>
    <t>628972484</t>
  </si>
  <si>
    <t>501013</t>
  </si>
  <si>
    <t>Salvia nemorosa 'Schneehügel'</t>
  </si>
  <si>
    <t>1821555724</t>
  </si>
  <si>
    <t>-1916148124</t>
  </si>
  <si>
    <t>Cibuloviny</t>
  </si>
  <si>
    <t>503001</t>
  </si>
  <si>
    <t>Narcissus 'Carlton'</t>
  </si>
  <si>
    <t>-1200074479</t>
  </si>
  <si>
    <t>Poznámka k položce:_x000D_
Dorůstá do výšky 40 cm</t>
  </si>
  <si>
    <t>503002</t>
  </si>
  <si>
    <t>Tulipa 'Barcelona'</t>
  </si>
  <si>
    <t>1156261712</t>
  </si>
  <si>
    <t>Poznámka k položce:_x000D_
Dorůstá do výšky 50 cm</t>
  </si>
  <si>
    <t>503901.R</t>
  </si>
  <si>
    <t>ztratné cibuloviny</t>
  </si>
  <si>
    <t>386755137</t>
  </si>
  <si>
    <t>503 - Záhon č.3 (v úseku 3 - plocha 39,0 m2)</t>
  </si>
  <si>
    <t>"vytýčení výsadeb trvalek a cibulovin - plocha 39,0 m2</t>
  </si>
  <si>
    <t>39,0</t>
  </si>
  <si>
    <t>-1677635867</t>
  </si>
  <si>
    <t>24,415*0,07</t>
  </si>
  <si>
    <t>1227929809</t>
  </si>
  <si>
    <t>20596953</t>
  </si>
  <si>
    <t>"zásyp podél nově osazených silničních obrub - dl. 24,415 m; 0,07 m3/m</t>
  </si>
  <si>
    <t>"součást půdní skladby trvalkového záhonu - plocha 39,0 m2</t>
  </si>
  <si>
    <t>39,0*0,05*1,75*1,05</t>
  </si>
  <si>
    <t>-738277934</t>
  </si>
  <si>
    <t>"rozprostření ornice v ploše záhonu trvalek a cibulovin v tl. cca 100 mm - plocha 39,0 m2</t>
  </si>
  <si>
    <t>-1151608375</t>
  </si>
  <si>
    <t>39,0*0,1*1,3</t>
  </si>
  <si>
    <t>202   "trvalky v záhonu"</t>
  </si>
  <si>
    <t>200   "cibuloviny v záhonu"</t>
  </si>
  <si>
    <t>"založení záhonu trvalek a cibulovin - plocha 39,0 m2</t>
  </si>
  <si>
    <t>"cibuloviny v záhonu - počet 200 ks</t>
  </si>
  <si>
    <t>200</t>
  </si>
  <si>
    <t>"trvalky v záhonu - počet 202 ks</t>
  </si>
  <si>
    <t>2135565911</t>
  </si>
  <si>
    <t>"kultivace (promíchání) půdy v oblasti záhonu (rotavátor) - plocha 39,0 m2</t>
  </si>
  <si>
    <t>-59192993</t>
  </si>
  <si>
    <t>"prokypření navezeného materiálu v oblasti záhonu do hloubky 200 mm - plocha 39,0 m2</t>
  </si>
  <si>
    <t>-302569402</t>
  </si>
  <si>
    <t>"mulčování záhonu drceným kamenivem frakce 8/16 mm v tl. 60 mm - plocha 39,0 m2</t>
  </si>
  <si>
    <t>2036753781</t>
  </si>
  <si>
    <t>"specifikace - drcené kamenivo frakce 8/16 mm v tl. 60 mm - plocha 39,0 m2</t>
  </si>
  <si>
    <t>39,0*0,06*1,5</t>
  </si>
  <si>
    <t>39,0*0,03*0,001</t>
  </si>
  <si>
    <t>0,001*1000 'Přepočtené koeficientem množství</t>
  </si>
  <si>
    <t>39,0*10,0/1000</t>
  </si>
  <si>
    <t>0,39*4</t>
  </si>
  <si>
    <t>-555873781</t>
  </si>
  <si>
    <t>-1469661362</t>
  </si>
  <si>
    <t>504 - Záhon č.4 (v úseku 3 - plocha 46,0 m2)</t>
  </si>
  <si>
    <t>"vytýčení výsadeb trvalek a cibulovin - plocha 46,0 m2</t>
  </si>
  <si>
    <t>46,0</t>
  </si>
  <si>
    <t>268063310</t>
  </si>
  <si>
    <t>"výkopek pro zpětný zásyp podél nově osazených silničních obrub - objem 1,509 m3</t>
  </si>
  <si>
    <t>21,558*0,07</t>
  </si>
  <si>
    <t>"výkopek pro zpětný zásyp v podloží rozšířeného záhonu po odtěžení konstrukce zúžené vozovky v křižovatce - plocha 27,61 m2 v tl. cca 0,3 m</t>
  </si>
  <si>
    <t>27,61*0,3</t>
  </si>
  <si>
    <t>"výkopek pro zpětný zásyp v podloží rozšířeného záhonu po odtěžení konstrukce zrušeného chodníku v křižovatce - plocha 1,49 m2 v tl. cca 0,2 m</t>
  </si>
  <si>
    <t>1,49*0,2</t>
  </si>
  <si>
    <t>2059927871</t>
  </si>
  <si>
    <t>1708837822</t>
  </si>
  <si>
    <t>"zásyp podél nově osazených silničních obrub - dl. 21,558 m; 0,07 m3/m</t>
  </si>
  <si>
    <t>"zásyp zeminou v podloží rozšířeného záhonu po odtěžení konstrukce zúžené vozovky v křižovatce - plocha 27,61 m2 v tl. cca 0,3 m</t>
  </si>
  <si>
    <t>"zásyp zeminou v podloží rozšířeného záhonu po odtěžení konstrukce zrušeného chodníku v křižovatce - plocha 1,49 m2 v tl. cca 0,2 m</t>
  </si>
  <si>
    <t>"součást půdní skladby trvalkového záhonu - plocha 46,0 m2</t>
  </si>
  <si>
    <t>46,0*0,05*1,75*1,05</t>
  </si>
  <si>
    <t>683336834</t>
  </si>
  <si>
    <t>"rozprostření ornice v ploše záhonu trvalek a cibulovin v tl. cca 100 mm - plocha 46,0 m2</t>
  </si>
  <si>
    <t>-240556041</t>
  </si>
  <si>
    <t>54,0*0,1*1,3</t>
  </si>
  <si>
    <t>265   "trvalky v záhonu"</t>
  </si>
  <si>
    <t>"založení záhonu trvalek a cibulovin - plocha 46,0 m2</t>
  </si>
  <si>
    <t>"trvalky v záhonu - počet 265 ks</t>
  </si>
  <si>
    <t>265</t>
  </si>
  <si>
    <t>1686998032</t>
  </si>
  <si>
    <t>"kultivace (promíchání) půdy v oblasti záhonu (rotavátor) - plocha 46,0 m2</t>
  </si>
  <si>
    <t>161042262</t>
  </si>
  <si>
    <t>"prokypření navezeného materiálu v oblasti záhonu do hloubky 200 mm - plocha 46,0 m2</t>
  </si>
  <si>
    <t>-1856574762</t>
  </si>
  <si>
    <t>"mulčování záhonu drceným kamenivem frakce 8/16 mm v tl. 60 mm - plocha 46,0 m2</t>
  </si>
  <si>
    <t>-1311408790</t>
  </si>
  <si>
    <t>"specifikace - drcené kamenivo frakce 8/16 mm v tl. 60 mm - plocha 46,0 m2</t>
  </si>
  <si>
    <t>46,0*0,06*1,5</t>
  </si>
  <si>
    <t>46,0*0,03*0,001</t>
  </si>
  <si>
    <t>185804312</t>
  </si>
  <si>
    <t>Zalití rostlin vodou plocha přes 20 m2</t>
  </si>
  <si>
    <t>-611041185</t>
  </si>
  <si>
    <t>Zalití rostlin vodou plochy záhonů jednotlivě přes 20 m2</t>
  </si>
  <si>
    <t>https://podminky.urs.cz/item/CS_URS_2025_02/185804312</t>
  </si>
  <si>
    <t>46,0*10,0/1000</t>
  </si>
  <si>
    <t>0,46*4</t>
  </si>
  <si>
    <t>501002</t>
  </si>
  <si>
    <t>Achillea hybrida 'Moonshine'</t>
  </si>
  <si>
    <t>-307764006</t>
  </si>
  <si>
    <t>501004</t>
  </si>
  <si>
    <t>Deschampsia caespitosa 'Pálava'</t>
  </si>
  <si>
    <t>-750614944</t>
  </si>
  <si>
    <t>501006</t>
  </si>
  <si>
    <t>-366476516</t>
  </si>
  <si>
    <t>1069194667</t>
  </si>
  <si>
    <t>-1418904222</t>
  </si>
  <si>
    <t>505 - Záhon č.5 (v úseku 2 - plocha 117,0 m2)</t>
  </si>
  <si>
    <t>"vytýčení výsadeb trvalek a keřů - plocha 117,0 m2</t>
  </si>
  <si>
    <t>117,0</t>
  </si>
  <si>
    <t>41471865</t>
  </si>
  <si>
    <t>"výkopek pro zpětný zásyp podél nově osazených silničních obrub - objem 2,739 m3</t>
  </si>
  <si>
    <t>39,133*0,07</t>
  </si>
  <si>
    <t>"výkopek pro zpětný zásyp v podloží rozšířeného záhonu po odtěžení konstrukce zúžené vozovky v křižovatce - plocha 32,92 m2 v tl. cca 0,3 m</t>
  </si>
  <si>
    <t>32,92*0,3</t>
  </si>
  <si>
    <t>-0,793   "odpočet objemu chybějící zeminy (zemina zásypová ve specifikaci)"</t>
  </si>
  <si>
    <t>288184766</t>
  </si>
  <si>
    <t>-1809669874</t>
  </si>
  <si>
    <t>"zásyp podél nově osazených silničních obrub - dl. 39,133 m; 0,07 m3/m</t>
  </si>
  <si>
    <t>"zásyp zeminou v podloží rozšířeného záhonu po odtěžení konstrukce zúžené vozovky v křižovatce - plocha 32,92 m2 v tl. cca 0,3 m</t>
  </si>
  <si>
    <t>1036401.M</t>
  </si>
  <si>
    <t>zásypová zemina hutnitelná</t>
  </si>
  <si>
    <t>679262774</t>
  </si>
  <si>
    <t>"specifikace - zásypová zemina hutnitelná včetně dopravních nákladů</t>
  </si>
  <si>
    <t>"doplnění chybějící zásypové zeminy</t>
  </si>
  <si>
    <t>0,793*1,7</t>
  </si>
  <si>
    <t>"součást půdní skladby trvalkového záhonu - plocha 117,0 m2</t>
  </si>
  <si>
    <t>117,0*0,05*1,75*1,05</t>
  </si>
  <si>
    <t>-406960187</t>
  </si>
  <si>
    <t>"rozprostření ornice v ploše záhonu trvalek a cibulovin v tl. cca 100 mm - plocha 117,0 m2</t>
  </si>
  <si>
    <t>-1101963678</t>
  </si>
  <si>
    <t>117,0*0,1*1,3</t>
  </si>
  <si>
    <t>783   "trvalky v záhonu"</t>
  </si>
  <si>
    <t>600   "cibuloviny v záhonu"</t>
  </si>
  <si>
    <t>"založení záhonu trvalek a cibulovin - plocha 117,0 m2</t>
  </si>
  <si>
    <t>"cibuloviny v záhonu - počet 600 ks</t>
  </si>
  <si>
    <t>600</t>
  </si>
  <si>
    <t>"trvalky v záhonu - počet 783 ks</t>
  </si>
  <si>
    <t>783</t>
  </si>
  <si>
    <t>-656459196</t>
  </si>
  <si>
    <t>"kultivace (promíchání) půdy v oblasti záhonu (rotavátor) - plocha 117,0 m2</t>
  </si>
  <si>
    <t>-135137114</t>
  </si>
  <si>
    <t>"prokypření navezeného materiálu v oblasti záhonu do hloubky 200 mm - plocha 117,0 m2</t>
  </si>
  <si>
    <t>-1241696246</t>
  </si>
  <si>
    <t>"mulčování záhonu drceným kamenivem frakce 8/16 mm v tl. 60 mm - plocha 117,0 m2</t>
  </si>
  <si>
    <t>-1652924924</t>
  </si>
  <si>
    <t>"specifikace - drcené kamenivo frakce 8/16 mm v tl. 60 mm - plocha 117,0 m2</t>
  </si>
  <si>
    <t>117,0*0,06*1,5</t>
  </si>
  <si>
    <t>117,0*0,03*0,001</t>
  </si>
  <si>
    <t>0,004*1000 'Přepočtené koeficientem množství</t>
  </si>
  <si>
    <t>206293501</t>
  </si>
  <si>
    <t>117,0*10,0/1000</t>
  </si>
  <si>
    <t>1,17*4</t>
  </si>
  <si>
    <t>501014</t>
  </si>
  <si>
    <t>Sesleria autumnalis</t>
  </si>
  <si>
    <t>1592778102</t>
  </si>
  <si>
    <t>-649415188</t>
  </si>
  <si>
    <t>-91993059</t>
  </si>
  <si>
    <t>506 - Záhon č.6 (v úseku 3 - plocha 79,5 m2)</t>
  </si>
  <si>
    <t>SPEC1 - Specifikace HSV - Seznam rostlin</t>
  </si>
  <si>
    <t xml:space="preserve">    401 - Vzrostlé stromy</t>
  </si>
  <si>
    <t>119005151</t>
  </si>
  <si>
    <t>Vytyčení výsadeb s rozmístěním solitérních rostlin do 10 kusů</t>
  </si>
  <si>
    <t>294315825</t>
  </si>
  <si>
    <t>Vytyčení výsadeb s rozmístěním rostlin dle projektové dokumentace solitérních do 10 kusů</t>
  </si>
  <si>
    <t>https://podminky.urs.cz/item/CS_URS_2025_02/119005151</t>
  </si>
  <si>
    <t>"výsadba stromů - vytýčení</t>
  </si>
  <si>
    <t>-1226054635</t>
  </si>
  <si>
    <t>"přemístění výkopku na mezideponii na pozemku investora ve vzdálenosti do 3 km (mezideponie výkopku pro zpětné použití na stavbě)</t>
  </si>
  <si>
    <t>"přebytečný výkopek z jamek pro stromy</t>
  </si>
  <si>
    <t>0,45*6*0,5</t>
  </si>
  <si>
    <t>858647762</t>
  </si>
  <si>
    <t>"nakládka přebytečného výkopku k přemístění na mezideponii</t>
  </si>
  <si>
    <t>4*0,45*0,5</t>
  </si>
  <si>
    <t>-1741025965</t>
  </si>
  <si>
    <t>"uložení přebytečného výkopku na mezideponii</t>
  </si>
  <si>
    <t>0,9</t>
  </si>
  <si>
    <t>183101221</t>
  </si>
  <si>
    <t>Jamky pro výsadbu s výměnou 50 % půdy zeminy skupiny 1 až 4 obj přes 0,4 do 1 m3 v rovině a svahu do 1:5</t>
  </si>
  <si>
    <t>516008517</t>
  </si>
  <si>
    <t>Hloubení jamek pro vysazování rostlin v zemině skupiny 1 až 4 s výměnou půdy z 50% v rovině nebo na svahu do 1:5, objemu přes 0,40 do 1,00 m3</t>
  </si>
  <si>
    <t>https://podminky.urs.cz/item/CS_URS_2025_02/183101221</t>
  </si>
  <si>
    <t>"jamky pro výsadbu stromů - 4 ks; vel. 0,8 x 0,8 x 0,7 m; tj. objem cca 0,45 m3/kus</t>
  </si>
  <si>
    <t>184102116</t>
  </si>
  <si>
    <t>Výsadba dřeviny s balem D přes 0,6 do 0,8 m do jamky se zalitím v rovině a svahu do 1:5</t>
  </si>
  <si>
    <t>769830919</t>
  </si>
  <si>
    <t>Výsadba dřeviny s balem do předem vyhloubené jamky se zalitím v rovině nebo na svahu do 1:5, při průměru balu přes 600 do 800 mm</t>
  </si>
  <si>
    <t>https://podminky.urs.cz/item/CS_URS_2025_02/184102116</t>
  </si>
  <si>
    <t>"výsadba stromů s výměnou půdy 50%</t>
  </si>
  <si>
    <t>4   "Betula nigra - 4 ks"</t>
  </si>
  <si>
    <t>10321100</t>
  </si>
  <si>
    <t>zahradní substrát pro výsadbu VL</t>
  </si>
  <si>
    <t>387419034</t>
  </si>
  <si>
    <t>"substrát pro výsadbu stromů (0,23 m3/kus)</t>
  </si>
  <si>
    <t>0,45*0,5*4</t>
  </si>
  <si>
    <t>184215133</t>
  </si>
  <si>
    <t>Ukotvení kmene dřevin v rovině nebo na svahu do 1:5 třemi kůly D do 0,1 m dl přes 2 do 3 m</t>
  </si>
  <si>
    <t>-1753903891</t>
  </si>
  <si>
    <t>Ukotvení dřeviny kůly v rovině nebo na svahu do 1:5 třemi kůly, délky přes 2 do 3 m</t>
  </si>
  <si>
    <t>https://podminky.urs.cz/item/CS_URS_2025_02/184215133</t>
  </si>
  <si>
    <t>"ukotvení kmene do trojnožky s horním a dolním spojení kůlů - počet 4 ks</t>
  </si>
  <si>
    <t>6059110.M</t>
  </si>
  <si>
    <t>kůl vyvazovací - frézovaná kulatina, průměr 6 cm, délka 250 cm, bez impregnace</t>
  </si>
  <si>
    <t>-168563016</t>
  </si>
  <si>
    <t>Poznámka k položce:_x000D_
Popis:_x000D_
- frézovaná kulatina (přesný válec)_x000D_
- špice, bez fazety_x000D_
- bez impregnace_x000D_
- z důvodu zachování rozumné ceny, jsou kůly vyráběny z materiálu II. jakosti_x000D_
- může se vyskytovat povrchové poškození (vyštípnutí, stopy od podávacích válců atd.)_x000D_
- případné vady nemají vliv na funkčnost kůlů</t>
  </si>
  <si>
    <t>4*3</t>
  </si>
  <si>
    <t>6059113.M</t>
  </si>
  <si>
    <t>příčka vyvazovací - frézovaná půlkulatina (půlválec) průměr 6 cm, délka 50 cm, bez impregnace</t>
  </si>
  <si>
    <t>-341317079</t>
  </si>
  <si>
    <t>Poznámka k položce:_x000D_
- dřevěná spojovací příčka</t>
  </si>
  <si>
    <t>4*3   "horní spojení kůlů"</t>
  </si>
  <si>
    <t>4*3   "spodní spojení kůlů - ohrádka"</t>
  </si>
  <si>
    <t>6931091.M</t>
  </si>
  <si>
    <t>polypropylenový popruh šíře 3,0 cm vhodný k vázání stromků (úvazek plochý)</t>
  </si>
  <si>
    <t>789660486</t>
  </si>
  <si>
    <t>"spotřeba cca 2,0 m/strom</t>
  </si>
  <si>
    <t>4*2,0</t>
  </si>
  <si>
    <t>184215412</t>
  </si>
  <si>
    <t>Zhotovení závlahové mísy dřevin D přes 0,5 do 1,0 m v rovině nebo na svahu do 1:5</t>
  </si>
  <si>
    <t>-2073419089</t>
  </si>
  <si>
    <t>Zhotovení závlahové mísy u solitérních dřevin v rovině nebo na svahu do 1:5, o průměru mísy přes 0,5 do 1 m</t>
  </si>
  <si>
    <t>https://podminky.urs.cz/item/CS_URS_2025_02/184215412</t>
  </si>
  <si>
    <t>"zhotovení závlahové mísy u vysazených stromů - 4 ks</t>
  </si>
  <si>
    <t>184801121</t>
  </si>
  <si>
    <t>Ošetřování vysazených dřevin solitérních v rovině a svahu do 1:5</t>
  </si>
  <si>
    <t>-1201557630</t>
  </si>
  <si>
    <t>Ošetření vysazených dřevin solitérních v rovině nebo na svahu do 1:5</t>
  </si>
  <si>
    <t>https://podminky.urs.cz/item/CS_URS_2025_02/184801121</t>
  </si>
  <si>
    <t>"vysazené stromy - 4 ks</t>
  </si>
  <si>
    <t>1848601.R</t>
  </si>
  <si>
    <t>Řez nově vysazených stromů výchovný</t>
  </si>
  <si>
    <t>-958072230</t>
  </si>
  <si>
    <t>1848702.R</t>
  </si>
  <si>
    <t>Ošetření kmenů stromů ochranným nátěrem</t>
  </si>
  <si>
    <t>1727541872</t>
  </si>
  <si>
    <t>Poznámka k položce:_x000D_
- biologicky odbouratelná barva na ochranu kmenů všech druhů ovocných i okrasných stromů a keřů_x000D_
- bílý nátěr odráží sluneční paprsky, čímž chrání před výkyvy teplot a zabraňuje tak nežádoucímu ohřívání kmene během slunných zimních a brzkých jarních dnů, které může způsobovat mrazové trhliny_x000D_
- ošetření kmenu nátěrem výrazně snižuje riziko napadení dřevin houbovými chorobami a také je chrání před výskytem hmyzích škůdců, ale i mechů a lišejníků_x000D_
- nátěr na kmeny stromů bílý - bal. 1 kg_x000D_
- účinná látka - vápenec mletý, titanová běloba_x000D_
- za optimálních okolností vydrží nátěr na kmeni zhruba 4 měsíce_x000D_
- v případě potřeby lze nátěr v průběhu zimy obnovit_x000D_
- aplikace nátěru je možná při teplotách nad 0 °C._x000D_
- balení 1 kg vystačí na cca 4 větší nebo 12 menších stromů</t>
  </si>
  <si>
    <t>"ošetření kmenů stromů po výsadbě</t>
  </si>
  <si>
    <t>184911421</t>
  </si>
  <si>
    <t>Mulčování rostlin kůrou tl do 0,1 m v rovině a svahu do 1:5</t>
  </si>
  <si>
    <t>1473485101</t>
  </si>
  <si>
    <t>Mulčování vysazených rostlin mulčovací kůrou, tl. do 100 mm v rovině nebo na svahu do 1:5</t>
  </si>
  <si>
    <t>https://podminky.urs.cz/item/CS_URS_2025_02/184911421</t>
  </si>
  <si>
    <t xml:space="preserve">"zamulčování výsadbové mísy stromů mulčovací kůrou tl. do 100 mm - plocha 0,8 m2/kus </t>
  </si>
  <si>
    <t>"stromy - 4 ks</t>
  </si>
  <si>
    <t>0,8*4</t>
  </si>
  <si>
    <t>1039101.M</t>
  </si>
  <si>
    <t>mulčovací kůra jemná VL (mulč pro růže)</t>
  </si>
  <si>
    <t>-315596219</t>
  </si>
  <si>
    <t>Poznámka k položce:_x000D_
- drcená a tříděná mulčovací kůra, frakce 5 - 15 mm _x000D_
- pro mulčování reprezentativních okrasných výsadeb, růží a jiných drobných výsadeb, zabraňuje prorůstání plevelů_x000D_
- objemová hmotnost cca 250 - 450 kg/m3</t>
  </si>
  <si>
    <t>3,2*0,103 'Přepočtené koeficientem množství</t>
  </si>
  <si>
    <t>185802114</t>
  </si>
  <si>
    <t>Hnojení půdy umělým hnojivem k jednotlivým rostlinám v rovině a svahu do 1:5</t>
  </si>
  <si>
    <t>-1928641184</t>
  </si>
  <si>
    <t>Hnojení půdy nebo trávníku v rovině nebo na svahu do 1:5 umělým hnojivem s rozdělením k jednotlivým rostlinám</t>
  </si>
  <si>
    <t>https://podminky.urs.cz/item/CS_URS_2025_02/185802114</t>
  </si>
  <si>
    <t>"dávkování půdního kondicionéru ke kořenům stromů</t>
  </si>
  <si>
    <t>"50 g/1 ks stromu (tj. 5 tablet po 10 g)</t>
  </si>
  <si>
    <t>"0,05*4*0,001=0,0002</t>
  </si>
  <si>
    <t>0,001   "zaokrouhleno na 0,001 t"</t>
  </si>
  <si>
    <t>2511001.M</t>
  </si>
  <si>
    <t>kompletní N-P-K hnojivo s obsahem ureaformu, hořčíku a stopových prvků</t>
  </si>
  <si>
    <t>-77780739</t>
  </si>
  <si>
    <t>Poznámka k položce:_x000D_
- Směsné hnojivo NPK (MgO) 17,5-17,5-10,5-(9)_x000D_
- 60% celkového dusíku z ureaformu_x000D_
- Princip: ureaform, fosfáty draselno-hořečnaté_x000D_
- Barva: béžová_x000D_
- Forma: tablety_x000D_
- Hmotnost 1 ks tablety: 10 g_x000D_
- pH: neutrální až mírně alkalické_x000D_
- Určení: individuální zásobní hnojení a přihnojování víceletých rostlin_x000D_
- Bezpečnost: netoxické, nehořlavé, nevýbušné_x000D_
- Skladování: v suchu_x000D_
- Postupné uvolňování živin po dobu minimálně 12-ti měsíců, v závislosti na podmínkách (teplo, vlhkost, bakteriální aktivita) může uvolňování živin probíhat až 2 roky_x000D_
_x000D_
Referenční výrobek: SILVAMIX FORTE 60, tablety</t>
  </si>
  <si>
    <t>"dávkování půdního kondicionéru ke kořenům stromů - 4 ks</t>
  </si>
  <si>
    <t>"specifikace - 50 g/1 ks stromu (tj. 5 tablet po 10 g)</t>
  </si>
  <si>
    <t>5*10*4/1000</t>
  </si>
  <si>
    <t>1295729977</t>
  </si>
  <si>
    <t>"dávkování granulovaného půdního kondicioneru ke kořenům stromů - 4 ks (např. Terracottem)</t>
  </si>
  <si>
    <t>"100 g/1 ks stromu</t>
  </si>
  <si>
    <t>"0,1*4*0,001=0,0004</t>
  </si>
  <si>
    <t>1698584048</t>
  </si>
  <si>
    <t>"dávkování granulovaného půdního kondicioneru ke kořenům stromů - 4 ks</t>
  </si>
  <si>
    <t>"specifikace - 100 g/1 ks stromu</t>
  </si>
  <si>
    <t>0,1*4</t>
  </si>
  <si>
    <t>1029048901</t>
  </si>
  <si>
    <t>"dávkování granul. půdního kondicioneru ke kořenům stromů - 4 ks (např. Agrosil)</t>
  </si>
  <si>
    <t>"0,1*6*0,001=0,0004</t>
  </si>
  <si>
    <t>0,001   " zaokrouhleno na 0,001 t"</t>
  </si>
  <si>
    <t>-1538837316</t>
  </si>
  <si>
    <t>-1763171476</t>
  </si>
  <si>
    <t>"zálivka stromů bezprostředně po výsadbě - 4 ks; objem zálivky 100,0 l/strom</t>
  </si>
  <si>
    <t>100,0*4/1000</t>
  </si>
  <si>
    <t>-1260832815</t>
  </si>
  <si>
    <t>766011622</t>
  </si>
  <si>
    <t>0,4*4</t>
  </si>
  <si>
    <t>933642857</t>
  </si>
  <si>
    <t>Vzrostlé stromy</t>
  </si>
  <si>
    <t>401001</t>
  </si>
  <si>
    <t>Betula nigra, ok 16-18 cm, ZB</t>
  </si>
  <si>
    <t>147206578</t>
  </si>
  <si>
    <t>Betula nigra (Bříza černá) ok 16-18 cm, ZB</t>
  </si>
  <si>
    <t>Poznámka k položce:_x000D_
vysoký kmen 2,5 m</t>
  </si>
  <si>
    <t>401901.R</t>
  </si>
  <si>
    <t>ztratné vzrostlé stromy</t>
  </si>
  <si>
    <t>-840179295</t>
  </si>
  <si>
    <t>507 - Následná péče o vysazenou zeleň po dobu 3 let (trvalky, keře, trávníky) a 5-ti let (stromy)</t>
  </si>
  <si>
    <t>Úroveň 3:</t>
  </si>
  <si>
    <t>5071 - Následná péče - 1. rok po výsadbě</t>
  </si>
  <si>
    <t xml:space="preserve">    18.1 - Rozvojová péče po dobu 5 let</t>
  </si>
  <si>
    <t xml:space="preserve">    89 - Ostatní konstrukce dálkových a přípojných vedení</t>
  </si>
  <si>
    <t>2140136965</t>
  </si>
  <si>
    <t>Poznámka k položce:_x000D_
 V cenách jsou započteny i náklady na shrabání a naložení shrabu na dopravní prostředek, odvozem do 20 km a se složením.</t>
  </si>
  <si>
    <t>"travnaté plochy v rovině - plocha celkem 1926,68 m2 (úsek 1-4)</t>
  </si>
  <si>
    <t>"sečení trávníku v rovině, odvoz biomasy</t>
  </si>
  <si>
    <t>"7x ročně po dobu 3 let</t>
  </si>
  <si>
    <t>1029,56*7   "úsek 1"</t>
  </si>
  <si>
    <t>372,09*7   "úsek 2"</t>
  </si>
  <si>
    <t>257,82*7   "úsek 3 (včetně záhonu č. 6)"</t>
  </si>
  <si>
    <t>267,21*7   "úsek 4"</t>
  </si>
  <si>
    <t>18.1</t>
  </si>
  <si>
    <t>Rozvojová péče po dobu 5 let</t>
  </si>
  <si>
    <t>183211422</t>
  </si>
  <si>
    <t>Dosadba květin hrnkovaných D květináče přes 80 do 120 mm</t>
  </si>
  <si>
    <t>-390276122</t>
  </si>
  <si>
    <t>Dosadba květin se zalitím hrnkovaných, o průměru květináče přes 80 do 120 mm</t>
  </si>
  <si>
    <t>https://podminky.urs.cz/item/CS_URS_2025_02/183211422</t>
  </si>
  <si>
    <t>"dosadba uhynulých rostlin (předpoklad cca 5 % ročně z vysazovaného počtu po dobu 3 let)</t>
  </si>
  <si>
    <t>"záhony trvalek č. 1-5 (č. 1 s keři): plocha 314,0 m2; počet 1540 ks</t>
  </si>
  <si>
    <t>(15+275+202+265+783)*0,05</t>
  </si>
  <si>
    <t>1848002.R</t>
  </si>
  <si>
    <t>Ošetření mechanických poranění, ochrana před škůdci a chorobami (průběžně dle potřeby)</t>
  </si>
  <si>
    <t>1298101303</t>
  </si>
  <si>
    <t>"ošetření stromů - 1x ročně po dobu 5-ti let</t>
  </si>
  <si>
    <t>4*1</t>
  </si>
  <si>
    <t>184803112</t>
  </si>
  <si>
    <t>Řez a tvarování živých plotů přímých v přes 0,8 do 1,5 m a š do 1,0 m s odvozem odpadu do 20 km</t>
  </si>
  <si>
    <t>-1403998070</t>
  </si>
  <si>
    <t>Řez a tvarování živých plotů a stěn přímých, výšky přes 0,8 do 1,5 m, šířky do 1,0 m</t>
  </si>
  <si>
    <t>https://podminky.urs.cz/item/CS_URS_2025_02/184803112</t>
  </si>
  <si>
    <t>"řez keřů v ploše záhonu č. 1 s odstraněním (1x ročně) po dobu 3 let</t>
  </si>
  <si>
    <t>"záhon č. 1 - plocha 56,0 m2</t>
  </si>
  <si>
    <t>184817111</t>
  </si>
  <si>
    <t>Řez trvalek ve vegetačním období v rovině nebo ve svahu do 1:5 jarní řez</t>
  </si>
  <si>
    <t>-527654878</t>
  </si>
  <si>
    <t>Řez trvalek během vegetačního období v rovině nebo na svahu do 1:5 jarní řez</t>
  </si>
  <si>
    <t>https://podminky.urs.cz/item/CS_URS_2025_02/184817111</t>
  </si>
  <si>
    <t>Poznámka k položce:_x000D_
 V cenách jsou započteny i náklady na:
_x000D_
a) vyčištění výsadeb od zbytků rostlin,_x000D_
b) shrabání ořezaných rostlin na hromady na vzdálenost do 20 m nebo naložení na dopravní prostředek</t>
  </si>
  <si>
    <t>"sestřižení / řez trvalek s odstraněním (2x ročně) po dobu 3 let</t>
  </si>
  <si>
    <t>"záhony trvalek č. 1-5 (č. 1 s keři): plocha 314,0 m2</t>
  </si>
  <si>
    <t>56,0*2   "záhon č. 1"</t>
  </si>
  <si>
    <t>56,0*2   "záhon č. 2"</t>
  </si>
  <si>
    <t>39,0*2   "záhon č. 3"</t>
  </si>
  <si>
    <t>46,0*2   "záhon č. 4"</t>
  </si>
  <si>
    <t>117,0*2   "záhon č. 5"</t>
  </si>
  <si>
    <t>184851111</t>
  </si>
  <si>
    <t>Hnojení roztokem hnojiva v rovině a svahu do 1:5</t>
  </si>
  <si>
    <t>213049256</t>
  </si>
  <si>
    <t>Hnojení roztokem hnojiva v rovině nebo na svahu do 1:5</t>
  </si>
  <si>
    <t>https://podminky.urs.cz/item/CS_URS_2025_02/184851111</t>
  </si>
  <si>
    <t>"hnojení formou hnojivé zálivky 2x za vegetační období po dobu 5-ti let</t>
  </si>
  <si>
    <t>"první dávka v průběhu dubna při rašení stromů; druhá dávka v průběhu června při vyzrávání letorostů</t>
  </si>
  <si>
    <t>"stromy - 4 ks (50 l)</t>
  </si>
  <si>
    <t>50,0*4*2*0,001</t>
  </si>
  <si>
    <t>2519106.M</t>
  </si>
  <si>
    <t>vodorozpustné hnojivo kompletní</t>
  </si>
  <si>
    <t>990796326</t>
  </si>
  <si>
    <t>"specifikace hnojiva - dávkování 2,0 kg/m3 vody</t>
  </si>
  <si>
    <t>50,0*4*2*0,001*2,0</t>
  </si>
  <si>
    <t>184911111</t>
  </si>
  <si>
    <t>Znovuuvázání dřeviny ke kůlům</t>
  </si>
  <si>
    <t>-1823863775</t>
  </si>
  <si>
    <t>Znovuuvázání dřeviny jedním úvazkem ke stávajícímu kůlu</t>
  </si>
  <si>
    <t>https://podminky.urs.cz/item/CS_URS_2025_02/184911111</t>
  </si>
  <si>
    <t>"kontrola a oprava kotvení a úvazků, znovuuvázání dřevin ke kůlům (1x ročně) po dobu 3 let</t>
  </si>
  <si>
    <t>-1770186656</t>
  </si>
  <si>
    <t>"hnojení záhonů (2x ročně) po dobu 3 let; dávkování 30 g/m2</t>
  </si>
  <si>
    <t>(56,0+56,0+39,0+46,0+117,0)*2*0,03*0,001</t>
  </si>
  <si>
    <t>"hnojení trávníku v rovině (1x ročně) po dobu 3 let; dávkování 15 g/m2</t>
  </si>
  <si>
    <t>1926,68*0,015*0,001</t>
  </si>
  <si>
    <t>1600112103</t>
  </si>
  <si>
    <t>0,048*1050 'Přepočtené koeficientem množství</t>
  </si>
  <si>
    <t>185804211</t>
  </si>
  <si>
    <t>Vypletí záhonu květin s naložením a odvozem odpadu do 20 km v rovině a svahu do 1:5</t>
  </si>
  <si>
    <t>-236677869</t>
  </si>
  <si>
    <t>Vypletí v rovině nebo na svahu do 1:5 záhonu květin</t>
  </si>
  <si>
    <t>https://podminky.urs.cz/item/CS_URS_2025_02/185804211</t>
  </si>
  <si>
    <t>Poznámka k položce:_x000D_
V cenách jsou započteny i náklady spojené s případným naložením odpadu na dopravní prostředek, odvozem do 20 km, se složením a na vysbírání případných odpadků ze záhonů nebo trávníků.</t>
  </si>
  <si>
    <t>"vypletí záhonů včetně odvozu biomasy (7x ročně) po dobu 3 let</t>
  </si>
  <si>
    <t>(56,0+56,0+39,0+46,0+117,0)*7</t>
  </si>
  <si>
    <t>185804252</t>
  </si>
  <si>
    <t>Odstranění odkvetlých a odumřelých částí trvalek s odklizením odpadu do 20 km</t>
  </si>
  <si>
    <t>-479282828</t>
  </si>
  <si>
    <t>Odstranění odkvetlých a odumřelých částí rostlin ze záhonů trvalek</t>
  </si>
  <si>
    <t>https://podminky.urs.cz/item/CS_URS_2025_02/185804252</t>
  </si>
  <si>
    <t>Poznámka k položce:_x000D_
V cenách jsou započteny i náklady spojené s vynošením odpadu na okraje záhonu, naložením na dopravní prostředek, odvozem do 20 km, se složením a na vysbírání případných odpadků ze záhonů.</t>
  </si>
  <si>
    <t>"odstranění odkvetlých a odumřelých částí rostlin včetně odvozu biomasy (2x ročně) po dobu 3 let</t>
  </si>
  <si>
    <t>(56,0+56,0+39,0+46,0+117,0)*2</t>
  </si>
  <si>
    <t>-1728597551</t>
  </si>
  <si>
    <t>"zálivka stromů, doplnění do zavlažovacích vaků o objemu 57,0 l</t>
  </si>
  <si>
    <t>"pravidelně 2x za kalendářní měsíc v období 04 - 08 (tj. 5 měsíců); za vegetační období 10x; po dobu 5-ti let</t>
  </si>
  <si>
    <t>"odpočet hnojivé zálivky 2x za sezonu</t>
  </si>
  <si>
    <t>57,0*4*(5*2-2)/1000</t>
  </si>
  <si>
    <t>774536931</t>
  </si>
  <si>
    <t>"zálivka rostlin 2x za kalendářní měsíc v období 04 - 08 (tj. 5 měsíců), 10,0 l/m2; za vegetační období 10x; po dobu 3 let</t>
  </si>
  <si>
    <t>10,0*(56,0+56,0+39,0+46,0+117,0)*10/1000</t>
  </si>
  <si>
    <t>185811152</t>
  </si>
  <si>
    <t>Shrabání listí s pokryvnými rostlinami vrstvy přes 50 do 100 mm pl do 1000 m2 v rovině a svahu do 1:5</t>
  </si>
  <si>
    <t>1182506034</t>
  </si>
  <si>
    <t>Shrabání listí ručně nebo strojně souvislé plochy do 1000 m2 s pokryvnými rostlinami v rovině nebo na svahu do 1:5 ve vrstvě přes 50 do 100 mm</t>
  </si>
  <si>
    <t>https://podminky.urs.cz/item/CS_URS_2025_02/185811152</t>
  </si>
  <si>
    <t>Poznámka k položce:_x000D_
V cenách jsou započteny i náklady spojené s naložením na dopravní prostředek, s odvozem do 20 km a se složením.</t>
  </si>
  <si>
    <t>"sběr, hrabání listí v záhonech s odvozem biomasy (2x ročně) po dobu 3 let</t>
  </si>
  <si>
    <t>1858121.R</t>
  </si>
  <si>
    <t>Odstranění znečištění záhonů komunálním odpadem s odvozem na skládku odpadu</t>
  </si>
  <si>
    <t>-409355149</t>
  </si>
  <si>
    <t>"komunální odpad v záhonech (2x ročně) po dobu 3 let</t>
  </si>
  <si>
    <t>-1086555848</t>
  </si>
  <si>
    <t>"dovoz vody</t>
  </si>
  <si>
    <t>"pro zálivku stromů</t>
  </si>
  <si>
    <t>1,824</t>
  </si>
  <si>
    <t>"pro zálivku trvalkových záhonů (č. 1 s keři)</t>
  </si>
  <si>
    <t>31,4</t>
  </si>
  <si>
    <t>745110204</t>
  </si>
  <si>
    <t>(1,824+31,4)*4</t>
  </si>
  <si>
    <t>515032101</t>
  </si>
  <si>
    <t>"přemístění biologického odpadu z povýsadbové údržby po dobu 3 let (kdy přemístění odpadu do kompostárny není zahrnuto do položek za práci)</t>
  </si>
  <si>
    <t>"odstranění řezů trvalek - 0,3 kg/m2 - 2x (doprava do kompostárny zvlášť)</t>
  </si>
  <si>
    <t>-1757405455</t>
  </si>
  <si>
    <t>"biologický odpad z povýsadbové údržby po dobu 3 a 5-ti let (náklady na odvoz odpadu do kompostárny je součástí položek za práci)</t>
  </si>
  <si>
    <t>"5 LET - STROMY</t>
  </si>
  <si>
    <t>"odpad z výchovných řezů vysázených stromů (4 ks) - 50 kg/strom (2x za 5 let)</t>
  </si>
  <si>
    <t>"výchovný řez (ve 3. a 5. roce)</t>
  </si>
  <si>
    <t>0   "1. rok - výchovný řez se neprovádí"</t>
  </si>
  <si>
    <t>"3 ROKY - TRVALKY A KEŘE V ZÁHONECH, ZELENÉ PLOCHY</t>
  </si>
  <si>
    <t>"pletí záhonů trvalek č. 1-5 (č. 1 s keři) - 0,5 kg/m2; 7x ročně</t>
  </si>
  <si>
    <t>(56,0+56,0+39,0+46,0+117,0)*7*0,5*0,001</t>
  </si>
  <si>
    <t>"odstranění odkvetlých a odumřelých trvalek v záhonu č. 1-5 - 0,3 kg/m2 (2x ročně)</t>
  </si>
  <si>
    <t>(56,0+56,0+39,0+46,0+117,0)*2*0,3*0,001</t>
  </si>
  <si>
    <t>"odstranění řezů trvalek v záhonu č. 1-5 - 0,3 kg/m2  (2x ročně); doprava do kompostárny zvlášť</t>
  </si>
  <si>
    <t>"odstranění řezů keřů v záhonu č. 1 - 0,5 kg/m2  (1x ročně)</t>
  </si>
  <si>
    <t>56,0*1*0,5*0,001</t>
  </si>
  <si>
    <t>"sběr, hrabání listí v záhonech č. 1-5 - 0,1 kg/m2  (2x ročně)</t>
  </si>
  <si>
    <t>(56,0+56,0+39,0+46,0+117,0)*2*0,1*0,001</t>
  </si>
  <si>
    <t>"kosení trávníku - shrab 0,1 kg/m2 (7x ročně)</t>
  </si>
  <si>
    <t>"travnaté plochy v rovině - plocha celkem 1926,68 m2 (úsek 1-4 včetně záhonu č. 6)</t>
  </si>
  <si>
    <t>(1029,56+372,09+257,82+267,21)*7*0,1*0,001</t>
  </si>
  <si>
    <t>89</t>
  </si>
  <si>
    <t>Ostatní konstrukce dálkových a přípojných vedení</t>
  </si>
  <si>
    <t>8999201.R</t>
  </si>
  <si>
    <t>Uskladnění a případná obnova osazení závlahového vodního vaku ke dřevině</t>
  </si>
  <si>
    <t>-418681439</t>
  </si>
  <si>
    <t>"uskladnění a obnova osazení vaků (1x za rok) po dobu 5-ti let</t>
  </si>
  <si>
    <t>899922811</t>
  </si>
  <si>
    <t>Osazení závlahového vodního vaku ke dřevině</t>
  </si>
  <si>
    <t>-54204420</t>
  </si>
  <si>
    <t>Osazení závlahy ke dřevině vodního vaku</t>
  </si>
  <si>
    <t>https://podminky.urs.cz/item/CS_URS_2025_02/899922811</t>
  </si>
  <si>
    <t>"osazení nových zavlažovacích vaků s objemem 57,0 l (1. rok po výsadbě); celkem 1x</t>
  </si>
  <si>
    <t>28382001</t>
  </si>
  <si>
    <t>vak zavlažovací PE 75l</t>
  </si>
  <si>
    <t>534875386</t>
  </si>
  <si>
    <t>122774505</t>
  </si>
  <si>
    <t>998231431</t>
  </si>
  <si>
    <t>Příplatek k ručnímu přesunu hmot pro sadovnické a krajinářské úpravy za zvětšený přesun ZKD 100 m</t>
  </si>
  <si>
    <t>1979828540</t>
  </si>
  <si>
    <t>Přesun hmot pro sadovnické a krajinářské úpravy ručně (bez užití mechanizace) Příplatek k cenám za ruční zvětšený přesun přes vymezenou dopravní vzdálenost za každých dalších započatých 100 m</t>
  </si>
  <si>
    <t>https://podminky.urs.cz/item/CS_URS_2025_02/998231431</t>
  </si>
  <si>
    <t>501201</t>
  </si>
  <si>
    <t>Trvalky - náhrada odumřelých trvalek dle specifikace</t>
  </si>
  <si>
    <t>730424770</t>
  </si>
  <si>
    <t>5072 - Následná péče - 2. rok po výsadbě</t>
  </si>
  <si>
    <t>0   "2. rok - výchovný řez se neprovádí"</t>
  </si>
  <si>
    <t>5073 - Následná péče - 3. rok po výsadbě</t>
  </si>
  <si>
    <t>184215173</t>
  </si>
  <si>
    <t>Odstranění ukotvení kmene dřevin třemi kůly D do 0,1 m dl přes 2 do 3 m</t>
  </si>
  <si>
    <t>-74673645</t>
  </si>
  <si>
    <t>Odstranění ukotvení dřeviny kůly třemi kůly, délky přes 2 do 3 m</t>
  </si>
  <si>
    <t>https://podminky.urs.cz/item/CS_URS_2025_02/184215173</t>
  </si>
  <si>
    <t>"včasné odstranění kotvení (3. rok po výsadbě); celkem 1x</t>
  </si>
  <si>
    <t>1843001.R</t>
  </si>
  <si>
    <t>M+D chráničky proti křovinořezu</t>
  </si>
  <si>
    <t>-267548409</t>
  </si>
  <si>
    <t>"po odstranění ukotvení kmenů stromů nainstalovat ochranu kmene stromů při sečení (3. rok po výsadbě)</t>
  </si>
  <si>
    <t>1004782058</t>
  </si>
  <si>
    <t>1848703.R</t>
  </si>
  <si>
    <t>Obnova ochranného nátěru kmene stromu do výšky 2,0 m obvodu přes 250 mm</t>
  </si>
  <si>
    <t>-1629580321</t>
  </si>
  <si>
    <t>"obnova ochranného nátěru kmene listnatých stromů (ve 3. roce tj. 1x za 5 let)</t>
  </si>
  <si>
    <t>"stromy</t>
  </si>
  <si>
    <t>4*50,0*1*0,001</t>
  </si>
  <si>
    <t>5074 - Následná péče - 4. rok po výsadbě</t>
  </si>
  <si>
    <t>1,824*4</t>
  </si>
  <si>
    <t>5075 - Následná péče - 5. rok po výsadbě</t>
  </si>
  <si>
    <t>1842190.R</t>
  </si>
  <si>
    <t>Zrušení zálivkové mísy</t>
  </si>
  <si>
    <t>-729799681</t>
  </si>
  <si>
    <t>"zrušení zálivkové mísy (5.rok po výsadbě); celkem 1x</t>
  </si>
  <si>
    <t>006 - Vedlejší náklady</t>
  </si>
  <si>
    <t>OST - Ostatní</t>
  </si>
  <si>
    <t xml:space="preserve">    O01 - Ostatní</t>
  </si>
  <si>
    <t>VRN - Vedlejší rozpočtové náklady</t>
  </si>
  <si>
    <t xml:space="preserve">    VRN1 - Průzkumné, geodetické a projektové práce</t>
  </si>
  <si>
    <t xml:space="preserve">    VRN3 - Zařízení staveniště</t>
  </si>
  <si>
    <t xml:space="preserve">    VRN4 - Inženýrská činnost</t>
  </si>
  <si>
    <t xml:space="preserve">    VRN6 - Územní vlivy</t>
  </si>
  <si>
    <t xml:space="preserve">    VRN7 - Provozní vlivy</t>
  </si>
  <si>
    <t xml:space="preserve">    VRN8 - Přesun stavebních kapacit</t>
  </si>
  <si>
    <t>OST</t>
  </si>
  <si>
    <t>Ostatní</t>
  </si>
  <si>
    <t>O01</t>
  </si>
  <si>
    <t>O001</t>
  </si>
  <si>
    <t>Vytýčení stávajících sítí před zahájením zemních prací</t>
  </si>
  <si>
    <t>262144</t>
  </si>
  <si>
    <t>551618776</t>
  </si>
  <si>
    <t>"plocha oblasti pro vytýčení sítí - 1800 m2</t>
  </si>
  <si>
    <t>1615*1,1   "úsek 1"</t>
  </si>
  <si>
    <t>997*1,1   "úsek 2"</t>
  </si>
  <si>
    <t>1237*1,1   "úsek 3"</t>
  </si>
  <si>
    <t>996*1,1   "úsek 4"</t>
  </si>
  <si>
    <t>O004</t>
  </si>
  <si>
    <t>Geodetické zaměření skutečného provedení stavby</t>
  </si>
  <si>
    <t>105063284</t>
  </si>
  <si>
    <t>Poznámka k položce:_x000D_
- součástí je vyhotovení geometrického plánu</t>
  </si>
  <si>
    <t>"území v ploše zpevněných ploch a vegetačních úprav</t>
  </si>
  <si>
    <t>1615,0   "úsek 1"</t>
  </si>
  <si>
    <t>997,0   "úsek 2"</t>
  </si>
  <si>
    <t>1237,0   "úsek 3"</t>
  </si>
  <si>
    <t>996,0   "úsek 4"</t>
  </si>
  <si>
    <t>O020</t>
  </si>
  <si>
    <t>Ochrana stávajících sítí po dobu provádění stavebních prací</t>
  </si>
  <si>
    <t>90093980</t>
  </si>
  <si>
    <t>VRN</t>
  </si>
  <si>
    <t>Vedlejší rozpočtové náklady</t>
  </si>
  <si>
    <t>VRN1</t>
  </si>
  <si>
    <t>Průzkumné, geodetické a projektové práce</t>
  </si>
  <si>
    <t>012203000</t>
  </si>
  <si>
    <t>Zeměměřičské práce před výstavbou</t>
  </si>
  <si>
    <t>1024</t>
  </si>
  <si>
    <t>630708282</t>
  </si>
  <si>
    <t>https://podminky.urs.cz/item/CS_URS_2025_02/012203000</t>
  </si>
  <si>
    <t>Poznámka k položce:_x000D_
Geodetické práce před vlastním zahájením výstavby - přesné geodetické polohové a výškové vytýčení objektů a ploch stavby a jejích částí.</t>
  </si>
  <si>
    <t>012303000</t>
  </si>
  <si>
    <t>Zeměměřičské práce při provádění stavby</t>
  </si>
  <si>
    <t>-1891114398</t>
  </si>
  <si>
    <t>https://podminky.urs.cz/item/CS_URS_2025_02/012303000</t>
  </si>
  <si>
    <t>Poznámka k položce:_x000D_
Geodetické práce v průběhu provádění prací - doplňující geodetické polohové a výškové vytýčení objektů a ploch stavby a jejích částí.</t>
  </si>
  <si>
    <t>013254000</t>
  </si>
  <si>
    <t>Dokumentace skutečného provedení stavby</t>
  </si>
  <si>
    <t>2007259094</t>
  </si>
  <si>
    <t>https://podminky.urs.cz/item/CS_URS_2025_02/013254000</t>
  </si>
  <si>
    <t>VRN3</t>
  </si>
  <si>
    <t>Zařízení staveniště</t>
  </si>
  <si>
    <t>030001000</t>
  </si>
  <si>
    <t>-1234776039</t>
  </si>
  <si>
    <t>https://podminky.urs.cz/item/CS_URS_2025_02/030001000</t>
  </si>
  <si>
    <t xml:space="preserve">Poznámka k položce:_x000D_
Náklady na zařízení staveniště zahrnují:_x000D_
- související (přípravné) práce_x000D_
- vybavení staveniště_x000D_
- případné připojení na inženýrské sítě včetně nákladů na energie_x000D_
- zabezpečení staveniště_x000D_
- zrušení zařízení staveniště včetně uvedení pozemku do původního stavu_x000D_
_x000D_
Součástí je zejména:_x000D_
- provizorní dodávka vody a elektřiny (cisterna na vodu, elektrocentrála)_x000D_
- oplocení zařízení staveniště souvislým oplocením výšky min. 1,1 m_x000D_
- oplocení skladovaného materiálu mobilními systémovými dílci v 1,8 m_x000D_
- mobilní WC_x000D_
- další zařízení dle Souhrnné zprávy PD a běžných zvyklostí zhotovitele_x000D_
</t>
  </si>
  <si>
    <t>031303000</t>
  </si>
  <si>
    <t>Náklady na zábor</t>
  </si>
  <si>
    <t>-705165303</t>
  </si>
  <si>
    <t>https://podminky.urs.cz/item/CS_URS_2025_02/031303000</t>
  </si>
  <si>
    <t>Poznámka k položce:_x000D_
- Případné dočasné zábory veřejně přístupných komunikací budou co nejmenšího rozsahu po dobu nezbytně nutnou a budou předem domluveny s příslušným vlastníkem pozemku.</t>
  </si>
  <si>
    <t>"zábor veřejného prostranství pro provádění stavby a zařízení staveniště</t>
  </si>
  <si>
    <t>VRN4</t>
  </si>
  <si>
    <t>Inženýrská činnost</t>
  </si>
  <si>
    <t>041403000</t>
  </si>
  <si>
    <t>Bezpečnost a ochrana zdraví při práci na staveništi</t>
  </si>
  <si>
    <t>1893595044</t>
  </si>
  <si>
    <t>https://podminky.urs.cz/item/CS_URS_2025_02/041403000</t>
  </si>
  <si>
    <t>Poznámka k položce:_x000D_
- Zahrnuje náklady na dodržování základních podmínek pro zajištění bezpečnosti a ochrany zdraví při práci, které jsou dány NV č. 591/2006 Sb. o bližších minimálních požadavcích na bezpečnost a ochranu zdraví při práci na staveništích v platném znění_x000D_
- Při práci v blízkosti podzemních i nadzemních vedení a zařízení je nutné respektovat pokyny pro práci strojů a osob v blízkosti těchto objektů._x000D_
- Zhotovitel zajistí vyškolení pracovníků z předpisů bezpečnosti práce a technických zařízení a potřebné vybavení ochrannými prostředky.</t>
  </si>
  <si>
    <t>041414000</t>
  </si>
  <si>
    <t>Plán BOZP</t>
  </si>
  <si>
    <t>-1244318101</t>
  </si>
  <si>
    <t>https://podminky.urs.cz/item/CS_URS_2025_02/041414000</t>
  </si>
  <si>
    <t>0431901.R</t>
  </si>
  <si>
    <t>Zkoušky ostatní - zkouška PAU</t>
  </si>
  <si>
    <t>606455508</t>
  </si>
  <si>
    <t>Poznámka k položce:_x000D_
Akreditované stanovení Polycyklických aromatických uhlovodíků (PAU) v asfaltových směsích dle vyhlášky č. 130/2019 Sb.</t>
  </si>
  <si>
    <t>045002000</t>
  </si>
  <si>
    <t>Kompletační a koordinační činnost</t>
  </si>
  <si>
    <t>-1747614068</t>
  </si>
  <si>
    <t>https://podminky.urs.cz/item/CS_URS_2025_02/045002000</t>
  </si>
  <si>
    <t>0491001.R</t>
  </si>
  <si>
    <t>Přípravné a dokončovací práce, projednání + povolení záborů</t>
  </si>
  <si>
    <t>1347274889</t>
  </si>
  <si>
    <t>Poznámka k položce:_x000D_
Součástí je mimo jiné:_x000D_
- Dodavatel stavby nejpozději do 30 dnů před zahájením stavby požádá dle zák. č. 13/1997 Sb. O pozemních komunikacích příslušný silniční správní úřad o povolení zvláštního užívání komunikací. Jedná se o podle §24 o povolení případné uzavírky (objíždky) a dle §25 o povolení zvláštního užívání komunikace._x000D_
- Vzhledem k charakteru, rozsahu a umístění stavby nejsou předpokládány objížďky nebo výluky dopravy. Stavba bude prováděna s ohledem na co nejmenší omezení silničního a pěšího provozu a minimalizaci vlivů výstavby na okolí.</t>
  </si>
  <si>
    <t>0491005.R</t>
  </si>
  <si>
    <t>Harmonogram - postup výstavby, rozhodující dílčí termíny</t>
  </si>
  <si>
    <t>-1242735788</t>
  </si>
  <si>
    <t>Poznámka k položce:_x000D_
- Předpokládaná průběžná lhůta výstavby cca 3 měsíce_x000D_
- Dodavatel stavby předloží harmonogram provádění prací, který bude korespondovat s lhůtou provádění prací, kterou určí objednatel v zadávacích podmínkách</t>
  </si>
  <si>
    <t>VRN6</t>
  </si>
  <si>
    <t>Územní vlivy</t>
  </si>
  <si>
    <t>065002000</t>
  </si>
  <si>
    <t>Mimostaveništní doprava materiálů, výrobků a strojů</t>
  </si>
  <si>
    <t>-584122456</t>
  </si>
  <si>
    <t>https://podminky.urs.cz/item/CS_URS_2025_02/065002000</t>
  </si>
  <si>
    <t>VRN7</t>
  </si>
  <si>
    <t>Provozní vlivy</t>
  </si>
  <si>
    <t>071002000</t>
  </si>
  <si>
    <t>Provoz investora, třetích osob</t>
  </si>
  <si>
    <t>-2137235768</t>
  </si>
  <si>
    <t>https://podminky.urs.cz/item/CS_URS_2025_02/071002000</t>
  </si>
  <si>
    <t>072103000</t>
  </si>
  <si>
    <t>Silniční provoz - projednání DIO a zajištění DIR</t>
  </si>
  <si>
    <t>-484591749</t>
  </si>
  <si>
    <t>https://podminky.urs.cz/item/CS_URS_2025_02/072103000</t>
  </si>
  <si>
    <t>Poznámka k položce:_x000D_
Součástí je:_x000D_
- projekt DIO dle podrobnosti projektu - zpracování v konkrétním termínu podle aktuální dopravní situace_x000D_
- projednání DIO na příslušném dopravním inspektorátu Policie ČR_x000D_
- stavba bude provedena v průběhu 3 měsíce (předpoklad)_x000D_
_x000D_
Předběžný návrh přechodného dopravního značení je součástí Souhrnné technické zprávy; oddíl B.10 Zásady organizace výstavby; odstavec c) napojení stavenišť na stávající dopravní a technickou infrastrukturu, vstup a vjezd na stavbu, přístup na stavbu po dobu výstavby, popřípadě přístupové trasy- předběžný návrh DIO:_x000D_
_x000D_
Při realizaci stavby bude omezen provoz na dotčených komunikacích (zúžením jízdního pruhu). Při omezení provozu zúžením jízdního pruhu bude zúžený úsek vymezen směrovacími deskami Z 4a a značkami C 4b (Přikázaný směr objíždění vlevo). Před těmito úseky budou z obou stran umístěny dopravní značky A 15 (Práce) a B 20a (Nejvyšší dovolená rychlost - 30 km/h. Za úseky pak budou značky B 26 (Konec všech zákazů). Minimální šířka pro obousměrný dvoupruhový provoz je 5,5m (2x 2,75m). Stavba by měla být rozvržena tak, aby bylo omezení provozu minimalizováno. Po dobu výstavby musí být zabezpečen přístup k sousedním nemovitostem._x000D_
Chodci budou upozorněni cedulemi na to, že prochází stavbou, a tedy i na dbání zvýšené opatrnosti. U provizorních nástupišť budou umístěny přenosné značky IJ 4b doplněné o jízdní řády.</t>
  </si>
  <si>
    <t>0722001.R</t>
  </si>
  <si>
    <t>Čištění přilehlé komunikace po dobu provádění stavebních prací</t>
  </si>
  <si>
    <t>-1025012696</t>
  </si>
  <si>
    <t>0722002.R</t>
  </si>
  <si>
    <t>Vyčištění prostoru zasaženého stavební činností včetně průběžného úklidu</t>
  </si>
  <si>
    <t>454936468</t>
  </si>
  <si>
    <t>072203000</t>
  </si>
  <si>
    <t>Silniční provoz - zajištění DIO (dopravní značení)</t>
  </si>
  <si>
    <t>-1961375461</t>
  </si>
  <si>
    <t>https://podminky.urs.cz/item/CS_URS_2025_02/072203000</t>
  </si>
  <si>
    <t>Poznámka k položce:_x000D_
Součástí jsou:_x000D_
- zajištění DIO -  montáž, demontáž, nájemné a údržba_x000D_
- předpokládaná doba výstavby - 3 měsíce_x000D_
_x000D_
Dočasné dopravní značení je záležitostí dodavatele stavby dle postupu realizace.</t>
  </si>
  <si>
    <t>VRN8</t>
  </si>
  <si>
    <t>Přesun stavebních kapacit</t>
  </si>
  <si>
    <t>081002000</t>
  </si>
  <si>
    <t>Doprava zaměstnanců</t>
  </si>
  <si>
    <t>428283174</t>
  </si>
  <si>
    <t>https://podminky.urs.cz/item/CS_URS_2025_02/081002000</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</si>
  <si>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</si>
  <si>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</si>
  <si>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</si>
  <si>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</si>
  <si>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i/>
        <sz val="8"/>
        <rFont val="Arial CE"/>
        <charset val="238"/>
      </rPr>
      <t xml:space="preserve">Rekapitulace stavby </t>
    </r>
    <r>
      <rPr>
        <sz val="8"/>
        <rFont val="Arial CE"/>
        <charset val="238"/>
      </rPr>
      <t>obsahuje sestavu Rekapitulace stavby a Rekapitulace objektů stavby a soupisů prací.</t>
    </r>
  </si>
  <si>
    <r>
      <t xml:space="preserve">V sestavě </t>
    </r>
    <r>
      <rPr>
        <b/>
        <sz val="8"/>
        <rFont val="Arial CE"/>
        <charset val="238"/>
      </rPr>
      <t>Rekapitulace stavby</t>
    </r>
    <r>
      <rPr>
        <sz val="8"/>
        <rFont val="Arial CE"/>
        <charset val="238"/>
      </rPr>
      <t xml:space="preserve"> jsou uvedeny informace identifikující předmět veřejné zakázky na stavební práce, KSO, CC-CZ, CZ-CPV, CZ-CPA a rekapitulaci </t>
    </r>
  </si>
  <si>
    <t>celkové nabídkové ceny účastníka.</t>
  </si>
  <si>
    <t xml:space="preserve">Termínem "učastník" (resp. zhotovitel) se myslí "účastník zadávacího řízení" ve smyslu zákona o zadávání veřejných zakázek. </t>
  </si>
  <si>
    <r>
      <t xml:space="preserve">V sestavě </t>
    </r>
    <r>
      <rPr>
        <b/>
        <sz val="8"/>
        <rFont val="Arial CE"/>
        <charset val="238"/>
      </rPr>
      <t>Rekapitulace objektů stavby a soupisů prací</t>
    </r>
    <r>
      <rPr>
        <sz val="8"/>
        <rFont val="Arial CE"/>
        <charset val="238"/>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</si>
  <si>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</si>
  <si>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</si>
  <si>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</si>
  <si>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</si>
  <si>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</si>
  <si>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</si>
  <si>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</si>
  <si>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Vedlejší a ostatní náklady</t>
  </si>
  <si>
    <t>Soupis prací pro daný typ objektu</t>
  </si>
  <si>
    <r>
      <rPr>
        <i/>
        <sz val="8"/>
        <rFont val="Arial CE"/>
        <charset val="238"/>
      </rPr>
      <t xml:space="preserve">Soupis prací </t>
    </r>
    <r>
      <rPr>
        <sz val="8"/>
        <rFont val="Arial CE"/>
        <charset val="238"/>
      </rPr>
      <t>pro jednotlivé objekty obsahuje sestavy Krycí list soupisu prací, Rekapitulace členění soupisu prací, Soupis prací. Za soupis prací může být považován</t>
    </r>
  </si>
  <si>
    <t>i objekt stavby v případě, že neobsahuje podřízenou zakázku.</t>
  </si>
  <si>
    <r>
      <rPr>
        <b/>
        <sz val="8"/>
        <rFont val="Arial CE"/>
        <charset val="238"/>
      </rPr>
      <t>Krycí list soupisu</t>
    </r>
    <r>
      <rPr>
        <sz val="8"/>
        <rFont val="Arial CE"/>
        <charset val="238"/>
      </rPr>
      <t xml:space="preserve"> obsahuje rekapitulaci informací o předmětu veřejné zakázky ze sestavy Rekapitulace stavby, informaci o zařazení objektu do KSO, </t>
    </r>
  </si>
  <si>
    <t>CC-CZ, CZ-CPV, CZ-CPA a rekapitulaci celkové nabídkové ceny účastníka za aktuální soupis prací.</t>
  </si>
  <si>
    <r>
      <rPr>
        <b/>
        <sz val="8"/>
        <rFont val="Arial CE"/>
        <charset val="238"/>
      </rPr>
      <t>Rekapitulace členění soupisu prací</t>
    </r>
    <r>
      <rPr>
        <sz val="8"/>
        <rFont val="Arial CE"/>
        <charset val="238"/>
      </rPr>
      <t xml:space="preserve"> obsahuje rekapitulaci soupisu prací ve všech úrovních členění soupisu tak, jak byla tato členění použita (např. </t>
    </r>
  </si>
  <si>
    <t>stavební díly, funkční díly, případně jiné členění) s rekapitulací nabídkové ceny.</t>
  </si>
  <si>
    <r>
      <rPr>
        <b/>
        <sz val="8"/>
        <rFont val="Arial CE"/>
        <charset val="238"/>
      </rPr>
      <t xml:space="preserve">Soupis prací </t>
    </r>
    <r>
      <rPr>
        <sz val="8"/>
        <rFont val="Arial CE"/>
        <charset val="238"/>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</si>
  <si>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</si>
  <si>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</si>
  <si>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</si>
  <si>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</si>
  <si>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Typ položky: K - konstrukce, M - materiál, PP - plný popis, PSC - poznámka k souboru cen,  P - poznámka k položce, VV - výkaz výměr, FIG - rozpad figur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</si>
  <si>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</si>
  <si>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</si>
  <si>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</si>
  <si>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</si>
  <si>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</si>
  <si>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</si>
  <si>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</si>
  <si>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</si>
  <si>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</si>
  <si>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</si>
  <si>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</si>
  <si>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</si>
  <si>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</si>
  <si>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</si>
  <si>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</si>
  <si>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</si>
  <si>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</si>
  <si>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</si>
  <si>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Účastník je pro podání nabídky povinen vyplnit žlutě podbarvená pole: </t>
  </si>
  <si>
    <t xml:space="preserve">Pole Účastník v sestavě Rekapitulace stavby - zde účastník vyplní svůj název (název subjektu) </t>
  </si>
  <si>
    <t>Pole IČ a DIČ v sestavě Rekapitulace stavby - zde účastník vyplní svoje IČ a DIČ</t>
  </si>
  <si>
    <t>Datum v sestavě Rekapitulace stavby - zde účastník vyplní datum vytvoření nabídky</t>
  </si>
  <si>
    <t>J.cena = jednotková cena v sestavě Soupis prací o maximálním počtu desetinných míst uvedených v poli</t>
  </si>
  <si>
    <t>- pokud sestavy soupisů prací obsahují pole J.cena, měla by být všechna tato pole vyplněna nenulovými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</si>
  <si>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</si>
  <si>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</si>
  <si>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</si>
  <si>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</si>
  <si>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Účastník v tomto případě by měl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</si>
  <si>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</si>
  <si>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Obě pole - J.materiál, J.Montáž u jedné položky by však neměly být vyplněny nulou.</t>
  </si>
  <si>
    <t>Rekapitulace stavby</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</si>
  <si>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</si>
  <si>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</si>
  <si>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</si>
  <si>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</si>
  <si>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</si>
  <si>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</si>
  <si>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</si>
  <si>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</si>
  <si>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</si>
  <si>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</si>
  <si>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</si>
  <si>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</si>
  <si>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</si>
  <si>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</si>
  <si>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</si>
  <si>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</si>
  <si>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</si>
  <si>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</si>
  <si>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</si>
  <si>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</si>
  <si>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</si>
  <si>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</si>
  <si>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</si>
  <si>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</si>
  <si>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</si>
  <si>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</si>
  <si>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</si>
  <si>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</si>
  <si>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</si>
  <si>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</si>
  <si>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</si>
  <si>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Účastník</t>
  </si>
  <si>
    <t>Účastník veřejné zakázky</t>
  </si>
  <si>
    <t>Projektant</t>
  </si>
  <si>
    <t>Poznámka</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</si>
  <si>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</si>
  <si>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</si>
  <si>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</si>
  <si>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</si>
  <si>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</si>
  <si>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</si>
  <si>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</si>
  <si>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</si>
  <si>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</si>
  <si>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</si>
  <si>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</si>
  <si>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</si>
  <si>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</si>
  <si>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</si>
  <si>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</si>
  <si>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</si>
  <si>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</si>
  <si>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</si>
  <si>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</si>
  <si>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</si>
  <si>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</si>
  <si>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</si>
  <si>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</si>
  <si>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</si>
  <si>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</si>
  <si>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</si>
  <si>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</si>
  <si>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</si>
  <si>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</si>
  <si>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</si>
  <si>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</si>
  <si>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</si>
  <si>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</si>
  <si>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</si>
  <si>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</si>
  <si>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</si>
  <si>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</si>
  <si>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</si>
  <si>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</si>
  <si>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</si>
  <si>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</si>
  <si>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</si>
  <si>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</si>
  <si>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</si>
  <si>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</si>
  <si>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</si>
  <si>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</si>
  <si>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</si>
  <si>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</si>
  <si>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</si>
  <si>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</si>
  <si>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</si>
  <si>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</si>
  <si>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</si>
  <si>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</si>
  <si>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</si>
  <si>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</si>
  <si>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</si>
  <si>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</si>
  <si>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</si>
  <si>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</si>
  <si>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fig</t>
  </si>
  <si>
    <t>Rozpad figur</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</si>
  <si>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</si>
  <si>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</si>
  <si>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</si>
  <si>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</si>
  <si>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</si>
  <si>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</si>
  <si>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</si>
  <si>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</si>
  <si>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</si>
  <si>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</si>
  <si>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</si>
  <si>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</si>
  <si>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</si>
  <si>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</si>
  <si>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</si>
  <si>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</si>
  <si>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</si>
  <si>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</si>
  <si>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</si>
  <si>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Ostatní náklady</t>
  </si>
  <si>
    <t>Položka typu HSV</t>
  </si>
  <si>
    <t>Položka typu PSV</t>
  </si>
  <si>
    <t>Položka typu M</t>
  </si>
  <si>
    <t>Položka typu 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</si>
</sst>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dd\.mm\.yyyy"/>
    <numFmt numFmtId="166" formatCode="#,##0.00000"/>
    <numFmt numFmtId="167" formatCode="#,##0.000"/>
  </numFmts>
  <fonts count="55">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800080"/>
      <name val="Arial CE"/>
    </font>
    <font>
      <sz val="8"/>
      <color rgb="FF505050"/>
      <name val="Arial CE"/>
    </font>
    <font>
      <sz val="8"/>
      <color rgb="FFFF0000"/>
      <name val="Arial CE"/>
    </font>
    <font>
      <sz val="8"/>
      <color rgb="FF0000A8"/>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b/>
      <sz val="11"/>
      <color rgb="FF003366"/>
      <name val="Arial CE"/>
    </font>
    <font>
      <sz val="11"/>
      <color rgb="FF003366"/>
      <name val="Arial CE"/>
    </font>
    <font>
      <sz val="11"/>
      <color rgb="FF969696"/>
      <name val="Arial CE"/>
    </font>
    <font>
      <sz val="18"/>
      <color theme="10"/>
      <name val="Wingdings 2"/>
    </font>
    <font>
      <b/>
      <sz val="10"/>
      <color rgb="FF00336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sz val="7"/>
      <name val="Arial CE"/>
    </font>
    <font>
      <sz val="7"/>
      <color rgb="FF979797"/>
      <name val="Arial CE"/>
    </font>
    <font>
      <i/>
      <u/>
      <sz val="7"/>
      <color rgb="FF979797"/>
      <name val="Calibri"/>
      <scheme val="minor"/>
    </font>
    <font>
      <i/>
      <sz val="7"/>
      <color rgb="FF969696"/>
      <name val="Arial CE"/>
    </font>
    <font>
      <i/>
      <sz val="9"/>
      <color rgb="FF0000FF"/>
      <name val="Arial CE"/>
    </font>
    <font>
      <i/>
      <sz val="8"/>
      <color rgb="FF0000FF"/>
      <name val="Arial CE"/>
    </font>
    <font>
      <sz val="8"/>
      <name val="Trebuchet MS"/>
      <charset val="238"/>
    </font>
    <font>
      <b/>
      <sz val="16"/>
      <name val="Trebuchet MS"/>
      <charset val="238"/>
    </font>
    <font>
      <b/>
      <sz val="11"/>
      <name val="Trebuchet MS"/>
      <charset val="238"/>
    </font>
    <font>
      <sz val="8"/>
      <name val="Arial CE"/>
      <charset val="238"/>
    </font>
    <font>
      <sz val="9"/>
      <name val="Trebuchet MS"/>
      <charset val="238"/>
    </font>
    <font>
      <sz val="10"/>
      <name val="Trebuchet MS"/>
      <charset val="238"/>
    </font>
    <font>
      <sz val="11"/>
      <name val="Trebuchet MS"/>
      <charset val="238"/>
    </font>
    <font>
      <b/>
      <sz val="9"/>
      <name val="Trebuchet MS"/>
      <charset val="238"/>
    </font>
    <font>
      <b/>
      <sz val="8"/>
      <name val="Arial CE"/>
      <charset val="238"/>
    </font>
    <font>
      <sz val="9"/>
      <name val="Trebuchet MS"/>
      <charset val="238"/>
    </font>
    <font>
      <sz val="8"/>
      <name val="Arial CE"/>
      <charset val="238"/>
    </font>
    <font>
      <u/>
      <sz val="11"/>
      <color theme="10"/>
      <name val="Calibri"/>
      <scheme val="minor"/>
    </font>
    <font>
      <i/>
      <sz val="8"/>
      <name val="Arial CE"/>
      <charset val="238"/>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32">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53" fillId="0" borderId="0" applyNumberFormat="0" applyFill="0" applyBorder="0" applyAlignment="0" applyProtection="0"/>
  </cellStyleXfs>
  <cellXfs count="415">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0" fillId="0" borderId="0" xfId="0" applyAlignment="1">
      <alignment horizontal="center" vertical="center"/>
    </xf>
    <xf numFmtId="0" fontId="0" fillId="0" borderId="0" xfId="0" applyAlignment="1" applyProtection="1"/>
    <xf numFmtId="0" fontId="13" fillId="0" borderId="0" xfId="0" applyFont="1" applyAlignment="1">
      <alignment horizontal="left" vertical="center"/>
    </xf>
    <xf numFmtId="0" fontId="0" fillId="0" borderId="0" xfId="0" applyFont="1" applyAlignment="1">
      <alignment horizontal="left" vertical="center"/>
    </xf>
    <xf numFmtId="0" fontId="0" fillId="0" borderId="2" xfId="0" applyBorder="1" applyProtection="1"/>
    <xf numFmtId="0" fontId="0" fillId="0" borderId="3" xfId="0" applyBorder="1" applyProtection="1"/>
    <xf numFmtId="0" fontId="0" fillId="0" borderId="4" xfId="0" applyBorder="1"/>
    <xf numFmtId="0" fontId="0" fillId="0" borderId="4" xfId="0" applyBorder="1" applyProtection="1"/>
    <xf numFmtId="0" fontId="0" fillId="0" borderId="0" xfId="0" applyProtection="1"/>
    <xf numFmtId="0" fontId="14" fillId="0" borderId="0" xfId="0" applyFont="1" applyAlignment="1" applyProtection="1">
      <alignment horizontal="left" vertical="center"/>
    </xf>
    <xf numFmtId="0" fontId="15" fillId="0" borderId="0" xfId="0" applyFont="1" applyAlignment="1">
      <alignment horizontal="left" vertical="center"/>
    </xf>
    <xf numFmtId="0" fontId="16"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3" fillId="0" borderId="0" xfId="0" applyFont="1" applyAlignment="1" applyProtection="1">
      <alignment horizontal="left" vertical="top"/>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0" fontId="2" fillId="0" borderId="0" xfId="0" applyFont="1" applyAlignment="1" applyProtection="1">
      <alignment horizontal="left" vertical="center" wrapText="1"/>
    </xf>
    <xf numFmtId="0" fontId="0" fillId="0" borderId="5" xfId="0" applyBorder="1" applyProtection="1"/>
    <xf numFmtId="0" fontId="0" fillId="0" borderId="0" xfId="0" applyFont="1" applyAlignment="1">
      <alignment vertical="center"/>
    </xf>
    <xf numFmtId="0" fontId="0" fillId="0" borderId="4" xfId="0" applyFont="1" applyBorder="1" applyAlignment="1" applyProtection="1">
      <alignment vertical="center"/>
    </xf>
    <xf numFmtId="0" fontId="0" fillId="0" borderId="0" xfId="0" applyFont="1" applyAlignment="1" applyProtection="1">
      <alignment vertical="center"/>
    </xf>
    <xf numFmtId="0" fontId="18" fillId="0" borderId="6" xfId="0" applyFont="1" applyBorder="1" applyAlignment="1" applyProtection="1">
      <alignment horizontal="left" vertical="center"/>
    </xf>
    <xf numFmtId="0" fontId="0" fillId="0" borderId="6" xfId="0" applyFont="1" applyBorder="1" applyAlignment="1" applyProtection="1">
      <alignment vertical="center"/>
    </xf>
    <xf numFmtId="0" fontId="0" fillId="0" borderId="4" xfId="0" applyFont="1" applyBorder="1" applyAlignment="1">
      <alignment vertical="center"/>
    </xf>
    <xf numFmtId="0" fontId="1" fillId="0" borderId="4" xfId="0" applyFont="1" applyBorder="1" applyAlignment="1" applyProtection="1">
      <alignment vertical="center"/>
    </xf>
    <xf numFmtId="0" fontId="1" fillId="0" borderId="0" xfId="0" applyFont="1" applyAlignment="1" applyProtection="1">
      <alignment vertical="center"/>
    </xf>
    <xf numFmtId="0" fontId="1" fillId="0" borderId="4" xfId="0" applyFont="1" applyBorder="1" applyAlignment="1">
      <alignment vertical="center"/>
    </xf>
    <xf numFmtId="0" fontId="0" fillId="3" borderId="0" xfId="0" applyFont="1" applyFill="1" applyAlignment="1" applyProtection="1">
      <alignment vertical="center"/>
    </xf>
    <xf numFmtId="0" fontId="4" fillId="3" borderId="7" xfId="0" applyFont="1" applyFill="1" applyBorder="1" applyAlignment="1" applyProtection="1">
      <alignment horizontal="left" vertical="center"/>
    </xf>
    <xf numFmtId="0" fontId="0" fillId="3" borderId="8" xfId="0" applyFont="1" applyFill="1" applyBorder="1" applyAlignment="1" applyProtection="1">
      <alignment vertical="center"/>
    </xf>
    <xf numFmtId="0" fontId="4" fillId="3" borderId="8" xfId="0" applyFont="1" applyFill="1" applyBorder="1" applyAlignment="1" applyProtection="1">
      <alignment horizontal="center" vertical="center"/>
    </xf>
    <xf numFmtId="0" fontId="0" fillId="0" borderId="10" xfId="0" applyFont="1" applyBorder="1" applyAlignment="1" applyProtection="1">
      <alignment vertical="center"/>
    </xf>
    <xf numFmtId="0" fontId="0" fillId="0" borderId="11" xfId="0" applyFont="1" applyBorder="1" applyAlignment="1" applyProtection="1">
      <alignment vertical="center"/>
    </xf>
    <xf numFmtId="0" fontId="0" fillId="0" borderId="2" xfId="0" applyFont="1" applyBorder="1" applyAlignment="1" applyProtection="1">
      <alignment vertical="center"/>
    </xf>
    <xf numFmtId="0" fontId="0" fillId="0" borderId="3" xfId="0" applyFont="1" applyBorder="1" applyAlignment="1" applyProtection="1">
      <alignment vertical="center"/>
    </xf>
    <xf numFmtId="0" fontId="2" fillId="0" borderId="4" xfId="0" applyFont="1" applyBorder="1" applyAlignment="1" applyProtection="1">
      <alignment vertical="center"/>
    </xf>
    <xf numFmtId="0" fontId="2" fillId="0" borderId="0" xfId="0" applyFont="1" applyAlignment="1" applyProtection="1">
      <alignment vertical="center"/>
    </xf>
    <xf numFmtId="0" fontId="2" fillId="0" borderId="4" xfId="0" applyFont="1" applyBorder="1" applyAlignment="1">
      <alignment vertical="center"/>
    </xf>
    <xf numFmtId="0" fontId="3" fillId="0" borderId="4"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4" xfId="0" applyFont="1" applyBorder="1" applyAlignment="1">
      <alignment vertical="center"/>
    </xf>
    <xf numFmtId="0" fontId="18" fillId="0" borderId="0" xfId="0" applyFont="1" applyAlignment="1" applyProtection="1">
      <alignment vertical="center"/>
    </xf>
    <xf numFmtId="165" fontId="2" fillId="0" borderId="0" xfId="0" applyNumberFormat="1" applyFont="1" applyAlignment="1" applyProtection="1">
      <alignment horizontal="left" vertical="center"/>
    </xf>
    <xf numFmtId="0" fontId="0" fillId="0" borderId="13" xfId="0" applyBorder="1" applyAlignment="1">
      <alignment vertical="center"/>
    </xf>
    <xf numFmtId="0" fontId="0" fillId="0" borderId="14" xfId="0" applyBorder="1" applyAlignment="1">
      <alignment vertical="center"/>
    </xf>
    <xf numFmtId="0" fontId="0" fillId="0" borderId="0" xfId="0" applyFont="1" applyBorder="1" applyAlignment="1">
      <alignment vertical="center"/>
    </xf>
    <xf numFmtId="0" fontId="0" fillId="0" borderId="16" xfId="0" applyFont="1" applyBorder="1" applyAlignment="1">
      <alignment vertical="center"/>
    </xf>
    <xf numFmtId="0" fontId="0" fillId="0" borderId="0" xfId="0" applyFont="1" applyBorder="1" applyAlignment="1" applyProtection="1">
      <alignment vertical="center"/>
    </xf>
    <xf numFmtId="0" fontId="0" fillId="0" borderId="16" xfId="0" applyFont="1" applyBorder="1" applyAlignment="1" applyProtection="1">
      <alignment vertical="center"/>
    </xf>
    <xf numFmtId="0" fontId="0" fillId="4" borderId="8" xfId="0" applyFont="1" applyFill="1" applyBorder="1" applyAlignment="1" applyProtection="1">
      <alignment vertical="center"/>
    </xf>
    <xf numFmtId="0" fontId="22" fillId="4" borderId="9" xfId="0" applyFont="1" applyFill="1" applyBorder="1" applyAlignment="1" applyProtection="1">
      <alignment horizontal="center" vertical="center"/>
    </xf>
    <xf numFmtId="0" fontId="23" fillId="0" borderId="17" xfId="0" applyFont="1" applyBorder="1" applyAlignment="1" applyProtection="1">
      <alignment horizontal="center" vertical="center" wrapText="1"/>
    </xf>
    <xf numFmtId="0" fontId="23" fillId="0" borderId="18" xfId="0" applyFont="1" applyBorder="1" applyAlignment="1" applyProtection="1">
      <alignment horizontal="center" vertical="center" wrapText="1"/>
    </xf>
    <xf numFmtId="0" fontId="23" fillId="0" borderId="19" xfId="0" applyFont="1" applyBorder="1" applyAlignment="1" applyProtection="1">
      <alignment horizontal="center" vertical="center" wrapText="1"/>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0" fillId="0" borderId="14" xfId="0" applyFont="1" applyBorder="1" applyAlignment="1" applyProtection="1">
      <alignment vertical="center"/>
    </xf>
    <xf numFmtId="0" fontId="4" fillId="0" borderId="4" xfId="0" applyFont="1" applyBorder="1" applyAlignment="1" applyProtection="1">
      <alignment vertical="center"/>
    </xf>
    <xf numFmtId="0" fontId="24" fillId="0" borderId="0" xfId="0" applyFont="1" applyAlignment="1" applyProtection="1">
      <alignment horizontal="left" vertical="center"/>
    </xf>
    <xf numFmtId="0" fontId="24" fillId="0" borderId="0" xfId="0" applyFont="1" applyAlignment="1" applyProtection="1">
      <alignment vertical="center"/>
    </xf>
    <xf numFmtId="4" fontId="24"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4" xfId="0" applyFont="1" applyBorder="1" applyAlignment="1">
      <alignment vertical="center"/>
    </xf>
    <xf numFmtId="4" fontId="20" fillId="0" borderId="15" xfId="0" applyNumberFormat="1" applyFont="1" applyBorder="1" applyAlignment="1" applyProtection="1">
      <alignment vertical="center"/>
    </xf>
    <xf numFmtId="4" fontId="20" fillId="0" borderId="0" xfId="0" applyNumberFormat="1" applyFont="1" applyBorder="1" applyAlignment="1" applyProtection="1">
      <alignment vertical="center"/>
    </xf>
    <xf numFmtId="166" fontId="20" fillId="0" borderId="0" xfId="0" applyNumberFormat="1" applyFont="1" applyBorder="1" applyAlignment="1" applyProtection="1">
      <alignment vertical="center"/>
    </xf>
    <xf numFmtId="4" fontId="20" fillId="0" borderId="16" xfId="0" applyNumberFormat="1" applyFont="1" applyBorder="1" applyAlignment="1" applyProtection="1">
      <alignment vertical="center"/>
    </xf>
    <xf numFmtId="0" fontId="4" fillId="0" borderId="0" xfId="0" applyFont="1" applyAlignment="1">
      <alignment horizontal="left" vertical="center"/>
    </xf>
    <xf numFmtId="0" fontId="25" fillId="0" borderId="0" xfId="0" applyFont="1" applyAlignment="1">
      <alignment horizontal="left" vertical="center"/>
    </xf>
    <xf numFmtId="0" fontId="5" fillId="0" borderId="4" xfId="0" applyFont="1" applyBorder="1" applyAlignment="1" applyProtection="1">
      <alignment vertical="center"/>
    </xf>
    <xf numFmtId="0" fontId="26" fillId="0" borderId="0" xfId="0" applyFont="1" applyAlignment="1" applyProtection="1">
      <alignment vertical="center"/>
    </xf>
    <xf numFmtId="0" fontId="27" fillId="0" borderId="0" xfId="0" applyFont="1" applyAlignment="1" applyProtection="1">
      <alignment vertical="center"/>
    </xf>
    <xf numFmtId="0" fontId="3" fillId="0" borderId="0" xfId="0" applyFont="1" applyAlignment="1" applyProtection="1">
      <alignment horizontal="center" vertical="center"/>
    </xf>
    <xf numFmtId="0" fontId="5" fillId="0" borderId="4" xfId="0" applyFont="1" applyBorder="1" applyAlignment="1">
      <alignment vertical="center"/>
    </xf>
    <xf numFmtId="4" fontId="28" fillId="0" borderId="15" xfId="0" applyNumberFormat="1" applyFont="1" applyBorder="1" applyAlignment="1" applyProtection="1">
      <alignment vertical="center"/>
    </xf>
    <xf numFmtId="4" fontId="28" fillId="0" borderId="0" xfId="0" applyNumberFormat="1" applyFont="1" applyBorder="1" applyAlignment="1" applyProtection="1">
      <alignment vertical="center"/>
    </xf>
    <xf numFmtId="166" fontId="28" fillId="0" borderId="0" xfId="0" applyNumberFormat="1" applyFont="1" applyBorder="1" applyAlignment="1" applyProtection="1">
      <alignment vertical="center"/>
    </xf>
    <xf numFmtId="4" fontId="28" fillId="0" borderId="16" xfId="0" applyNumberFormat="1" applyFont="1" applyBorder="1" applyAlignment="1" applyProtection="1">
      <alignment vertical="center"/>
    </xf>
    <xf numFmtId="0" fontId="5" fillId="0" borderId="0" xfId="0" applyFont="1" applyAlignment="1">
      <alignment horizontal="left" vertical="center"/>
    </xf>
    <xf numFmtId="0" fontId="29" fillId="0" borderId="0" xfId="1" applyFont="1" applyAlignment="1">
      <alignment horizontal="center" vertical="center"/>
    </xf>
    <xf numFmtId="0" fontId="7" fillId="0" borderId="0" xfId="0" applyFont="1" applyAlignment="1" applyProtection="1">
      <alignment vertical="center"/>
    </xf>
    <xf numFmtId="0" fontId="2" fillId="0" borderId="0" xfId="0" applyFont="1" applyAlignment="1" applyProtection="1">
      <alignment horizontal="center" vertical="center"/>
    </xf>
    <xf numFmtId="4" fontId="1" fillId="0" borderId="15" xfId="0" applyNumberFormat="1" applyFont="1" applyBorder="1" applyAlignment="1" applyProtection="1">
      <alignment vertical="center"/>
    </xf>
    <xf numFmtId="4" fontId="1" fillId="0" borderId="0" xfId="0" applyNumberFormat="1" applyFont="1" applyBorder="1" applyAlignment="1" applyProtection="1">
      <alignment vertical="center"/>
    </xf>
    <xf numFmtId="166" fontId="1" fillId="0" borderId="0" xfId="0" applyNumberFormat="1" applyFont="1" applyBorder="1" applyAlignment="1" applyProtection="1">
      <alignment vertical="center"/>
    </xf>
    <xf numFmtId="4" fontId="1" fillId="0" borderId="16" xfId="0" applyNumberFormat="1" applyFont="1" applyBorder="1" applyAlignment="1" applyProtection="1">
      <alignment vertical="center"/>
    </xf>
    <xf numFmtId="0" fontId="2" fillId="0" borderId="0" xfId="0" applyFont="1" applyAlignment="1">
      <alignment horizontal="left" vertical="center"/>
    </xf>
    <xf numFmtId="4" fontId="28" fillId="0" borderId="20" xfId="0" applyNumberFormat="1" applyFont="1" applyBorder="1" applyAlignment="1" applyProtection="1">
      <alignment vertical="center"/>
    </xf>
    <xf numFmtId="4" fontId="28" fillId="0" borderId="21" xfId="0" applyNumberFormat="1" applyFont="1" applyBorder="1" applyAlignment="1" applyProtection="1">
      <alignment vertical="center"/>
    </xf>
    <xf numFmtId="166" fontId="28" fillId="0" borderId="21" xfId="0" applyNumberFormat="1" applyFont="1" applyBorder="1" applyAlignment="1" applyProtection="1">
      <alignment vertical="center"/>
    </xf>
    <xf numFmtId="4" fontId="28" fillId="0" borderId="22" xfId="0" applyNumberFormat="1" applyFont="1" applyBorder="1" applyAlignment="1" applyProtection="1">
      <alignment vertical="center"/>
    </xf>
    <xf numFmtId="0" fontId="0" fillId="0" borderId="2" xfId="0" applyBorder="1"/>
    <xf numFmtId="0" fontId="0" fillId="0" borderId="3" xfId="0" applyBorder="1"/>
    <xf numFmtId="0" fontId="14" fillId="0" borderId="0" xfId="0" applyFont="1" applyAlignment="1">
      <alignment horizontal="left" vertical="center"/>
    </xf>
    <xf numFmtId="0" fontId="31" fillId="0" borderId="0" xfId="0" applyFont="1" applyAlignment="1">
      <alignment horizontal="left" vertical="center"/>
    </xf>
    <xf numFmtId="0" fontId="1" fillId="0" borderId="0" xfId="0" applyFont="1" applyAlignment="1">
      <alignment horizontal="left" vertical="center"/>
    </xf>
    <xf numFmtId="0" fontId="0" fillId="0" borderId="4" xfId="0" applyBorder="1" applyAlignment="1">
      <alignment vertical="center"/>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4" xfId="0" applyFont="1" applyBorder="1" applyAlignment="1">
      <alignment vertical="center" wrapText="1"/>
    </xf>
    <xf numFmtId="0" fontId="0" fillId="0" borderId="4" xfId="0" applyBorder="1" applyAlignment="1">
      <alignment vertical="center" wrapText="1"/>
    </xf>
    <xf numFmtId="0" fontId="0" fillId="0" borderId="13" xfId="0" applyFont="1" applyBorder="1" applyAlignment="1">
      <alignment vertical="center"/>
    </xf>
    <xf numFmtId="0" fontId="18" fillId="0" borderId="0" xfId="0" applyFont="1" applyAlignment="1">
      <alignment horizontal="left" vertical="center"/>
    </xf>
    <xf numFmtId="4" fontId="24" fillId="0" borderId="0" xfId="0" applyNumberFormat="1" applyFont="1" applyAlignment="1">
      <alignment vertical="center"/>
    </xf>
    <xf numFmtId="0" fontId="1" fillId="0" borderId="0" xfId="0" applyFont="1" applyAlignment="1">
      <alignment horizontal="right" vertical="center"/>
    </xf>
    <xf numFmtId="0" fontId="21"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7" xfId="0" applyFont="1" applyFill="1" applyBorder="1" applyAlignment="1">
      <alignment horizontal="left" vertical="center"/>
    </xf>
    <xf numFmtId="0" fontId="0" fillId="4" borderId="8" xfId="0" applyFont="1" applyFill="1" applyBorder="1" applyAlignment="1">
      <alignment vertical="center"/>
    </xf>
    <xf numFmtId="0" fontId="4" fillId="4" borderId="8" xfId="0" applyFont="1" applyFill="1" applyBorder="1" applyAlignment="1">
      <alignment horizontal="right" vertical="center"/>
    </xf>
    <xf numFmtId="0" fontId="4" fillId="4" borderId="8" xfId="0" applyFont="1" applyFill="1" applyBorder="1" applyAlignment="1">
      <alignment horizontal="center" vertical="center"/>
    </xf>
    <xf numFmtId="4" fontId="4" fillId="4" borderId="8" xfId="0" applyNumberFormat="1" applyFont="1" applyFill="1" applyBorder="1" applyAlignment="1">
      <alignment vertical="center"/>
    </xf>
    <xf numFmtId="0" fontId="0" fillId="4" borderId="9" xfId="0" applyFont="1" applyFill="1" applyBorder="1" applyAlignment="1">
      <alignment vertical="center"/>
    </xf>
    <xf numFmtId="0" fontId="0" fillId="0" borderId="10" xfId="0" applyFont="1" applyBorder="1" applyAlignment="1">
      <alignment vertical="center"/>
    </xf>
    <xf numFmtId="0" fontId="0" fillId="0" borderId="11"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22" fillId="4" borderId="0" xfId="0" applyFont="1" applyFill="1" applyAlignment="1" applyProtection="1">
      <alignment horizontal="left" vertical="center"/>
    </xf>
    <xf numFmtId="0" fontId="0" fillId="4" borderId="0" xfId="0" applyFont="1" applyFill="1" applyAlignment="1" applyProtection="1">
      <alignment vertical="center"/>
    </xf>
    <xf numFmtId="0" fontId="22" fillId="4" borderId="0" xfId="0" applyFont="1" applyFill="1" applyAlignment="1" applyProtection="1">
      <alignment horizontal="right" vertical="center"/>
    </xf>
    <xf numFmtId="0" fontId="32" fillId="0" borderId="0" xfId="0" applyFont="1" applyAlignment="1" applyProtection="1">
      <alignment horizontal="left" vertical="center"/>
    </xf>
    <xf numFmtId="0" fontId="6" fillId="0" borderId="4" xfId="0" applyFont="1" applyBorder="1" applyAlignment="1" applyProtection="1">
      <alignment vertical="center"/>
    </xf>
    <xf numFmtId="0" fontId="6" fillId="0" borderId="0" xfId="0" applyFont="1" applyAlignment="1" applyProtection="1">
      <alignment vertical="center"/>
    </xf>
    <xf numFmtId="0" fontId="6" fillId="0" borderId="21" xfId="0" applyFont="1" applyBorder="1" applyAlignment="1" applyProtection="1">
      <alignment horizontal="left" vertical="center"/>
    </xf>
    <xf numFmtId="0" fontId="6" fillId="0" borderId="21" xfId="0" applyFont="1" applyBorder="1" applyAlignment="1" applyProtection="1">
      <alignment vertical="center"/>
    </xf>
    <xf numFmtId="4" fontId="6" fillId="0" borderId="21" xfId="0" applyNumberFormat="1" applyFont="1" applyBorder="1" applyAlignment="1" applyProtection="1">
      <alignment vertical="center"/>
    </xf>
    <xf numFmtId="0" fontId="6" fillId="0" borderId="4" xfId="0" applyFont="1" applyBorder="1" applyAlignment="1">
      <alignment vertical="center"/>
    </xf>
    <xf numFmtId="0" fontId="7" fillId="0" borderId="4" xfId="0" applyFont="1" applyBorder="1" applyAlignment="1" applyProtection="1">
      <alignment vertical="center"/>
    </xf>
    <xf numFmtId="0" fontId="7" fillId="0" borderId="21" xfId="0" applyFont="1" applyBorder="1" applyAlignment="1" applyProtection="1">
      <alignment horizontal="left" vertical="center"/>
    </xf>
    <xf numFmtId="0" fontId="7" fillId="0" borderId="21" xfId="0" applyFont="1" applyBorder="1" applyAlignment="1" applyProtection="1">
      <alignment vertical="center"/>
    </xf>
    <xf numFmtId="4" fontId="7" fillId="0" borderId="21" xfId="0" applyNumberFormat="1" applyFont="1" applyBorder="1" applyAlignment="1" applyProtection="1">
      <alignment vertical="center"/>
    </xf>
    <xf numFmtId="0" fontId="7" fillId="0" borderId="4" xfId="0" applyFont="1" applyBorder="1" applyAlignment="1">
      <alignment vertical="center"/>
    </xf>
    <xf numFmtId="0" fontId="0" fillId="0" borderId="0" xfId="0" applyFont="1" applyAlignment="1">
      <alignment horizontal="center" vertical="center" wrapText="1"/>
    </xf>
    <xf numFmtId="0" fontId="0" fillId="0" borderId="4" xfId="0" applyFont="1" applyBorder="1" applyAlignment="1" applyProtection="1">
      <alignment horizontal="center" vertical="center" wrapText="1"/>
    </xf>
    <xf numFmtId="0" fontId="22" fillId="4" borderId="17" xfId="0" applyFont="1" applyFill="1" applyBorder="1" applyAlignment="1" applyProtection="1">
      <alignment horizontal="center" vertical="center" wrapText="1"/>
    </xf>
    <xf numFmtId="0" fontId="22" fillId="4" borderId="18" xfId="0" applyFont="1" applyFill="1" applyBorder="1" applyAlignment="1" applyProtection="1">
      <alignment horizontal="center" vertical="center" wrapText="1"/>
    </xf>
    <xf numFmtId="0" fontId="22" fillId="4" borderId="19" xfId="0" applyFont="1" applyFill="1" applyBorder="1" applyAlignment="1" applyProtection="1">
      <alignment horizontal="center" vertical="center" wrapText="1"/>
    </xf>
    <xf numFmtId="0" fontId="0" fillId="0" borderId="4" xfId="0" applyBorder="1" applyAlignment="1">
      <alignment horizontal="center" vertical="center" wrapText="1"/>
    </xf>
    <xf numFmtId="4" fontId="24" fillId="0" borderId="0" xfId="0" applyNumberFormat="1" applyFont="1" applyAlignment="1" applyProtection="1"/>
    <xf numFmtId="0" fontId="0" fillId="0" borderId="13" xfId="0" applyBorder="1" applyAlignment="1" applyProtection="1">
      <alignment vertical="center"/>
    </xf>
    <xf numFmtId="166" fontId="33" fillId="0" borderId="13" xfId="0" applyNumberFormat="1" applyFont="1" applyBorder="1" applyAlignment="1" applyProtection="1"/>
    <xf numFmtId="166" fontId="33" fillId="0" borderId="14" xfId="0" applyNumberFormat="1" applyFont="1" applyBorder="1" applyAlignment="1" applyProtection="1"/>
    <xf numFmtId="4" fontId="34" fillId="0" borderId="0" xfId="0" applyNumberFormat="1" applyFont="1" applyAlignment="1">
      <alignment vertical="center"/>
    </xf>
    <xf numFmtId="0" fontId="8" fillId="0" borderId="4"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4" xfId="0" applyFont="1" applyBorder="1" applyAlignment="1"/>
    <xf numFmtId="0" fontId="8" fillId="0" borderId="15"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6"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2" fillId="0" borderId="23" xfId="0" applyFont="1" applyBorder="1" applyAlignment="1" applyProtection="1">
      <alignment horizontal="center" vertical="center"/>
    </xf>
    <xf numFmtId="49" fontId="22" fillId="0" borderId="23" xfId="0" applyNumberFormat="1" applyFont="1" applyBorder="1" applyAlignment="1" applyProtection="1">
      <alignment horizontal="left" vertical="center" wrapText="1"/>
    </xf>
    <xf numFmtId="0" fontId="22" fillId="0" borderId="23" xfId="0" applyFont="1" applyBorder="1" applyAlignment="1" applyProtection="1">
      <alignment horizontal="left" vertical="center" wrapText="1"/>
    </xf>
    <xf numFmtId="0" fontId="22" fillId="0" borderId="23" xfId="0" applyFont="1" applyBorder="1" applyAlignment="1" applyProtection="1">
      <alignment horizontal="center" vertical="center" wrapText="1"/>
    </xf>
    <xf numFmtId="167" fontId="22" fillId="0" borderId="23" xfId="0" applyNumberFormat="1" applyFont="1" applyBorder="1" applyAlignment="1" applyProtection="1">
      <alignment vertical="center"/>
    </xf>
    <xf numFmtId="4" fontId="22" fillId="2" borderId="23" xfId="0" applyNumberFormat="1" applyFont="1" applyFill="1" applyBorder="1" applyAlignment="1" applyProtection="1">
      <alignment vertical="center"/>
      <protection locked="0"/>
    </xf>
    <xf numFmtId="4" fontId="22" fillId="0" borderId="23" xfId="0" applyNumberFormat="1" applyFont="1" applyBorder="1" applyAlignment="1" applyProtection="1">
      <alignment vertical="center"/>
    </xf>
    <xf numFmtId="0" fontId="23" fillId="2" borderId="15" xfId="0" applyFont="1" applyFill="1" applyBorder="1" applyAlignment="1" applyProtection="1">
      <alignment horizontal="left" vertical="center"/>
      <protection locked="0"/>
    </xf>
    <xf numFmtId="0" fontId="23" fillId="0" borderId="0" xfId="0" applyFont="1" applyBorder="1" applyAlignment="1" applyProtection="1">
      <alignment horizontal="center" vertical="center"/>
    </xf>
    <xf numFmtId="166" fontId="23" fillId="0" borderId="0" xfId="0" applyNumberFormat="1" applyFont="1" applyBorder="1" applyAlignment="1" applyProtection="1">
      <alignment vertical="center"/>
    </xf>
    <xf numFmtId="166" fontId="23" fillId="0" borderId="16" xfId="0" applyNumberFormat="1" applyFont="1" applyBorder="1" applyAlignment="1" applyProtection="1">
      <alignment vertical="center"/>
    </xf>
    <xf numFmtId="0" fontId="22" fillId="0" borderId="0" xfId="0" applyFont="1" applyAlignment="1">
      <alignment horizontal="left" vertical="center"/>
    </xf>
    <xf numFmtId="4" fontId="0" fillId="0" borderId="0" xfId="0" applyNumberFormat="1" applyFont="1" applyAlignment="1">
      <alignment vertical="center"/>
    </xf>
    <xf numFmtId="0" fontId="35" fillId="0" borderId="0" xfId="0" applyFont="1" applyAlignment="1" applyProtection="1">
      <alignment horizontal="left" vertical="center"/>
    </xf>
    <xf numFmtId="0" fontId="36" fillId="0" borderId="0" xfId="0" applyFont="1" applyAlignment="1" applyProtection="1">
      <alignment horizontal="left" vertical="center" wrapText="1"/>
    </xf>
    <xf numFmtId="0" fontId="0" fillId="0" borderId="0" xfId="0" applyFont="1" applyAlignment="1" applyProtection="1">
      <alignment vertical="center"/>
      <protection locked="0"/>
    </xf>
    <xf numFmtId="0" fontId="0" fillId="0" borderId="15" xfId="0" applyFont="1" applyBorder="1" applyAlignment="1" applyProtection="1">
      <alignment vertical="center"/>
    </xf>
    <xf numFmtId="0" fontId="0" fillId="0" borderId="0" xfId="0" applyBorder="1" applyAlignment="1" applyProtection="1">
      <alignment vertical="center"/>
    </xf>
    <xf numFmtId="0" fontId="37" fillId="0" borderId="0" xfId="0" applyFont="1" applyAlignment="1" applyProtection="1">
      <alignment horizontal="left" vertical="center"/>
    </xf>
    <xf numFmtId="0" fontId="38" fillId="0" borderId="0" xfId="1" applyFont="1" applyAlignment="1" applyProtection="1">
      <alignment vertical="center" wrapText="1"/>
    </xf>
    <xf numFmtId="0" fontId="9" fillId="0" borderId="4" xfId="0" applyFont="1" applyBorder="1" applyAlignment="1" applyProtection="1">
      <alignment vertical="center"/>
    </xf>
    <xf numFmtId="0" fontId="9" fillId="0" borderId="0" xfId="0" applyFont="1" applyAlignment="1" applyProtection="1">
      <alignmen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0" fontId="9" fillId="0" borderId="0" xfId="0" applyFont="1" applyAlignment="1" applyProtection="1">
      <alignment vertical="center"/>
      <protection locked="0"/>
    </xf>
    <xf numFmtId="0" fontId="9" fillId="0" borderId="4" xfId="0" applyFont="1" applyBorder="1" applyAlignment="1">
      <alignment vertical="center"/>
    </xf>
    <xf numFmtId="0" fontId="9" fillId="0" borderId="15" xfId="0" applyFont="1" applyBorder="1" applyAlignment="1" applyProtection="1">
      <alignment vertical="center"/>
    </xf>
    <xf numFmtId="0" fontId="9" fillId="0" borderId="0" xfId="0" applyFont="1" applyBorder="1" applyAlignment="1" applyProtection="1">
      <alignment vertical="center"/>
    </xf>
    <xf numFmtId="0" fontId="9" fillId="0" borderId="16" xfId="0" applyFont="1" applyBorder="1" applyAlignment="1" applyProtection="1">
      <alignment vertical="center"/>
    </xf>
    <xf numFmtId="0" fontId="9" fillId="0" borderId="0" xfId="0" applyFont="1" applyAlignment="1">
      <alignment horizontal="left" vertical="center"/>
    </xf>
    <xf numFmtId="0" fontId="10" fillId="0" borderId="4"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4" xfId="0" applyFont="1" applyBorder="1" applyAlignment="1">
      <alignment vertical="center"/>
    </xf>
    <xf numFmtId="0" fontId="10" fillId="0" borderId="15" xfId="0" applyFont="1" applyBorder="1" applyAlignment="1" applyProtection="1">
      <alignment vertical="center"/>
    </xf>
    <xf numFmtId="0" fontId="10" fillId="0" borderId="0" xfId="0" applyFont="1" applyBorder="1" applyAlignment="1" applyProtection="1">
      <alignment vertical="center"/>
    </xf>
    <xf numFmtId="0" fontId="10" fillId="0" borderId="16" xfId="0" applyFont="1" applyBorder="1" applyAlignment="1" applyProtection="1">
      <alignment vertical="center"/>
    </xf>
    <xf numFmtId="0" fontId="10" fillId="0" borderId="0" xfId="0" applyFont="1" applyAlignment="1">
      <alignment horizontal="left" vertical="center"/>
    </xf>
    <xf numFmtId="0" fontId="39" fillId="0" borderId="0" xfId="0" applyFont="1" applyAlignment="1" applyProtection="1">
      <alignment vertical="center" wrapText="1"/>
    </xf>
    <xf numFmtId="0" fontId="11" fillId="0" borderId="4"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167" fontId="11" fillId="0" borderId="0" xfId="0" applyNumberFormat="1" applyFont="1" applyAlignment="1" applyProtection="1">
      <alignment vertical="center"/>
    </xf>
    <xf numFmtId="0" fontId="11" fillId="0" borderId="0" xfId="0" applyFont="1" applyAlignment="1" applyProtection="1">
      <alignment vertical="center"/>
      <protection locked="0"/>
    </xf>
    <xf numFmtId="0" fontId="11" fillId="0" borderId="4" xfId="0" applyFont="1" applyBorder="1" applyAlignment="1">
      <alignment vertical="center"/>
    </xf>
    <xf numFmtId="0" fontId="11" fillId="0" borderId="15" xfId="0" applyFont="1" applyBorder="1" applyAlignment="1" applyProtection="1">
      <alignment vertical="center"/>
    </xf>
    <xf numFmtId="0" fontId="11" fillId="0" borderId="0" xfId="0" applyFont="1" applyBorder="1" applyAlignment="1" applyProtection="1">
      <alignment vertical="center"/>
    </xf>
    <xf numFmtId="0" fontId="11" fillId="0" borderId="16" xfId="0" applyFont="1" applyBorder="1" applyAlignment="1" applyProtection="1">
      <alignment vertical="center"/>
    </xf>
    <xf numFmtId="0" fontId="11" fillId="0" borderId="0" xfId="0" applyFont="1" applyAlignment="1">
      <alignment horizontal="left" vertical="center"/>
    </xf>
    <xf numFmtId="0" fontId="10" fillId="0" borderId="20" xfId="0" applyFont="1" applyBorder="1" applyAlignment="1" applyProtection="1">
      <alignment vertical="center"/>
    </xf>
    <xf numFmtId="0" fontId="10" fillId="0" borderId="21" xfId="0" applyFont="1" applyBorder="1" applyAlignment="1" applyProtection="1">
      <alignment vertical="center"/>
    </xf>
    <xf numFmtId="0" fontId="10" fillId="0" borderId="22" xfId="0" applyFont="1" applyBorder="1" applyAlignment="1" applyProtection="1">
      <alignment vertical="center"/>
    </xf>
    <xf numFmtId="0" fontId="40" fillId="0" borderId="23" xfId="0" applyFont="1" applyBorder="1" applyAlignment="1" applyProtection="1">
      <alignment horizontal="center" vertical="center"/>
    </xf>
    <xf numFmtId="49" fontId="40" fillId="0" borderId="23" xfId="0" applyNumberFormat="1" applyFont="1" applyBorder="1" applyAlignment="1" applyProtection="1">
      <alignment horizontal="left" vertical="center" wrapText="1"/>
    </xf>
    <xf numFmtId="0" fontId="40" fillId="0" borderId="23" xfId="0" applyFont="1" applyBorder="1" applyAlignment="1" applyProtection="1">
      <alignment horizontal="left" vertical="center" wrapText="1"/>
    </xf>
    <xf numFmtId="0" fontId="40" fillId="0" borderId="23" xfId="0" applyFont="1" applyBorder="1" applyAlignment="1" applyProtection="1">
      <alignment horizontal="center" vertical="center" wrapText="1"/>
    </xf>
    <xf numFmtId="167" fontId="40" fillId="0" borderId="23" xfId="0" applyNumberFormat="1" applyFont="1" applyBorder="1" applyAlignment="1" applyProtection="1">
      <alignment vertical="center"/>
    </xf>
    <xf numFmtId="4" fontId="40" fillId="2" borderId="23" xfId="0" applyNumberFormat="1" applyFont="1" applyFill="1" applyBorder="1" applyAlignment="1" applyProtection="1">
      <alignment vertical="center"/>
      <protection locked="0"/>
    </xf>
    <xf numFmtId="4" fontId="40" fillId="0" borderId="23" xfId="0" applyNumberFormat="1" applyFont="1" applyBorder="1" applyAlignment="1" applyProtection="1">
      <alignment vertical="center"/>
    </xf>
    <xf numFmtId="0" fontId="41" fillId="0" borderId="4" xfId="0" applyFont="1" applyBorder="1" applyAlignment="1">
      <alignment vertical="center"/>
    </xf>
    <xf numFmtId="0" fontId="40" fillId="2" borderId="15" xfId="0" applyFont="1" applyFill="1" applyBorder="1" applyAlignment="1" applyProtection="1">
      <alignment horizontal="left" vertical="center"/>
      <protection locked="0"/>
    </xf>
    <xf numFmtId="0" fontId="40" fillId="0" borderId="0" xfId="0" applyFont="1" applyBorder="1" applyAlignment="1" applyProtection="1">
      <alignment horizontal="center" vertical="center"/>
    </xf>
    <xf numFmtId="0" fontId="0" fillId="0" borderId="20" xfId="0" applyFont="1" applyBorder="1" applyAlignment="1" applyProtection="1">
      <alignment vertical="center"/>
    </xf>
    <xf numFmtId="0" fontId="0" fillId="0" borderId="21" xfId="0" applyBorder="1" applyAlignment="1" applyProtection="1">
      <alignment vertical="center"/>
    </xf>
    <xf numFmtId="0" fontId="0" fillId="0" borderId="21" xfId="0" applyFont="1" applyBorder="1" applyAlignment="1" applyProtection="1">
      <alignment vertical="center"/>
    </xf>
    <xf numFmtId="0" fontId="0" fillId="0" borderId="22" xfId="0" applyFont="1" applyBorder="1" applyAlignment="1" applyProtection="1">
      <alignment vertical="center"/>
    </xf>
    <xf numFmtId="0" fontId="12" fillId="0" borderId="4" xfId="0" applyFont="1" applyBorder="1" applyAlignment="1" applyProtection="1">
      <alignment vertical="center"/>
    </xf>
    <xf numFmtId="0" fontId="12" fillId="0" borderId="0" xfId="0" applyFont="1" applyAlignment="1" applyProtection="1">
      <alignment vertical="center"/>
    </xf>
    <xf numFmtId="0" fontId="12" fillId="0" borderId="0" xfId="0" applyFont="1" applyAlignment="1" applyProtection="1">
      <alignment horizontal="left" vertical="center"/>
    </xf>
    <xf numFmtId="0" fontId="12" fillId="0" borderId="0" xfId="0" applyFont="1" applyAlignment="1" applyProtection="1">
      <alignment horizontal="left" vertical="center" wrapText="1"/>
    </xf>
    <xf numFmtId="167" fontId="12" fillId="0" borderId="0" xfId="0" applyNumberFormat="1" applyFont="1" applyAlignment="1" applyProtection="1">
      <alignment vertical="center"/>
    </xf>
    <xf numFmtId="0" fontId="12" fillId="0" borderId="0" xfId="0" applyFont="1" applyAlignment="1" applyProtection="1">
      <alignment vertical="center"/>
      <protection locked="0"/>
    </xf>
    <xf numFmtId="0" fontId="12" fillId="0" borderId="4" xfId="0" applyFont="1" applyBorder="1" applyAlignment="1">
      <alignment vertical="center"/>
    </xf>
    <xf numFmtId="0" fontId="12" fillId="0" borderId="15" xfId="0" applyFont="1" applyBorder="1" applyAlignment="1" applyProtection="1">
      <alignment vertical="center"/>
    </xf>
    <xf numFmtId="0" fontId="12" fillId="0" borderId="0" xfId="0" applyFont="1" applyBorder="1" applyAlignment="1" applyProtection="1">
      <alignment vertical="center"/>
    </xf>
    <xf numFmtId="0" fontId="12" fillId="0" borderId="16" xfId="0" applyFont="1" applyBorder="1" applyAlignment="1" applyProtection="1">
      <alignment vertical="center"/>
    </xf>
    <xf numFmtId="0" fontId="12" fillId="0" borderId="0" xfId="0" applyFont="1" applyAlignment="1">
      <alignment horizontal="left" vertical="center"/>
    </xf>
    <xf numFmtId="167" fontId="22" fillId="2" borderId="23" xfId="0" applyNumberFormat="1" applyFont="1" applyFill="1" applyBorder="1" applyAlignment="1" applyProtection="1">
      <alignment vertical="center"/>
      <protection locked="0"/>
    </xf>
    <xf numFmtId="0" fontId="0" fillId="0" borderId="0" xfId="0" applyAlignment="1">
      <alignment vertical="top"/>
    </xf>
    <xf numFmtId="0" fontId="42" fillId="0" borderId="24" xfId="0" applyFont="1" applyBorder="1" applyAlignment="1">
      <alignment vertical="center" wrapText="1"/>
    </xf>
    <xf numFmtId="0" fontId="42" fillId="0" borderId="25" xfId="0" applyFont="1" applyBorder="1" applyAlignment="1">
      <alignment vertical="center" wrapText="1"/>
    </xf>
    <xf numFmtId="0" fontId="42" fillId="0" borderId="26" xfId="0" applyFont="1" applyBorder="1" applyAlignment="1">
      <alignment vertical="center" wrapText="1"/>
    </xf>
    <xf numFmtId="0" fontId="42" fillId="0" borderId="27" xfId="0" applyFont="1" applyBorder="1" applyAlignment="1">
      <alignment horizontal="center" vertical="center" wrapText="1"/>
    </xf>
    <xf numFmtId="0" fontId="42" fillId="0" borderId="28" xfId="0" applyFont="1" applyBorder="1" applyAlignment="1">
      <alignment horizontal="center" vertical="center" wrapText="1"/>
    </xf>
    <xf numFmtId="0" fontId="42" fillId="0" borderId="27" xfId="0" applyFont="1" applyBorder="1" applyAlignment="1">
      <alignment vertical="center" wrapText="1"/>
    </xf>
    <xf numFmtId="0" fontId="42" fillId="0" borderId="28" xfId="0" applyFont="1" applyBorder="1" applyAlignment="1">
      <alignment vertical="center" wrapText="1"/>
    </xf>
    <xf numFmtId="0" fontId="44" fillId="0" borderId="1" xfId="0" applyFont="1" applyBorder="1" applyAlignment="1">
      <alignment horizontal="left" vertical="center" wrapText="1"/>
    </xf>
    <xf numFmtId="0" fontId="45" fillId="0" borderId="1" xfId="0" applyFont="1" applyBorder="1" applyAlignment="1">
      <alignment horizontal="left" vertical="center" wrapText="1"/>
    </xf>
    <xf numFmtId="0" fontId="46" fillId="0" borderId="27" xfId="0" applyFont="1" applyBorder="1" applyAlignment="1">
      <alignment vertical="center" wrapText="1"/>
    </xf>
    <xf numFmtId="0" fontId="45" fillId="0" borderId="1" xfId="0" applyFont="1" applyBorder="1" applyAlignment="1">
      <alignment vertical="center" wrapText="1"/>
    </xf>
    <xf numFmtId="0" fontId="45" fillId="0" borderId="1" xfId="0" applyFont="1" applyBorder="1" applyAlignment="1">
      <alignment horizontal="left" vertical="center"/>
    </xf>
    <xf numFmtId="0" fontId="45" fillId="0" borderId="1" xfId="0" applyFont="1" applyBorder="1" applyAlignment="1">
      <alignment vertical="center"/>
    </xf>
    <xf numFmtId="49" fontId="45" fillId="0" borderId="1" xfId="0" applyNumberFormat="1" applyFont="1" applyBorder="1" applyAlignment="1">
      <alignment vertical="center" wrapText="1"/>
    </xf>
    <xf numFmtId="0" fontId="42" fillId="0" borderId="30" xfId="0" applyFont="1" applyBorder="1" applyAlignment="1">
      <alignment vertical="center" wrapText="1"/>
    </xf>
    <xf numFmtId="0" fontId="47" fillId="0" borderId="29" xfId="0" applyFont="1" applyBorder="1" applyAlignment="1">
      <alignment vertical="center" wrapText="1"/>
    </xf>
    <xf numFmtId="0" fontId="42" fillId="0" borderId="31" xfId="0" applyFont="1" applyBorder="1" applyAlignment="1">
      <alignment vertical="center" wrapText="1"/>
    </xf>
    <xf numFmtId="0" fontId="42" fillId="0" borderId="1" xfId="0" applyFont="1" applyBorder="1" applyAlignment="1">
      <alignment vertical="top"/>
    </xf>
    <xf numFmtId="0" fontId="42" fillId="0" borderId="0" xfId="0" applyFont="1" applyAlignment="1">
      <alignment vertical="top"/>
    </xf>
    <xf numFmtId="0" fontId="42" fillId="0" borderId="24" xfId="0" applyFont="1" applyBorder="1" applyAlignment="1">
      <alignment horizontal="left" vertical="center"/>
    </xf>
    <xf numFmtId="0" fontId="42" fillId="0" borderId="25" xfId="0" applyFont="1" applyBorder="1" applyAlignment="1">
      <alignment horizontal="left" vertical="center"/>
    </xf>
    <xf numFmtId="0" fontId="42" fillId="0" borderId="26" xfId="0" applyFont="1" applyBorder="1" applyAlignment="1">
      <alignment horizontal="left" vertical="center"/>
    </xf>
    <xf numFmtId="0" fontId="42" fillId="0" borderId="27" xfId="0" applyFont="1" applyBorder="1" applyAlignment="1">
      <alignment horizontal="left" vertical="center"/>
    </xf>
    <xf numFmtId="0" fontId="42" fillId="0" borderId="28" xfId="0" applyFont="1" applyBorder="1" applyAlignment="1">
      <alignment horizontal="left" vertical="center"/>
    </xf>
    <xf numFmtId="0" fontId="44" fillId="0" borderId="1" xfId="0" applyFont="1" applyBorder="1" applyAlignment="1">
      <alignment horizontal="left" vertical="center"/>
    </xf>
    <xf numFmtId="0" fontId="48" fillId="0" borderId="0" xfId="0" applyFont="1" applyAlignment="1">
      <alignment horizontal="left" vertical="center"/>
    </xf>
    <xf numFmtId="0" fontId="44" fillId="0" borderId="29" xfId="0" applyFont="1" applyBorder="1" applyAlignment="1">
      <alignment horizontal="left" vertical="center"/>
    </xf>
    <xf numFmtId="0" fontId="44" fillId="0" borderId="29" xfId="0" applyFont="1" applyBorder="1" applyAlignment="1">
      <alignment horizontal="center" vertical="center"/>
    </xf>
    <xf numFmtId="0" fontId="48" fillId="0" borderId="29" xfId="0" applyFont="1" applyBorder="1" applyAlignment="1">
      <alignment horizontal="left" vertical="center"/>
    </xf>
    <xf numFmtId="0" fontId="49" fillId="0" borderId="1" xfId="0" applyFont="1" applyBorder="1" applyAlignment="1">
      <alignment horizontal="left" vertical="center"/>
    </xf>
    <xf numFmtId="0" fontId="46" fillId="0" borderId="0" xfId="0" applyFont="1" applyAlignment="1">
      <alignment horizontal="left" vertical="center"/>
    </xf>
    <xf numFmtId="0" fontId="50" fillId="0" borderId="1" xfId="0" applyFont="1" applyBorder="1" applyAlignment="1">
      <alignment horizontal="left" vertical="center"/>
    </xf>
    <xf numFmtId="0" fontId="45" fillId="0" borderId="1" xfId="0" applyFont="1" applyBorder="1" applyAlignment="1">
      <alignment horizontal="center" vertical="center"/>
    </xf>
    <xf numFmtId="0" fontId="45" fillId="0" borderId="0" xfId="0" applyFont="1" applyAlignment="1">
      <alignment horizontal="left" vertical="center"/>
    </xf>
    <xf numFmtId="0" fontId="46" fillId="0" borderId="27" xfId="0" applyFont="1" applyBorder="1" applyAlignment="1">
      <alignment horizontal="left" vertical="center"/>
    </xf>
    <xf numFmtId="0" fontId="45" fillId="0" borderId="1" xfId="0" applyFont="1" applyFill="1" applyBorder="1" applyAlignment="1">
      <alignment horizontal="left" vertical="center"/>
    </xf>
    <xf numFmtId="0" fontId="45" fillId="0" borderId="1" xfId="0" applyFont="1" applyFill="1" applyBorder="1" applyAlignment="1">
      <alignment horizontal="center" vertical="center"/>
    </xf>
    <xf numFmtId="0" fontId="42" fillId="0" borderId="30" xfId="0" applyFont="1" applyBorder="1" applyAlignment="1">
      <alignment horizontal="left" vertical="center"/>
    </xf>
    <xf numFmtId="0" fontId="47" fillId="0" borderId="29" xfId="0" applyFont="1" applyBorder="1" applyAlignment="1">
      <alignment horizontal="left" vertical="center"/>
    </xf>
    <xf numFmtId="0" fontId="42" fillId="0" borderId="31" xfId="0" applyFont="1" applyBorder="1" applyAlignment="1">
      <alignment horizontal="left" vertical="center"/>
    </xf>
    <xf numFmtId="0" fontId="42" fillId="0" borderId="1" xfId="0" applyFont="1" applyBorder="1" applyAlignment="1">
      <alignment horizontal="left" vertical="center"/>
    </xf>
    <xf numFmtId="0" fontId="47" fillId="0" borderId="1" xfId="0" applyFont="1" applyBorder="1" applyAlignment="1">
      <alignment horizontal="left" vertical="center"/>
    </xf>
    <xf numFmtId="0" fontId="48" fillId="0" borderId="1" xfId="0" applyFont="1" applyBorder="1" applyAlignment="1">
      <alignment horizontal="left" vertical="center"/>
    </xf>
    <xf numFmtId="0" fontId="46" fillId="0" borderId="29" xfId="0" applyFont="1" applyBorder="1" applyAlignment="1">
      <alignment horizontal="left" vertical="center"/>
    </xf>
    <xf numFmtId="0" fontId="42" fillId="0" borderId="1" xfId="0" applyFont="1" applyBorder="1" applyAlignment="1">
      <alignment horizontal="left" vertical="center" wrapText="1"/>
    </xf>
    <xf numFmtId="0" fontId="46" fillId="0" borderId="1" xfId="0" applyFont="1" applyBorder="1" applyAlignment="1">
      <alignment horizontal="left" vertical="center" wrapText="1"/>
    </xf>
    <xf numFmtId="0" fontId="46" fillId="0" borderId="1" xfId="0" applyFont="1" applyBorder="1" applyAlignment="1">
      <alignment horizontal="center" vertical="center" wrapText="1"/>
    </xf>
    <xf numFmtId="0" fontId="42" fillId="0" borderId="24" xfId="0" applyFont="1" applyBorder="1" applyAlignment="1">
      <alignment horizontal="left" vertical="center" wrapText="1"/>
    </xf>
    <xf numFmtId="0" fontId="42" fillId="0" borderId="25" xfId="0" applyFont="1" applyBorder="1" applyAlignment="1">
      <alignment horizontal="left" vertical="center" wrapText="1"/>
    </xf>
    <xf numFmtId="0" fontId="42" fillId="0" borderId="26" xfId="0" applyFont="1" applyBorder="1" applyAlignment="1">
      <alignment horizontal="left" vertical="center" wrapText="1"/>
    </xf>
    <xf numFmtId="0" fontId="42" fillId="0" borderId="27" xfId="0" applyFont="1" applyBorder="1" applyAlignment="1">
      <alignment horizontal="left" vertical="center" wrapText="1"/>
    </xf>
    <xf numFmtId="0" fontId="42" fillId="0" borderId="28" xfId="0" applyFont="1" applyBorder="1" applyAlignment="1">
      <alignment horizontal="left" vertical="center" wrapText="1"/>
    </xf>
    <xf numFmtId="0" fontId="48" fillId="0" borderId="27" xfId="0" applyFont="1" applyBorder="1" applyAlignment="1">
      <alignment horizontal="left" vertical="center" wrapText="1"/>
    </xf>
    <xf numFmtId="0" fontId="48" fillId="0" borderId="28" xfId="0" applyFont="1" applyBorder="1" applyAlignment="1">
      <alignment horizontal="left" vertical="center" wrapText="1"/>
    </xf>
    <xf numFmtId="0" fontId="46" fillId="0" borderId="27" xfId="0" applyFont="1" applyBorder="1" applyAlignment="1">
      <alignment horizontal="left" vertical="center" wrapText="1"/>
    </xf>
    <xf numFmtId="0" fontId="46" fillId="0" borderId="1" xfId="0" applyFont="1" applyBorder="1" applyAlignment="1">
      <alignment horizontal="left" vertical="center"/>
    </xf>
    <xf numFmtId="0" fontId="46" fillId="0" borderId="28" xfId="0" applyFont="1" applyBorder="1" applyAlignment="1">
      <alignment horizontal="left" vertical="center" wrapText="1"/>
    </xf>
    <xf numFmtId="0" fontId="46" fillId="0" borderId="28" xfId="0" applyFont="1" applyBorder="1" applyAlignment="1">
      <alignment horizontal="left" vertical="center"/>
    </xf>
    <xf numFmtId="0" fontId="46" fillId="0" borderId="30" xfId="0" applyFont="1" applyBorder="1" applyAlignment="1">
      <alignment horizontal="left" vertical="center" wrapText="1"/>
    </xf>
    <xf numFmtId="0" fontId="46" fillId="0" borderId="29" xfId="0" applyFont="1" applyBorder="1" applyAlignment="1">
      <alignment horizontal="left" vertical="center" wrapText="1"/>
    </xf>
    <xf numFmtId="0" fontId="46" fillId="0" borderId="31" xfId="0" applyFont="1" applyBorder="1" applyAlignment="1">
      <alignment horizontal="left" vertical="center" wrapText="1"/>
    </xf>
    <xf numFmtId="0" fontId="45" fillId="0" borderId="1" xfId="0" applyFont="1" applyBorder="1" applyAlignment="1">
      <alignment horizontal="left" vertical="top"/>
    </xf>
    <xf numFmtId="0" fontId="45" fillId="0" borderId="1" xfId="0" applyFont="1" applyBorder="1" applyAlignment="1">
      <alignment horizontal="center" vertical="top"/>
    </xf>
    <xf numFmtId="0" fontId="46" fillId="0" borderId="30" xfId="0" applyFont="1" applyBorder="1" applyAlignment="1">
      <alignment horizontal="left" vertical="center"/>
    </xf>
    <xf numFmtId="0" fontId="46" fillId="0" borderId="31" xfId="0" applyFont="1" applyBorder="1" applyAlignment="1">
      <alignment horizontal="left" vertical="center"/>
    </xf>
    <xf numFmtId="0" fontId="46" fillId="0" borderId="1" xfId="0" applyFont="1" applyBorder="1" applyAlignment="1">
      <alignment horizontal="center" vertical="center"/>
    </xf>
    <xf numFmtId="0" fontId="48" fillId="0" borderId="0" xfId="0" applyFont="1" applyAlignment="1">
      <alignment vertical="center"/>
    </xf>
    <xf numFmtId="0" fontId="44" fillId="0" borderId="1" xfId="0" applyFont="1" applyBorder="1" applyAlignment="1">
      <alignment vertical="center"/>
    </xf>
    <xf numFmtId="0" fontId="48" fillId="0" borderId="29" xfId="0" applyFont="1" applyBorder="1" applyAlignment="1">
      <alignment vertical="center"/>
    </xf>
    <xf numFmtId="0" fontId="44" fillId="0" borderId="29" xfId="0" applyFont="1" applyBorder="1" applyAlignment="1">
      <alignment vertical="center"/>
    </xf>
    <xf numFmtId="0" fontId="45" fillId="0" borderId="1" xfId="0" applyFont="1" applyBorder="1" applyAlignment="1">
      <alignment vertical="top"/>
    </xf>
    <xf numFmtId="49" fontId="45" fillId="0" borderId="1" xfId="0" applyNumberFormat="1" applyFont="1" applyBorder="1" applyAlignment="1">
      <alignment horizontal="left" vertical="center"/>
    </xf>
    <xf numFmtId="0" fontId="51" fillId="0" borderId="27" xfId="0" applyFont="1" applyBorder="1" applyAlignment="1" applyProtection="1">
      <alignment horizontal="left" vertical="center"/>
    </xf>
    <xf numFmtId="0" fontId="52" fillId="0" borderId="1" xfId="0" applyFont="1" applyBorder="1" applyAlignment="1" applyProtection="1">
      <alignment vertical="top"/>
    </xf>
    <xf numFmtId="0" fontId="52" fillId="0" borderId="1" xfId="0" applyFont="1" applyBorder="1" applyAlignment="1" applyProtection="1">
      <alignment horizontal="left" vertical="center"/>
    </xf>
    <xf numFmtId="0" fontId="52" fillId="0" borderId="1" xfId="0" applyFont="1" applyBorder="1" applyAlignment="1" applyProtection="1">
      <alignment horizontal="center" vertical="center"/>
    </xf>
    <xf numFmtId="49" fontId="52" fillId="0" borderId="1" xfId="0" applyNumberFormat="1" applyFont="1" applyBorder="1" applyAlignment="1" applyProtection="1">
      <alignment horizontal="left" vertical="center"/>
    </xf>
    <xf numFmtId="0" fontId="51" fillId="0" borderId="28" xfId="0" applyFont="1" applyBorder="1" applyAlignment="1" applyProtection="1">
      <alignment horizontal="left" vertical="center"/>
    </xf>
    <xf numFmtId="0" fontId="0" fillId="0" borderId="29" xfId="0" applyBorder="1" applyAlignment="1">
      <alignment vertical="top"/>
    </xf>
    <xf numFmtId="0" fontId="44" fillId="0" borderId="29" xfId="0" applyFont="1" applyBorder="1" applyAlignment="1">
      <alignment horizontal="left"/>
    </xf>
    <xf numFmtId="0" fontId="48" fillId="0" borderId="29" xfId="0" applyFont="1" applyBorder="1" applyAlignment="1"/>
    <xf numFmtId="0" fontId="42" fillId="0" borderId="27" xfId="0" applyFont="1" applyBorder="1" applyAlignment="1">
      <alignment vertical="top"/>
    </xf>
    <xf numFmtId="0" fontId="42" fillId="0" borderId="28" xfId="0" applyFont="1" applyBorder="1" applyAlignment="1">
      <alignment vertical="top"/>
    </xf>
    <xf numFmtId="0" fontId="42" fillId="0" borderId="30" xfId="0" applyFont="1" applyBorder="1" applyAlignment="1">
      <alignment vertical="top"/>
    </xf>
    <xf numFmtId="0" fontId="42" fillId="0" borderId="29" xfId="0" applyFont="1" applyBorder="1" applyAlignment="1">
      <alignment vertical="top"/>
    </xf>
    <xf numFmtId="0" fontId="42" fillId="0" borderId="31" xfId="0" applyFont="1" applyBorder="1" applyAlignment="1">
      <alignment vertical="top"/>
    </xf>
    <xf numFmtId="0" fontId="30" fillId="0" borderId="0" xfId="0" applyFont="1" applyAlignment="1" applyProtection="1">
      <alignment horizontal="left" vertical="center" wrapText="1"/>
    </xf>
    <xf numFmtId="0" fontId="26" fillId="0" borderId="0" xfId="0" applyFont="1" applyAlignment="1" applyProtection="1">
      <alignment horizontal="left" vertical="center" wrapText="1"/>
    </xf>
    <xf numFmtId="4" fontId="7" fillId="0" borderId="0" xfId="0" applyNumberFormat="1" applyFont="1" applyAlignment="1" applyProtection="1">
      <alignment vertical="center"/>
    </xf>
    <xf numFmtId="0" fontId="7" fillId="0" borderId="0" xfId="0" applyFont="1" applyAlignment="1" applyProtection="1">
      <alignment vertical="center"/>
    </xf>
    <xf numFmtId="4" fontId="27" fillId="0" borderId="0" xfId="0" applyNumberFormat="1" applyFont="1" applyAlignment="1" applyProtection="1">
      <alignment horizontal="right" vertical="center"/>
    </xf>
    <xf numFmtId="0" fontId="27" fillId="0" borderId="0" xfId="0" applyFont="1" applyAlignment="1" applyProtection="1">
      <alignment vertical="center"/>
    </xf>
    <xf numFmtId="4" fontId="27" fillId="0" borderId="0" xfId="0" applyNumberFormat="1" applyFont="1" applyAlignment="1" applyProtection="1">
      <alignment vertical="center"/>
    </xf>
    <xf numFmtId="4" fontId="7" fillId="0" borderId="0" xfId="0" applyNumberFormat="1" applyFont="1" applyAlignment="1" applyProtection="1">
      <alignment horizontal="right" vertical="center"/>
    </xf>
    <xf numFmtId="0" fontId="3" fillId="0" borderId="0" xfId="0" applyFont="1" applyAlignment="1" applyProtection="1">
      <alignment horizontal="left" vertical="center" wrapText="1"/>
    </xf>
    <xf numFmtId="0" fontId="3" fillId="0" borderId="0" xfId="0" applyFont="1" applyAlignment="1" applyProtection="1">
      <alignment vertical="center"/>
    </xf>
    <xf numFmtId="0" fontId="22" fillId="4" borderId="8" xfId="0" applyFont="1" applyFill="1" applyBorder="1" applyAlignment="1" applyProtection="1">
      <alignment horizontal="center" vertical="center"/>
    </xf>
    <xf numFmtId="0" fontId="22" fillId="4" borderId="8" xfId="0" applyFont="1" applyFill="1" applyBorder="1" applyAlignment="1" applyProtection="1">
      <alignment horizontal="left" vertical="center"/>
    </xf>
    <xf numFmtId="0" fontId="22" fillId="4" borderId="7" xfId="0" applyFont="1" applyFill="1" applyBorder="1" applyAlignment="1" applyProtection="1">
      <alignment horizontal="center"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 fillId="0" borderId="0" xfId="0" applyFont="1" applyAlignment="1" applyProtection="1">
      <alignment vertical="center"/>
    </xf>
    <xf numFmtId="0" fontId="20" fillId="0" borderId="12" xfId="0" applyFont="1" applyBorder="1" applyAlignment="1">
      <alignment horizontal="center" vertical="center"/>
    </xf>
    <xf numFmtId="0" fontId="20" fillId="0" borderId="13" xfId="0" applyFont="1" applyBorder="1" applyAlignment="1">
      <alignment horizontal="left" vertical="center"/>
    </xf>
    <xf numFmtId="0" fontId="21" fillId="0" borderId="15" xfId="0" applyFont="1" applyBorder="1" applyAlignment="1">
      <alignment horizontal="left" vertical="center"/>
    </xf>
    <xf numFmtId="0" fontId="21" fillId="0" borderId="0" xfId="0" applyFont="1" applyBorder="1" applyAlignment="1">
      <alignment horizontal="left" vertical="center"/>
    </xf>
    <xf numFmtId="0" fontId="21" fillId="0" borderId="15" xfId="0" applyFont="1" applyBorder="1" applyAlignment="1" applyProtection="1">
      <alignment horizontal="left" vertical="center"/>
    </xf>
    <xf numFmtId="0" fontId="21" fillId="0" borderId="0" xfId="0" applyFont="1" applyBorder="1" applyAlignment="1" applyProtection="1">
      <alignment horizontal="left" vertical="center"/>
    </xf>
    <xf numFmtId="0" fontId="22" fillId="4" borderId="8" xfId="0" applyFont="1" applyFill="1" applyBorder="1" applyAlignment="1" applyProtection="1">
      <alignment horizontal="right" vertical="center"/>
    </xf>
    <xf numFmtId="4" fontId="24" fillId="0" borderId="0" xfId="0" applyNumberFormat="1" applyFont="1" applyAlignment="1" applyProtection="1">
      <alignment horizontal="right" vertical="center"/>
    </xf>
    <xf numFmtId="4" fontId="24" fillId="0" borderId="0" xfId="0" applyNumberFormat="1" applyFont="1" applyAlignment="1" applyProtection="1">
      <alignment vertical="center"/>
    </xf>
    <xf numFmtId="0" fontId="17" fillId="0" borderId="0" xfId="0" applyFont="1" applyAlignment="1">
      <alignment horizontal="left" vertical="top" wrapText="1"/>
    </xf>
    <xf numFmtId="0" fontId="17" fillId="0" borderId="0" xfId="0" applyFont="1" applyAlignment="1">
      <alignment horizontal="left" vertical="center"/>
    </xf>
    <xf numFmtId="0" fontId="19" fillId="0" borderId="0" xfId="0" applyFont="1" applyAlignment="1">
      <alignment horizontal="left" vertical="center"/>
    </xf>
    <xf numFmtId="0" fontId="2" fillId="0" borderId="0" xfId="0" applyFont="1" applyAlignment="1" applyProtection="1">
      <alignment horizontal="left" vertical="center"/>
    </xf>
    <xf numFmtId="0" fontId="0" fillId="0" borderId="0" xfId="0" applyProtection="1"/>
    <xf numFmtId="0" fontId="3" fillId="0" borderId="0" xfId="0" applyFont="1" applyAlignment="1" applyProtection="1">
      <alignment horizontal="left" vertical="top" wrapText="1"/>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4" fontId="18" fillId="0" borderId="6" xfId="0" applyNumberFormat="1" applyFont="1" applyBorder="1" applyAlignment="1" applyProtection="1">
      <alignment vertical="center"/>
    </xf>
    <xf numFmtId="0" fontId="0" fillId="0" borderId="6" xfId="0" applyFont="1" applyBorder="1" applyAlignment="1" applyProtection="1">
      <alignment vertical="center"/>
    </xf>
    <xf numFmtId="0" fontId="1" fillId="0" borderId="0" xfId="0" applyFont="1" applyAlignment="1" applyProtection="1">
      <alignment horizontal="right" vertical="center"/>
    </xf>
    <xf numFmtId="4" fontId="19" fillId="0" borderId="0" xfId="0" applyNumberFormat="1" applyFont="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4" fillId="3" borderId="8" xfId="0" applyNumberFormat="1" applyFont="1" applyFill="1" applyBorder="1" applyAlignment="1" applyProtection="1">
      <alignment vertical="center"/>
    </xf>
    <xf numFmtId="0" fontId="0" fillId="3" borderId="8" xfId="0" applyFont="1" applyFill="1" applyBorder="1" applyAlignment="1" applyProtection="1">
      <alignment vertical="center"/>
    </xf>
    <xf numFmtId="0" fontId="0" fillId="3" borderId="9" xfId="0" applyFont="1" applyFill="1" applyBorder="1" applyAlignment="1" applyProtection="1">
      <alignment vertical="center"/>
    </xf>
    <xf numFmtId="0" fontId="4" fillId="3" borderId="8" xfId="0" applyFont="1" applyFill="1" applyBorder="1" applyAlignment="1" applyProtection="1">
      <alignment horizontal="left" vertical="center"/>
    </xf>
    <xf numFmtId="0" fontId="0" fillId="0" borderId="0" xfId="0"/>
    <xf numFmtId="0" fontId="1" fillId="0" borderId="0" xfId="0" applyFont="1" applyAlignment="1">
      <alignment horizontal="left" vertical="center" wrapText="1"/>
    </xf>
    <xf numFmtId="0" fontId="1" fillId="0" borderId="0" xfId="0" applyFont="1" applyAlignment="1">
      <alignment horizontal="left" vertical="center"/>
    </xf>
    <xf numFmtId="0" fontId="0" fillId="0" borderId="0" xfId="0" applyFont="1" applyAlignment="1">
      <alignment vertical="center"/>
    </xf>
    <xf numFmtId="0" fontId="3" fillId="0" borderId="0" xfId="0" applyFont="1" applyAlignment="1">
      <alignment horizontal="left" vertical="center" wrapText="1"/>
    </xf>
    <xf numFmtId="0" fontId="2" fillId="2" borderId="0" xfId="0" applyFont="1" applyFill="1" applyAlignment="1" applyProtection="1">
      <alignment horizontal="left" vertical="center"/>
      <protection locked="0"/>
    </xf>
    <xf numFmtId="0" fontId="2" fillId="0" borderId="0" xfId="0" applyFont="1" applyAlignment="1">
      <alignment horizontal="left" vertical="center"/>
    </xf>
    <xf numFmtId="0" fontId="2" fillId="0" borderId="0" xfId="0" applyFont="1" applyAlignment="1">
      <alignment horizontal="left" vertical="center" wrapText="1"/>
    </xf>
    <xf numFmtId="0" fontId="1" fillId="0" borderId="0" xfId="0" applyFont="1" applyAlignment="1" applyProtection="1">
      <alignment horizontal="left" vertical="center" wrapText="1"/>
    </xf>
    <xf numFmtId="0" fontId="1" fillId="0" borderId="0" xfId="0" applyFont="1" applyAlignment="1" applyProtection="1">
      <alignment horizontal="left" vertical="center"/>
    </xf>
    <xf numFmtId="0" fontId="0" fillId="0" borderId="0" xfId="0" applyFont="1" applyAlignment="1" applyProtection="1">
      <alignment vertical="center"/>
    </xf>
    <xf numFmtId="0" fontId="21" fillId="0" borderId="0" xfId="0" applyFont="1" applyAlignment="1">
      <alignment horizontal="left" vertical="center"/>
    </xf>
    <xf numFmtId="0" fontId="21" fillId="0" borderId="0" xfId="0" applyFont="1" applyAlignment="1" applyProtection="1">
      <alignment horizontal="left" vertical="center"/>
    </xf>
    <xf numFmtId="0" fontId="45" fillId="0" borderId="1" xfId="0" applyFont="1" applyBorder="1" applyAlignment="1">
      <alignment horizontal="left" vertical="center" wrapText="1"/>
    </xf>
    <xf numFmtId="0" fontId="44" fillId="0" borderId="29" xfId="0" applyFont="1" applyBorder="1" applyAlignment="1">
      <alignment horizontal="left" wrapText="1"/>
    </xf>
    <xf numFmtId="0" fontId="43" fillId="0" borderId="1" xfId="0" applyFont="1" applyBorder="1" applyAlignment="1">
      <alignment horizontal="center" vertical="center" wrapText="1"/>
    </xf>
    <xf numFmtId="49" fontId="45" fillId="0" borderId="1" xfId="0" applyNumberFormat="1" applyFont="1" applyBorder="1" applyAlignment="1">
      <alignment horizontal="left" vertical="center" wrapText="1"/>
    </xf>
    <xf numFmtId="0" fontId="43" fillId="0" borderId="1" xfId="0" applyFont="1" applyBorder="1" applyAlignment="1">
      <alignment horizontal="center" vertical="center"/>
    </xf>
    <xf numFmtId="0" fontId="44" fillId="0" borderId="29" xfId="0" applyFont="1" applyBorder="1" applyAlignment="1">
      <alignment horizontal="left"/>
    </xf>
    <xf numFmtId="0" fontId="45" fillId="0" borderId="1" xfId="0" applyFont="1" applyBorder="1" applyAlignment="1">
      <alignment horizontal="left" vertical="center"/>
    </xf>
    <xf numFmtId="0" fontId="45" fillId="0" borderId="1" xfId="0" applyFont="1" applyBorder="1" applyAlignment="1">
      <alignment horizontal="left" vertical="top"/>
    </xf>
  </cellXfs>
  <cellStyles count="2">
    <cellStyle name="Hypertextový odkaz" xfId="1" builtinId="8"/>
    <cellStyle name="Normální" xfId="0" builtinId="0" customBuiltin="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2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2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2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2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2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2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0.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B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C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D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E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F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10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11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12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0.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13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14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15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16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17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18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8" Type="http://schemas.openxmlformats.org/officeDocument/2006/relationships/hyperlink" Target="https://podminky.urs.cz/item/CS_URS_2025_02/181351003" TargetMode="External"/><Relationship Id="rId13" Type="http://schemas.openxmlformats.org/officeDocument/2006/relationships/hyperlink" Target="https://podminky.urs.cz/item/CS_URS_2025_02/184813521" TargetMode="External"/><Relationship Id="rId3" Type="http://schemas.openxmlformats.org/officeDocument/2006/relationships/hyperlink" Target="https://podminky.urs.cz/item/CS_URS_2025_02/162551108" TargetMode="External"/><Relationship Id="rId7" Type="http://schemas.openxmlformats.org/officeDocument/2006/relationships/hyperlink" Target="https://podminky.urs.cz/item/CS_URS_2025_02/181305111" TargetMode="External"/><Relationship Id="rId12" Type="http://schemas.openxmlformats.org/officeDocument/2006/relationships/hyperlink" Target="https://podminky.urs.cz/item/CS_URS_2025_02/183403161" TargetMode="External"/><Relationship Id="rId2" Type="http://schemas.openxmlformats.org/officeDocument/2006/relationships/hyperlink" Target="https://podminky.urs.cz/item/CS_URS_2025_02/162551108" TargetMode="External"/><Relationship Id="rId16" Type="http://schemas.openxmlformats.org/officeDocument/2006/relationships/drawing" Target="../drawings/drawing10.xml"/><Relationship Id="rId1" Type="http://schemas.openxmlformats.org/officeDocument/2006/relationships/hyperlink" Target="https://podminky.urs.cz/item/CS_URS_2025_02/111151121" TargetMode="External"/><Relationship Id="rId6" Type="http://schemas.openxmlformats.org/officeDocument/2006/relationships/hyperlink" Target="https://podminky.urs.cz/item/CS_URS_2025_02/181111111" TargetMode="External"/><Relationship Id="rId11" Type="http://schemas.openxmlformats.org/officeDocument/2006/relationships/hyperlink" Target="https://podminky.urs.cz/item/CS_URS_2025_02/183403153" TargetMode="External"/><Relationship Id="rId5" Type="http://schemas.openxmlformats.org/officeDocument/2006/relationships/hyperlink" Target="https://podminky.urs.cz/item/CS_URS_2025_02/174151101" TargetMode="External"/><Relationship Id="rId15" Type="http://schemas.openxmlformats.org/officeDocument/2006/relationships/hyperlink" Target="https://podminky.urs.cz/item/CS_URS_2025_02/998231411" TargetMode="External"/><Relationship Id="rId10" Type="http://schemas.openxmlformats.org/officeDocument/2006/relationships/hyperlink" Target="https://podminky.urs.cz/item/CS_URS_2025_02/181411131" TargetMode="External"/><Relationship Id="rId4" Type="http://schemas.openxmlformats.org/officeDocument/2006/relationships/hyperlink" Target="https://podminky.urs.cz/item/CS_URS_2025_02/167151101" TargetMode="External"/><Relationship Id="rId9" Type="http://schemas.openxmlformats.org/officeDocument/2006/relationships/hyperlink" Target="https://podminky.urs.cz/item/CS_URS_2025_02/181411131" TargetMode="External"/><Relationship Id="rId14" Type="http://schemas.openxmlformats.org/officeDocument/2006/relationships/hyperlink" Target="https://podminky.urs.cz/item/CS_URS_2025_02/185802112"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podminky.urs.cz/item/CS_URS_2025_02/121151103" TargetMode="External"/><Relationship Id="rId13" Type="http://schemas.openxmlformats.org/officeDocument/2006/relationships/hyperlink" Target="https://podminky.urs.cz/item/CS_URS_2025_02/171251201" TargetMode="External"/><Relationship Id="rId18" Type="http://schemas.openxmlformats.org/officeDocument/2006/relationships/hyperlink" Target="https://podminky.urs.cz/item/CS_URS_2025_02/997221551" TargetMode="External"/><Relationship Id="rId26" Type="http://schemas.openxmlformats.org/officeDocument/2006/relationships/drawing" Target="../drawings/drawing11.xml"/><Relationship Id="rId3" Type="http://schemas.openxmlformats.org/officeDocument/2006/relationships/hyperlink" Target="https://podminky.urs.cz/item/CS_URS_2025_02/113107121" TargetMode="External"/><Relationship Id="rId21" Type="http://schemas.openxmlformats.org/officeDocument/2006/relationships/hyperlink" Target="https://podminky.urs.cz/item/CS_URS_2025_02/997221569" TargetMode="External"/><Relationship Id="rId7" Type="http://schemas.openxmlformats.org/officeDocument/2006/relationships/hyperlink" Target="https://podminky.urs.cz/item/CS_URS_2025_02/113202111" TargetMode="External"/><Relationship Id="rId12" Type="http://schemas.openxmlformats.org/officeDocument/2006/relationships/hyperlink" Target="https://podminky.urs.cz/item/CS_URS_2025_02/167151101" TargetMode="External"/><Relationship Id="rId17" Type="http://schemas.openxmlformats.org/officeDocument/2006/relationships/hyperlink" Target="https://podminky.urs.cz/item/CS_URS_2025_02/966005111" TargetMode="External"/><Relationship Id="rId25" Type="http://schemas.openxmlformats.org/officeDocument/2006/relationships/hyperlink" Target="https://podminky.urs.cz/item/CS_URS_2025_02/997221875" TargetMode="External"/><Relationship Id="rId2" Type="http://schemas.openxmlformats.org/officeDocument/2006/relationships/hyperlink" Target="https://podminky.urs.cz/item/CS_URS_2025_02/113106171" TargetMode="External"/><Relationship Id="rId16" Type="http://schemas.openxmlformats.org/officeDocument/2006/relationships/hyperlink" Target="https://podminky.urs.cz/item/CS_URS_2025_02/961044111" TargetMode="External"/><Relationship Id="rId20" Type="http://schemas.openxmlformats.org/officeDocument/2006/relationships/hyperlink" Target="https://podminky.urs.cz/item/CS_URS_2025_02/997221561" TargetMode="External"/><Relationship Id="rId1" Type="http://schemas.openxmlformats.org/officeDocument/2006/relationships/hyperlink" Target="https://podminky.urs.cz/item/CS_URS_2025_02/111211101" TargetMode="External"/><Relationship Id="rId6" Type="http://schemas.openxmlformats.org/officeDocument/2006/relationships/hyperlink" Target="https://podminky.urs.cz/item/CS_URS_2025_02/113107446" TargetMode="External"/><Relationship Id="rId11" Type="http://schemas.openxmlformats.org/officeDocument/2006/relationships/hyperlink" Target="https://podminky.urs.cz/item/CS_URS_2025_02/162551108" TargetMode="External"/><Relationship Id="rId24" Type="http://schemas.openxmlformats.org/officeDocument/2006/relationships/hyperlink" Target="https://podminky.urs.cz/item/CS_URS_2025_02/997221873" TargetMode="External"/><Relationship Id="rId5" Type="http://schemas.openxmlformats.org/officeDocument/2006/relationships/hyperlink" Target="https://podminky.urs.cz/item/CS_URS_2025_02/113107142" TargetMode="External"/><Relationship Id="rId15" Type="http://schemas.openxmlformats.org/officeDocument/2006/relationships/hyperlink" Target="https://podminky.urs.cz/item/CS_URS_2025_02/919735116" TargetMode="External"/><Relationship Id="rId23" Type="http://schemas.openxmlformats.org/officeDocument/2006/relationships/hyperlink" Target="https://podminky.urs.cz/item/CS_URS_2025_02/997221861" TargetMode="External"/><Relationship Id="rId10" Type="http://schemas.openxmlformats.org/officeDocument/2006/relationships/hyperlink" Target="https://podminky.urs.cz/item/CS_URS_2025_02/162551108" TargetMode="External"/><Relationship Id="rId19" Type="http://schemas.openxmlformats.org/officeDocument/2006/relationships/hyperlink" Target="https://podminky.urs.cz/item/CS_URS_2025_02/997221559" TargetMode="External"/><Relationship Id="rId4" Type="http://schemas.openxmlformats.org/officeDocument/2006/relationships/hyperlink" Target="https://podminky.urs.cz/item/CS_URS_2025_02/113107122" TargetMode="External"/><Relationship Id="rId9" Type="http://schemas.openxmlformats.org/officeDocument/2006/relationships/hyperlink" Target="https://podminky.urs.cz/item/CS_URS_2025_02/122251301" TargetMode="External"/><Relationship Id="rId14" Type="http://schemas.openxmlformats.org/officeDocument/2006/relationships/hyperlink" Target="https://podminky.urs.cz/item/CS_URS_2025_02/919735112" TargetMode="External"/><Relationship Id="rId22" Type="http://schemas.openxmlformats.org/officeDocument/2006/relationships/hyperlink" Target="https://podminky.urs.cz/item/CS_URS_2025_02/997221611"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s://podminky.urs.cz/item/CS_URS_2025_02/566901161.1" TargetMode="External"/><Relationship Id="rId13" Type="http://schemas.openxmlformats.org/officeDocument/2006/relationships/hyperlink" Target="https://podminky.urs.cz/item/CS_URS_2025_02/573111112" TargetMode="External"/><Relationship Id="rId18" Type="http://schemas.openxmlformats.org/officeDocument/2006/relationships/hyperlink" Target="https://podminky.urs.cz/item/CS_URS_2025_02/573911121" TargetMode="External"/><Relationship Id="rId26" Type="http://schemas.openxmlformats.org/officeDocument/2006/relationships/hyperlink" Target="https://podminky.urs.cz/item/CS_URS_2025_02/997221561" TargetMode="External"/><Relationship Id="rId3" Type="http://schemas.openxmlformats.org/officeDocument/2006/relationships/hyperlink" Target="https://podminky.urs.cz/item/CS_URS_2025_02/457621412" TargetMode="External"/><Relationship Id="rId21" Type="http://schemas.openxmlformats.org/officeDocument/2006/relationships/hyperlink" Target="https://podminky.urs.cz/item/CS_URS_2025_02/596911111" TargetMode="External"/><Relationship Id="rId7" Type="http://schemas.openxmlformats.org/officeDocument/2006/relationships/hyperlink" Target="https://podminky.urs.cz/item/CS_URS_2025_02/566901161.1" TargetMode="External"/><Relationship Id="rId12" Type="http://schemas.openxmlformats.org/officeDocument/2006/relationships/hyperlink" Target="https://podminky.urs.cz/item/CS_URS_2025_02/572340112" TargetMode="External"/><Relationship Id="rId17" Type="http://schemas.openxmlformats.org/officeDocument/2006/relationships/hyperlink" Target="https://podminky.urs.cz/item/CS_URS_2025_02/573911115" TargetMode="External"/><Relationship Id="rId25" Type="http://schemas.openxmlformats.org/officeDocument/2006/relationships/hyperlink" Target="https://podminky.urs.cz/item/CS_URS_2025_02/919735112" TargetMode="External"/><Relationship Id="rId2" Type="http://schemas.openxmlformats.org/officeDocument/2006/relationships/hyperlink" Target="https://podminky.urs.cz/item/CS_URS_2025_02/457621411" TargetMode="External"/><Relationship Id="rId16" Type="http://schemas.openxmlformats.org/officeDocument/2006/relationships/hyperlink" Target="https://podminky.urs.cz/item/CS_URS_2025_02/573231106" TargetMode="External"/><Relationship Id="rId20" Type="http://schemas.openxmlformats.org/officeDocument/2006/relationships/hyperlink" Target="https://podminky.urs.cz/item/CS_URS_2025_02/596211210" TargetMode="External"/><Relationship Id="rId29" Type="http://schemas.openxmlformats.org/officeDocument/2006/relationships/hyperlink" Target="https://podminky.urs.cz/item/CS_URS_2025_02/997221875" TargetMode="External"/><Relationship Id="rId1" Type="http://schemas.openxmlformats.org/officeDocument/2006/relationships/hyperlink" Target="https://podminky.urs.cz/item/CS_URS_2025_02/113107142" TargetMode="External"/><Relationship Id="rId6" Type="http://schemas.openxmlformats.org/officeDocument/2006/relationships/hyperlink" Target="https://podminky.urs.cz/item/CS_URS_2025_02/566901133" TargetMode="External"/><Relationship Id="rId11" Type="http://schemas.openxmlformats.org/officeDocument/2006/relationships/hyperlink" Target="https://podminky.urs.cz/item/CS_URS_2025_02/572340111" TargetMode="External"/><Relationship Id="rId24" Type="http://schemas.openxmlformats.org/officeDocument/2006/relationships/hyperlink" Target="https://podminky.urs.cz/item/CS_URS_2025_02/916991121.1" TargetMode="External"/><Relationship Id="rId5" Type="http://schemas.openxmlformats.org/officeDocument/2006/relationships/hyperlink" Target="https://podminky.urs.cz/item/CS_URS_2025_02/566901131" TargetMode="External"/><Relationship Id="rId15" Type="http://schemas.openxmlformats.org/officeDocument/2006/relationships/hyperlink" Target="https://podminky.urs.cz/item/CS_URS_2025_02/573231106" TargetMode="External"/><Relationship Id="rId23" Type="http://schemas.openxmlformats.org/officeDocument/2006/relationships/hyperlink" Target="https://podminky.urs.cz/item/CS_URS_2025_02/916431112" TargetMode="External"/><Relationship Id="rId28" Type="http://schemas.openxmlformats.org/officeDocument/2006/relationships/hyperlink" Target="https://podminky.urs.cz/item/CS_URS_2025_02/997221611" TargetMode="External"/><Relationship Id="rId10" Type="http://schemas.openxmlformats.org/officeDocument/2006/relationships/hyperlink" Target="https://podminky.urs.cz/item/CS_URS_2025_02/572340111" TargetMode="External"/><Relationship Id="rId19" Type="http://schemas.openxmlformats.org/officeDocument/2006/relationships/hyperlink" Target="https://podminky.urs.cz/item/CS_URS_2025_02/577134011" TargetMode="External"/><Relationship Id="rId31" Type="http://schemas.openxmlformats.org/officeDocument/2006/relationships/drawing" Target="../drawings/drawing12.xml"/><Relationship Id="rId4" Type="http://schemas.openxmlformats.org/officeDocument/2006/relationships/hyperlink" Target="https://podminky.urs.cz/item/CS_URS_2025_02/565145001" TargetMode="External"/><Relationship Id="rId9" Type="http://schemas.openxmlformats.org/officeDocument/2006/relationships/hyperlink" Target="https://podminky.urs.cz/item/CS_URS_2025_02/566901162" TargetMode="External"/><Relationship Id="rId14" Type="http://schemas.openxmlformats.org/officeDocument/2006/relationships/hyperlink" Target="https://podminky.urs.cz/item/CS_URS_2025_02/573191111" TargetMode="External"/><Relationship Id="rId22" Type="http://schemas.openxmlformats.org/officeDocument/2006/relationships/hyperlink" Target="https://podminky.urs.cz/item/CS_URS_2025_02/916131213.1" TargetMode="External"/><Relationship Id="rId27" Type="http://schemas.openxmlformats.org/officeDocument/2006/relationships/hyperlink" Target="https://podminky.urs.cz/item/CS_URS_2025_02/997221569" TargetMode="External"/><Relationship Id="rId30" Type="http://schemas.openxmlformats.org/officeDocument/2006/relationships/hyperlink" Target="https://podminky.urs.cz/item/CS_URS_2025_02/998223011"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s://podminky.urs.cz/item/CS_URS_2025_02/181351003" TargetMode="External"/><Relationship Id="rId13" Type="http://schemas.openxmlformats.org/officeDocument/2006/relationships/hyperlink" Target="https://podminky.urs.cz/item/CS_URS_2025_02/184813521" TargetMode="External"/><Relationship Id="rId3" Type="http://schemas.openxmlformats.org/officeDocument/2006/relationships/hyperlink" Target="https://podminky.urs.cz/item/CS_URS_2025_02/162551108" TargetMode="External"/><Relationship Id="rId7" Type="http://schemas.openxmlformats.org/officeDocument/2006/relationships/hyperlink" Target="https://podminky.urs.cz/item/CS_URS_2025_02/181305111" TargetMode="External"/><Relationship Id="rId12" Type="http://schemas.openxmlformats.org/officeDocument/2006/relationships/hyperlink" Target="https://podminky.urs.cz/item/CS_URS_2025_02/183403161" TargetMode="External"/><Relationship Id="rId2" Type="http://schemas.openxmlformats.org/officeDocument/2006/relationships/hyperlink" Target="https://podminky.urs.cz/item/CS_URS_2025_02/162551108" TargetMode="External"/><Relationship Id="rId16" Type="http://schemas.openxmlformats.org/officeDocument/2006/relationships/drawing" Target="../drawings/drawing13.xml"/><Relationship Id="rId1" Type="http://schemas.openxmlformats.org/officeDocument/2006/relationships/hyperlink" Target="https://podminky.urs.cz/item/CS_URS_2025_02/111151121" TargetMode="External"/><Relationship Id="rId6" Type="http://schemas.openxmlformats.org/officeDocument/2006/relationships/hyperlink" Target="https://podminky.urs.cz/item/CS_URS_2025_02/181111111" TargetMode="External"/><Relationship Id="rId11" Type="http://schemas.openxmlformats.org/officeDocument/2006/relationships/hyperlink" Target="https://podminky.urs.cz/item/CS_URS_2025_02/183403153" TargetMode="External"/><Relationship Id="rId5" Type="http://schemas.openxmlformats.org/officeDocument/2006/relationships/hyperlink" Target="https://podminky.urs.cz/item/CS_URS_2025_02/174151101" TargetMode="External"/><Relationship Id="rId15" Type="http://schemas.openxmlformats.org/officeDocument/2006/relationships/hyperlink" Target="https://podminky.urs.cz/item/CS_URS_2025_02/998231411" TargetMode="External"/><Relationship Id="rId10" Type="http://schemas.openxmlformats.org/officeDocument/2006/relationships/hyperlink" Target="https://podminky.urs.cz/item/CS_URS_2025_02/181411131" TargetMode="External"/><Relationship Id="rId4" Type="http://schemas.openxmlformats.org/officeDocument/2006/relationships/hyperlink" Target="https://podminky.urs.cz/item/CS_URS_2025_02/167151101" TargetMode="External"/><Relationship Id="rId9" Type="http://schemas.openxmlformats.org/officeDocument/2006/relationships/hyperlink" Target="https://podminky.urs.cz/item/CS_URS_2025_02/181411131" TargetMode="External"/><Relationship Id="rId14" Type="http://schemas.openxmlformats.org/officeDocument/2006/relationships/hyperlink" Target="https://podminky.urs.cz/item/CS_URS_2025_02/185802112"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s://podminky.urs.cz/item/CS_URS_2025_02/183403114" TargetMode="External"/><Relationship Id="rId13" Type="http://schemas.openxmlformats.org/officeDocument/2006/relationships/hyperlink" Target="https://podminky.urs.cz/item/CS_URS_2025_02/185802113" TargetMode="External"/><Relationship Id="rId18" Type="http://schemas.openxmlformats.org/officeDocument/2006/relationships/drawing" Target="../drawings/drawing14.xml"/><Relationship Id="rId3" Type="http://schemas.openxmlformats.org/officeDocument/2006/relationships/hyperlink" Target="https://podminky.urs.cz/item/CS_URS_2025_02/181351003" TargetMode="External"/><Relationship Id="rId7" Type="http://schemas.openxmlformats.org/officeDocument/2006/relationships/hyperlink" Target="https://podminky.urs.cz/item/CS_URS_2025_02/183211322" TargetMode="External"/><Relationship Id="rId12" Type="http://schemas.openxmlformats.org/officeDocument/2006/relationships/hyperlink" Target="https://podminky.urs.cz/item/CS_URS_2025_02/185802113" TargetMode="External"/><Relationship Id="rId17" Type="http://schemas.openxmlformats.org/officeDocument/2006/relationships/hyperlink" Target="https://podminky.urs.cz/item/CS_URS_2025_02/998231411" TargetMode="External"/><Relationship Id="rId2" Type="http://schemas.openxmlformats.org/officeDocument/2006/relationships/hyperlink" Target="https://podminky.urs.cz/item/CS_URS_2025_02/181111111" TargetMode="External"/><Relationship Id="rId16" Type="http://schemas.openxmlformats.org/officeDocument/2006/relationships/hyperlink" Target="https://podminky.urs.cz/item/CS_URS_2025_02/185851129" TargetMode="External"/><Relationship Id="rId1" Type="http://schemas.openxmlformats.org/officeDocument/2006/relationships/hyperlink" Target="https://podminky.urs.cz/item/CS_URS_2025_02/119005123" TargetMode="External"/><Relationship Id="rId6" Type="http://schemas.openxmlformats.org/officeDocument/2006/relationships/hyperlink" Target="https://podminky.urs.cz/item/CS_URS_2025_02/183205111" TargetMode="External"/><Relationship Id="rId11" Type="http://schemas.openxmlformats.org/officeDocument/2006/relationships/hyperlink" Target="https://podminky.urs.cz/item/CS_URS_2025_02/184911161" TargetMode="External"/><Relationship Id="rId5" Type="http://schemas.openxmlformats.org/officeDocument/2006/relationships/hyperlink" Target="https://podminky.urs.cz/item/CS_URS_2025_02/183111114" TargetMode="External"/><Relationship Id="rId15" Type="http://schemas.openxmlformats.org/officeDocument/2006/relationships/hyperlink" Target="https://podminky.urs.cz/item/CS_URS_2025_02/185851121" TargetMode="External"/><Relationship Id="rId10" Type="http://schemas.openxmlformats.org/officeDocument/2006/relationships/hyperlink" Target="https://podminky.urs.cz/item/CS_URS_2025_02/184102111" TargetMode="External"/><Relationship Id="rId4" Type="http://schemas.openxmlformats.org/officeDocument/2006/relationships/hyperlink" Target="https://podminky.urs.cz/item/CS_URS_2025_02/183111111" TargetMode="External"/><Relationship Id="rId9" Type="http://schemas.openxmlformats.org/officeDocument/2006/relationships/hyperlink" Target="https://podminky.urs.cz/item/CS_URS_2025_02/183403131" TargetMode="External"/><Relationship Id="rId14" Type="http://schemas.openxmlformats.org/officeDocument/2006/relationships/hyperlink" Target="https://podminky.urs.cz/item/CS_URS_2025_02/185804311" TargetMode="External"/></Relationships>
</file>

<file path=xl/worksheets/_rels/sheet15.xml.rels><?xml version="1.0" encoding="UTF-8" standalone="yes"?>
<Relationships xmlns="http://schemas.openxmlformats.org/package/2006/relationships"><Relationship Id="rId8" Type="http://schemas.openxmlformats.org/officeDocument/2006/relationships/hyperlink" Target="https://podminky.urs.cz/item/CS_URS_2025_02/183205111" TargetMode="External"/><Relationship Id="rId13" Type="http://schemas.openxmlformats.org/officeDocument/2006/relationships/hyperlink" Target="https://podminky.urs.cz/item/CS_URS_2025_02/184911161" TargetMode="External"/><Relationship Id="rId18" Type="http://schemas.openxmlformats.org/officeDocument/2006/relationships/hyperlink" Target="https://podminky.urs.cz/item/CS_URS_2025_02/185851129" TargetMode="External"/><Relationship Id="rId3" Type="http://schemas.openxmlformats.org/officeDocument/2006/relationships/hyperlink" Target="https://podminky.urs.cz/item/CS_URS_2025_02/167151101" TargetMode="External"/><Relationship Id="rId7" Type="http://schemas.openxmlformats.org/officeDocument/2006/relationships/hyperlink" Target="https://podminky.urs.cz/item/CS_URS_2025_02/183111111" TargetMode="External"/><Relationship Id="rId12" Type="http://schemas.openxmlformats.org/officeDocument/2006/relationships/hyperlink" Target="https://podminky.urs.cz/item/CS_URS_2025_02/183403131" TargetMode="External"/><Relationship Id="rId17" Type="http://schemas.openxmlformats.org/officeDocument/2006/relationships/hyperlink" Target="https://podminky.urs.cz/item/CS_URS_2025_02/185851121" TargetMode="External"/><Relationship Id="rId2" Type="http://schemas.openxmlformats.org/officeDocument/2006/relationships/hyperlink" Target="https://podminky.urs.cz/item/CS_URS_2025_02/162551108" TargetMode="External"/><Relationship Id="rId16" Type="http://schemas.openxmlformats.org/officeDocument/2006/relationships/hyperlink" Target="https://podminky.urs.cz/item/CS_URS_2025_02/185804311" TargetMode="External"/><Relationship Id="rId20" Type="http://schemas.openxmlformats.org/officeDocument/2006/relationships/drawing" Target="../drawings/drawing15.xml"/><Relationship Id="rId1" Type="http://schemas.openxmlformats.org/officeDocument/2006/relationships/hyperlink" Target="https://podminky.urs.cz/item/CS_URS_2025_02/119005123" TargetMode="External"/><Relationship Id="rId6" Type="http://schemas.openxmlformats.org/officeDocument/2006/relationships/hyperlink" Target="https://podminky.urs.cz/item/CS_URS_2025_02/181351003" TargetMode="External"/><Relationship Id="rId11" Type="http://schemas.openxmlformats.org/officeDocument/2006/relationships/hyperlink" Target="https://podminky.urs.cz/item/CS_URS_2025_02/183403114" TargetMode="External"/><Relationship Id="rId5" Type="http://schemas.openxmlformats.org/officeDocument/2006/relationships/hyperlink" Target="https://podminky.urs.cz/item/CS_URS_2025_02/181111111" TargetMode="External"/><Relationship Id="rId15" Type="http://schemas.openxmlformats.org/officeDocument/2006/relationships/hyperlink" Target="https://podminky.urs.cz/item/CS_URS_2025_02/185802113" TargetMode="External"/><Relationship Id="rId10" Type="http://schemas.openxmlformats.org/officeDocument/2006/relationships/hyperlink" Target="https://podminky.urs.cz/item/CS_URS_2025_02/183211322" TargetMode="External"/><Relationship Id="rId19" Type="http://schemas.openxmlformats.org/officeDocument/2006/relationships/hyperlink" Target="https://podminky.urs.cz/item/CS_URS_2025_02/998231411" TargetMode="External"/><Relationship Id="rId4" Type="http://schemas.openxmlformats.org/officeDocument/2006/relationships/hyperlink" Target="https://podminky.urs.cz/item/CS_URS_2025_02/174151101" TargetMode="External"/><Relationship Id="rId9" Type="http://schemas.openxmlformats.org/officeDocument/2006/relationships/hyperlink" Target="https://podminky.urs.cz/item/CS_URS_2025_02/183211313" TargetMode="External"/><Relationship Id="rId14" Type="http://schemas.openxmlformats.org/officeDocument/2006/relationships/hyperlink" Target="https://podminky.urs.cz/item/CS_URS_2025_02/185802113"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https://podminky.urs.cz/item/CS_URS_2025_02/183205111" TargetMode="External"/><Relationship Id="rId13" Type="http://schemas.openxmlformats.org/officeDocument/2006/relationships/hyperlink" Target="https://podminky.urs.cz/item/CS_URS_2025_02/184911161" TargetMode="External"/><Relationship Id="rId18" Type="http://schemas.openxmlformats.org/officeDocument/2006/relationships/hyperlink" Target="https://podminky.urs.cz/item/CS_URS_2025_02/185851129" TargetMode="External"/><Relationship Id="rId3" Type="http://schemas.openxmlformats.org/officeDocument/2006/relationships/hyperlink" Target="https://podminky.urs.cz/item/CS_URS_2025_02/167151101" TargetMode="External"/><Relationship Id="rId7" Type="http://schemas.openxmlformats.org/officeDocument/2006/relationships/hyperlink" Target="https://podminky.urs.cz/item/CS_URS_2025_02/183111111" TargetMode="External"/><Relationship Id="rId12" Type="http://schemas.openxmlformats.org/officeDocument/2006/relationships/hyperlink" Target="https://podminky.urs.cz/item/CS_URS_2025_02/183403131" TargetMode="External"/><Relationship Id="rId17" Type="http://schemas.openxmlformats.org/officeDocument/2006/relationships/hyperlink" Target="https://podminky.urs.cz/item/CS_URS_2025_02/185851121" TargetMode="External"/><Relationship Id="rId2" Type="http://schemas.openxmlformats.org/officeDocument/2006/relationships/hyperlink" Target="https://podminky.urs.cz/item/CS_URS_2025_02/162551108" TargetMode="External"/><Relationship Id="rId16" Type="http://schemas.openxmlformats.org/officeDocument/2006/relationships/hyperlink" Target="https://podminky.urs.cz/item/CS_URS_2025_02/185804311" TargetMode="External"/><Relationship Id="rId20" Type="http://schemas.openxmlformats.org/officeDocument/2006/relationships/drawing" Target="../drawings/drawing16.xml"/><Relationship Id="rId1" Type="http://schemas.openxmlformats.org/officeDocument/2006/relationships/hyperlink" Target="https://podminky.urs.cz/item/CS_URS_2025_02/119005123" TargetMode="External"/><Relationship Id="rId6" Type="http://schemas.openxmlformats.org/officeDocument/2006/relationships/hyperlink" Target="https://podminky.urs.cz/item/CS_URS_2025_02/181351003" TargetMode="External"/><Relationship Id="rId11" Type="http://schemas.openxmlformats.org/officeDocument/2006/relationships/hyperlink" Target="https://podminky.urs.cz/item/CS_URS_2025_02/183403114" TargetMode="External"/><Relationship Id="rId5" Type="http://schemas.openxmlformats.org/officeDocument/2006/relationships/hyperlink" Target="https://podminky.urs.cz/item/CS_URS_2025_02/181111111" TargetMode="External"/><Relationship Id="rId15" Type="http://schemas.openxmlformats.org/officeDocument/2006/relationships/hyperlink" Target="https://podminky.urs.cz/item/CS_URS_2025_02/185802113" TargetMode="External"/><Relationship Id="rId10" Type="http://schemas.openxmlformats.org/officeDocument/2006/relationships/hyperlink" Target="https://podminky.urs.cz/item/CS_URS_2025_02/183211322" TargetMode="External"/><Relationship Id="rId19" Type="http://schemas.openxmlformats.org/officeDocument/2006/relationships/hyperlink" Target="https://podminky.urs.cz/item/CS_URS_2025_02/998231411" TargetMode="External"/><Relationship Id="rId4" Type="http://schemas.openxmlformats.org/officeDocument/2006/relationships/hyperlink" Target="https://podminky.urs.cz/item/CS_URS_2025_02/174151101" TargetMode="External"/><Relationship Id="rId9" Type="http://schemas.openxmlformats.org/officeDocument/2006/relationships/hyperlink" Target="https://podminky.urs.cz/item/CS_URS_2025_02/183211313" TargetMode="External"/><Relationship Id="rId14" Type="http://schemas.openxmlformats.org/officeDocument/2006/relationships/hyperlink" Target="https://podminky.urs.cz/item/CS_URS_2025_02/185802113" TargetMode="External"/></Relationships>
</file>

<file path=xl/worksheets/_rels/sheet17.xml.rels><?xml version="1.0" encoding="UTF-8" standalone="yes"?>
<Relationships xmlns="http://schemas.openxmlformats.org/package/2006/relationships"><Relationship Id="rId8" Type="http://schemas.openxmlformats.org/officeDocument/2006/relationships/hyperlink" Target="https://podminky.urs.cz/item/CS_URS_2025_02/183205111" TargetMode="External"/><Relationship Id="rId13" Type="http://schemas.openxmlformats.org/officeDocument/2006/relationships/hyperlink" Target="https://podminky.urs.cz/item/CS_URS_2025_02/184911161" TargetMode="External"/><Relationship Id="rId18" Type="http://schemas.openxmlformats.org/officeDocument/2006/relationships/hyperlink" Target="https://podminky.urs.cz/item/CS_URS_2025_02/185851129" TargetMode="External"/><Relationship Id="rId3" Type="http://schemas.openxmlformats.org/officeDocument/2006/relationships/hyperlink" Target="https://podminky.urs.cz/item/CS_URS_2025_02/167151101" TargetMode="External"/><Relationship Id="rId7" Type="http://schemas.openxmlformats.org/officeDocument/2006/relationships/hyperlink" Target="https://podminky.urs.cz/item/CS_URS_2025_02/183111111" TargetMode="External"/><Relationship Id="rId12" Type="http://schemas.openxmlformats.org/officeDocument/2006/relationships/hyperlink" Target="https://podminky.urs.cz/item/CS_URS_2025_02/183403131" TargetMode="External"/><Relationship Id="rId17" Type="http://schemas.openxmlformats.org/officeDocument/2006/relationships/hyperlink" Target="https://podminky.urs.cz/item/CS_URS_2025_02/185851121" TargetMode="External"/><Relationship Id="rId2" Type="http://schemas.openxmlformats.org/officeDocument/2006/relationships/hyperlink" Target="https://podminky.urs.cz/item/CS_URS_2025_02/162551108" TargetMode="External"/><Relationship Id="rId16" Type="http://schemas.openxmlformats.org/officeDocument/2006/relationships/hyperlink" Target="https://podminky.urs.cz/item/CS_URS_2025_02/185804312" TargetMode="External"/><Relationship Id="rId20" Type="http://schemas.openxmlformats.org/officeDocument/2006/relationships/drawing" Target="../drawings/drawing17.xml"/><Relationship Id="rId1" Type="http://schemas.openxmlformats.org/officeDocument/2006/relationships/hyperlink" Target="https://podminky.urs.cz/item/CS_URS_2025_02/119005123" TargetMode="External"/><Relationship Id="rId6" Type="http://schemas.openxmlformats.org/officeDocument/2006/relationships/hyperlink" Target="https://podminky.urs.cz/item/CS_URS_2025_02/181351003" TargetMode="External"/><Relationship Id="rId11" Type="http://schemas.openxmlformats.org/officeDocument/2006/relationships/hyperlink" Target="https://podminky.urs.cz/item/CS_URS_2025_02/183403114" TargetMode="External"/><Relationship Id="rId5" Type="http://schemas.openxmlformats.org/officeDocument/2006/relationships/hyperlink" Target="https://podminky.urs.cz/item/CS_URS_2025_02/181111111" TargetMode="External"/><Relationship Id="rId15" Type="http://schemas.openxmlformats.org/officeDocument/2006/relationships/hyperlink" Target="https://podminky.urs.cz/item/CS_URS_2025_02/185802113" TargetMode="External"/><Relationship Id="rId10" Type="http://schemas.openxmlformats.org/officeDocument/2006/relationships/hyperlink" Target="https://podminky.urs.cz/item/CS_URS_2025_02/183211322" TargetMode="External"/><Relationship Id="rId19" Type="http://schemas.openxmlformats.org/officeDocument/2006/relationships/hyperlink" Target="https://podminky.urs.cz/item/CS_URS_2025_02/998231411" TargetMode="External"/><Relationship Id="rId4" Type="http://schemas.openxmlformats.org/officeDocument/2006/relationships/hyperlink" Target="https://podminky.urs.cz/item/CS_URS_2025_02/174151101" TargetMode="External"/><Relationship Id="rId9" Type="http://schemas.openxmlformats.org/officeDocument/2006/relationships/hyperlink" Target="https://podminky.urs.cz/item/CS_URS_2025_02/183211313" TargetMode="External"/><Relationship Id="rId14" Type="http://schemas.openxmlformats.org/officeDocument/2006/relationships/hyperlink" Target="https://podminky.urs.cz/item/CS_URS_2025_02/185802113" TargetMode="External"/></Relationships>
</file>

<file path=xl/worksheets/_rels/sheet18.xml.rels><?xml version="1.0" encoding="UTF-8" standalone="yes"?>
<Relationships xmlns="http://schemas.openxmlformats.org/package/2006/relationships"><Relationship Id="rId8" Type="http://schemas.openxmlformats.org/officeDocument/2006/relationships/hyperlink" Target="https://podminky.urs.cz/item/CS_URS_2025_02/183205111" TargetMode="External"/><Relationship Id="rId13" Type="http://schemas.openxmlformats.org/officeDocument/2006/relationships/hyperlink" Target="https://podminky.urs.cz/item/CS_URS_2025_02/184911161" TargetMode="External"/><Relationship Id="rId18" Type="http://schemas.openxmlformats.org/officeDocument/2006/relationships/hyperlink" Target="https://podminky.urs.cz/item/CS_URS_2025_02/185851129" TargetMode="External"/><Relationship Id="rId3" Type="http://schemas.openxmlformats.org/officeDocument/2006/relationships/hyperlink" Target="https://podminky.urs.cz/item/CS_URS_2025_02/167151101" TargetMode="External"/><Relationship Id="rId7" Type="http://schemas.openxmlformats.org/officeDocument/2006/relationships/hyperlink" Target="https://podminky.urs.cz/item/CS_URS_2025_02/183111111" TargetMode="External"/><Relationship Id="rId12" Type="http://schemas.openxmlformats.org/officeDocument/2006/relationships/hyperlink" Target="https://podminky.urs.cz/item/CS_URS_2025_02/183403131" TargetMode="External"/><Relationship Id="rId17" Type="http://schemas.openxmlformats.org/officeDocument/2006/relationships/hyperlink" Target="https://podminky.urs.cz/item/CS_URS_2025_02/185851121" TargetMode="External"/><Relationship Id="rId2" Type="http://schemas.openxmlformats.org/officeDocument/2006/relationships/hyperlink" Target="https://podminky.urs.cz/item/CS_URS_2025_02/162551108" TargetMode="External"/><Relationship Id="rId16" Type="http://schemas.openxmlformats.org/officeDocument/2006/relationships/hyperlink" Target="https://podminky.urs.cz/item/CS_URS_2025_02/185804312" TargetMode="External"/><Relationship Id="rId20" Type="http://schemas.openxmlformats.org/officeDocument/2006/relationships/drawing" Target="../drawings/drawing18.xml"/><Relationship Id="rId1" Type="http://schemas.openxmlformats.org/officeDocument/2006/relationships/hyperlink" Target="https://podminky.urs.cz/item/CS_URS_2025_02/119005123" TargetMode="External"/><Relationship Id="rId6" Type="http://schemas.openxmlformats.org/officeDocument/2006/relationships/hyperlink" Target="https://podminky.urs.cz/item/CS_URS_2025_02/181351003" TargetMode="External"/><Relationship Id="rId11" Type="http://schemas.openxmlformats.org/officeDocument/2006/relationships/hyperlink" Target="https://podminky.urs.cz/item/CS_URS_2025_02/183403114" TargetMode="External"/><Relationship Id="rId5" Type="http://schemas.openxmlformats.org/officeDocument/2006/relationships/hyperlink" Target="https://podminky.urs.cz/item/CS_URS_2025_02/181111111" TargetMode="External"/><Relationship Id="rId15" Type="http://schemas.openxmlformats.org/officeDocument/2006/relationships/hyperlink" Target="https://podminky.urs.cz/item/CS_URS_2025_02/185802113" TargetMode="External"/><Relationship Id="rId10" Type="http://schemas.openxmlformats.org/officeDocument/2006/relationships/hyperlink" Target="https://podminky.urs.cz/item/CS_URS_2025_02/183211322" TargetMode="External"/><Relationship Id="rId19" Type="http://schemas.openxmlformats.org/officeDocument/2006/relationships/hyperlink" Target="https://podminky.urs.cz/item/CS_URS_2025_02/998231411" TargetMode="External"/><Relationship Id="rId4" Type="http://schemas.openxmlformats.org/officeDocument/2006/relationships/hyperlink" Target="https://podminky.urs.cz/item/CS_URS_2025_02/174151101" TargetMode="External"/><Relationship Id="rId9" Type="http://schemas.openxmlformats.org/officeDocument/2006/relationships/hyperlink" Target="https://podminky.urs.cz/item/CS_URS_2025_02/183211313" TargetMode="External"/><Relationship Id="rId14" Type="http://schemas.openxmlformats.org/officeDocument/2006/relationships/hyperlink" Target="https://podminky.urs.cz/item/CS_URS_2025_02/185802113" TargetMode="External"/></Relationships>
</file>

<file path=xl/worksheets/_rels/sheet19.xml.rels><?xml version="1.0" encoding="UTF-8" standalone="yes"?>
<Relationships xmlns="http://schemas.openxmlformats.org/package/2006/relationships"><Relationship Id="rId8" Type="http://schemas.openxmlformats.org/officeDocument/2006/relationships/hyperlink" Target="https://podminky.urs.cz/item/CS_URS_2025_02/184215412" TargetMode="External"/><Relationship Id="rId13" Type="http://schemas.openxmlformats.org/officeDocument/2006/relationships/hyperlink" Target="https://podminky.urs.cz/item/CS_URS_2025_02/185802114" TargetMode="External"/><Relationship Id="rId18" Type="http://schemas.openxmlformats.org/officeDocument/2006/relationships/drawing" Target="../drawings/drawing19.xml"/><Relationship Id="rId3" Type="http://schemas.openxmlformats.org/officeDocument/2006/relationships/hyperlink" Target="https://podminky.urs.cz/item/CS_URS_2025_02/167151101" TargetMode="External"/><Relationship Id="rId7" Type="http://schemas.openxmlformats.org/officeDocument/2006/relationships/hyperlink" Target="https://podminky.urs.cz/item/CS_URS_2025_02/184215133" TargetMode="External"/><Relationship Id="rId12" Type="http://schemas.openxmlformats.org/officeDocument/2006/relationships/hyperlink" Target="https://podminky.urs.cz/item/CS_URS_2025_02/185802114" TargetMode="External"/><Relationship Id="rId17" Type="http://schemas.openxmlformats.org/officeDocument/2006/relationships/hyperlink" Target="https://podminky.urs.cz/item/CS_URS_2025_02/998231411" TargetMode="External"/><Relationship Id="rId2" Type="http://schemas.openxmlformats.org/officeDocument/2006/relationships/hyperlink" Target="https://podminky.urs.cz/item/CS_URS_2025_02/162551108" TargetMode="External"/><Relationship Id="rId16" Type="http://schemas.openxmlformats.org/officeDocument/2006/relationships/hyperlink" Target="https://podminky.urs.cz/item/CS_URS_2025_02/185851129" TargetMode="External"/><Relationship Id="rId1" Type="http://schemas.openxmlformats.org/officeDocument/2006/relationships/hyperlink" Target="https://podminky.urs.cz/item/CS_URS_2025_02/119005151" TargetMode="External"/><Relationship Id="rId6" Type="http://schemas.openxmlformats.org/officeDocument/2006/relationships/hyperlink" Target="https://podminky.urs.cz/item/CS_URS_2025_02/184102116" TargetMode="External"/><Relationship Id="rId11" Type="http://schemas.openxmlformats.org/officeDocument/2006/relationships/hyperlink" Target="https://podminky.urs.cz/item/CS_URS_2025_02/185802114" TargetMode="External"/><Relationship Id="rId5" Type="http://schemas.openxmlformats.org/officeDocument/2006/relationships/hyperlink" Target="https://podminky.urs.cz/item/CS_URS_2025_02/183101221" TargetMode="External"/><Relationship Id="rId15" Type="http://schemas.openxmlformats.org/officeDocument/2006/relationships/hyperlink" Target="https://podminky.urs.cz/item/CS_URS_2025_02/185851121" TargetMode="External"/><Relationship Id="rId10" Type="http://schemas.openxmlformats.org/officeDocument/2006/relationships/hyperlink" Target="https://podminky.urs.cz/item/CS_URS_2025_02/184911421" TargetMode="External"/><Relationship Id="rId4" Type="http://schemas.openxmlformats.org/officeDocument/2006/relationships/hyperlink" Target="https://podminky.urs.cz/item/CS_URS_2025_02/171251201" TargetMode="External"/><Relationship Id="rId9" Type="http://schemas.openxmlformats.org/officeDocument/2006/relationships/hyperlink" Target="https://podminky.urs.cz/item/CS_URS_2025_02/184801121" TargetMode="External"/><Relationship Id="rId14" Type="http://schemas.openxmlformats.org/officeDocument/2006/relationships/hyperlink" Target="https://podminky.urs.cz/item/CS_URS_2025_02/185804311"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podminky.urs.cz/item/CS_URS_2025_02/162551108" TargetMode="External"/><Relationship Id="rId13" Type="http://schemas.openxmlformats.org/officeDocument/2006/relationships/hyperlink" Target="https://podminky.urs.cz/item/CS_URS_2025_02/961044111" TargetMode="External"/><Relationship Id="rId18" Type="http://schemas.openxmlformats.org/officeDocument/2006/relationships/hyperlink" Target="https://podminky.urs.cz/item/CS_URS_2025_02/997221569" TargetMode="External"/><Relationship Id="rId3" Type="http://schemas.openxmlformats.org/officeDocument/2006/relationships/hyperlink" Target="https://podminky.urs.cz/item/CS_URS_2025_02/113107122" TargetMode="External"/><Relationship Id="rId21" Type="http://schemas.openxmlformats.org/officeDocument/2006/relationships/hyperlink" Target="https://podminky.urs.cz/item/CS_URS_2025_02/997221873" TargetMode="External"/><Relationship Id="rId7" Type="http://schemas.openxmlformats.org/officeDocument/2006/relationships/hyperlink" Target="https://podminky.urs.cz/item/CS_URS_2025_02/122251301" TargetMode="External"/><Relationship Id="rId12" Type="http://schemas.openxmlformats.org/officeDocument/2006/relationships/hyperlink" Target="https://podminky.urs.cz/item/CS_URS_2025_02/919735116" TargetMode="External"/><Relationship Id="rId17" Type="http://schemas.openxmlformats.org/officeDocument/2006/relationships/hyperlink" Target="https://podminky.urs.cz/item/CS_URS_2025_02/997221561" TargetMode="External"/><Relationship Id="rId2" Type="http://schemas.openxmlformats.org/officeDocument/2006/relationships/hyperlink" Target="https://podminky.urs.cz/item/CS_URS_2025_02/113106171.1" TargetMode="External"/><Relationship Id="rId16" Type="http://schemas.openxmlformats.org/officeDocument/2006/relationships/hyperlink" Target="https://podminky.urs.cz/item/CS_URS_2025_02/997221559" TargetMode="External"/><Relationship Id="rId20" Type="http://schemas.openxmlformats.org/officeDocument/2006/relationships/hyperlink" Target="https://podminky.urs.cz/item/CS_URS_2025_02/997221861" TargetMode="External"/><Relationship Id="rId1" Type="http://schemas.openxmlformats.org/officeDocument/2006/relationships/hyperlink" Target="https://podminky.urs.cz/item/CS_URS_2025_02/113106171" TargetMode="External"/><Relationship Id="rId6" Type="http://schemas.openxmlformats.org/officeDocument/2006/relationships/hyperlink" Target="https://podminky.urs.cz/item/CS_URS_2025_02/121151103" TargetMode="External"/><Relationship Id="rId11" Type="http://schemas.openxmlformats.org/officeDocument/2006/relationships/hyperlink" Target="https://podminky.urs.cz/item/CS_URS_2025_02/171251201" TargetMode="External"/><Relationship Id="rId5" Type="http://schemas.openxmlformats.org/officeDocument/2006/relationships/hyperlink" Target="https://podminky.urs.cz/item/CS_URS_2025_02/113202111" TargetMode="External"/><Relationship Id="rId15" Type="http://schemas.openxmlformats.org/officeDocument/2006/relationships/hyperlink" Target="https://podminky.urs.cz/item/CS_URS_2025_02/997221551" TargetMode="External"/><Relationship Id="rId23" Type="http://schemas.openxmlformats.org/officeDocument/2006/relationships/drawing" Target="../drawings/drawing2.xml"/><Relationship Id="rId10" Type="http://schemas.openxmlformats.org/officeDocument/2006/relationships/hyperlink" Target="https://podminky.urs.cz/item/CS_URS_2025_02/167151101" TargetMode="External"/><Relationship Id="rId19" Type="http://schemas.openxmlformats.org/officeDocument/2006/relationships/hyperlink" Target="https://podminky.urs.cz/item/CS_URS_2025_02/997221611" TargetMode="External"/><Relationship Id="rId4" Type="http://schemas.openxmlformats.org/officeDocument/2006/relationships/hyperlink" Target="https://podminky.urs.cz/item/CS_URS_2025_02/113107446" TargetMode="External"/><Relationship Id="rId9" Type="http://schemas.openxmlformats.org/officeDocument/2006/relationships/hyperlink" Target="https://podminky.urs.cz/item/CS_URS_2025_02/162551108" TargetMode="External"/><Relationship Id="rId14" Type="http://schemas.openxmlformats.org/officeDocument/2006/relationships/hyperlink" Target="https://podminky.urs.cz/item/CS_URS_2025_02/979054451" TargetMode="External"/><Relationship Id="rId22" Type="http://schemas.openxmlformats.org/officeDocument/2006/relationships/hyperlink" Target="https://podminky.urs.cz/item/CS_URS_2025_02/997221875" TargetMode="External"/></Relationships>
</file>

<file path=xl/worksheets/_rels/sheet20.xml.rels><?xml version="1.0" encoding="UTF-8" standalone="yes"?>
<Relationships xmlns="http://schemas.openxmlformats.org/package/2006/relationships"><Relationship Id="rId8" Type="http://schemas.openxmlformats.org/officeDocument/2006/relationships/hyperlink" Target="https://podminky.urs.cz/item/CS_URS_2025_02/185804211" TargetMode="External"/><Relationship Id="rId13" Type="http://schemas.openxmlformats.org/officeDocument/2006/relationships/hyperlink" Target="https://podminky.urs.cz/item/CS_URS_2025_02/185851121" TargetMode="External"/><Relationship Id="rId18" Type="http://schemas.openxmlformats.org/officeDocument/2006/relationships/drawing" Target="../drawings/drawing20.xml"/><Relationship Id="rId3" Type="http://schemas.openxmlformats.org/officeDocument/2006/relationships/hyperlink" Target="https://podminky.urs.cz/item/CS_URS_2025_02/184803112" TargetMode="External"/><Relationship Id="rId7" Type="http://schemas.openxmlformats.org/officeDocument/2006/relationships/hyperlink" Target="https://podminky.urs.cz/item/CS_URS_2025_02/185802113" TargetMode="External"/><Relationship Id="rId12" Type="http://schemas.openxmlformats.org/officeDocument/2006/relationships/hyperlink" Target="https://podminky.urs.cz/item/CS_URS_2025_02/185811152" TargetMode="External"/><Relationship Id="rId17" Type="http://schemas.openxmlformats.org/officeDocument/2006/relationships/hyperlink" Target="https://podminky.urs.cz/item/CS_URS_2025_02/998231431" TargetMode="External"/><Relationship Id="rId2" Type="http://schemas.openxmlformats.org/officeDocument/2006/relationships/hyperlink" Target="https://podminky.urs.cz/item/CS_URS_2025_02/183211422" TargetMode="External"/><Relationship Id="rId16" Type="http://schemas.openxmlformats.org/officeDocument/2006/relationships/hyperlink" Target="https://podminky.urs.cz/item/CS_URS_2025_02/998231411" TargetMode="External"/><Relationship Id="rId1" Type="http://schemas.openxmlformats.org/officeDocument/2006/relationships/hyperlink" Target="https://podminky.urs.cz/item/CS_URS_2025_02/111151121" TargetMode="External"/><Relationship Id="rId6" Type="http://schemas.openxmlformats.org/officeDocument/2006/relationships/hyperlink" Target="https://podminky.urs.cz/item/CS_URS_2025_02/184911111" TargetMode="External"/><Relationship Id="rId11" Type="http://schemas.openxmlformats.org/officeDocument/2006/relationships/hyperlink" Target="https://podminky.urs.cz/item/CS_URS_2025_02/185804312" TargetMode="External"/><Relationship Id="rId5" Type="http://schemas.openxmlformats.org/officeDocument/2006/relationships/hyperlink" Target="https://podminky.urs.cz/item/CS_URS_2025_02/184851111" TargetMode="External"/><Relationship Id="rId15" Type="http://schemas.openxmlformats.org/officeDocument/2006/relationships/hyperlink" Target="https://podminky.urs.cz/item/CS_URS_2025_02/899922811" TargetMode="External"/><Relationship Id="rId10" Type="http://schemas.openxmlformats.org/officeDocument/2006/relationships/hyperlink" Target="https://podminky.urs.cz/item/CS_URS_2025_02/185804311" TargetMode="External"/><Relationship Id="rId4" Type="http://schemas.openxmlformats.org/officeDocument/2006/relationships/hyperlink" Target="https://podminky.urs.cz/item/CS_URS_2025_02/184817111" TargetMode="External"/><Relationship Id="rId9" Type="http://schemas.openxmlformats.org/officeDocument/2006/relationships/hyperlink" Target="https://podminky.urs.cz/item/CS_URS_2025_02/185804252" TargetMode="External"/><Relationship Id="rId14" Type="http://schemas.openxmlformats.org/officeDocument/2006/relationships/hyperlink" Target="https://podminky.urs.cz/item/CS_URS_2025_02/185851129" TargetMode="External"/></Relationships>
</file>

<file path=xl/worksheets/_rels/sheet21.xml.rels><?xml version="1.0" encoding="UTF-8" standalone="yes"?>
<Relationships xmlns="http://schemas.openxmlformats.org/package/2006/relationships"><Relationship Id="rId8" Type="http://schemas.openxmlformats.org/officeDocument/2006/relationships/hyperlink" Target="https://podminky.urs.cz/item/CS_URS_2025_02/185804211" TargetMode="External"/><Relationship Id="rId13" Type="http://schemas.openxmlformats.org/officeDocument/2006/relationships/hyperlink" Target="https://podminky.urs.cz/item/CS_URS_2025_02/185851121" TargetMode="External"/><Relationship Id="rId3" Type="http://schemas.openxmlformats.org/officeDocument/2006/relationships/hyperlink" Target="https://podminky.urs.cz/item/CS_URS_2025_02/184803112" TargetMode="External"/><Relationship Id="rId7" Type="http://schemas.openxmlformats.org/officeDocument/2006/relationships/hyperlink" Target="https://podminky.urs.cz/item/CS_URS_2025_02/185802113" TargetMode="External"/><Relationship Id="rId12" Type="http://schemas.openxmlformats.org/officeDocument/2006/relationships/hyperlink" Target="https://podminky.urs.cz/item/CS_URS_2025_02/185811152" TargetMode="External"/><Relationship Id="rId17" Type="http://schemas.openxmlformats.org/officeDocument/2006/relationships/drawing" Target="../drawings/drawing21.xml"/><Relationship Id="rId2" Type="http://schemas.openxmlformats.org/officeDocument/2006/relationships/hyperlink" Target="https://podminky.urs.cz/item/CS_URS_2025_02/183211422" TargetMode="External"/><Relationship Id="rId16" Type="http://schemas.openxmlformats.org/officeDocument/2006/relationships/hyperlink" Target="https://podminky.urs.cz/item/CS_URS_2025_02/998231431" TargetMode="External"/><Relationship Id="rId1" Type="http://schemas.openxmlformats.org/officeDocument/2006/relationships/hyperlink" Target="https://podminky.urs.cz/item/CS_URS_2025_02/111151121" TargetMode="External"/><Relationship Id="rId6" Type="http://schemas.openxmlformats.org/officeDocument/2006/relationships/hyperlink" Target="https://podminky.urs.cz/item/CS_URS_2025_02/184911111" TargetMode="External"/><Relationship Id="rId11" Type="http://schemas.openxmlformats.org/officeDocument/2006/relationships/hyperlink" Target="https://podminky.urs.cz/item/CS_URS_2025_02/185804312" TargetMode="External"/><Relationship Id="rId5" Type="http://schemas.openxmlformats.org/officeDocument/2006/relationships/hyperlink" Target="https://podminky.urs.cz/item/CS_URS_2025_02/184851111" TargetMode="External"/><Relationship Id="rId15" Type="http://schemas.openxmlformats.org/officeDocument/2006/relationships/hyperlink" Target="https://podminky.urs.cz/item/CS_URS_2025_02/998231411" TargetMode="External"/><Relationship Id="rId10" Type="http://schemas.openxmlformats.org/officeDocument/2006/relationships/hyperlink" Target="https://podminky.urs.cz/item/CS_URS_2025_02/185804311" TargetMode="External"/><Relationship Id="rId4" Type="http://schemas.openxmlformats.org/officeDocument/2006/relationships/hyperlink" Target="https://podminky.urs.cz/item/CS_URS_2025_02/184817111" TargetMode="External"/><Relationship Id="rId9" Type="http://schemas.openxmlformats.org/officeDocument/2006/relationships/hyperlink" Target="https://podminky.urs.cz/item/CS_URS_2025_02/185804252" TargetMode="External"/><Relationship Id="rId14" Type="http://schemas.openxmlformats.org/officeDocument/2006/relationships/hyperlink" Target="https://podminky.urs.cz/item/CS_URS_2025_02/185851129" TargetMode="External"/></Relationships>
</file>

<file path=xl/worksheets/_rels/sheet22.xml.rels><?xml version="1.0" encoding="UTF-8" standalone="yes"?>
<Relationships xmlns="http://schemas.openxmlformats.org/package/2006/relationships"><Relationship Id="rId8" Type="http://schemas.openxmlformats.org/officeDocument/2006/relationships/hyperlink" Target="https://podminky.urs.cz/item/CS_URS_2025_02/185802113" TargetMode="External"/><Relationship Id="rId13" Type="http://schemas.openxmlformats.org/officeDocument/2006/relationships/hyperlink" Target="https://podminky.urs.cz/item/CS_URS_2025_02/185811152" TargetMode="External"/><Relationship Id="rId18" Type="http://schemas.openxmlformats.org/officeDocument/2006/relationships/drawing" Target="../drawings/drawing22.xml"/><Relationship Id="rId3" Type="http://schemas.openxmlformats.org/officeDocument/2006/relationships/hyperlink" Target="https://podminky.urs.cz/item/CS_URS_2025_02/184215173" TargetMode="External"/><Relationship Id="rId7" Type="http://schemas.openxmlformats.org/officeDocument/2006/relationships/hyperlink" Target="https://podminky.urs.cz/item/CS_URS_2025_02/184911111" TargetMode="External"/><Relationship Id="rId12" Type="http://schemas.openxmlformats.org/officeDocument/2006/relationships/hyperlink" Target="https://podminky.urs.cz/item/CS_URS_2025_02/185804312" TargetMode="External"/><Relationship Id="rId17" Type="http://schemas.openxmlformats.org/officeDocument/2006/relationships/hyperlink" Target="https://podminky.urs.cz/item/CS_URS_2025_02/998231431" TargetMode="External"/><Relationship Id="rId2" Type="http://schemas.openxmlformats.org/officeDocument/2006/relationships/hyperlink" Target="https://podminky.urs.cz/item/CS_URS_2025_02/183211422" TargetMode="External"/><Relationship Id="rId16" Type="http://schemas.openxmlformats.org/officeDocument/2006/relationships/hyperlink" Target="https://podminky.urs.cz/item/CS_URS_2025_02/998231411" TargetMode="External"/><Relationship Id="rId1" Type="http://schemas.openxmlformats.org/officeDocument/2006/relationships/hyperlink" Target="https://podminky.urs.cz/item/CS_URS_2025_02/111151121" TargetMode="External"/><Relationship Id="rId6" Type="http://schemas.openxmlformats.org/officeDocument/2006/relationships/hyperlink" Target="https://podminky.urs.cz/item/CS_URS_2025_02/184851111" TargetMode="External"/><Relationship Id="rId11" Type="http://schemas.openxmlformats.org/officeDocument/2006/relationships/hyperlink" Target="https://podminky.urs.cz/item/CS_URS_2025_02/185804311" TargetMode="External"/><Relationship Id="rId5" Type="http://schemas.openxmlformats.org/officeDocument/2006/relationships/hyperlink" Target="https://podminky.urs.cz/item/CS_URS_2025_02/184817111" TargetMode="External"/><Relationship Id="rId15" Type="http://schemas.openxmlformats.org/officeDocument/2006/relationships/hyperlink" Target="https://podminky.urs.cz/item/CS_URS_2025_02/185851129" TargetMode="External"/><Relationship Id="rId10" Type="http://schemas.openxmlformats.org/officeDocument/2006/relationships/hyperlink" Target="https://podminky.urs.cz/item/CS_URS_2025_02/185804252" TargetMode="External"/><Relationship Id="rId4" Type="http://schemas.openxmlformats.org/officeDocument/2006/relationships/hyperlink" Target="https://podminky.urs.cz/item/CS_URS_2025_02/184803112" TargetMode="External"/><Relationship Id="rId9" Type="http://schemas.openxmlformats.org/officeDocument/2006/relationships/hyperlink" Target="https://podminky.urs.cz/item/CS_URS_2025_02/185804211" TargetMode="External"/><Relationship Id="rId14" Type="http://schemas.openxmlformats.org/officeDocument/2006/relationships/hyperlink" Target="https://podminky.urs.cz/item/CS_URS_2025_02/185851121" TargetMode="External"/></Relationships>
</file>

<file path=xl/worksheets/_rels/sheet23.xml.rels><?xml version="1.0" encoding="UTF-8" standalone="yes"?>
<Relationships xmlns="http://schemas.openxmlformats.org/package/2006/relationships"><Relationship Id="rId3" Type="http://schemas.openxmlformats.org/officeDocument/2006/relationships/hyperlink" Target="https://podminky.urs.cz/item/CS_URS_2025_02/185851121" TargetMode="External"/><Relationship Id="rId7" Type="http://schemas.openxmlformats.org/officeDocument/2006/relationships/drawing" Target="../drawings/drawing23.xml"/><Relationship Id="rId2" Type="http://schemas.openxmlformats.org/officeDocument/2006/relationships/hyperlink" Target="https://podminky.urs.cz/item/CS_URS_2025_02/185804311" TargetMode="External"/><Relationship Id="rId1" Type="http://schemas.openxmlformats.org/officeDocument/2006/relationships/hyperlink" Target="https://podminky.urs.cz/item/CS_URS_2025_02/184851111" TargetMode="External"/><Relationship Id="rId6" Type="http://schemas.openxmlformats.org/officeDocument/2006/relationships/hyperlink" Target="https://podminky.urs.cz/item/CS_URS_2025_02/998231431" TargetMode="External"/><Relationship Id="rId5" Type="http://schemas.openxmlformats.org/officeDocument/2006/relationships/hyperlink" Target="https://podminky.urs.cz/item/CS_URS_2025_02/998231411" TargetMode="External"/><Relationship Id="rId4" Type="http://schemas.openxmlformats.org/officeDocument/2006/relationships/hyperlink" Target="https://podminky.urs.cz/item/CS_URS_2025_02/185851129" TargetMode="External"/></Relationships>
</file>

<file path=xl/worksheets/_rels/sheet24.xml.rels><?xml version="1.0" encoding="UTF-8" standalone="yes"?>
<Relationships xmlns="http://schemas.openxmlformats.org/package/2006/relationships"><Relationship Id="rId3" Type="http://schemas.openxmlformats.org/officeDocument/2006/relationships/hyperlink" Target="https://podminky.urs.cz/item/CS_URS_2025_02/185851121" TargetMode="External"/><Relationship Id="rId7" Type="http://schemas.openxmlformats.org/officeDocument/2006/relationships/drawing" Target="../drawings/drawing24.xml"/><Relationship Id="rId2" Type="http://schemas.openxmlformats.org/officeDocument/2006/relationships/hyperlink" Target="https://podminky.urs.cz/item/CS_URS_2025_02/185804311" TargetMode="External"/><Relationship Id="rId1" Type="http://schemas.openxmlformats.org/officeDocument/2006/relationships/hyperlink" Target="https://podminky.urs.cz/item/CS_URS_2025_02/184851111" TargetMode="External"/><Relationship Id="rId6" Type="http://schemas.openxmlformats.org/officeDocument/2006/relationships/hyperlink" Target="https://podminky.urs.cz/item/CS_URS_2025_02/998231431" TargetMode="External"/><Relationship Id="rId5" Type="http://schemas.openxmlformats.org/officeDocument/2006/relationships/hyperlink" Target="https://podminky.urs.cz/item/CS_URS_2025_02/998231411" TargetMode="External"/><Relationship Id="rId4" Type="http://schemas.openxmlformats.org/officeDocument/2006/relationships/hyperlink" Target="https://podminky.urs.cz/item/CS_URS_2025_02/185851129" TargetMode="External"/></Relationships>
</file>

<file path=xl/worksheets/_rels/sheet25.xml.rels><?xml version="1.0" encoding="UTF-8" standalone="yes"?>
<Relationships xmlns="http://schemas.openxmlformats.org/package/2006/relationships"><Relationship Id="rId8" Type="http://schemas.openxmlformats.org/officeDocument/2006/relationships/hyperlink" Target="https://podminky.urs.cz/item/CS_URS_2025_02/045002000" TargetMode="External"/><Relationship Id="rId13" Type="http://schemas.openxmlformats.org/officeDocument/2006/relationships/hyperlink" Target="https://podminky.urs.cz/item/CS_URS_2025_02/081002000" TargetMode="External"/><Relationship Id="rId3" Type="http://schemas.openxmlformats.org/officeDocument/2006/relationships/hyperlink" Target="https://podminky.urs.cz/item/CS_URS_2025_02/013254000" TargetMode="External"/><Relationship Id="rId7" Type="http://schemas.openxmlformats.org/officeDocument/2006/relationships/hyperlink" Target="https://podminky.urs.cz/item/CS_URS_2025_02/041414000" TargetMode="External"/><Relationship Id="rId12" Type="http://schemas.openxmlformats.org/officeDocument/2006/relationships/hyperlink" Target="https://podminky.urs.cz/item/CS_URS_2025_02/072203000" TargetMode="External"/><Relationship Id="rId2" Type="http://schemas.openxmlformats.org/officeDocument/2006/relationships/hyperlink" Target="https://podminky.urs.cz/item/CS_URS_2025_02/012303000" TargetMode="External"/><Relationship Id="rId1" Type="http://schemas.openxmlformats.org/officeDocument/2006/relationships/hyperlink" Target="https://podminky.urs.cz/item/CS_URS_2025_02/012203000" TargetMode="External"/><Relationship Id="rId6" Type="http://schemas.openxmlformats.org/officeDocument/2006/relationships/hyperlink" Target="https://podminky.urs.cz/item/CS_URS_2025_02/041403000" TargetMode="External"/><Relationship Id="rId11" Type="http://schemas.openxmlformats.org/officeDocument/2006/relationships/hyperlink" Target="https://podminky.urs.cz/item/CS_URS_2025_02/072103000" TargetMode="External"/><Relationship Id="rId5" Type="http://schemas.openxmlformats.org/officeDocument/2006/relationships/hyperlink" Target="https://podminky.urs.cz/item/CS_URS_2025_02/031303000" TargetMode="External"/><Relationship Id="rId10" Type="http://schemas.openxmlformats.org/officeDocument/2006/relationships/hyperlink" Target="https://podminky.urs.cz/item/CS_URS_2025_02/071002000" TargetMode="External"/><Relationship Id="rId4" Type="http://schemas.openxmlformats.org/officeDocument/2006/relationships/hyperlink" Target="https://podminky.urs.cz/item/CS_URS_2025_02/030001000" TargetMode="External"/><Relationship Id="rId9" Type="http://schemas.openxmlformats.org/officeDocument/2006/relationships/hyperlink" Target="https://podminky.urs.cz/item/CS_URS_2025_02/065002000" TargetMode="External"/><Relationship Id="rId14"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podminky.urs.cz/item/CS_URS_2025_02/596212210" TargetMode="External"/><Relationship Id="rId13" Type="http://schemas.openxmlformats.org/officeDocument/2006/relationships/drawing" Target="../drawings/drawing3.xml"/><Relationship Id="rId3" Type="http://schemas.openxmlformats.org/officeDocument/2006/relationships/hyperlink" Target="https://podminky.urs.cz/item/CS_URS_2025_02/566901162" TargetMode="External"/><Relationship Id="rId7" Type="http://schemas.openxmlformats.org/officeDocument/2006/relationships/hyperlink" Target="https://podminky.urs.cz/item/CS_URS_2025_02/573911121" TargetMode="External"/><Relationship Id="rId12" Type="http://schemas.openxmlformats.org/officeDocument/2006/relationships/hyperlink" Target="https://podminky.urs.cz/item/CS_URS_2025_02/998223011" TargetMode="External"/><Relationship Id="rId2" Type="http://schemas.openxmlformats.org/officeDocument/2006/relationships/hyperlink" Target="https://podminky.urs.cz/item/CS_URS_2025_02/566901133" TargetMode="External"/><Relationship Id="rId1" Type="http://schemas.openxmlformats.org/officeDocument/2006/relationships/hyperlink" Target="https://podminky.urs.cz/item/CS_URS_2025_02/457621412" TargetMode="External"/><Relationship Id="rId6" Type="http://schemas.openxmlformats.org/officeDocument/2006/relationships/hyperlink" Target="https://podminky.urs.cz/item/CS_URS_2025_02/573231106" TargetMode="External"/><Relationship Id="rId11" Type="http://schemas.openxmlformats.org/officeDocument/2006/relationships/hyperlink" Target="https://podminky.urs.cz/item/CS_URS_2025_02/916991121.1" TargetMode="External"/><Relationship Id="rId5" Type="http://schemas.openxmlformats.org/officeDocument/2006/relationships/hyperlink" Target="https://podminky.urs.cz/item/CS_URS_2025_02/573191111" TargetMode="External"/><Relationship Id="rId10" Type="http://schemas.openxmlformats.org/officeDocument/2006/relationships/hyperlink" Target="https://podminky.urs.cz/item/CS_URS_2025_02/916131213.1" TargetMode="External"/><Relationship Id="rId4" Type="http://schemas.openxmlformats.org/officeDocument/2006/relationships/hyperlink" Target="https://podminky.urs.cz/item/CS_URS_2025_02/572340112" TargetMode="External"/><Relationship Id="rId9" Type="http://schemas.openxmlformats.org/officeDocument/2006/relationships/hyperlink" Target="https://podminky.urs.cz/item/CS_URS_2025_02/596212210.1"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podminky.urs.cz/item/CS_URS_2025_02/181351003" TargetMode="External"/><Relationship Id="rId13" Type="http://schemas.openxmlformats.org/officeDocument/2006/relationships/hyperlink" Target="https://podminky.urs.cz/item/CS_URS_2025_02/184813521" TargetMode="External"/><Relationship Id="rId3" Type="http://schemas.openxmlformats.org/officeDocument/2006/relationships/hyperlink" Target="https://podminky.urs.cz/item/CS_URS_2025_02/162551108" TargetMode="External"/><Relationship Id="rId7" Type="http://schemas.openxmlformats.org/officeDocument/2006/relationships/hyperlink" Target="https://podminky.urs.cz/item/CS_URS_2025_02/181305111" TargetMode="External"/><Relationship Id="rId12" Type="http://schemas.openxmlformats.org/officeDocument/2006/relationships/hyperlink" Target="https://podminky.urs.cz/item/CS_URS_2025_02/183403161" TargetMode="External"/><Relationship Id="rId2" Type="http://schemas.openxmlformats.org/officeDocument/2006/relationships/hyperlink" Target="https://podminky.urs.cz/item/CS_URS_2025_02/162551108" TargetMode="External"/><Relationship Id="rId16" Type="http://schemas.openxmlformats.org/officeDocument/2006/relationships/drawing" Target="../drawings/drawing4.xml"/><Relationship Id="rId1" Type="http://schemas.openxmlformats.org/officeDocument/2006/relationships/hyperlink" Target="https://podminky.urs.cz/item/CS_URS_2025_02/111151121" TargetMode="External"/><Relationship Id="rId6" Type="http://schemas.openxmlformats.org/officeDocument/2006/relationships/hyperlink" Target="https://podminky.urs.cz/item/CS_URS_2025_02/181111111" TargetMode="External"/><Relationship Id="rId11" Type="http://schemas.openxmlformats.org/officeDocument/2006/relationships/hyperlink" Target="https://podminky.urs.cz/item/CS_URS_2025_02/183403153" TargetMode="External"/><Relationship Id="rId5" Type="http://schemas.openxmlformats.org/officeDocument/2006/relationships/hyperlink" Target="https://podminky.urs.cz/item/CS_URS_2025_02/174151101" TargetMode="External"/><Relationship Id="rId15" Type="http://schemas.openxmlformats.org/officeDocument/2006/relationships/hyperlink" Target="https://podminky.urs.cz/item/CS_URS_2025_02/998231411" TargetMode="External"/><Relationship Id="rId10" Type="http://schemas.openxmlformats.org/officeDocument/2006/relationships/hyperlink" Target="https://podminky.urs.cz/item/CS_URS_2025_02/181411131" TargetMode="External"/><Relationship Id="rId4" Type="http://schemas.openxmlformats.org/officeDocument/2006/relationships/hyperlink" Target="https://podminky.urs.cz/item/CS_URS_2025_02/167151101" TargetMode="External"/><Relationship Id="rId9" Type="http://schemas.openxmlformats.org/officeDocument/2006/relationships/hyperlink" Target="https://podminky.urs.cz/item/CS_URS_2025_02/181411131" TargetMode="External"/><Relationship Id="rId14" Type="http://schemas.openxmlformats.org/officeDocument/2006/relationships/hyperlink" Target="https://podminky.urs.cz/item/CS_URS_2025_02/185802112"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podminky.urs.cz/item/CS_URS_2025_02/121151103" TargetMode="External"/><Relationship Id="rId13" Type="http://schemas.openxmlformats.org/officeDocument/2006/relationships/hyperlink" Target="https://podminky.urs.cz/item/CS_URS_2025_02/167151101" TargetMode="External"/><Relationship Id="rId18" Type="http://schemas.openxmlformats.org/officeDocument/2006/relationships/hyperlink" Target="https://podminky.urs.cz/item/CS_URS_2025_02/997221551" TargetMode="External"/><Relationship Id="rId26" Type="http://schemas.openxmlformats.org/officeDocument/2006/relationships/drawing" Target="../drawings/drawing5.xml"/><Relationship Id="rId3" Type="http://schemas.openxmlformats.org/officeDocument/2006/relationships/hyperlink" Target="https://podminky.urs.cz/item/CS_URS_2025_02/113107322" TargetMode="External"/><Relationship Id="rId21" Type="http://schemas.openxmlformats.org/officeDocument/2006/relationships/hyperlink" Target="https://podminky.urs.cz/item/CS_URS_2025_02/997221569" TargetMode="External"/><Relationship Id="rId7" Type="http://schemas.openxmlformats.org/officeDocument/2006/relationships/hyperlink" Target="https://podminky.urs.cz/item/CS_URS_2025_02/113202111.1" TargetMode="External"/><Relationship Id="rId12" Type="http://schemas.openxmlformats.org/officeDocument/2006/relationships/hyperlink" Target="https://podminky.urs.cz/item/CS_URS_2025_02/162551108" TargetMode="External"/><Relationship Id="rId17" Type="http://schemas.openxmlformats.org/officeDocument/2006/relationships/hyperlink" Target="https://podminky.urs.cz/item/CS_URS_2025_02/961044111" TargetMode="External"/><Relationship Id="rId25" Type="http://schemas.openxmlformats.org/officeDocument/2006/relationships/hyperlink" Target="https://podminky.urs.cz/item/CS_URS_2025_02/997221875" TargetMode="External"/><Relationship Id="rId2" Type="http://schemas.openxmlformats.org/officeDocument/2006/relationships/hyperlink" Target="https://podminky.urs.cz/item/CS_URS_2025_02/113107142" TargetMode="External"/><Relationship Id="rId16" Type="http://schemas.openxmlformats.org/officeDocument/2006/relationships/hyperlink" Target="https://podminky.urs.cz/item/CS_URS_2025_02/919735116" TargetMode="External"/><Relationship Id="rId20" Type="http://schemas.openxmlformats.org/officeDocument/2006/relationships/hyperlink" Target="https://podminky.urs.cz/item/CS_URS_2025_02/997221561" TargetMode="External"/><Relationship Id="rId1" Type="http://schemas.openxmlformats.org/officeDocument/2006/relationships/hyperlink" Target="https://podminky.urs.cz/item/CS_URS_2025_02/113106171" TargetMode="External"/><Relationship Id="rId6" Type="http://schemas.openxmlformats.org/officeDocument/2006/relationships/hyperlink" Target="https://podminky.urs.cz/item/CS_URS_2025_02/113202111" TargetMode="External"/><Relationship Id="rId11" Type="http://schemas.openxmlformats.org/officeDocument/2006/relationships/hyperlink" Target="https://podminky.urs.cz/item/CS_URS_2025_02/162551108" TargetMode="External"/><Relationship Id="rId24" Type="http://schemas.openxmlformats.org/officeDocument/2006/relationships/hyperlink" Target="https://podminky.urs.cz/item/CS_URS_2025_02/997221873" TargetMode="External"/><Relationship Id="rId5" Type="http://schemas.openxmlformats.org/officeDocument/2006/relationships/hyperlink" Target="https://podminky.urs.cz/item/CS_URS_2025_02/113107446" TargetMode="External"/><Relationship Id="rId15" Type="http://schemas.openxmlformats.org/officeDocument/2006/relationships/hyperlink" Target="https://podminky.urs.cz/item/CS_URS_2025_02/919735112" TargetMode="External"/><Relationship Id="rId23" Type="http://schemas.openxmlformats.org/officeDocument/2006/relationships/hyperlink" Target="https://podminky.urs.cz/item/CS_URS_2025_02/997221861" TargetMode="External"/><Relationship Id="rId10" Type="http://schemas.openxmlformats.org/officeDocument/2006/relationships/hyperlink" Target="https://podminky.urs.cz/item/CS_URS_2025_02/122251301" TargetMode="External"/><Relationship Id="rId19" Type="http://schemas.openxmlformats.org/officeDocument/2006/relationships/hyperlink" Target="https://podminky.urs.cz/item/CS_URS_2025_02/997221559" TargetMode="External"/><Relationship Id="rId4" Type="http://schemas.openxmlformats.org/officeDocument/2006/relationships/hyperlink" Target="https://podminky.urs.cz/item/CS_URS_2025_02/113107342" TargetMode="External"/><Relationship Id="rId9" Type="http://schemas.openxmlformats.org/officeDocument/2006/relationships/hyperlink" Target="https://podminky.urs.cz/item/CS_URS_2025_02/122251301" TargetMode="External"/><Relationship Id="rId14" Type="http://schemas.openxmlformats.org/officeDocument/2006/relationships/hyperlink" Target="https://podminky.urs.cz/item/CS_URS_2025_02/171251201" TargetMode="External"/><Relationship Id="rId22" Type="http://schemas.openxmlformats.org/officeDocument/2006/relationships/hyperlink" Target="https://podminky.urs.cz/item/CS_URS_2025_02/997221611"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podminky.urs.cz/item/CS_URS_2025_02/573231106" TargetMode="External"/><Relationship Id="rId13" Type="http://schemas.openxmlformats.org/officeDocument/2006/relationships/hyperlink" Target="https://podminky.urs.cz/item/CS_URS_2025_02/916991121.1" TargetMode="External"/><Relationship Id="rId3" Type="http://schemas.openxmlformats.org/officeDocument/2006/relationships/hyperlink" Target="https://podminky.urs.cz/item/CS_URS_2025_02/564841012" TargetMode="External"/><Relationship Id="rId7" Type="http://schemas.openxmlformats.org/officeDocument/2006/relationships/hyperlink" Target="https://podminky.urs.cz/item/CS_URS_2025_02/573191111" TargetMode="External"/><Relationship Id="rId12" Type="http://schemas.openxmlformats.org/officeDocument/2006/relationships/hyperlink" Target="https://podminky.urs.cz/item/CS_URS_2025_02/916231213.1" TargetMode="External"/><Relationship Id="rId2" Type="http://schemas.openxmlformats.org/officeDocument/2006/relationships/hyperlink" Target="https://podminky.urs.cz/item/CS_URS_2025_02/457621412" TargetMode="External"/><Relationship Id="rId1" Type="http://schemas.openxmlformats.org/officeDocument/2006/relationships/hyperlink" Target="https://podminky.urs.cz/item/CS_URS_2025_02/181951112.1" TargetMode="External"/><Relationship Id="rId6" Type="http://schemas.openxmlformats.org/officeDocument/2006/relationships/hyperlink" Target="https://podminky.urs.cz/item/CS_URS_2025_02/572340112" TargetMode="External"/><Relationship Id="rId11" Type="http://schemas.openxmlformats.org/officeDocument/2006/relationships/hyperlink" Target="https://podminky.urs.cz/item/CS_URS_2025_02/916131213.1" TargetMode="External"/><Relationship Id="rId5" Type="http://schemas.openxmlformats.org/officeDocument/2006/relationships/hyperlink" Target="https://podminky.urs.cz/item/CS_URS_2025_02/566901162" TargetMode="External"/><Relationship Id="rId15" Type="http://schemas.openxmlformats.org/officeDocument/2006/relationships/drawing" Target="../drawings/drawing6.xml"/><Relationship Id="rId10" Type="http://schemas.openxmlformats.org/officeDocument/2006/relationships/hyperlink" Target="https://podminky.urs.cz/item/CS_URS_2025_02/596212210" TargetMode="External"/><Relationship Id="rId4" Type="http://schemas.openxmlformats.org/officeDocument/2006/relationships/hyperlink" Target="https://podminky.urs.cz/item/CS_URS_2025_02/564861011" TargetMode="External"/><Relationship Id="rId9" Type="http://schemas.openxmlformats.org/officeDocument/2006/relationships/hyperlink" Target="https://podminky.urs.cz/item/CS_URS_2025_02/573911121" TargetMode="External"/><Relationship Id="rId14" Type="http://schemas.openxmlformats.org/officeDocument/2006/relationships/hyperlink" Target="https://podminky.urs.cz/item/CS_URS_2025_02/998223011"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podminky.urs.cz/item/CS_URS_2025_02/181305111" TargetMode="External"/><Relationship Id="rId13" Type="http://schemas.openxmlformats.org/officeDocument/2006/relationships/hyperlink" Target="https://podminky.urs.cz/item/CS_URS_2025_02/183403161" TargetMode="External"/><Relationship Id="rId3" Type="http://schemas.openxmlformats.org/officeDocument/2006/relationships/hyperlink" Target="https://podminky.urs.cz/item/CS_URS_2025_02/162551108" TargetMode="External"/><Relationship Id="rId7" Type="http://schemas.openxmlformats.org/officeDocument/2006/relationships/hyperlink" Target="https://podminky.urs.cz/item/CS_URS_2025_02/181111111" TargetMode="External"/><Relationship Id="rId12" Type="http://schemas.openxmlformats.org/officeDocument/2006/relationships/hyperlink" Target="https://podminky.urs.cz/item/CS_URS_2025_02/183403153" TargetMode="External"/><Relationship Id="rId17" Type="http://schemas.openxmlformats.org/officeDocument/2006/relationships/drawing" Target="../drawings/drawing7.xml"/><Relationship Id="rId2" Type="http://schemas.openxmlformats.org/officeDocument/2006/relationships/hyperlink" Target="https://podminky.urs.cz/item/CS_URS_2025_02/162551108" TargetMode="External"/><Relationship Id="rId16" Type="http://schemas.openxmlformats.org/officeDocument/2006/relationships/hyperlink" Target="https://podminky.urs.cz/item/CS_URS_2025_02/998231411" TargetMode="External"/><Relationship Id="rId1" Type="http://schemas.openxmlformats.org/officeDocument/2006/relationships/hyperlink" Target="https://podminky.urs.cz/item/CS_URS_2025_02/111151121" TargetMode="External"/><Relationship Id="rId6" Type="http://schemas.openxmlformats.org/officeDocument/2006/relationships/hyperlink" Target="https://podminky.urs.cz/item/CS_URS_2025_02/174151101" TargetMode="External"/><Relationship Id="rId11" Type="http://schemas.openxmlformats.org/officeDocument/2006/relationships/hyperlink" Target="https://podminky.urs.cz/item/CS_URS_2025_02/181411131" TargetMode="External"/><Relationship Id="rId5" Type="http://schemas.openxmlformats.org/officeDocument/2006/relationships/hyperlink" Target="https://podminky.urs.cz/item/CS_URS_2025_02/167151101" TargetMode="External"/><Relationship Id="rId15" Type="http://schemas.openxmlformats.org/officeDocument/2006/relationships/hyperlink" Target="https://podminky.urs.cz/item/CS_URS_2025_02/185802112" TargetMode="External"/><Relationship Id="rId10" Type="http://schemas.openxmlformats.org/officeDocument/2006/relationships/hyperlink" Target="https://podminky.urs.cz/item/CS_URS_2025_02/181411131" TargetMode="External"/><Relationship Id="rId4" Type="http://schemas.openxmlformats.org/officeDocument/2006/relationships/hyperlink" Target="https://podminky.urs.cz/item/CS_URS_2025_02/167151101" TargetMode="External"/><Relationship Id="rId9" Type="http://schemas.openxmlformats.org/officeDocument/2006/relationships/hyperlink" Target="https://podminky.urs.cz/item/CS_URS_2025_02/181351003" TargetMode="External"/><Relationship Id="rId14" Type="http://schemas.openxmlformats.org/officeDocument/2006/relationships/hyperlink" Target="https://podminky.urs.cz/item/CS_URS_2025_02/184813521"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podminky.urs.cz/item/CS_URS_2025_02/113107446" TargetMode="External"/><Relationship Id="rId13" Type="http://schemas.openxmlformats.org/officeDocument/2006/relationships/hyperlink" Target="https://podminky.urs.cz/item/CS_URS_2025_02/162551108" TargetMode="External"/><Relationship Id="rId18" Type="http://schemas.openxmlformats.org/officeDocument/2006/relationships/hyperlink" Target="https://podminky.urs.cz/item/CS_URS_2025_02/919735116" TargetMode="External"/><Relationship Id="rId26" Type="http://schemas.openxmlformats.org/officeDocument/2006/relationships/hyperlink" Target="https://podminky.urs.cz/item/CS_URS_2025_02/997221861" TargetMode="External"/><Relationship Id="rId3" Type="http://schemas.openxmlformats.org/officeDocument/2006/relationships/hyperlink" Target="https://podminky.urs.cz/item/CS_URS_2025_02/113106171.1" TargetMode="External"/><Relationship Id="rId21" Type="http://schemas.openxmlformats.org/officeDocument/2006/relationships/hyperlink" Target="https://podminky.urs.cz/item/CS_URS_2025_02/997221551" TargetMode="External"/><Relationship Id="rId7" Type="http://schemas.openxmlformats.org/officeDocument/2006/relationships/hyperlink" Target="https://podminky.urs.cz/item/CS_URS_2025_02/113107337.1" TargetMode="External"/><Relationship Id="rId12" Type="http://schemas.openxmlformats.org/officeDocument/2006/relationships/hyperlink" Target="https://podminky.urs.cz/item/CS_URS_2025_02/162551108" TargetMode="External"/><Relationship Id="rId17" Type="http://schemas.openxmlformats.org/officeDocument/2006/relationships/hyperlink" Target="https://podminky.urs.cz/item/CS_URS_2025_02/919735114" TargetMode="External"/><Relationship Id="rId25" Type="http://schemas.openxmlformats.org/officeDocument/2006/relationships/hyperlink" Target="https://podminky.urs.cz/item/CS_URS_2025_02/997221611" TargetMode="External"/><Relationship Id="rId2" Type="http://schemas.openxmlformats.org/officeDocument/2006/relationships/hyperlink" Target="https://podminky.urs.cz/item/CS_URS_2025_02/113106171" TargetMode="External"/><Relationship Id="rId16" Type="http://schemas.openxmlformats.org/officeDocument/2006/relationships/hyperlink" Target="https://podminky.urs.cz/item/CS_URS_2025_02/919735112" TargetMode="External"/><Relationship Id="rId20" Type="http://schemas.openxmlformats.org/officeDocument/2006/relationships/hyperlink" Target="https://podminky.urs.cz/item/CS_URS_2025_02/979054451" TargetMode="External"/><Relationship Id="rId29" Type="http://schemas.openxmlformats.org/officeDocument/2006/relationships/drawing" Target="../drawings/drawing8.xml"/><Relationship Id="rId1" Type="http://schemas.openxmlformats.org/officeDocument/2006/relationships/hyperlink" Target="https://podminky.urs.cz/item/CS_URS_2025_02/111211101" TargetMode="External"/><Relationship Id="rId6" Type="http://schemas.openxmlformats.org/officeDocument/2006/relationships/hyperlink" Target="https://podminky.urs.cz/item/CS_URS_2025_02/113107323" TargetMode="External"/><Relationship Id="rId11" Type="http://schemas.openxmlformats.org/officeDocument/2006/relationships/hyperlink" Target="https://podminky.urs.cz/item/CS_URS_2025_02/122251301" TargetMode="External"/><Relationship Id="rId24" Type="http://schemas.openxmlformats.org/officeDocument/2006/relationships/hyperlink" Target="https://podminky.urs.cz/item/CS_URS_2025_02/997221569" TargetMode="External"/><Relationship Id="rId5" Type="http://schemas.openxmlformats.org/officeDocument/2006/relationships/hyperlink" Target="https://podminky.urs.cz/item/CS_URS_2025_02/113107142" TargetMode="External"/><Relationship Id="rId15" Type="http://schemas.openxmlformats.org/officeDocument/2006/relationships/hyperlink" Target="https://podminky.urs.cz/item/CS_URS_2025_02/171251201" TargetMode="External"/><Relationship Id="rId23" Type="http://schemas.openxmlformats.org/officeDocument/2006/relationships/hyperlink" Target="https://podminky.urs.cz/item/CS_URS_2025_02/997221561" TargetMode="External"/><Relationship Id="rId28" Type="http://schemas.openxmlformats.org/officeDocument/2006/relationships/hyperlink" Target="https://podminky.urs.cz/item/CS_URS_2025_02/997221875" TargetMode="External"/><Relationship Id="rId10" Type="http://schemas.openxmlformats.org/officeDocument/2006/relationships/hyperlink" Target="https://podminky.urs.cz/item/CS_URS_2025_02/121151103" TargetMode="External"/><Relationship Id="rId19" Type="http://schemas.openxmlformats.org/officeDocument/2006/relationships/hyperlink" Target="https://podminky.urs.cz/item/CS_URS_2025_02/961044111" TargetMode="External"/><Relationship Id="rId4" Type="http://schemas.openxmlformats.org/officeDocument/2006/relationships/hyperlink" Target="https://podminky.urs.cz/item/CS_URS_2025_02/113107122" TargetMode="External"/><Relationship Id="rId9" Type="http://schemas.openxmlformats.org/officeDocument/2006/relationships/hyperlink" Target="https://podminky.urs.cz/item/CS_URS_2025_02/113202111" TargetMode="External"/><Relationship Id="rId14" Type="http://schemas.openxmlformats.org/officeDocument/2006/relationships/hyperlink" Target="https://podminky.urs.cz/item/CS_URS_2025_02/167151101" TargetMode="External"/><Relationship Id="rId22" Type="http://schemas.openxmlformats.org/officeDocument/2006/relationships/hyperlink" Target="https://podminky.urs.cz/item/CS_URS_2025_02/997221559" TargetMode="External"/><Relationship Id="rId27" Type="http://schemas.openxmlformats.org/officeDocument/2006/relationships/hyperlink" Target="https://podminky.urs.cz/item/CS_URS_2025_02/997221873"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podminky.urs.cz/item/CS_URS_2025_02/573191111" TargetMode="External"/><Relationship Id="rId13" Type="http://schemas.openxmlformats.org/officeDocument/2006/relationships/hyperlink" Target="https://podminky.urs.cz/item/CS_URS_2025_02/596212214" TargetMode="External"/><Relationship Id="rId18" Type="http://schemas.openxmlformats.org/officeDocument/2006/relationships/drawing" Target="../drawings/drawing9.xml"/><Relationship Id="rId3" Type="http://schemas.openxmlformats.org/officeDocument/2006/relationships/hyperlink" Target="https://podminky.urs.cz/item/CS_URS_2025_02/564841012" TargetMode="External"/><Relationship Id="rId7" Type="http://schemas.openxmlformats.org/officeDocument/2006/relationships/hyperlink" Target="https://podminky.urs.cz/item/CS_URS_2025_02/572340112" TargetMode="External"/><Relationship Id="rId12" Type="http://schemas.openxmlformats.org/officeDocument/2006/relationships/hyperlink" Target="https://podminky.urs.cz/item/CS_URS_2025_02/596212210" TargetMode="External"/><Relationship Id="rId17" Type="http://schemas.openxmlformats.org/officeDocument/2006/relationships/hyperlink" Target="https://podminky.urs.cz/item/CS_URS_2025_02/998223011" TargetMode="External"/><Relationship Id="rId2" Type="http://schemas.openxmlformats.org/officeDocument/2006/relationships/hyperlink" Target="https://podminky.urs.cz/item/CS_URS_2025_02/457621412" TargetMode="External"/><Relationship Id="rId16" Type="http://schemas.openxmlformats.org/officeDocument/2006/relationships/hyperlink" Target="https://podminky.urs.cz/item/CS_URS_2025_02/916991121.1" TargetMode="External"/><Relationship Id="rId1" Type="http://schemas.openxmlformats.org/officeDocument/2006/relationships/hyperlink" Target="https://podminky.urs.cz/item/CS_URS_2025_02/181951112.1" TargetMode="External"/><Relationship Id="rId6" Type="http://schemas.openxmlformats.org/officeDocument/2006/relationships/hyperlink" Target="https://podminky.urs.cz/item/CS_URS_2025_02/566901162" TargetMode="External"/><Relationship Id="rId11" Type="http://schemas.openxmlformats.org/officeDocument/2006/relationships/hyperlink" Target="https://podminky.urs.cz/item/CS_URS_2025_02/596211211.1" TargetMode="External"/><Relationship Id="rId5" Type="http://schemas.openxmlformats.org/officeDocument/2006/relationships/hyperlink" Target="https://podminky.urs.cz/item/CS_URS_2025_02/566901133" TargetMode="External"/><Relationship Id="rId15" Type="http://schemas.openxmlformats.org/officeDocument/2006/relationships/hyperlink" Target="https://podminky.urs.cz/item/CS_URS_2025_02/916431112" TargetMode="External"/><Relationship Id="rId10" Type="http://schemas.openxmlformats.org/officeDocument/2006/relationships/hyperlink" Target="https://podminky.urs.cz/item/CS_URS_2025_02/573911121" TargetMode="External"/><Relationship Id="rId4" Type="http://schemas.openxmlformats.org/officeDocument/2006/relationships/hyperlink" Target="https://podminky.urs.cz/item/CS_URS_2025_02/564861011" TargetMode="External"/><Relationship Id="rId9" Type="http://schemas.openxmlformats.org/officeDocument/2006/relationships/hyperlink" Target="https://podminky.urs.cz/item/CS_URS_2025_02/573231106" TargetMode="External"/><Relationship Id="rId14" Type="http://schemas.openxmlformats.org/officeDocument/2006/relationships/hyperlink" Target="https://podminky.urs.cz/item/CS_URS_2025_02/91613121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M86"/>
  <sheetViews>
    <sheetView showGridLines="0" tabSelected="1" workbookViewId="0">
      <selection activeCell="D5" sqref="D5"/>
    </sheetView>
  </sheetViews>
  <sheetFormatPr defaultRowHeight="15"/>
  <cols>
    <col min="1" max="1" width="8.33203125" style="1" customWidth="1"/>
    <col min="2" max="2" width="1.6640625" style="1" customWidth="1"/>
    <col min="3" max="3" width="4.1640625" style="1" customWidth="1"/>
    <col min="4" max="33" width="2.6640625" style="1" customWidth="1"/>
    <col min="34" max="34" width="3.33203125" style="1" customWidth="1"/>
    <col min="35" max="35" width="31.6640625" style="1" customWidth="1"/>
    <col min="36" max="37" width="2.5" style="1" customWidth="1"/>
    <col min="38" max="38" width="8.33203125" style="1" customWidth="1"/>
    <col min="39" max="39" width="3.33203125" style="1" customWidth="1"/>
    <col min="40" max="40" width="13.33203125" style="1" customWidth="1"/>
    <col min="41" max="41" width="7.5" style="1" customWidth="1"/>
    <col min="42" max="42" width="4.1640625" style="1" customWidth="1"/>
    <col min="43" max="43" width="15.6640625" style="1" customWidth="1"/>
    <col min="44" max="44" width="13.6640625" style="1" customWidth="1"/>
    <col min="45" max="47" width="25.83203125" style="1" hidden="1" customWidth="1"/>
    <col min="48" max="49" width="21.6640625" style="1" hidden="1" customWidth="1"/>
    <col min="50" max="51" width="25" style="1" hidden="1" customWidth="1"/>
    <col min="52" max="52" width="21.6640625" style="1" hidden="1" customWidth="1"/>
    <col min="53" max="53" width="19.1640625" style="1" hidden="1" customWidth="1"/>
    <col min="54" max="54" width="25" style="1" hidden="1" customWidth="1"/>
    <col min="55" max="55" width="21.6640625" style="1" hidden="1" customWidth="1"/>
    <col min="56" max="56" width="19.1640625" style="1" hidden="1" customWidth="1"/>
    <col min="57" max="57" width="66.5" style="1" customWidth="1"/>
    <col min="71" max="91" width="9.33203125" style="1" hidden="1"/>
  </cols>
  <sheetData>
    <row r="1" spans="1:74" ht="11.25">
      <c r="A1" s="19" t="s">
        <v>0</v>
      </c>
      <c r="AZ1" s="19" t="s">
        <v>1</v>
      </c>
      <c r="BA1" s="19" t="s">
        <v>2</v>
      </c>
      <c r="BB1" s="19" t="s">
        <v>3</v>
      </c>
      <c r="BT1" s="19" t="s">
        <v>4</v>
      </c>
      <c r="BU1" s="19" t="s">
        <v>4</v>
      </c>
      <c r="BV1" s="19" t="s">
        <v>5</v>
      </c>
    </row>
    <row r="2" spans="1:74" s="1" customFormat="1" ht="36.950000000000003" customHeight="1">
      <c r="AR2" s="394"/>
      <c r="AS2" s="394"/>
      <c r="AT2" s="394"/>
      <c r="AU2" s="394"/>
      <c r="AV2" s="394"/>
      <c r="AW2" s="394"/>
      <c r="AX2" s="394"/>
      <c r="AY2" s="394"/>
      <c r="AZ2" s="394"/>
      <c r="BA2" s="394"/>
      <c r="BB2" s="394"/>
      <c r="BC2" s="394"/>
      <c r="BD2" s="394"/>
      <c r="BE2" s="394"/>
      <c r="BS2" s="20" t="s">
        <v>6</v>
      </c>
      <c r="BT2" s="20" t="s">
        <v>7</v>
      </c>
    </row>
    <row r="3" spans="1:74" s="1" customFormat="1" ht="6.95" customHeight="1">
      <c r="B3" s="21"/>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3"/>
      <c r="BS3" s="20" t="s">
        <v>6</v>
      </c>
      <c r="BT3" s="20" t="s">
        <v>8</v>
      </c>
    </row>
    <row r="4" spans="1:74" s="1" customFormat="1" ht="24.95" customHeight="1">
      <c r="B4" s="24"/>
      <c r="C4" s="25"/>
      <c r="D4" s="26" t="s">
        <v>9</v>
      </c>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3"/>
      <c r="AS4" s="27" t="s">
        <v>10</v>
      </c>
      <c r="BE4" s="28" t="s">
        <v>11</v>
      </c>
      <c r="BS4" s="20" t="s">
        <v>12</v>
      </c>
    </row>
    <row r="5" spans="1:74" s="1" customFormat="1" ht="12" customHeight="1">
      <c r="B5" s="24"/>
      <c r="C5" s="25"/>
      <c r="D5" s="29" t="s">
        <v>13</v>
      </c>
      <c r="E5" s="25"/>
      <c r="F5" s="25"/>
      <c r="G5" s="25"/>
      <c r="H5" s="25"/>
      <c r="I5" s="25"/>
      <c r="J5" s="25"/>
      <c r="K5" s="378" t="s">
        <v>14</v>
      </c>
      <c r="L5" s="379"/>
      <c r="M5" s="379"/>
      <c r="N5" s="379"/>
      <c r="O5" s="379"/>
      <c r="P5" s="379"/>
      <c r="Q5" s="379"/>
      <c r="R5" s="379"/>
      <c r="S5" s="379"/>
      <c r="T5" s="379"/>
      <c r="U5" s="379"/>
      <c r="V5" s="379"/>
      <c r="W5" s="379"/>
      <c r="X5" s="379"/>
      <c r="Y5" s="379"/>
      <c r="Z5" s="379"/>
      <c r="AA5" s="379"/>
      <c r="AB5" s="379"/>
      <c r="AC5" s="379"/>
      <c r="AD5" s="379"/>
      <c r="AE5" s="379"/>
      <c r="AF5" s="379"/>
      <c r="AG5" s="379"/>
      <c r="AH5" s="379"/>
      <c r="AI5" s="379"/>
      <c r="AJ5" s="379"/>
      <c r="AK5" s="379"/>
      <c r="AL5" s="379"/>
      <c r="AM5" s="379"/>
      <c r="AN5" s="379"/>
      <c r="AO5" s="379"/>
      <c r="AP5" s="25"/>
      <c r="AQ5" s="25"/>
      <c r="AR5" s="23"/>
      <c r="BE5" s="375" t="s">
        <v>15</v>
      </c>
      <c r="BS5" s="20" t="s">
        <v>6</v>
      </c>
    </row>
    <row r="6" spans="1:74" s="1" customFormat="1" ht="36.950000000000003" customHeight="1">
      <c r="B6" s="24"/>
      <c r="C6" s="25"/>
      <c r="D6" s="31" t="s">
        <v>16</v>
      </c>
      <c r="E6" s="25"/>
      <c r="F6" s="25"/>
      <c r="G6" s="25"/>
      <c r="H6" s="25"/>
      <c r="I6" s="25"/>
      <c r="J6" s="25"/>
      <c r="K6" s="380" t="s">
        <v>17</v>
      </c>
      <c r="L6" s="379"/>
      <c r="M6" s="379"/>
      <c r="N6" s="379"/>
      <c r="O6" s="379"/>
      <c r="P6" s="379"/>
      <c r="Q6" s="379"/>
      <c r="R6" s="379"/>
      <c r="S6" s="379"/>
      <c r="T6" s="379"/>
      <c r="U6" s="379"/>
      <c r="V6" s="379"/>
      <c r="W6" s="379"/>
      <c r="X6" s="379"/>
      <c r="Y6" s="379"/>
      <c r="Z6" s="379"/>
      <c r="AA6" s="379"/>
      <c r="AB6" s="379"/>
      <c r="AC6" s="379"/>
      <c r="AD6" s="379"/>
      <c r="AE6" s="379"/>
      <c r="AF6" s="379"/>
      <c r="AG6" s="379"/>
      <c r="AH6" s="379"/>
      <c r="AI6" s="379"/>
      <c r="AJ6" s="379"/>
      <c r="AK6" s="379"/>
      <c r="AL6" s="379"/>
      <c r="AM6" s="379"/>
      <c r="AN6" s="379"/>
      <c r="AO6" s="379"/>
      <c r="AP6" s="25"/>
      <c r="AQ6" s="25"/>
      <c r="AR6" s="23"/>
      <c r="BE6" s="376"/>
      <c r="BS6" s="20" t="s">
        <v>6</v>
      </c>
    </row>
    <row r="7" spans="1:74" s="1" customFormat="1" ht="12" customHeight="1">
      <c r="B7" s="24"/>
      <c r="C7" s="25"/>
      <c r="D7" s="32" t="s">
        <v>18</v>
      </c>
      <c r="E7" s="25"/>
      <c r="F7" s="25"/>
      <c r="G7" s="25"/>
      <c r="H7" s="25"/>
      <c r="I7" s="25"/>
      <c r="J7" s="25"/>
      <c r="K7" s="30" t="s">
        <v>19</v>
      </c>
      <c r="L7" s="25"/>
      <c r="M7" s="25"/>
      <c r="N7" s="25"/>
      <c r="O7" s="25"/>
      <c r="P7" s="25"/>
      <c r="Q7" s="25"/>
      <c r="R7" s="25"/>
      <c r="S7" s="25"/>
      <c r="T7" s="25"/>
      <c r="U7" s="25"/>
      <c r="V7" s="25"/>
      <c r="W7" s="25"/>
      <c r="X7" s="25"/>
      <c r="Y7" s="25"/>
      <c r="Z7" s="25"/>
      <c r="AA7" s="25"/>
      <c r="AB7" s="25"/>
      <c r="AC7" s="25"/>
      <c r="AD7" s="25"/>
      <c r="AE7" s="25"/>
      <c r="AF7" s="25"/>
      <c r="AG7" s="25"/>
      <c r="AH7" s="25"/>
      <c r="AI7" s="25"/>
      <c r="AJ7" s="25"/>
      <c r="AK7" s="32" t="s">
        <v>20</v>
      </c>
      <c r="AL7" s="25"/>
      <c r="AM7" s="25"/>
      <c r="AN7" s="30" t="s">
        <v>19</v>
      </c>
      <c r="AO7" s="25"/>
      <c r="AP7" s="25"/>
      <c r="AQ7" s="25"/>
      <c r="AR7" s="23"/>
      <c r="BE7" s="376"/>
      <c r="BS7" s="20" t="s">
        <v>6</v>
      </c>
    </row>
    <row r="8" spans="1:74" s="1" customFormat="1" ht="12" customHeight="1">
      <c r="B8" s="24"/>
      <c r="C8" s="25"/>
      <c r="D8" s="32" t="s">
        <v>21</v>
      </c>
      <c r="E8" s="25"/>
      <c r="F8" s="25"/>
      <c r="G8" s="25"/>
      <c r="H8" s="25"/>
      <c r="I8" s="25"/>
      <c r="J8" s="25"/>
      <c r="K8" s="30" t="s">
        <v>22</v>
      </c>
      <c r="L8" s="25"/>
      <c r="M8" s="25"/>
      <c r="N8" s="25"/>
      <c r="O8" s="25"/>
      <c r="P8" s="25"/>
      <c r="Q8" s="25"/>
      <c r="R8" s="25"/>
      <c r="S8" s="25"/>
      <c r="T8" s="25"/>
      <c r="U8" s="25"/>
      <c r="V8" s="25"/>
      <c r="W8" s="25"/>
      <c r="X8" s="25"/>
      <c r="Y8" s="25"/>
      <c r="Z8" s="25"/>
      <c r="AA8" s="25"/>
      <c r="AB8" s="25"/>
      <c r="AC8" s="25"/>
      <c r="AD8" s="25"/>
      <c r="AE8" s="25"/>
      <c r="AF8" s="25"/>
      <c r="AG8" s="25"/>
      <c r="AH8" s="25"/>
      <c r="AI8" s="25"/>
      <c r="AJ8" s="25"/>
      <c r="AK8" s="32" t="s">
        <v>23</v>
      </c>
      <c r="AL8" s="25"/>
      <c r="AM8" s="25"/>
      <c r="AN8" s="33" t="s">
        <v>24</v>
      </c>
      <c r="AO8" s="25"/>
      <c r="AP8" s="25"/>
      <c r="AQ8" s="25"/>
      <c r="AR8" s="23"/>
      <c r="BE8" s="376"/>
      <c r="BS8" s="20" t="s">
        <v>6</v>
      </c>
    </row>
    <row r="9" spans="1:74" s="1" customFormat="1" ht="14.45" customHeight="1">
      <c r="B9" s="24"/>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3"/>
      <c r="BE9" s="376"/>
      <c r="BS9" s="20" t="s">
        <v>6</v>
      </c>
    </row>
    <row r="10" spans="1:74" s="1" customFormat="1" ht="12" customHeight="1">
      <c r="B10" s="24"/>
      <c r="C10" s="25"/>
      <c r="D10" s="32" t="s">
        <v>25</v>
      </c>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32" t="s">
        <v>26</v>
      </c>
      <c r="AL10" s="25"/>
      <c r="AM10" s="25"/>
      <c r="AN10" s="30" t="s">
        <v>27</v>
      </c>
      <c r="AO10" s="25"/>
      <c r="AP10" s="25"/>
      <c r="AQ10" s="25"/>
      <c r="AR10" s="23"/>
      <c r="BE10" s="376"/>
      <c r="BS10" s="20" t="s">
        <v>6</v>
      </c>
    </row>
    <row r="11" spans="1:74" s="1" customFormat="1" ht="18.399999999999999" customHeight="1">
      <c r="B11" s="24"/>
      <c r="C11" s="25"/>
      <c r="D11" s="25"/>
      <c r="E11" s="30" t="s">
        <v>28</v>
      </c>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32" t="s">
        <v>29</v>
      </c>
      <c r="AL11" s="25"/>
      <c r="AM11" s="25"/>
      <c r="AN11" s="30" t="s">
        <v>30</v>
      </c>
      <c r="AO11" s="25"/>
      <c r="AP11" s="25"/>
      <c r="AQ11" s="25"/>
      <c r="AR11" s="23"/>
      <c r="BE11" s="376"/>
      <c r="BS11" s="20" t="s">
        <v>6</v>
      </c>
    </row>
    <row r="12" spans="1:74" s="1" customFormat="1" ht="6.95" customHeight="1">
      <c r="B12" s="24"/>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3"/>
      <c r="BE12" s="376"/>
      <c r="BS12" s="20" t="s">
        <v>6</v>
      </c>
    </row>
    <row r="13" spans="1:74" s="1" customFormat="1" ht="12" customHeight="1">
      <c r="B13" s="24"/>
      <c r="C13" s="25"/>
      <c r="D13" s="32" t="s">
        <v>31</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32" t="s">
        <v>26</v>
      </c>
      <c r="AL13" s="25"/>
      <c r="AM13" s="25"/>
      <c r="AN13" s="34" t="s">
        <v>32</v>
      </c>
      <c r="AO13" s="25"/>
      <c r="AP13" s="25"/>
      <c r="AQ13" s="25"/>
      <c r="AR13" s="23"/>
      <c r="BE13" s="376"/>
      <c r="BS13" s="20" t="s">
        <v>6</v>
      </c>
    </row>
    <row r="14" spans="1:74" ht="12.75">
      <c r="B14" s="24"/>
      <c r="C14" s="25"/>
      <c r="D14" s="25"/>
      <c r="E14" s="381" t="s">
        <v>32</v>
      </c>
      <c r="F14" s="382"/>
      <c r="G14" s="382"/>
      <c r="H14" s="382"/>
      <c r="I14" s="382"/>
      <c r="J14" s="382"/>
      <c r="K14" s="382"/>
      <c r="L14" s="382"/>
      <c r="M14" s="382"/>
      <c r="N14" s="382"/>
      <c r="O14" s="382"/>
      <c r="P14" s="382"/>
      <c r="Q14" s="382"/>
      <c r="R14" s="382"/>
      <c r="S14" s="382"/>
      <c r="T14" s="382"/>
      <c r="U14" s="382"/>
      <c r="V14" s="382"/>
      <c r="W14" s="382"/>
      <c r="X14" s="382"/>
      <c r="Y14" s="382"/>
      <c r="Z14" s="382"/>
      <c r="AA14" s="382"/>
      <c r="AB14" s="382"/>
      <c r="AC14" s="382"/>
      <c r="AD14" s="382"/>
      <c r="AE14" s="382"/>
      <c r="AF14" s="382"/>
      <c r="AG14" s="382"/>
      <c r="AH14" s="382"/>
      <c r="AI14" s="382"/>
      <c r="AJ14" s="382"/>
      <c r="AK14" s="32" t="s">
        <v>29</v>
      </c>
      <c r="AL14" s="25"/>
      <c r="AM14" s="25"/>
      <c r="AN14" s="34" t="s">
        <v>32</v>
      </c>
      <c r="AO14" s="25"/>
      <c r="AP14" s="25"/>
      <c r="AQ14" s="25"/>
      <c r="AR14" s="23"/>
      <c r="BE14" s="376"/>
      <c r="BS14" s="20" t="s">
        <v>6</v>
      </c>
    </row>
    <row r="15" spans="1:74" s="1" customFormat="1" ht="6.95" customHeight="1">
      <c r="B15" s="24"/>
      <c r="C15" s="25"/>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3"/>
      <c r="BE15" s="376"/>
      <c r="BS15" s="20" t="s">
        <v>4</v>
      </c>
    </row>
    <row r="16" spans="1:74" s="1" customFormat="1" ht="12" customHeight="1">
      <c r="B16" s="24"/>
      <c r="C16" s="25"/>
      <c r="D16" s="32" t="s">
        <v>33</v>
      </c>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32" t="s">
        <v>26</v>
      </c>
      <c r="AL16" s="25"/>
      <c r="AM16" s="25"/>
      <c r="AN16" s="30" t="s">
        <v>34</v>
      </c>
      <c r="AO16" s="25"/>
      <c r="AP16" s="25"/>
      <c r="AQ16" s="25"/>
      <c r="AR16" s="23"/>
      <c r="BE16" s="376"/>
      <c r="BS16" s="20" t="s">
        <v>4</v>
      </c>
    </row>
    <row r="17" spans="1:71" s="1" customFormat="1" ht="18.399999999999999" customHeight="1">
      <c r="B17" s="24"/>
      <c r="C17" s="25"/>
      <c r="D17" s="25"/>
      <c r="E17" s="30" t="s">
        <v>35</v>
      </c>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32" t="s">
        <v>29</v>
      </c>
      <c r="AL17" s="25"/>
      <c r="AM17" s="25"/>
      <c r="AN17" s="30" t="s">
        <v>36</v>
      </c>
      <c r="AO17" s="25"/>
      <c r="AP17" s="25"/>
      <c r="AQ17" s="25"/>
      <c r="AR17" s="23"/>
      <c r="BE17" s="376"/>
      <c r="BS17" s="20" t="s">
        <v>37</v>
      </c>
    </row>
    <row r="18" spans="1:71" s="1" customFormat="1" ht="6.95" customHeight="1">
      <c r="B18" s="24"/>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3"/>
      <c r="BE18" s="376"/>
      <c r="BS18" s="20" t="s">
        <v>6</v>
      </c>
    </row>
    <row r="19" spans="1:71" s="1" customFormat="1" ht="12" customHeight="1">
      <c r="B19" s="24"/>
      <c r="C19" s="25"/>
      <c r="D19" s="32" t="s">
        <v>38</v>
      </c>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32" t="s">
        <v>26</v>
      </c>
      <c r="AL19" s="25"/>
      <c r="AM19" s="25"/>
      <c r="AN19" s="30" t="s">
        <v>39</v>
      </c>
      <c r="AO19" s="25"/>
      <c r="AP19" s="25"/>
      <c r="AQ19" s="25"/>
      <c r="AR19" s="23"/>
      <c r="BE19" s="376"/>
      <c r="BS19" s="20" t="s">
        <v>6</v>
      </c>
    </row>
    <row r="20" spans="1:71" s="1" customFormat="1" ht="18.399999999999999" customHeight="1">
      <c r="B20" s="24"/>
      <c r="C20" s="25"/>
      <c r="D20" s="25"/>
      <c r="E20" s="30" t="s">
        <v>40</v>
      </c>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32" t="s">
        <v>29</v>
      </c>
      <c r="AL20" s="25"/>
      <c r="AM20" s="25"/>
      <c r="AN20" s="30" t="s">
        <v>19</v>
      </c>
      <c r="AO20" s="25"/>
      <c r="AP20" s="25"/>
      <c r="AQ20" s="25"/>
      <c r="AR20" s="23"/>
      <c r="BE20" s="376"/>
      <c r="BS20" s="20" t="s">
        <v>37</v>
      </c>
    </row>
    <row r="21" spans="1:71" s="1" customFormat="1" ht="6.95" customHeight="1">
      <c r="B21" s="24"/>
      <c r="C21" s="25"/>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3"/>
      <c r="BE21" s="376"/>
    </row>
    <row r="22" spans="1:71" s="1" customFormat="1" ht="12" customHeight="1">
      <c r="B22" s="24"/>
      <c r="C22" s="25"/>
      <c r="D22" s="32" t="s">
        <v>41</v>
      </c>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3"/>
      <c r="BE22" s="376"/>
    </row>
    <row r="23" spans="1:71" s="1" customFormat="1" ht="131.25" customHeight="1">
      <c r="B23" s="24"/>
      <c r="C23" s="25"/>
      <c r="D23" s="25"/>
      <c r="E23" s="383" t="s">
        <v>42</v>
      </c>
      <c r="F23" s="383"/>
      <c r="G23" s="383"/>
      <c r="H23" s="383"/>
      <c r="I23" s="383"/>
      <c r="J23" s="383"/>
      <c r="K23" s="383"/>
      <c r="L23" s="383"/>
      <c r="M23" s="383"/>
      <c r="N23" s="383"/>
      <c r="O23" s="383"/>
      <c r="P23" s="383"/>
      <c r="Q23" s="383"/>
      <c r="R23" s="383"/>
      <c r="S23" s="383"/>
      <c r="T23" s="383"/>
      <c r="U23" s="383"/>
      <c r="V23" s="383"/>
      <c r="W23" s="383"/>
      <c r="X23" s="383"/>
      <c r="Y23" s="383"/>
      <c r="Z23" s="383"/>
      <c r="AA23" s="383"/>
      <c r="AB23" s="383"/>
      <c r="AC23" s="383"/>
      <c r="AD23" s="383"/>
      <c r="AE23" s="383"/>
      <c r="AF23" s="383"/>
      <c r="AG23" s="383"/>
      <c r="AH23" s="383"/>
      <c r="AI23" s="383"/>
      <c r="AJ23" s="383"/>
      <c r="AK23" s="383"/>
      <c r="AL23" s="383"/>
      <c r="AM23" s="383"/>
      <c r="AN23" s="383"/>
      <c r="AO23" s="25"/>
      <c r="AP23" s="25"/>
      <c r="AQ23" s="25"/>
      <c r="AR23" s="23"/>
      <c r="BE23" s="376"/>
    </row>
    <row r="24" spans="1:71" s="1" customFormat="1" ht="6.95" customHeight="1">
      <c r="B24" s="24"/>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3"/>
      <c r="BE24" s="376"/>
    </row>
    <row r="25" spans="1:71" s="1" customFormat="1" ht="6.95" customHeight="1">
      <c r="B25" s="24"/>
      <c r="C25" s="25"/>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25"/>
      <c r="AQ25" s="25"/>
      <c r="AR25" s="23"/>
      <c r="BE25" s="376"/>
    </row>
    <row r="26" spans="1:71" s="2" customFormat="1" ht="25.9" customHeight="1">
      <c r="A26" s="37"/>
      <c r="B26" s="38"/>
      <c r="C26" s="39"/>
      <c r="D26" s="40" t="s">
        <v>43</v>
      </c>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384">
        <f>ROUND(AG54,2)</f>
        <v>0</v>
      </c>
      <c r="AL26" s="385"/>
      <c r="AM26" s="385"/>
      <c r="AN26" s="385"/>
      <c r="AO26" s="385"/>
      <c r="AP26" s="39"/>
      <c r="AQ26" s="39"/>
      <c r="AR26" s="42"/>
      <c r="BE26" s="376"/>
    </row>
    <row r="27" spans="1:71" s="2" customFormat="1" ht="6.95" customHeight="1">
      <c r="A27" s="37"/>
      <c r="B27" s="38"/>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42"/>
      <c r="BE27" s="376"/>
    </row>
    <row r="28" spans="1:71" s="2" customFormat="1" ht="12.75">
      <c r="A28" s="37"/>
      <c r="B28" s="38"/>
      <c r="C28" s="39"/>
      <c r="D28" s="39"/>
      <c r="E28" s="39"/>
      <c r="F28" s="39"/>
      <c r="G28" s="39"/>
      <c r="H28" s="39"/>
      <c r="I28" s="39"/>
      <c r="J28" s="39"/>
      <c r="K28" s="39"/>
      <c r="L28" s="386" t="s">
        <v>44</v>
      </c>
      <c r="M28" s="386"/>
      <c r="N28" s="386"/>
      <c r="O28" s="386"/>
      <c r="P28" s="386"/>
      <c r="Q28" s="39"/>
      <c r="R28" s="39"/>
      <c r="S28" s="39"/>
      <c r="T28" s="39"/>
      <c r="U28" s="39"/>
      <c r="V28" s="39"/>
      <c r="W28" s="386" t="s">
        <v>45</v>
      </c>
      <c r="X28" s="386"/>
      <c r="Y28" s="386"/>
      <c r="Z28" s="386"/>
      <c r="AA28" s="386"/>
      <c r="AB28" s="386"/>
      <c r="AC28" s="386"/>
      <c r="AD28" s="386"/>
      <c r="AE28" s="386"/>
      <c r="AF28" s="39"/>
      <c r="AG28" s="39"/>
      <c r="AH28" s="39"/>
      <c r="AI28" s="39"/>
      <c r="AJ28" s="39"/>
      <c r="AK28" s="386" t="s">
        <v>46</v>
      </c>
      <c r="AL28" s="386"/>
      <c r="AM28" s="386"/>
      <c r="AN28" s="386"/>
      <c r="AO28" s="386"/>
      <c r="AP28" s="39"/>
      <c r="AQ28" s="39"/>
      <c r="AR28" s="42"/>
      <c r="BE28" s="376"/>
    </row>
    <row r="29" spans="1:71" s="3" customFormat="1" ht="14.45" customHeight="1">
      <c r="B29" s="43"/>
      <c r="C29" s="44"/>
      <c r="D29" s="32" t="s">
        <v>47</v>
      </c>
      <c r="E29" s="44"/>
      <c r="F29" s="32" t="s">
        <v>48</v>
      </c>
      <c r="G29" s="44"/>
      <c r="H29" s="44"/>
      <c r="I29" s="44"/>
      <c r="J29" s="44"/>
      <c r="K29" s="44"/>
      <c r="L29" s="389">
        <v>0.21</v>
      </c>
      <c r="M29" s="388"/>
      <c r="N29" s="388"/>
      <c r="O29" s="388"/>
      <c r="P29" s="388"/>
      <c r="Q29" s="44"/>
      <c r="R29" s="44"/>
      <c r="S29" s="44"/>
      <c r="T29" s="44"/>
      <c r="U29" s="44"/>
      <c r="V29" s="44"/>
      <c r="W29" s="387">
        <f>ROUND(AZ54, 2)</f>
        <v>0</v>
      </c>
      <c r="X29" s="388"/>
      <c r="Y29" s="388"/>
      <c r="Z29" s="388"/>
      <c r="AA29" s="388"/>
      <c r="AB29" s="388"/>
      <c r="AC29" s="388"/>
      <c r="AD29" s="388"/>
      <c r="AE29" s="388"/>
      <c r="AF29" s="44"/>
      <c r="AG29" s="44"/>
      <c r="AH29" s="44"/>
      <c r="AI29" s="44"/>
      <c r="AJ29" s="44"/>
      <c r="AK29" s="387">
        <f>ROUND(AV54, 2)</f>
        <v>0</v>
      </c>
      <c r="AL29" s="388"/>
      <c r="AM29" s="388"/>
      <c r="AN29" s="388"/>
      <c r="AO29" s="388"/>
      <c r="AP29" s="44"/>
      <c r="AQ29" s="44"/>
      <c r="AR29" s="45"/>
      <c r="BE29" s="377"/>
    </row>
    <row r="30" spans="1:71" s="3" customFormat="1" ht="14.45" customHeight="1">
      <c r="B30" s="43"/>
      <c r="C30" s="44"/>
      <c r="D30" s="44"/>
      <c r="E30" s="44"/>
      <c r="F30" s="32" t="s">
        <v>49</v>
      </c>
      <c r="G30" s="44"/>
      <c r="H30" s="44"/>
      <c r="I30" s="44"/>
      <c r="J30" s="44"/>
      <c r="K30" s="44"/>
      <c r="L30" s="389">
        <v>0.12</v>
      </c>
      <c r="M30" s="388"/>
      <c r="N30" s="388"/>
      <c r="O30" s="388"/>
      <c r="P30" s="388"/>
      <c r="Q30" s="44"/>
      <c r="R30" s="44"/>
      <c r="S30" s="44"/>
      <c r="T30" s="44"/>
      <c r="U30" s="44"/>
      <c r="V30" s="44"/>
      <c r="W30" s="387">
        <f>ROUND(BA54, 2)</f>
        <v>0</v>
      </c>
      <c r="X30" s="388"/>
      <c r="Y30" s="388"/>
      <c r="Z30" s="388"/>
      <c r="AA30" s="388"/>
      <c r="AB30" s="388"/>
      <c r="AC30" s="388"/>
      <c r="AD30" s="388"/>
      <c r="AE30" s="388"/>
      <c r="AF30" s="44"/>
      <c r="AG30" s="44"/>
      <c r="AH30" s="44"/>
      <c r="AI30" s="44"/>
      <c r="AJ30" s="44"/>
      <c r="AK30" s="387">
        <f>ROUND(AW54, 2)</f>
        <v>0</v>
      </c>
      <c r="AL30" s="388"/>
      <c r="AM30" s="388"/>
      <c r="AN30" s="388"/>
      <c r="AO30" s="388"/>
      <c r="AP30" s="44"/>
      <c r="AQ30" s="44"/>
      <c r="AR30" s="45"/>
      <c r="BE30" s="377"/>
    </row>
    <row r="31" spans="1:71" s="3" customFormat="1" ht="14.45" hidden="1" customHeight="1">
      <c r="B31" s="43"/>
      <c r="C31" s="44"/>
      <c r="D31" s="44"/>
      <c r="E31" s="44"/>
      <c r="F31" s="32" t="s">
        <v>50</v>
      </c>
      <c r="G31" s="44"/>
      <c r="H31" s="44"/>
      <c r="I31" s="44"/>
      <c r="J31" s="44"/>
      <c r="K31" s="44"/>
      <c r="L31" s="389">
        <v>0.21</v>
      </c>
      <c r="M31" s="388"/>
      <c r="N31" s="388"/>
      <c r="O31" s="388"/>
      <c r="P31" s="388"/>
      <c r="Q31" s="44"/>
      <c r="R31" s="44"/>
      <c r="S31" s="44"/>
      <c r="T31" s="44"/>
      <c r="U31" s="44"/>
      <c r="V31" s="44"/>
      <c r="W31" s="387">
        <f>ROUND(BB54, 2)</f>
        <v>0</v>
      </c>
      <c r="X31" s="388"/>
      <c r="Y31" s="388"/>
      <c r="Z31" s="388"/>
      <c r="AA31" s="388"/>
      <c r="AB31" s="388"/>
      <c r="AC31" s="388"/>
      <c r="AD31" s="388"/>
      <c r="AE31" s="388"/>
      <c r="AF31" s="44"/>
      <c r="AG31" s="44"/>
      <c r="AH31" s="44"/>
      <c r="AI31" s="44"/>
      <c r="AJ31" s="44"/>
      <c r="AK31" s="387">
        <v>0</v>
      </c>
      <c r="AL31" s="388"/>
      <c r="AM31" s="388"/>
      <c r="AN31" s="388"/>
      <c r="AO31" s="388"/>
      <c r="AP31" s="44"/>
      <c r="AQ31" s="44"/>
      <c r="AR31" s="45"/>
      <c r="BE31" s="377"/>
    </row>
    <row r="32" spans="1:71" s="3" customFormat="1" ht="14.45" hidden="1" customHeight="1">
      <c r="B32" s="43"/>
      <c r="C32" s="44"/>
      <c r="D32" s="44"/>
      <c r="E32" s="44"/>
      <c r="F32" s="32" t="s">
        <v>51</v>
      </c>
      <c r="G32" s="44"/>
      <c r="H32" s="44"/>
      <c r="I32" s="44"/>
      <c r="J32" s="44"/>
      <c r="K32" s="44"/>
      <c r="L32" s="389">
        <v>0.12</v>
      </c>
      <c r="M32" s="388"/>
      <c r="N32" s="388"/>
      <c r="O32" s="388"/>
      <c r="P32" s="388"/>
      <c r="Q32" s="44"/>
      <c r="R32" s="44"/>
      <c r="S32" s="44"/>
      <c r="T32" s="44"/>
      <c r="U32" s="44"/>
      <c r="V32" s="44"/>
      <c r="W32" s="387">
        <f>ROUND(BC54, 2)</f>
        <v>0</v>
      </c>
      <c r="X32" s="388"/>
      <c r="Y32" s="388"/>
      <c r="Z32" s="388"/>
      <c r="AA32" s="388"/>
      <c r="AB32" s="388"/>
      <c r="AC32" s="388"/>
      <c r="AD32" s="388"/>
      <c r="AE32" s="388"/>
      <c r="AF32" s="44"/>
      <c r="AG32" s="44"/>
      <c r="AH32" s="44"/>
      <c r="AI32" s="44"/>
      <c r="AJ32" s="44"/>
      <c r="AK32" s="387">
        <v>0</v>
      </c>
      <c r="AL32" s="388"/>
      <c r="AM32" s="388"/>
      <c r="AN32" s="388"/>
      <c r="AO32" s="388"/>
      <c r="AP32" s="44"/>
      <c r="AQ32" s="44"/>
      <c r="AR32" s="45"/>
      <c r="BE32" s="377"/>
    </row>
    <row r="33" spans="1:57" s="3" customFormat="1" ht="14.45" hidden="1" customHeight="1">
      <c r="B33" s="43"/>
      <c r="C33" s="44"/>
      <c r="D33" s="44"/>
      <c r="E33" s="44"/>
      <c r="F33" s="32" t="s">
        <v>52</v>
      </c>
      <c r="G33" s="44"/>
      <c r="H33" s="44"/>
      <c r="I33" s="44"/>
      <c r="J33" s="44"/>
      <c r="K33" s="44"/>
      <c r="L33" s="389">
        <v>0</v>
      </c>
      <c r="M33" s="388"/>
      <c r="N33" s="388"/>
      <c r="O33" s="388"/>
      <c r="P33" s="388"/>
      <c r="Q33" s="44"/>
      <c r="R33" s="44"/>
      <c r="S33" s="44"/>
      <c r="T33" s="44"/>
      <c r="U33" s="44"/>
      <c r="V33" s="44"/>
      <c r="W33" s="387">
        <f>ROUND(BD54, 2)</f>
        <v>0</v>
      </c>
      <c r="X33" s="388"/>
      <c r="Y33" s="388"/>
      <c r="Z33" s="388"/>
      <c r="AA33" s="388"/>
      <c r="AB33" s="388"/>
      <c r="AC33" s="388"/>
      <c r="AD33" s="388"/>
      <c r="AE33" s="388"/>
      <c r="AF33" s="44"/>
      <c r="AG33" s="44"/>
      <c r="AH33" s="44"/>
      <c r="AI33" s="44"/>
      <c r="AJ33" s="44"/>
      <c r="AK33" s="387">
        <v>0</v>
      </c>
      <c r="AL33" s="388"/>
      <c r="AM33" s="388"/>
      <c r="AN33" s="388"/>
      <c r="AO33" s="388"/>
      <c r="AP33" s="44"/>
      <c r="AQ33" s="44"/>
      <c r="AR33" s="45"/>
    </row>
    <row r="34" spans="1:57" s="2" customFormat="1" ht="6.95" customHeight="1">
      <c r="A34" s="37"/>
      <c r="B34" s="38"/>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42"/>
      <c r="BE34" s="37"/>
    </row>
    <row r="35" spans="1:57" s="2" customFormat="1" ht="25.9" customHeight="1">
      <c r="A35" s="37"/>
      <c r="B35" s="38"/>
      <c r="C35" s="46"/>
      <c r="D35" s="47" t="s">
        <v>53</v>
      </c>
      <c r="E35" s="48"/>
      <c r="F35" s="48"/>
      <c r="G35" s="48"/>
      <c r="H35" s="48"/>
      <c r="I35" s="48"/>
      <c r="J35" s="48"/>
      <c r="K35" s="48"/>
      <c r="L35" s="48"/>
      <c r="M35" s="48"/>
      <c r="N35" s="48"/>
      <c r="O35" s="48"/>
      <c r="P35" s="48"/>
      <c r="Q35" s="48"/>
      <c r="R35" s="48"/>
      <c r="S35" s="48"/>
      <c r="T35" s="49" t="s">
        <v>54</v>
      </c>
      <c r="U35" s="48"/>
      <c r="V35" s="48"/>
      <c r="W35" s="48"/>
      <c r="X35" s="393" t="s">
        <v>55</v>
      </c>
      <c r="Y35" s="391"/>
      <c r="Z35" s="391"/>
      <c r="AA35" s="391"/>
      <c r="AB35" s="391"/>
      <c r="AC35" s="48"/>
      <c r="AD35" s="48"/>
      <c r="AE35" s="48"/>
      <c r="AF35" s="48"/>
      <c r="AG35" s="48"/>
      <c r="AH35" s="48"/>
      <c r="AI35" s="48"/>
      <c r="AJ35" s="48"/>
      <c r="AK35" s="390">
        <f>SUM(AK26:AK33)</f>
        <v>0</v>
      </c>
      <c r="AL35" s="391"/>
      <c r="AM35" s="391"/>
      <c r="AN35" s="391"/>
      <c r="AO35" s="392"/>
      <c r="AP35" s="46"/>
      <c r="AQ35" s="46"/>
      <c r="AR35" s="42"/>
      <c r="BE35" s="37"/>
    </row>
    <row r="36" spans="1:57" s="2" customFormat="1" ht="6.95" customHeight="1">
      <c r="A36" s="37"/>
      <c r="B36" s="38"/>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42"/>
      <c r="BE36" s="37"/>
    </row>
    <row r="37" spans="1:57" s="2" customFormat="1" ht="6.95" customHeight="1">
      <c r="A37" s="37"/>
      <c r="B37" s="50"/>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42"/>
      <c r="BE37" s="37"/>
    </row>
    <row r="41" spans="1:57" s="2" customFormat="1" ht="6.95" customHeight="1">
      <c r="A41" s="37"/>
      <c r="B41" s="52"/>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c r="AJ41" s="53"/>
      <c r="AK41" s="53"/>
      <c r="AL41" s="53"/>
      <c r="AM41" s="53"/>
      <c r="AN41" s="53"/>
      <c r="AO41" s="53"/>
      <c r="AP41" s="53"/>
      <c r="AQ41" s="53"/>
      <c r="AR41" s="42"/>
      <c r="BE41" s="37"/>
    </row>
    <row r="42" spans="1:57" s="2" customFormat="1" ht="24.95" customHeight="1">
      <c r="A42" s="37"/>
      <c r="B42" s="38"/>
      <c r="C42" s="26" t="s">
        <v>56</v>
      </c>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42"/>
      <c r="BE42" s="37"/>
    </row>
    <row r="43" spans="1:57" s="2" customFormat="1" ht="6.95" customHeight="1">
      <c r="A43" s="37"/>
      <c r="B43" s="38"/>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42"/>
      <c r="BE43" s="37"/>
    </row>
    <row r="44" spans="1:57" s="4" customFormat="1" ht="12" customHeight="1">
      <c r="B44" s="54"/>
      <c r="C44" s="32" t="s">
        <v>13</v>
      </c>
      <c r="D44" s="55"/>
      <c r="E44" s="55"/>
      <c r="F44" s="55"/>
      <c r="G44" s="55"/>
      <c r="H44" s="55"/>
      <c r="I44" s="55"/>
      <c r="J44" s="55"/>
      <c r="K44" s="55"/>
      <c r="L44" s="55" t="str">
        <f>K5</f>
        <v>2025082853</v>
      </c>
      <c r="M44" s="55"/>
      <c r="N44" s="55"/>
      <c r="O44" s="55"/>
      <c r="P44" s="55"/>
      <c r="Q44" s="55"/>
      <c r="R44" s="55"/>
      <c r="S44" s="55"/>
      <c r="T44" s="55"/>
      <c r="U44" s="55"/>
      <c r="V44" s="55"/>
      <c r="W44" s="55"/>
      <c r="X44" s="55"/>
      <c r="Y44" s="55"/>
      <c r="Z44" s="55"/>
      <c r="AA44" s="55"/>
      <c r="AB44" s="55"/>
      <c r="AC44" s="55"/>
      <c r="AD44" s="55"/>
      <c r="AE44" s="55"/>
      <c r="AF44" s="55"/>
      <c r="AG44" s="55"/>
      <c r="AH44" s="55"/>
      <c r="AI44" s="55"/>
      <c r="AJ44" s="55"/>
      <c r="AK44" s="55"/>
      <c r="AL44" s="55"/>
      <c r="AM44" s="55"/>
      <c r="AN44" s="55"/>
      <c r="AO44" s="55"/>
      <c r="AP44" s="55"/>
      <c r="AQ44" s="55"/>
      <c r="AR44" s="56"/>
    </row>
    <row r="45" spans="1:57" s="5" customFormat="1" ht="36.950000000000003" customHeight="1">
      <c r="B45" s="57"/>
      <c r="C45" s="58" t="s">
        <v>16</v>
      </c>
      <c r="D45" s="59"/>
      <c r="E45" s="59"/>
      <c r="F45" s="59"/>
      <c r="G45" s="59"/>
      <c r="H45" s="59"/>
      <c r="I45" s="59"/>
      <c r="J45" s="59"/>
      <c r="K45" s="59"/>
      <c r="L45" s="358" t="str">
        <f>K6</f>
        <v>VÝMĚNA OBRUBNÍKŮ V ULICI STRÁNSKÉHO A SOVÍ - TÁBOR</v>
      </c>
      <c r="M45" s="359"/>
      <c r="N45" s="359"/>
      <c r="O45" s="359"/>
      <c r="P45" s="359"/>
      <c r="Q45" s="359"/>
      <c r="R45" s="359"/>
      <c r="S45" s="359"/>
      <c r="T45" s="359"/>
      <c r="U45" s="359"/>
      <c r="V45" s="359"/>
      <c r="W45" s="359"/>
      <c r="X45" s="359"/>
      <c r="Y45" s="359"/>
      <c r="Z45" s="359"/>
      <c r="AA45" s="359"/>
      <c r="AB45" s="359"/>
      <c r="AC45" s="359"/>
      <c r="AD45" s="359"/>
      <c r="AE45" s="359"/>
      <c r="AF45" s="359"/>
      <c r="AG45" s="359"/>
      <c r="AH45" s="359"/>
      <c r="AI45" s="359"/>
      <c r="AJ45" s="359"/>
      <c r="AK45" s="359"/>
      <c r="AL45" s="359"/>
      <c r="AM45" s="359"/>
      <c r="AN45" s="359"/>
      <c r="AO45" s="359"/>
      <c r="AP45" s="59"/>
      <c r="AQ45" s="59"/>
      <c r="AR45" s="60"/>
    </row>
    <row r="46" spans="1:57" s="2" customFormat="1" ht="6.95" customHeight="1">
      <c r="A46" s="37"/>
      <c r="B46" s="38"/>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42"/>
      <c r="BE46" s="37"/>
    </row>
    <row r="47" spans="1:57" s="2" customFormat="1" ht="12" customHeight="1">
      <c r="A47" s="37"/>
      <c r="B47" s="38"/>
      <c r="C47" s="32" t="s">
        <v>21</v>
      </c>
      <c r="D47" s="39"/>
      <c r="E47" s="39"/>
      <c r="F47" s="39"/>
      <c r="G47" s="39"/>
      <c r="H47" s="39"/>
      <c r="I47" s="39"/>
      <c r="J47" s="39"/>
      <c r="K47" s="39"/>
      <c r="L47" s="61" t="str">
        <f>IF(K8="","",K8)</f>
        <v>ul. Stránského a Soví, Tábor</v>
      </c>
      <c r="M47" s="39"/>
      <c r="N47" s="39"/>
      <c r="O47" s="39"/>
      <c r="P47" s="39"/>
      <c r="Q47" s="39"/>
      <c r="R47" s="39"/>
      <c r="S47" s="39"/>
      <c r="T47" s="39"/>
      <c r="U47" s="39"/>
      <c r="V47" s="39"/>
      <c r="W47" s="39"/>
      <c r="X47" s="39"/>
      <c r="Y47" s="39"/>
      <c r="Z47" s="39"/>
      <c r="AA47" s="39"/>
      <c r="AB47" s="39"/>
      <c r="AC47" s="39"/>
      <c r="AD47" s="39"/>
      <c r="AE47" s="39"/>
      <c r="AF47" s="39"/>
      <c r="AG47" s="39"/>
      <c r="AH47" s="39"/>
      <c r="AI47" s="32" t="s">
        <v>23</v>
      </c>
      <c r="AJ47" s="39"/>
      <c r="AK47" s="39"/>
      <c r="AL47" s="39"/>
      <c r="AM47" s="363" t="str">
        <f>IF(AN8= "","",AN8)</f>
        <v>8. 1. 2026</v>
      </c>
      <c r="AN47" s="363"/>
      <c r="AO47" s="39"/>
      <c r="AP47" s="39"/>
      <c r="AQ47" s="39"/>
      <c r="AR47" s="42"/>
      <c r="BE47" s="37"/>
    </row>
    <row r="48" spans="1:57" s="2" customFormat="1" ht="6.95" customHeight="1">
      <c r="A48" s="37"/>
      <c r="B48" s="38"/>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39"/>
      <c r="AM48" s="39"/>
      <c r="AN48" s="39"/>
      <c r="AO48" s="39"/>
      <c r="AP48" s="39"/>
      <c r="AQ48" s="39"/>
      <c r="AR48" s="42"/>
      <c r="BE48" s="37"/>
    </row>
    <row r="49" spans="1:91" s="2" customFormat="1" ht="15.2" customHeight="1">
      <c r="A49" s="37"/>
      <c r="B49" s="38"/>
      <c r="C49" s="32" t="s">
        <v>25</v>
      </c>
      <c r="D49" s="39"/>
      <c r="E49" s="39"/>
      <c r="F49" s="39"/>
      <c r="G49" s="39"/>
      <c r="H49" s="39"/>
      <c r="I49" s="39"/>
      <c r="J49" s="39"/>
      <c r="K49" s="39"/>
      <c r="L49" s="55" t="str">
        <f>IF(E11= "","",E11)</f>
        <v>MĚSTO TÁBOR</v>
      </c>
      <c r="M49" s="39"/>
      <c r="N49" s="39"/>
      <c r="O49" s="39"/>
      <c r="P49" s="39"/>
      <c r="Q49" s="39"/>
      <c r="R49" s="39"/>
      <c r="S49" s="39"/>
      <c r="T49" s="39"/>
      <c r="U49" s="39"/>
      <c r="V49" s="39"/>
      <c r="W49" s="39"/>
      <c r="X49" s="39"/>
      <c r="Y49" s="39"/>
      <c r="Z49" s="39"/>
      <c r="AA49" s="39"/>
      <c r="AB49" s="39"/>
      <c r="AC49" s="39"/>
      <c r="AD49" s="39"/>
      <c r="AE49" s="39"/>
      <c r="AF49" s="39"/>
      <c r="AG49" s="39"/>
      <c r="AH49" s="39"/>
      <c r="AI49" s="32" t="s">
        <v>33</v>
      </c>
      <c r="AJ49" s="39"/>
      <c r="AK49" s="39"/>
      <c r="AL49" s="39"/>
      <c r="AM49" s="364" t="str">
        <f>IF(E17="","",E17)</f>
        <v>Graphic PRO s.r.o.</v>
      </c>
      <c r="AN49" s="365"/>
      <c r="AO49" s="365"/>
      <c r="AP49" s="365"/>
      <c r="AQ49" s="39"/>
      <c r="AR49" s="42"/>
      <c r="AS49" s="366" t="s">
        <v>57</v>
      </c>
      <c r="AT49" s="367"/>
      <c r="AU49" s="63"/>
      <c r="AV49" s="63"/>
      <c r="AW49" s="63"/>
      <c r="AX49" s="63"/>
      <c r="AY49" s="63"/>
      <c r="AZ49" s="63"/>
      <c r="BA49" s="63"/>
      <c r="BB49" s="63"/>
      <c r="BC49" s="63"/>
      <c r="BD49" s="64"/>
      <c r="BE49" s="37"/>
    </row>
    <row r="50" spans="1:91" s="2" customFormat="1" ht="15.2" customHeight="1">
      <c r="A50" s="37"/>
      <c r="B50" s="38"/>
      <c r="C50" s="32" t="s">
        <v>31</v>
      </c>
      <c r="D50" s="39"/>
      <c r="E50" s="39"/>
      <c r="F50" s="39"/>
      <c r="G50" s="39"/>
      <c r="H50" s="39"/>
      <c r="I50" s="39"/>
      <c r="J50" s="39"/>
      <c r="K50" s="39"/>
      <c r="L50" s="55" t="str">
        <f>IF(E14= "Vyplň údaj","",E14)</f>
        <v/>
      </c>
      <c r="M50" s="39"/>
      <c r="N50" s="39"/>
      <c r="O50" s="39"/>
      <c r="P50" s="39"/>
      <c r="Q50" s="39"/>
      <c r="R50" s="39"/>
      <c r="S50" s="39"/>
      <c r="T50" s="39"/>
      <c r="U50" s="39"/>
      <c r="V50" s="39"/>
      <c r="W50" s="39"/>
      <c r="X50" s="39"/>
      <c r="Y50" s="39"/>
      <c r="Z50" s="39"/>
      <c r="AA50" s="39"/>
      <c r="AB50" s="39"/>
      <c r="AC50" s="39"/>
      <c r="AD50" s="39"/>
      <c r="AE50" s="39"/>
      <c r="AF50" s="39"/>
      <c r="AG50" s="39"/>
      <c r="AH50" s="39"/>
      <c r="AI50" s="32" t="s">
        <v>38</v>
      </c>
      <c r="AJ50" s="39"/>
      <c r="AK50" s="39"/>
      <c r="AL50" s="39"/>
      <c r="AM50" s="364" t="str">
        <f>IF(E20="","",E20)</f>
        <v>Ing. Pavel Vochozka</v>
      </c>
      <c r="AN50" s="365"/>
      <c r="AO50" s="365"/>
      <c r="AP50" s="365"/>
      <c r="AQ50" s="39"/>
      <c r="AR50" s="42"/>
      <c r="AS50" s="368"/>
      <c r="AT50" s="369"/>
      <c r="AU50" s="65"/>
      <c r="AV50" s="65"/>
      <c r="AW50" s="65"/>
      <c r="AX50" s="65"/>
      <c r="AY50" s="65"/>
      <c r="AZ50" s="65"/>
      <c r="BA50" s="65"/>
      <c r="BB50" s="65"/>
      <c r="BC50" s="65"/>
      <c r="BD50" s="66"/>
      <c r="BE50" s="37"/>
    </row>
    <row r="51" spans="1:91" s="2" customFormat="1" ht="10.9" customHeight="1">
      <c r="A51" s="37"/>
      <c r="B51" s="38"/>
      <c r="C51" s="39"/>
      <c r="D51" s="39"/>
      <c r="E51" s="39"/>
      <c r="F51" s="39"/>
      <c r="G51" s="39"/>
      <c r="H51" s="39"/>
      <c r="I51" s="39"/>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39"/>
      <c r="AI51" s="39"/>
      <c r="AJ51" s="39"/>
      <c r="AK51" s="39"/>
      <c r="AL51" s="39"/>
      <c r="AM51" s="39"/>
      <c r="AN51" s="39"/>
      <c r="AO51" s="39"/>
      <c r="AP51" s="39"/>
      <c r="AQ51" s="39"/>
      <c r="AR51" s="42"/>
      <c r="AS51" s="370"/>
      <c r="AT51" s="371"/>
      <c r="AU51" s="67"/>
      <c r="AV51" s="67"/>
      <c r="AW51" s="67"/>
      <c r="AX51" s="67"/>
      <c r="AY51" s="67"/>
      <c r="AZ51" s="67"/>
      <c r="BA51" s="67"/>
      <c r="BB51" s="67"/>
      <c r="BC51" s="67"/>
      <c r="BD51" s="68"/>
      <c r="BE51" s="37"/>
    </row>
    <row r="52" spans="1:91" s="2" customFormat="1" ht="29.25" customHeight="1">
      <c r="A52" s="37"/>
      <c r="B52" s="38"/>
      <c r="C52" s="362" t="s">
        <v>58</v>
      </c>
      <c r="D52" s="361"/>
      <c r="E52" s="361"/>
      <c r="F52" s="361"/>
      <c r="G52" s="361"/>
      <c r="H52" s="69"/>
      <c r="I52" s="360" t="s">
        <v>59</v>
      </c>
      <c r="J52" s="361"/>
      <c r="K52" s="361"/>
      <c r="L52" s="361"/>
      <c r="M52" s="361"/>
      <c r="N52" s="361"/>
      <c r="O52" s="361"/>
      <c r="P52" s="361"/>
      <c r="Q52" s="361"/>
      <c r="R52" s="361"/>
      <c r="S52" s="361"/>
      <c r="T52" s="361"/>
      <c r="U52" s="361"/>
      <c r="V52" s="361"/>
      <c r="W52" s="361"/>
      <c r="X52" s="361"/>
      <c r="Y52" s="361"/>
      <c r="Z52" s="361"/>
      <c r="AA52" s="361"/>
      <c r="AB52" s="361"/>
      <c r="AC52" s="361"/>
      <c r="AD52" s="361"/>
      <c r="AE52" s="361"/>
      <c r="AF52" s="361"/>
      <c r="AG52" s="372" t="s">
        <v>60</v>
      </c>
      <c r="AH52" s="361"/>
      <c r="AI52" s="361"/>
      <c r="AJ52" s="361"/>
      <c r="AK52" s="361"/>
      <c r="AL52" s="361"/>
      <c r="AM52" s="361"/>
      <c r="AN52" s="360" t="s">
        <v>61</v>
      </c>
      <c r="AO52" s="361"/>
      <c r="AP52" s="361"/>
      <c r="AQ52" s="70" t="s">
        <v>62</v>
      </c>
      <c r="AR52" s="42"/>
      <c r="AS52" s="71" t="s">
        <v>63</v>
      </c>
      <c r="AT52" s="72" t="s">
        <v>64</v>
      </c>
      <c r="AU52" s="72" t="s">
        <v>65</v>
      </c>
      <c r="AV52" s="72" t="s">
        <v>66</v>
      </c>
      <c r="AW52" s="72" t="s">
        <v>67</v>
      </c>
      <c r="AX52" s="72" t="s">
        <v>68</v>
      </c>
      <c r="AY52" s="72" t="s">
        <v>69</v>
      </c>
      <c r="AZ52" s="72" t="s">
        <v>70</v>
      </c>
      <c r="BA52" s="72" t="s">
        <v>71</v>
      </c>
      <c r="BB52" s="72" t="s">
        <v>72</v>
      </c>
      <c r="BC52" s="72" t="s">
        <v>73</v>
      </c>
      <c r="BD52" s="73" t="s">
        <v>74</v>
      </c>
      <c r="BE52" s="37"/>
    </row>
    <row r="53" spans="1:91" s="2" customFormat="1" ht="10.9" customHeight="1">
      <c r="A53" s="37"/>
      <c r="B53" s="38"/>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42"/>
      <c r="AS53" s="74"/>
      <c r="AT53" s="75"/>
      <c r="AU53" s="75"/>
      <c r="AV53" s="75"/>
      <c r="AW53" s="75"/>
      <c r="AX53" s="75"/>
      <c r="AY53" s="75"/>
      <c r="AZ53" s="75"/>
      <c r="BA53" s="75"/>
      <c r="BB53" s="75"/>
      <c r="BC53" s="75"/>
      <c r="BD53" s="76"/>
      <c r="BE53" s="37"/>
    </row>
    <row r="54" spans="1:91" s="6" customFormat="1" ht="32.450000000000003" customHeight="1">
      <c r="B54" s="77"/>
      <c r="C54" s="78" t="s">
        <v>75</v>
      </c>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373">
        <f>ROUND(AG55+AG59+AG63+AG67+AG71+AG84,2)</f>
        <v>0</v>
      </c>
      <c r="AH54" s="373"/>
      <c r="AI54" s="373"/>
      <c r="AJ54" s="373"/>
      <c r="AK54" s="373"/>
      <c r="AL54" s="373"/>
      <c r="AM54" s="373"/>
      <c r="AN54" s="374">
        <f t="shared" ref="AN54:AN84" si="0">SUM(AG54,AT54)</f>
        <v>0</v>
      </c>
      <c r="AO54" s="374"/>
      <c r="AP54" s="374"/>
      <c r="AQ54" s="81" t="s">
        <v>19</v>
      </c>
      <c r="AR54" s="82"/>
      <c r="AS54" s="83">
        <f>ROUND(AS55+AS59+AS63+AS67+AS71+AS84,2)</f>
        <v>0</v>
      </c>
      <c r="AT54" s="84">
        <f t="shared" ref="AT54:AT84" si="1">ROUND(SUM(AV54:AW54),2)</f>
        <v>0</v>
      </c>
      <c r="AU54" s="85">
        <f>ROUND(AU55+AU59+AU63+AU67+AU71+AU84,5)</f>
        <v>0</v>
      </c>
      <c r="AV54" s="84">
        <f>ROUND(AZ54*L29,2)</f>
        <v>0</v>
      </c>
      <c r="AW54" s="84">
        <f>ROUND(BA54*L30,2)</f>
        <v>0</v>
      </c>
      <c r="AX54" s="84">
        <f>ROUND(BB54*L29,2)</f>
        <v>0</v>
      </c>
      <c r="AY54" s="84">
        <f>ROUND(BC54*L30,2)</f>
        <v>0</v>
      </c>
      <c r="AZ54" s="84">
        <f>ROUND(AZ55+AZ59+AZ63+AZ67+AZ71+AZ84,2)</f>
        <v>0</v>
      </c>
      <c r="BA54" s="84">
        <f>ROUND(BA55+BA59+BA63+BA67+BA71+BA84,2)</f>
        <v>0</v>
      </c>
      <c r="BB54" s="84">
        <f>ROUND(BB55+BB59+BB63+BB67+BB71+BB84,2)</f>
        <v>0</v>
      </c>
      <c r="BC54" s="84">
        <f>ROUND(BC55+BC59+BC63+BC67+BC71+BC84,2)</f>
        <v>0</v>
      </c>
      <c r="BD54" s="86">
        <f>ROUND(BD55+BD59+BD63+BD67+BD71+BD84,2)</f>
        <v>0</v>
      </c>
      <c r="BS54" s="87" t="s">
        <v>76</v>
      </c>
      <c r="BT54" s="87" t="s">
        <v>77</v>
      </c>
      <c r="BU54" s="88" t="s">
        <v>78</v>
      </c>
      <c r="BV54" s="87" t="s">
        <v>79</v>
      </c>
      <c r="BW54" s="87" t="s">
        <v>5</v>
      </c>
      <c r="BX54" s="87" t="s">
        <v>80</v>
      </c>
      <c r="CL54" s="87" t="s">
        <v>19</v>
      </c>
    </row>
    <row r="55" spans="1:91" s="7" customFormat="1" ht="24.75" customHeight="1">
      <c r="B55" s="89"/>
      <c r="C55" s="90"/>
      <c r="D55" s="351" t="s">
        <v>81</v>
      </c>
      <c r="E55" s="351"/>
      <c r="F55" s="351"/>
      <c r="G55" s="351"/>
      <c r="H55" s="351"/>
      <c r="I55" s="91"/>
      <c r="J55" s="351" t="s">
        <v>82</v>
      </c>
      <c r="K55" s="351"/>
      <c r="L55" s="351"/>
      <c r="M55" s="351"/>
      <c r="N55" s="351"/>
      <c r="O55" s="351"/>
      <c r="P55" s="351"/>
      <c r="Q55" s="351"/>
      <c r="R55" s="351"/>
      <c r="S55" s="351"/>
      <c r="T55" s="351"/>
      <c r="U55" s="351"/>
      <c r="V55" s="351"/>
      <c r="W55" s="351"/>
      <c r="X55" s="351"/>
      <c r="Y55" s="351"/>
      <c r="Z55" s="351"/>
      <c r="AA55" s="351"/>
      <c r="AB55" s="351"/>
      <c r="AC55" s="351"/>
      <c r="AD55" s="351"/>
      <c r="AE55" s="351"/>
      <c r="AF55" s="351"/>
      <c r="AG55" s="354">
        <f>ROUND(SUM(AG56:AG58),2)</f>
        <v>0</v>
      </c>
      <c r="AH55" s="355"/>
      <c r="AI55" s="355"/>
      <c r="AJ55" s="355"/>
      <c r="AK55" s="355"/>
      <c r="AL55" s="355"/>
      <c r="AM55" s="355"/>
      <c r="AN55" s="356">
        <f t="shared" si="0"/>
        <v>0</v>
      </c>
      <c r="AO55" s="355"/>
      <c r="AP55" s="355"/>
      <c r="AQ55" s="92" t="s">
        <v>83</v>
      </c>
      <c r="AR55" s="93"/>
      <c r="AS55" s="94">
        <f>ROUND(SUM(AS56:AS58),2)</f>
        <v>0</v>
      </c>
      <c r="AT55" s="95">
        <f t="shared" si="1"/>
        <v>0</v>
      </c>
      <c r="AU55" s="96">
        <f>ROUND(SUM(AU56:AU58),5)</f>
        <v>0</v>
      </c>
      <c r="AV55" s="95">
        <f>ROUND(AZ55*L29,2)</f>
        <v>0</v>
      </c>
      <c r="AW55" s="95">
        <f>ROUND(BA55*L30,2)</f>
        <v>0</v>
      </c>
      <c r="AX55" s="95">
        <f>ROUND(BB55*L29,2)</f>
        <v>0</v>
      </c>
      <c r="AY55" s="95">
        <f>ROUND(BC55*L30,2)</f>
        <v>0</v>
      </c>
      <c r="AZ55" s="95">
        <f>ROUND(SUM(AZ56:AZ58),2)</f>
        <v>0</v>
      </c>
      <c r="BA55" s="95">
        <f>ROUND(SUM(BA56:BA58),2)</f>
        <v>0</v>
      </c>
      <c r="BB55" s="95">
        <f>ROUND(SUM(BB56:BB58),2)</f>
        <v>0</v>
      </c>
      <c r="BC55" s="95">
        <f>ROUND(SUM(BC56:BC58),2)</f>
        <v>0</v>
      </c>
      <c r="BD55" s="97">
        <f>ROUND(SUM(BD56:BD58),2)</f>
        <v>0</v>
      </c>
      <c r="BS55" s="98" t="s">
        <v>76</v>
      </c>
      <c r="BT55" s="98" t="s">
        <v>84</v>
      </c>
      <c r="BU55" s="98" t="s">
        <v>78</v>
      </c>
      <c r="BV55" s="98" t="s">
        <v>79</v>
      </c>
      <c r="BW55" s="98" t="s">
        <v>85</v>
      </c>
      <c r="BX55" s="98" t="s">
        <v>5</v>
      </c>
      <c r="CL55" s="98" t="s">
        <v>19</v>
      </c>
      <c r="CM55" s="98" t="s">
        <v>86</v>
      </c>
    </row>
    <row r="56" spans="1:91" s="4" customFormat="1" ht="16.5" customHeight="1">
      <c r="A56" s="99" t="s">
        <v>87</v>
      </c>
      <c r="B56" s="54"/>
      <c r="C56" s="100"/>
      <c r="D56" s="100"/>
      <c r="E56" s="350" t="s">
        <v>88</v>
      </c>
      <c r="F56" s="350"/>
      <c r="G56" s="350"/>
      <c r="H56" s="350"/>
      <c r="I56" s="350"/>
      <c r="J56" s="100"/>
      <c r="K56" s="350" t="s">
        <v>89</v>
      </c>
      <c r="L56" s="350"/>
      <c r="M56" s="350"/>
      <c r="N56" s="350"/>
      <c r="O56" s="350"/>
      <c r="P56" s="350"/>
      <c r="Q56" s="350"/>
      <c r="R56" s="350"/>
      <c r="S56" s="350"/>
      <c r="T56" s="350"/>
      <c r="U56" s="350"/>
      <c r="V56" s="350"/>
      <c r="W56" s="350"/>
      <c r="X56" s="350"/>
      <c r="Y56" s="350"/>
      <c r="Z56" s="350"/>
      <c r="AA56" s="350"/>
      <c r="AB56" s="350"/>
      <c r="AC56" s="350"/>
      <c r="AD56" s="350"/>
      <c r="AE56" s="350"/>
      <c r="AF56" s="350"/>
      <c r="AG56" s="352">
        <f>'101 - Bourací a zemní práce'!J32</f>
        <v>0</v>
      </c>
      <c r="AH56" s="353"/>
      <c r="AI56" s="353"/>
      <c r="AJ56" s="353"/>
      <c r="AK56" s="353"/>
      <c r="AL56" s="353"/>
      <c r="AM56" s="353"/>
      <c r="AN56" s="352">
        <f t="shared" si="0"/>
        <v>0</v>
      </c>
      <c r="AO56" s="353"/>
      <c r="AP56" s="353"/>
      <c r="AQ56" s="101" t="s">
        <v>90</v>
      </c>
      <c r="AR56" s="56"/>
      <c r="AS56" s="102">
        <v>0</v>
      </c>
      <c r="AT56" s="103">
        <f t="shared" si="1"/>
        <v>0</v>
      </c>
      <c r="AU56" s="104">
        <f>'101 - Bourací a zemní práce'!P89</f>
        <v>0</v>
      </c>
      <c r="AV56" s="103">
        <f>'101 - Bourací a zemní práce'!J35</f>
        <v>0</v>
      </c>
      <c r="AW56" s="103">
        <f>'101 - Bourací a zemní práce'!J36</f>
        <v>0</v>
      </c>
      <c r="AX56" s="103">
        <f>'101 - Bourací a zemní práce'!J37</f>
        <v>0</v>
      </c>
      <c r="AY56" s="103">
        <f>'101 - Bourací a zemní práce'!J38</f>
        <v>0</v>
      </c>
      <c r="AZ56" s="103">
        <f>'101 - Bourací a zemní práce'!F35</f>
        <v>0</v>
      </c>
      <c r="BA56" s="103">
        <f>'101 - Bourací a zemní práce'!F36</f>
        <v>0</v>
      </c>
      <c r="BB56" s="103">
        <f>'101 - Bourací a zemní práce'!F37</f>
        <v>0</v>
      </c>
      <c r="BC56" s="103">
        <f>'101 - Bourací a zemní práce'!F38</f>
        <v>0</v>
      </c>
      <c r="BD56" s="105">
        <f>'101 - Bourací a zemní práce'!F39</f>
        <v>0</v>
      </c>
      <c r="BT56" s="106" t="s">
        <v>86</v>
      </c>
      <c r="BV56" s="106" t="s">
        <v>79</v>
      </c>
      <c r="BW56" s="106" t="s">
        <v>91</v>
      </c>
      <c r="BX56" s="106" t="s">
        <v>85</v>
      </c>
      <c r="CL56" s="106" t="s">
        <v>19</v>
      </c>
    </row>
    <row r="57" spans="1:91" s="4" customFormat="1" ht="16.5" customHeight="1">
      <c r="A57" s="99" t="s">
        <v>87</v>
      </c>
      <c r="B57" s="54"/>
      <c r="C57" s="100"/>
      <c r="D57" s="100"/>
      <c r="E57" s="350" t="s">
        <v>92</v>
      </c>
      <c r="F57" s="350"/>
      <c r="G57" s="350"/>
      <c r="H57" s="350"/>
      <c r="I57" s="350"/>
      <c r="J57" s="100"/>
      <c r="K57" s="350" t="s">
        <v>93</v>
      </c>
      <c r="L57" s="350"/>
      <c r="M57" s="350"/>
      <c r="N57" s="350"/>
      <c r="O57" s="350"/>
      <c r="P57" s="350"/>
      <c r="Q57" s="350"/>
      <c r="R57" s="350"/>
      <c r="S57" s="350"/>
      <c r="T57" s="350"/>
      <c r="U57" s="350"/>
      <c r="V57" s="350"/>
      <c r="W57" s="350"/>
      <c r="X57" s="350"/>
      <c r="Y57" s="350"/>
      <c r="Z57" s="350"/>
      <c r="AA57" s="350"/>
      <c r="AB57" s="350"/>
      <c r="AC57" s="350"/>
      <c r="AD57" s="350"/>
      <c r="AE57" s="350"/>
      <c r="AF57" s="350"/>
      <c r="AG57" s="352">
        <f>'102 - Nové konstrukce'!J32</f>
        <v>0</v>
      </c>
      <c r="AH57" s="353"/>
      <c r="AI57" s="353"/>
      <c r="AJ57" s="353"/>
      <c r="AK57" s="353"/>
      <c r="AL57" s="353"/>
      <c r="AM57" s="353"/>
      <c r="AN57" s="352">
        <f t="shared" si="0"/>
        <v>0</v>
      </c>
      <c r="AO57" s="353"/>
      <c r="AP57" s="353"/>
      <c r="AQ57" s="101" t="s">
        <v>90</v>
      </c>
      <c r="AR57" s="56"/>
      <c r="AS57" s="102">
        <v>0</v>
      </c>
      <c r="AT57" s="103">
        <f t="shared" si="1"/>
        <v>0</v>
      </c>
      <c r="AU57" s="104">
        <f>'102 - Nové konstrukce'!P90</f>
        <v>0</v>
      </c>
      <c r="AV57" s="103">
        <f>'102 - Nové konstrukce'!J35</f>
        <v>0</v>
      </c>
      <c r="AW57" s="103">
        <f>'102 - Nové konstrukce'!J36</f>
        <v>0</v>
      </c>
      <c r="AX57" s="103">
        <f>'102 - Nové konstrukce'!J37</f>
        <v>0</v>
      </c>
      <c r="AY57" s="103">
        <f>'102 - Nové konstrukce'!J38</f>
        <v>0</v>
      </c>
      <c r="AZ57" s="103">
        <f>'102 - Nové konstrukce'!F35</f>
        <v>0</v>
      </c>
      <c r="BA57" s="103">
        <f>'102 - Nové konstrukce'!F36</f>
        <v>0</v>
      </c>
      <c r="BB57" s="103">
        <f>'102 - Nové konstrukce'!F37</f>
        <v>0</v>
      </c>
      <c r="BC57" s="103">
        <f>'102 - Nové konstrukce'!F38</f>
        <v>0</v>
      </c>
      <c r="BD57" s="105">
        <f>'102 - Nové konstrukce'!F39</f>
        <v>0</v>
      </c>
      <c r="BT57" s="106" t="s">
        <v>86</v>
      </c>
      <c r="BV57" s="106" t="s">
        <v>79</v>
      </c>
      <c r="BW57" s="106" t="s">
        <v>94</v>
      </c>
      <c r="BX57" s="106" t="s">
        <v>85</v>
      </c>
      <c r="CL57" s="106" t="s">
        <v>19</v>
      </c>
    </row>
    <row r="58" spans="1:91" s="4" customFormat="1" ht="16.5" customHeight="1">
      <c r="A58" s="99" t="s">
        <v>87</v>
      </c>
      <c r="B58" s="54"/>
      <c r="C58" s="100"/>
      <c r="D58" s="100"/>
      <c r="E58" s="350" t="s">
        <v>95</v>
      </c>
      <c r="F58" s="350"/>
      <c r="G58" s="350"/>
      <c r="H58" s="350"/>
      <c r="I58" s="350"/>
      <c r="J58" s="100"/>
      <c r="K58" s="350" t="s">
        <v>96</v>
      </c>
      <c r="L58" s="350"/>
      <c r="M58" s="350"/>
      <c r="N58" s="350"/>
      <c r="O58" s="350"/>
      <c r="P58" s="350"/>
      <c r="Q58" s="350"/>
      <c r="R58" s="350"/>
      <c r="S58" s="350"/>
      <c r="T58" s="350"/>
      <c r="U58" s="350"/>
      <c r="V58" s="350"/>
      <c r="W58" s="350"/>
      <c r="X58" s="350"/>
      <c r="Y58" s="350"/>
      <c r="Z58" s="350"/>
      <c r="AA58" s="350"/>
      <c r="AB58" s="350"/>
      <c r="AC58" s="350"/>
      <c r="AD58" s="350"/>
      <c r="AE58" s="350"/>
      <c r="AF58" s="350"/>
      <c r="AG58" s="352">
        <f>'103 - Úprava zelených pásů'!J32</f>
        <v>0</v>
      </c>
      <c r="AH58" s="353"/>
      <c r="AI58" s="353"/>
      <c r="AJ58" s="353"/>
      <c r="AK58" s="353"/>
      <c r="AL58" s="353"/>
      <c r="AM58" s="353"/>
      <c r="AN58" s="352">
        <f t="shared" si="0"/>
        <v>0</v>
      </c>
      <c r="AO58" s="353"/>
      <c r="AP58" s="353"/>
      <c r="AQ58" s="101" t="s">
        <v>90</v>
      </c>
      <c r="AR58" s="56"/>
      <c r="AS58" s="102">
        <v>0</v>
      </c>
      <c r="AT58" s="103">
        <f t="shared" si="1"/>
        <v>0</v>
      </c>
      <c r="AU58" s="104">
        <f>'103 - Úprava zelených pásů'!P89</f>
        <v>0</v>
      </c>
      <c r="AV58" s="103">
        <f>'103 - Úprava zelených pásů'!J35</f>
        <v>0</v>
      </c>
      <c r="AW58" s="103">
        <f>'103 - Úprava zelených pásů'!J36</f>
        <v>0</v>
      </c>
      <c r="AX58" s="103">
        <f>'103 - Úprava zelených pásů'!J37</f>
        <v>0</v>
      </c>
      <c r="AY58" s="103">
        <f>'103 - Úprava zelených pásů'!J38</f>
        <v>0</v>
      </c>
      <c r="AZ58" s="103">
        <f>'103 - Úprava zelených pásů'!F35</f>
        <v>0</v>
      </c>
      <c r="BA58" s="103">
        <f>'103 - Úprava zelených pásů'!F36</f>
        <v>0</v>
      </c>
      <c r="BB58" s="103">
        <f>'103 - Úprava zelených pásů'!F37</f>
        <v>0</v>
      </c>
      <c r="BC58" s="103">
        <f>'103 - Úprava zelených pásů'!F38</f>
        <v>0</v>
      </c>
      <c r="BD58" s="105">
        <f>'103 - Úprava zelených pásů'!F39</f>
        <v>0</v>
      </c>
      <c r="BT58" s="106" t="s">
        <v>86</v>
      </c>
      <c r="BV58" s="106" t="s">
        <v>79</v>
      </c>
      <c r="BW58" s="106" t="s">
        <v>97</v>
      </c>
      <c r="BX58" s="106" t="s">
        <v>85</v>
      </c>
      <c r="CL58" s="106" t="s">
        <v>19</v>
      </c>
    </row>
    <row r="59" spans="1:91" s="7" customFormat="1" ht="24.75" customHeight="1">
      <c r="B59" s="89"/>
      <c r="C59" s="90"/>
      <c r="D59" s="351" t="s">
        <v>98</v>
      </c>
      <c r="E59" s="351"/>
      <c r="F59" s="351"/>
      <c r="G59" s="351"/>
      <c r="H59" s="351"/>
      <c r="I59" s="91"/>
      <c r="J59" s="351" t="s">
        <v>99</v>
      </c>
      <c r="K59" s="351"/>
      <c r="L59" s="351"/>
      <c r="M59" s="351"/>
      <c r="N59" s="351"/>
      <c r="O59" s="351"/>
      <c r="P59" s="351"/>
      <c r="Q59" s="351"/>
      <c r="R59" s="351"/>
      <c r="S59" s="351"/>
      <c r="T59" s="351"/>
      <c r="U59" s="351"/>
      <c r="V59" s="351"/>
      <c r="W59" s="351"/>
      <c r="X59" s="351"/>
      <c r="Y59" s="351"/>
      <c r="Z59" s="351"/>
      <c r="AA59" s="351"/>
      <c r="AB59" s="351"/>
      <c r="AC59" s="351"/>
      <c r="AD59" s="351"/>
      <c r="AE59" s="351"/>
      <c r="AF59" s="351"/>
      <c r="AG59" s="354">
        <f>ROUND(SUM(AG60:AG62),2)</f>
        <v>0</v>
      </c>
      <c r="AH59" s="355"/>
      <c r="AI59" s="355"/>
      <c r="AJ59" s="355"/>
      <c r="AK59" s="355"/>
      <c r="AL59" s="355"/>
      <c r="AM59" s="355"/>
      <c r="AN59" s="356">
        <f t="shared" si="0"/>
        <v>0</v>
      </c>
      <c r="AO59" s="355"/>
      <c r="AP59" s="355"/>
      <c r="AQ59" s="92" t="s">
        <v>83</v>
      </c>
      <c r="AR59" s="93"/>
      <c r="AS59" s="94">
        <f>ROUND(SUM(AS60:AS62),2)</f>
        <v>0</v>
      </c>
      <c r="AT59" s="95">
        <f t="shared" si="1"/>
        <v>0</v>
      </c>
      <c r="AU59" s="96">
        <f>ROUND(SUM(AU60:AU62),5)</f>
        <v>0</v>
      </c>
      <c r="AV59" s="95">
        <f>ROUND(AZ59*L29,2)</f>
        <v>0</v>
      </c>
      <c r="AW59" s="95">
        <f>ROUND(BA59*L30,2)</f>
        <v>0</v>
      </c>
      <c r="AX59" s="95">
        <f>ROUND(BB59*L29,2)</f>
        <v>0</v>
      </c>
      <c r="AY59" s="95">
        <f>ROUND(BC59*L30,2)</f>
        <v>0</v>
      </c>
      <c r="AZ59" s="95">
        <f>ROUND(SUM(AZ60:AZ62),2)</f>
        <v>0</v>
      </c>
      <c r="BA59" s="95">
        <f>ROUND(SUM(BA60:BA62),2)</f>
        <v>0</v>
      </c>
      <c r="BB59" s="95">
        <f>ROUND(SUM(BB60:BB62),2)</f>
        <v>0</v>
      </c>
      <c r="BC59" s="95">
        <f>ROUND(SUM(BC60:BC62),2)</f>
        <v>0</v>
      </c>
      <c r="BD59" s="97">
        <f>ROUND(SUM(BD60:BD62),2)</f>
        <v>0</v>
      </c>
      <c r="BS59" s="98" t="s">
        <v>76</v>
      </c>
      <c r="BT59" s="98" t="s">
        <v>84</v>
      </c>
      <c r="BU59" s="98" t="s">
        <v>78</v>
      </c>
      <c r="BV59" s="98" t="s">
        <v>79</v>
      </c>
      <c r="BW59" s="98" t="s">
        <v>100</v>
      </c>
      <c r="BX59" s="98" t="s">
        <v>5</v>
      </c>
      <c r="CL59" s="98" t="s">
        <v>19</v>
      </c>
      <c r="CM59" s="98" t="s">
        <v>86</v>
      </c>
    </row>
    <row r="60" spans="1:91" s="4" customFormat="1" ht="16.5" customHeight="1">
      <c r="A60" s="99" t="s">
        <v>87</v>
      </c>
      <c r="B60" s="54"/>
      <c r="C60" s="100"/>
      <c r="D60" s="100"/>
      <c r="E60" s="350" t="s">
        <v>101</v>
      </c>
      <c r="F60" s="350"/>
      <c r="G60" s="350"/>
      <c r="H60" s="350"/>
      <c r="I60" s="350"/>
      <c r="J60" s="100"/>
      <c r="K60" s="350" t="s">
        <v>89</v>
      </c>
      <c r="L60" s="350"/>
      <c r="M60" s="350"/>
      <c r="N60" s="350"/>
      <c r="O60" s="350"/>
      <c r="P60" s="350"/>
      <c r="Q60" s="350"/>
      <c r="R60" s="350"/>
      <c r="S60" s="350"/>
      <c r="T60" s="350"/>
      <c r="U60" s="350"/>
      <c r="V60" s="350"/>
      <c r="W60" s="350"/>
      <c r="X60" s="350"/>
      <c r="Y60" s="350"/>
      <c r="Z60" s="350"/>
      <c r="AA60" s="350"/>
      <c r="AB60" s="350"/>
      <c r="AC60" s="350"/>
      <c r="AD60" s="350"/>
      <c r="AE60" s="350"/>
      <c r="AF60" s="350"/>
      <c r="AG60" s="352">
        <f>'201 - Bourací a zemní práce'!J32</f>
        <v>0</v>
      </c>
      <c r="AH60" s="353"/>
      <c r="AI60" s="353"/>
      <c r="AJ60" s="353"/>
      <c r="AK60" s="353"/>
      <c r="AL60" s="353"/>
      <c r="AM60" s="353"/>
      <c r="AN60" s="352">
        <f t="shared" si="0"/>
        <v>0</v>
      </c>
      <c r="AO60" s="353"/>
      <c r="AP60" s="353"/>
      <c r="AQ60" s="101" t="s">
        <v>90</v>
      </c>
      <c r="AR60" s="56"/>
      <c r="AS60" s="102">
        <v>0</v>
      </c>
      <c r="AT60" s="103">
        <f t="shared" si="1"/>
        <v>0</v>
      </c>
      <c r="AU60" s="104">
        <f>'201 - Bourací a zemní práce'!P89</f>
        <v>0</v>
      </c>
      <c r="AV60" s="103">
        <f>'201 - Bourací a zemní práce'!J35</f>
        <v>0</v>
      </c>
      <c r="AW60" s="103">
        <f>'201 - Bourací a zemní práce'!J36</f>
        <v>0</v>
      </c>
      <c r="AX60" s="103">
        <f>'201 - Bourací a zemní práce'!J37</f>
        <v>0</v>
      </c>
      <c r="AY60" s="103">
        <f>'201 - Bourací a zemní práce'!J38</f>
        <v>0</v>
      </c>
      <c r="AZ60" s="103">
        <f>'201 - Bourací a zemní práce'!F35</f>
        <v>0</v>
      </c>
      <c r="BA60" s="103">
        <f>'201 - Bourací a zemní práce'!F36</f>
        <v>0</v>
      </c>
      <c r="BB60" s="103">
        <f>'201 - Bourací a zemní práce'!F37</f>
        <v>0</v>
      </c>
      <c r="BC60" s="103">
        <f>'201 - Bourací a zemní práce'!F38</f>
        <v>0</v>
      </c>
      <c r="BD60" s="105">
        <f>'201 - Bourací a zemní práce'!F39</f>
        <v>0</v>
      </c>
      <c r="BT60" s="106" t="s">
        <v>86</v>
      </c>
      <c r="BV60" s="106" t="s">
        <v>79</v>
      </c>
      <c r="BW60" s="106" t="s">
        <v>102</v>
      </c>
      <c r="BX60" s="106" t="s">
        <v>100</v>
      </c>
      <c r="CL60" s="106" t="s">
        <v>19</v>
      </c>
    </row>
    <row r="61" spans="1:91" s="4" customFormat="1" ht="16.5" customHeight="1">
      <c r="A61" s="99" t="s">
        <v>87</v>
      </c>
      <c r="B61" s="54"/>
      <c r="C61" s="100"/>
      <c r="D61" s="100"/>
      <c r="E61" s="350" t="s">
        <v>103</v>
      </c>
      <c r="F61" s="350"/>
      <c r="G61" s="350"/>
      <c r="H61" s="350"/>
      <c r="I61" s="350"/>
      <c r="J61" s="100"/>
      <c r="K61" s="350" t="s">
        <v>93</v>
      </c>
      <c r="L61" s="350"/>
      <c r="M61" s="350"/>
      <c r="N61" s="350"/>
      <c r="O61" s="350"/>
      <c r="P61" s="350"/>
      <c r="Q61" s="350"/>
      <c r="R61" s="350"/>
      <c r="S61" s="350"/>
      <c r="T61" s="350"/>
      <c r="U61" s="350"/>
      <c r="V61" s="350"/>
      <c r="W61" s="350"/>
      <c r="X61" s="350"/>
      <c r="Y61" s="350"/>
      <c r="Z61" s="350"/>
      <c r="AA61" s="350"/>
      <c r="AB61" s="350"/>
      <c r="AC61" s="350"/>
      <c r="AD61" s="350"/>
      <c r="AE61" s="350"/>
      <c r="AF61" s="350"/>
      <c r="AG61" s="352">
        <f>'202 - Nové konstrukce'!J32</f>
        <v>0</v>
      </c>
      <c r="AH61" s="353"/>
      <c r="AI61" s="353"/>
      <c r="AJ61" s="353"/>
      <c r="AK61" s="353"/>
      <c r="AL61" s="353"/>
      <c r="AM61" s="353"/>
      <c r="AN61" s="352">
        <f t="shared" si="0"/>
        <v>0</v>
      </c>
      <c r="AO61" s="353"/>
      <c r="AP61" s="353"/>
      <c r="AQ61" s="101" t="s">
        <v>90</v>
      </c>
      <c r="AR61" s="56"/>
      <c r="AS61" s="102">
        <v>0</v>
      </c>
      <c r="AT61" s="103">
        <f t="shared" si="1"/>
        <v>0</v>
      </c>
      <c r="AU61" s="104">
        <f>'202 - Nové konstrukce'!P91</f>
        <v>0</v>
      </c>
      <c r="AV61" s="103">
        <f>'202 - Nové konstrukce'!J35</f>
        <v>0</v>
      </c>
      <c r="AW61" s="103">
        <f>'202 - Nové konstrukce'!J36</f>
        <v>0</v>
      </c>
      <c r="AX61" s="103">
        <f>'202 - Nové konstrukce'!J37</f>
        <v>0</v>
      </c>
      <c r="AY61" s="103">
        <f>'202 - Nové konstrukce'!J38</f>
        <v>0</v>
      </c>
      <c r="AZ61" s="103">
        <f>'202 - Nové konstrukce'!F35</f>
        <v>0</v>
      </c>
      <c r="BA61" s="103">
        <f>'202 - Nové konstrukce'!F36</f>
        <v>0</v>
      </c>
      <c r="BB61" s="103">
        <f>'202 - Nové konstrukce'!F37</f>
        <v>0</v>
      </c>
      <c r="BC61" s="103">
        <f>'202 - Nové konstrukce'!F38</f>
        <v>0</v>
      </c>
      <c r="BD61" s="105">
        <f>'202 - Nové konstrukce'!F39</f>
        <v>0</v>
      </c>
      <c r="BT61" s="106" t="s">
        <v>86</v>
      </c>
      <c r="BV61" s="106" t="s">
        <v>79</v>
      </c>
      <c r="BW61" s="106" t="s">
        <v>104</v>
      </c>
      <c r="BX61" s="106" t="s">
        <v>100</v>
      </c>
      <c r="CL61" s="106" t="s">
        <v>19</v>
      </c>
    </row>
    <row r="62" spans="1:91" s="4" customFormat="1" ht="16.5" customHeight="1">
      <c r="A62" s="99" t="s">
        <v>87</v>
      </c>
      <c r="B62" s="54"/>
      <c r="C62" s="100"/>
      <c r="D62" s="100"/>
      <c r="E62" s="350" t="s">
        <v>105</v>
      </c>
      <c r="F62" s="350"/>
      <c r="G62" s="350"/>
      <c r="H62" s="350"/>
      <c r="I62" s="350"/>
      <c r="J62" s="100"/>
      <c r="K62" s="350" t="s">
        <v>96</v>
      </c>
      <c r="L62" s="350"/>
      <c r="M62" s="350"/>
      <c r="N62" s="350"/>
      <c r="O62" s="350"/>
      <c r="P62" s="350"/>
      <c r="Q62" s="350"/>
      <c r="R62" s="350"/>
      <c r="S62" s="350"/>
      <c r="T62" s="350"/>
      <c r="U62" s="350"/>
      <c r="V62" s="350"/>
      <c r="W62" s="350"/>
      <c r="X62" s="350"/>
      <c r="Y62" s="350"/>
      <c r="Z62" s="350"/>
      <c r="AA62" s="350"/>
      <c r="AB62" s="350"/>
      <c r="AC62" s="350"/>
      <c r="AD62" s="350"/>
      <c r="AE62" s="350"/>
      <c r="AF62" s="350"/>
      <c r="AG62" s="352">
        <f>'203 - Úprava zelených pásů'!J32</f>
        <v>0</v>
      </c>
      <c r="AH62" s="353"/>
      <c r="AI62" s="353"/>
      <c r="AJ62" s="353"/>
      <c r="AK62" s="353"/>
      <c r="AL62" s="353"/>
      <c r="AM62" s="353"/>
      <c r="AN62" s="352">
        <f t="shared" si="0"/>
        <v>0</v>
      </c>
      <c r="AO62" s="353"/>
      <c r="AP62" s="353"/>
      <c r="AQ62" s="101" t="s">
        <v>90</v>
      </c>
      <c r="AR62" s="56"/>
      <c r="AS62" s="102">
        <v>0</v>
      </c>
      <c r="AT62" s="103">
        <f t="shared" si="1"/>
        <v>0</v>
      </c>
      <c r="AU62" s="104">
        <f>'203 - Úprava zelených pásů'!P89</f>
        <v>0</v>
      </c>
      <c r="AV62" s="103">
        <f>'203 - Úprava zelených pásů'!J35</f>
        <v>0</v>
      </c>
      <c r="AW62" s="103">
        <f>'203 - Úprava zelených pásů'!J36</f>
        <v>0</v>
      </c>
      <c r="AX62" s="103">
        <f>'203 - Úprava zelených pásů'!J37</f>
        <v>0</v>
      </c>
      <c r="AY62" s="103">
        <f>'203 - Úprava zelených pásů'!J38</f>
        <v>0</v>
      </c>
      <c r="AZ62" s="103">
        <f>'203 - Úprava zelených pásů'!F35</f>
        <v>0</v>
      </c>
      <c r="BA62" s="103">
        <f>'203 - Úprava zelených pásů'!F36</f>
        <v>0</v>
      </c>
      <c r="BB62" s="103">
        <f>'203 - Úprava zelených pásů'!F37</f>
        <v>0</v>
      </c>
      <c r="BC62" s="103">
        <f>'203 - Úprava zelených pásů'!F38</f>
        <v>0</v>
      </c>
      <c r="BD62" s="105">
        <f>'203 - Úprava zelených pásů'!F39</f>
        <v>0</v>
      </c>
      <c r="BT62" s="106" t="s">
        <v>86</v>
      </c>
      <c r="BV62" s="106" t="s">
        <v>79</v>
      </c>
      <c r="BW62" s="106" t="s">
        <v>106</v>
      </c>
      <c r="BX62" s="106" t="s">
        <v>100</v>
      </c>
      <c r="CL62" s="106" t="s">
        <v>19</v>
      </c>
    </row>
    <row r="63" spans="1:91" s="7" customFormat="1" ht="24.75" customHeight="1">
      <c r="B63" s="89"/>
      <c r="C63" s="90"/>
      <c r="D63" s="351" t="s">
        <v>107</v>
      </c>
      <c r="E63" s="351"/>
      <c r="F63" s="351"/>
      <c r="G63" s="351"/>
      <c r="H63" s="351"/>
      <c r="I63" s="91"/>
      <c r="J63" s="351" t="s">
        <v>108</v>
      </c>
      <c r="K63" s="351"/>
      <c r="L63" s="351"/>
      <c r="M63" s="351"/>
      <c r="N63" s="351"/>
      <c r="O63" s="351"/>
      <c r="P63" s="351"/>
      <c r="Q63" s="351"/>
      <c r="R63" s="351"/>
      <c r="S63" s="351"/>
      <c r="T63" s="351"/>
      <c r="U63" s="351"/>
      <c r="V63" s="351"/>
      <c r="W63" s="351"/>
      <c r="X63" s="351"/>
      <c r="Y63" s="351"/>
      <c r="Z63" s="351"/>
      <c r="AA63" s="351"/>
      <c r="AB63" s="351"/>
      <c r="AC63" s="351"/>
      <c r="AD63" s="351"/>
      <c r="AE63" s="351"/>
      <c r="AF63" s="351"/>
      <c r="AG63" s="354">
        <f>ROUND(SUM(AG64:AG66),2)</f>
        <v>0</v>
      </c>
      <c r="AH63" s="355"/>
      <c r="AI63" s="355"/>
      <c r="AJ63" s="355"/>
      <c r="AK63" s="355"/>
      <c r="AL63" s="355"/>
      <c r="AM63" s="355"/>
      <c r="AN63" s="356">
        <f t="shared" si="0"/>
        <v>0</v>
      </c>
      <c r="AO63" s="355"/>
      <c r="AP63" s="355"/>
      <c r="AQ63" s="92" t="s">
        <v>83</v>
      </c>
      <c r="AR63" s="93"/>
      <c r="AS63" s="94">
        <f>ROUND(SUM(AS64:AS66),2)</f>
        <v>0</v>
      </c>
      <c r="AT63" s="95">
        <f t="shared" si="1"/>
        <v>0</v>
      </c>
      <c r="AU63" s="96">
        <f>ROUND(SUM(AU64:AU66),5)</f>
        <v>0</v>
      </c>
      <c r="AV63" s="95">
        <f>ROUND(AZ63*L29,2)</f>
        <v>0</v>
      </c>
      <c r="AW63" s="95">
        <f>ROUND(BA63*L30,2)</f>
        <v>0</v>
      </c>
      <c r="AX63" s="95">
        <f>ROUND(BB63*L29,2)</f>
        <v>0</v>
      </c>
      <c r="AY63" s="95">
        <f>ROUND(BC63*L30,2)</f>
        <v>0</v>
      </c>
      <c r="AZ63" s="95">
        <f>ROUND(SUM(AZ64:AZ66),2)</f>
        <v>0</v>
      </c>
      <c r="BA63" s="95">
        <f>ROUND(SUM(BA64:BA66),2)</f>
        <v>0</v>
      </c>
      <c r="BB63" s="95">
        <f>ROUND(SUM(BB64:BB66),2)</f>
        <v>0</v>
      </c>
      <c r="BC63" s="95">
        <f>ROUND(SUM(BC64:BC66),2)</f>
        <v>0</v>
      </c>
      <c r="BD63" s="97">
        <f>ROUND(SUM(BD64:BD66),2)</f>
        <v>0</v>
      </c>
      <c r="BS63" s="98" t="s">
        <v>76</v>
      </c>
      <c r="BT63" s="98" t="s">
        <v>84</v>
      </c>
      <c r="BU63" s="98" t="s">
        <v>78</v>
      </c>
      <c r="BV63" s="98" t="s">
        <v>79</v>
      </c>
      <c r="BW63" s="98" t="s">
        <v>109</v>
      </c>
      <c r="BX63" s="98" t="s">
        <v>5</v>
      </c>
      <c r="CL63" s="98" t="s">
        <v>19</v>
      </c>
      <c r="CM63" s="98" t="s">
        <v>86</v>
      </c>
    </row>
    <row r="64" spans="1:91" s="4" customFormat="1" ht="16.5" customHeight="1">
      <c r="A64" s="99" t="s">
        <v>87</v>
      </c>
      <c r="B64" s="54"/>
      <c r="C64" s="100"/>
      <c r="D64" s="100"/>
      <c r="E64" s="350" t="s">
        <v>110</v>
      </c>
      <c r="F64" s="350"/>
      <c r="G64" s="350"/>
      <c r="H64" s="350"/>
      <c r="I64" s="350"/>
      <c r="J64" s="100"/>
      <c r="K64" s="350" t="s">
        <v>89</v>
      </c>
      <c r="L64" s="350"/>
      <c r="M64" s="350"/>
      <c r="N64" s="350"/>
      <c r="O64" s="350"/>
      <c r="P64" s="350"/>
      <c r="Q64" s="350"/>
      <c r="R64" s="350"/>
      <c r="S64" s="350"/>
      <c r="T64" s="350"/>
      <c r="U64" s="350"/>
      <c r="V64" s="350"/>
      <c r="W64" s="350"/>
      <c r="X64" s="350"/>
      <c r="Y64" s="350"/>
      <c r="Z64" s="350"/>
      <c r="AA64" s="350"/>
      <c r="AB64" s="350"/>
      <c r="AC64" s="350"/>
      <c r="AD64" s="350"/>
      <c r="AE64" s="350"/>
      <c r="AF64" s="350"/>
      <c r="AG64" s="352">
        <f>'301 - Bourací a zemní práce'!J32</f>
        <v>0</v>
      </c>
      <c r="AH64" s="353"/>
      <c r="AI64" s="353"/>
      <c r="AJ64" s="353"/>
      <c r="AK64" s="353"/>
      <c r="AL64" s="353"/>
      <c r="AM64" s="353"/>
      <c r="AN64" s="352">
        <f t="shared" si="0"/>
        <v>0</v>
      </c>
      <c r="AO64" s="353"/>
      <c r="AP64" s="353"/>
      <c r="AQ64" s="101" t="s">
        <v>90</v>
      </c>
      <c r="AR64" s="56"/>
      <c r="AS64" s="102">
        <v>0</v>
      </c>
      <c r="AT64" s="103">
        <f t="shared" si="1"/>
        <v>0</v>
      </c>
      <c r="AU64" s="104">
        <f>'301 - Bourací a zemní práce'!P89</f>
        <v>0</v>
      </c>
      <c r="AV64" s="103">
        <f>'301 - Bourací a zemní práce'!J35</f>
        <v>0</v>
      </c>
      <c r="AW64" s="103">
        <f>'301 - Bourací a zemní práce'!J36</f>
        <v>0</v>
      </c>
      <c r="AX64" s="103">
        <f>'301 - Bourací a zemní práce'!J37</f>
        <v>0</v>
      </c>
      <c r="AY64" s="103">
        <f>'301 - Bourací a zemní práce'!J38</f>
        <v>0</v>
      </c>
      <c r="AZ64" s="103">
        <f>'301 - Bourací a zemní práce'!F35</f>
        <v>0</v>
      </c>
      <c r="BA64" s="103">
        <f>'301 - Bourací a zemní práce'!F36</f>
        <v>0</v>
      </c>
      <c r="BB64" s="103">
        <f>'301 - Bourací a zemní práce'!F37</f>
        <v>0</v>
      </c>
      <c r="BC64" s="103">
        <f>'301 - Bourací a zemní práce'!F38</f>
        <v>0</v>
      </c>
      <c r="BD64" s="105">
        <f>'301 - Bourací a zemní práce'!F39</f>
        <v>0</v>
      </c>
      <c r="BT64" s="106" t="s">
        <v>86</v>
      </c>
      <c r="BV64" s="106" t="s">
        <v>79</v>
      </c>
      <c r="BW64" s="106" t="s">
        <v>111</v>
      </c>
      <c r="BX64" s="106" t="s">
        <v>109</v>
      </c>
      <c r="CL64" s="106" t="s">
        <v>19</v>
      </c>
    </row>
    <row r="65" spans="1:91" s="4" customFormat="1" ht="16.5" customHeight="1">
      <c r="A65" s="99" t="s">
        <v>87</v>
      </c>
      <c r="B65" s="54"/>
      <c r="C65" s="100"/>
      <c r="D65" s="100"/>
      <c r="E65" s="350" t="s">
        <v>112</v>
      </c>
      <c r="F65" s="350"/>
      <c r="G65" s="350"/>
      <c r="H65" s="350"/>
      <c r="I65" s="350"/>
      <c r="J65" s="100"/>
      <c r="K65" s="350" t="s">
        <v>93</v>
      </c>
      <c r="L65" s="350"/>
      <c r="M65" s="350"/>
      <c r="N65" s="350"/>
      <c r="O65" s="350"/>
      <c r="P65" s="350"/>
      <c r="Q65" s="350"/>
      <c r="R65" s="350"/>
      <c r="S65" s="350"/>
      <c r="T65" s="350"/>
      <c r="U65" s="350"/>
      <c r="V65" s="350"/>
      <c r="W65" s="350"/>
      <c r="X65" s="350"/>
      <c r="Y65" s="350"/>
      <c r="Z65" s="350"/>
      <c r="AA65" s="350"/>
      <c r="AB65" s="350"/>
      <c r="AC65" s="350"/>
      <c r="AD65" s="350"/>
      <c r="AE65" s="350"/>
      <c r="AF65" s="350"/>
      <c r="AG65" s="352">
        <f>'302 - Nové konstrukce'!J32</f>
        <v>0</v>
      </c>
      <c r="AH65" s="353"/>
      <c r="AI65" s="353"/>
      <c r="AJ65" s="353"/>
      <c r="AK65" s="353"/>
      <c r="AL65" s="353"/>
      <c r="AM65" s="353"/>
      <c r="AN65" s="352">
        <f t="shared" si="0"/>
        <v>0</v>
      </c>
      <c r="AO65" s="353"/>
      <c r="AP65" s="353"/>
      <c r="AQ65" s="101" t="s">
        <v>90</v>
      </c>
      <c r="AR65" s="56"/>
      <c r="AS65" s="102">
        <v>0</v>
      </c>
      <c r="AT65" s="103">
        <f t="shared" si="1"/>
        <v>0</v>
      </c>
      <c r="AU65" s="104">
        <f>'302 - Nové konstrukce'!P91</f>
        <v>0</v>
      </c>
      <c r="AV65" s="103">
        <f>'302 - Nové konstrukce'!J35</f>
        <v>0</v>
      </c>
      <c r="AW65" s="103">
        <f>'302 - Nové konstrukce'!J36</f>
        <v>0</v>
      </c>
      <c r="AX65" s="103">
        <f>'302 - Nové konstrukce'!J37</f>
        <v>0</v>
      </c>
      <c r="AY65" s="103">
        <f>'302 - Nové konstrukce'!J38</f>
        <v>0</v>
      </c>
      <c r="AZ65" s="103">
        <f>'302 - Nové konstrukce'!F35</f>
        <v>0</v>
      </c>
      <c r="BA65" s="103">
        <f>'302 - Nové konstrukce'!F36</f>
        <v>0</v>
      </c>
      <c r="BB65" s="103">
        <f>'302 - Nové konstrukce'!F37</f>
        <v>0</v>
      </c>
      <c r="BC65" s="103">
        <f>'302 - Nové konstrukce'!F38</f>
        <v>0</v>
      </c>
      <c r="BD65" s="105">
        <f>'302 - Nové konstrukce'!F39</f>
        <v>0</v>
      </c>
      <c r="BT65" s="106" t="s">
        <v>86</v>
      </c>
      <c r="BV65" s="106" t="s">
        <v>79</v>
      </c>
      <c r="BW65" s="106" t="s">
        <v>113</v>
      </c>
      <c r="BX65" s="106" t="s">
        <v>109</v>
      </c>
      <c r="CL65" s="106" t="s">
        <v>19</v>
      </c>
    </row>
    <row r="66" spans="1:91" s="4" customFormat="1" ht="16.5" customHeight="1">
      <c r="A66" s="99" t="s">
        <v>87</v>
      </c>
      <c r="B66" s="54"/>
      <c r="C66" s="100"/>
      <c r="D66" s="100"/>
      <c r="E66" s="350" t="s">
        <v>114</v>
      </c>
      <c r="F66" s="350"/>
      <c r="G66" s="350"/>
      <c r="H66" s="350"/>
      <c r="I66" s="350"/>
      <c r="J66" s="100"/>
      <c r="K66" s="350" t="s">
        <v>96</v>
      </c>
      <c r="L66" s="350"/>
      <c r="M66" s="350"/>
      <c r="N66" s="350"/>
      <c r="O66" s="350"/>
      <c r="P66" s="350"/>
      <c r="Q66" s="350"/>
      <c r="R66" s="350"/>
      <c r="S66" s="350"/>
      <c r="T66" s="350"/>
      <c r="U66" s="350"/>
      <c r="V66" s="350"/>
      <c r="W66" s="350"/>
      <c r="X66" s="350"/>
      <c r="Y66" s="350"/>
      <c r="Z66" s="350"/>
      <c r="AA66" s="350"/>
      <c r="AB66" s="350"/>
      <c r="AC66" s="350"/>
      <c r="AD66" s="350"/>
      <c r="AE66" s="350"/>
      <c r="AF66" s="350"/>
      <c r="AG66" s="352">
        <f>'303 - Úprava zelených pásů'!J32</f>
        <v>0</v>
      </c>
      <c r="AH66" s="353"/>
      <c r="AI66" s="353"/>
      <c r="AJ66" s="353"/>
      <c r="AK66" s="353"/>
      <c r="AL66" s="353"/>
      <c r="AM66" s="353"/>
      <c r="AN66" s="352">
        <f t="shared" si="0"/>
        <v>0</v>
      </c>
      <c r="AO66" s="353"/>
      <c r="AP66" s="353"/>
      <c r="AQ66" s="101" t="s">
        <v>90</v>
      </c>
      <c r="AR66" s="56"/>
      <c r="AS66" s="102">
        <v>0</v>
      </c>
      <c r="AT66" s="103">
        <f t="shared" si="1"/>
        <v>0</v>
      </c>
      <c r="AU66" s="104">
        <f>'303 - Úprava zelených pásů'!P89</f>
        <v>0</v>
      </c>
      <c r="AV66" s="103">
        <f>'303 - Úprava zelených pásů'!J35</f>
        <v>0</v>
      </c>
      <c r="AW66" s="103">
        <f>'303 - Úprava zelených pásů'!J36</f>
        <v>0</v>
      </c>
      <c r="AX66" s="103">
        <f>'303 - Úprava zelených pásů'!J37</f>
        <v>0</v>
      </c>
      <c r="AY66" s="103">
        <f>'303 - Úprava zelených pásů'!J38</f>
        <v>0</v>
      </c>
      <c r="AZ66" s="103">
        <f>'303 - Úprava zelených pásů'!F35</f>
        <v>0</v>
      </c>
      <c r="BA66" s="103">
        <f>'303 - Úprava zelených pásů'!F36</f>
        <v>0</v>
      </c>
      <c r="BB66" s="103">
        <f>'303 - Úprava zelených pásů'!F37</f>
        <v>0</v>
      </c>
      <c r="BC66" s="103">
        <f>'303 - Úprava zelených pásů'!F38</f>
        <v>0</v>
      </c>
      <c r="BD66" s="105">
        <f>'303 - Úprava zelených pásů'!F39</f>
        <v>0</v>
      </c>
      <c r="BT66" s="106" t="s">
        <v>86</v>
      </c>
      <c r="BV66" s="106" t="s">
        <v>79</v>
      </c>
      <c r="BW66" s="106" t="s">
        <v>115</v>
      </c>
      <c r="BX66" s="106" t="s">
        <v>109</v>
      </c>
      <c r="CL66" s="106" t="s">
        <v>19</v>
      </c>
    </row>
    <row r="67" spans="1:91" s="7" customFormat="1" ht="24.75" customHeight="1">
      <c r="B67" s="89"/>
      <c r="C67" s="90"/>
      <c r="D67" s="351" t="s">
        <v>116</v>
      </c>
      <c r="E67" s="351"/>
      <c r="F67" s="351"/>
      <c r="G67" s="351"/>
      <c r="H67" s="351"/>
      <c r="I67" s="91"/>
      <c r="J67" s="351" t="s">
        <v>117</v>
      </c>
      <c r="K67" s="351"/>
      <c r="L67" s="351"/>
      <c r="M67" s="351"/>
      <c r="N67" s="351"/>
      <c r="O67" s="351"/>
      <c r="P67" s="351"/>
      <c r="Q67" s="351"/>
      <c r="R67" s="351"/>
      <c r="S67" s="351"/>
      <c r="T67" s="351"/>
      <c r="U67" s="351"/>
      <c r="V67" s="351"/>
      <c r="W67" s="351"/>
      <c r="X67" s="351"/>
      <c r="Y67" s="351"/>
      <c r="Z67" s="351"/>
      <c r="AA67" s="351"/>
      <c r="AB67" s="351"/>
      <c r="AC67" s="351"/>
      <c r="AD67" s="351"/>
      <c r="AE67" s="351"/>
      <c r="AF67" s="351"/>
      <c r="AG67" s="354">
        <f>ROUND(SUM(AG68:AG70),2)</f>
        <v>0</v>
      </c>
      <c r="AH67" s="355"/>
      <c r="AI67" s="355"/>
      <c r="AJ67" s="355"/>
      <c r="AK67" s="355"/>
      <c r="AL67" s="355"/>
      <c r="AM67" s="355"/>
      <c r="AN67" s="356">
        <f t="shared" si="0"/>
        <v>0</v>
      </c>
      <c r="AO67" s="355"/>
      <c r="AP67" s="355"/>
      <c r="AQ67" s="92" t="s">
        <v>83</v>
      </c>
      <c r="AR67" s="93"/>
      <c r="AS67" s="94">
        <f>ROUND(SUM(AS68:AS70),2)</f>
        <v>0</v>
      </c>
      <c r="AT67" s="95">
        <f t="shared" si="1"/>
        <v>0</v>
      </c>
      <c r="AU67" s="96">
        <f>ROUND(SUM(AU68:AU70),5)</f>
        <v>0</v>
      </c>
      <c r="AV67" s="95">
        <f>ROUND(AZ67*L29,2)</f>
        <v>0</v>
      </c>
      <c r="AW67" s="95">
        <f>ROUND(BA67*L30,2)</f>
        <v>0</v>
      </c>
      <c r="AX67" s="95">
        <f>ROUND(BB67*L29,2)</f>
        <v>0</v>
      </c>
      <c r="AY67" s="95">
        <f>ROUND(BC67*L30,2)</f>
        <v>0</v>
      </c>
      <c r="AZ67" s="95">
        <f>ROUND(SUM(AZ68:AZ70),2)</f>
        <v>0</v>
      </c>
      <c r="BA67" s="95">
        <f>ROUND(SUM(BA68:BA70),2)</f>
        <v>0</v>
      </c>
      <c r="BB67" s="95">
        <f>ROUND(SUM(BB68:BB70),2)</f>
        <v>0</v>
      </c>
      <c r="BC67" s="95">
        <f>ROUND(SUM(BC68:BC70),2)</f>
        <v>0</v>
      </c>
      <c r="BD67" s="97">
        <f>ROUND(SUM(BD68:BD70),2)</f>
        <v>0</v>
      </c>
      <c r="BS67" s="98" t="s">
        <v>76</v>
      </c>
      <c r="BT67" s="98" t="s">
        <v>84</v>
      </c>
      <c r="BU67" s="98" t="s">
        <v>78</v>
      </c>
      <c r="BV67" s="98" t="s">
        <v>79</v>
      </c>
      <c r="BW67" s="98" t="s">
        <v>118</v>
      </c>
      <c r="BX67" s="98" t="s">
        <v>5</v>
      </c>
      <c r="CL67" s="98" t="s">
        <v>19</v>
      </c>
      <c r="CM67" s="98" t="s">
        <v>86</v>
      </c>
    </row>
    <row r="68" spans="1:91" s="4" customFormat="1" ht="16.5" customHeight="1">
      <c r="A68" s="99" t="s">
        <v>87</v>
      </c>
      <c r="B68" s="54"/>
      <c r="C68" s="100"/>
      <c r="D68" s="100"/>
      <c r="E68" s="350" t="s">
        <v>119</v>
      </c>
      <c r="F68" s="350"/>
      <c r="G68" s="350"/>
      <c r="H68" s="350"/>
      <c r="I68" s="350"/>
      <c r="J68" s="100"/>
      <c r="K68" s="350" t="s">
        <v>89</v>
      </c>
      <c r="L68" s="350"/>
      <c r="M68" s="350"/>
      <c r="N68" s="350"/>
      <c r="O68" s="350"/>
      <c r="P68" s="350"/>
      <c r="Q68" s="350"/>
      <c r="R68" s="350"/>
      <c r="S68" s="350"/>
      <c r="T68" s="350"/>
      <c r="U68" s="350"/>
      <c r="V68" s="350"/>
      <c r="W68" s="350"/>
      <c r="X68" s="350"/>
      <c r="Y68" s="350"/>
      <c r="Z68" s="350"/>
      <c r="AA68" s="350"/>
      <c r="AB68" s="350"/>
      <c r="AC68" s="350"/>
      <c r="AD68" s="350"/>
      <c r="AE68" s="350"/>
      <c r="AF68" s="350"/>
      <c r="AG68" s="352">
        <f>'401 - Bourací a zemní práce'!J32</f>
        <v>0</v>
      </c>
      <c r="AH68" s="353"/>
      <c r="AI68" s="353"/>
      <c r="AJ68" s="353"/>
      <c r="AK68" s="353"/>
      <c r="AL68" s="353"/>
      <c r="AM68" s="353"/>
      <c r="AN68" s="352">
        <f t="shared" si="0"/>
        <v>0</v>
      </c>
      <c r="AO68" s="353"/>
      <c r="AP68" s="353"/>
      <c r="AQ68" s="101" t="s">
        <v>90</v>
      </c>
      <c r="AR68" s="56"/>
      <c r="AS68" s="102">
        <v>0</v>
      </c>
      <c r="AT68" s="103">
        <f t="shared" si="1"/>
        <v>0</v>
      </c>
      <c r="AU68" s="104">
        <f>'401 - Bourací a zemní práce'!P89</f>
        <v>0</v>
      </c>
      <c r="AV68" s="103">
        <f>'401 - Bourací a zemní práce'!J35</f>
        <v>0</v>
      </c>
      <c r="AW68" s="103">
        <f>'401 - Bourací a zemní práce'!J36</f>
        <v>0</v>
      </c>
      <c r="AX68" s="103">
        <f>'401 - Bourací a zemní práce'!J37</f>
        <v>0</v>
      </c>
      <c r="AY68" s="103">
        <f>'401 - Bourací a zemní práce'!J38</f>
        <v>0</v>
      </c>
      <c r="AZ68" s="103">
        <f>'401 - Bourací a zemní práce'!F35</f>
        <v>0</v>
      </c>
      <c r="BA68" s="103">
        <f>'401 - Bourací a zemní práce'!F36</f>
        <v>0</v>
      </c>
      <c r="BB68" s="103">
        <f>'401 - Bourací a zemní práce'!F37</f>
        <v>0</v>
      </c>
      <c r="BC68" s="103">
        <f>'401 - Bourací a zemní práce'!F38</f>
        <v>0</v>
      </c>
      <c r="BD68" s="105">
        <f>'401 - Bourací a zemní práce'!F39</f>
        <v>0</v>
      </c>
      <c r="BT68" s="106" t="s">
        <v>86</v>
      </c>
      <c r="BV68" s="106" t="s">
        <v>79</v>
      </c>
      <c r="BW68" s="106" t="s">
        <v>120</v>
      </c>
      <c r="BX68" s="106" t="s">
        <v>118</v>
      </c>
      <c r="CL68" s="106" t="s">
        <v>19</v>
      </c>
    </row>
    <row r="69" spans="1:91" s="4" customFormat="1" ht="16.5" customHeight="1">
      <c r="A69" s="99" t="s">
        <v>87</v>
      </c>
      <c r="B69" s="54"/>
      <c r="C69" s="100"/>
      <c r="D69" s="100"/>
      <c r="E69" s="350" t="s">
        <v>121</v>
      </c>
      <c r="F69" s="350"/>
      <c r="G69" s="350"/>
      <c r="H69" s="350"/>
      <c r="I69" s="350"/>
      <c r="J69" s="100"/>
      <c r="K69" s="350" t="s">
        <v>93</v>
      </c>
      <c r="L69" s="350"/>
      <c r="M69" s="350"/>
      <c r="N69" s="350"/>
      <c r="O69" s="350"/>
      <c r="P69" s="350"/>
      <c r="Q69" s="350"/>
      <c r="R69" s="350"/>
      <c r="S69" s="350"/>
      <c r="T69" s="350"/>
      <c r="U69" s="350"/>
      <c r="V69" s="350"/>
      <c r="W69" s="350"/>
      <c r="X69" s="350"/>
      <c r="Y69" s="350"/>
      <c r="Z69" s="350"/>
      <c r="AA69" s="350"/>
      <c r="AB69" s="350"/>
      <c r="AC69" s="350"/>
      <c r="AD69" s="350"/>
      <c r="AE69" s="350"/>
      <c r="AF69" s="350"/>
      <c r="AG69" s="352">
        <f>'402 - Nové konstrukce'!J32</f>
        <v>0</v>
      </c>
      <c r="AH69" s="353"/>
      <c r="AI69" s="353"/>
      <c r="AJ69" s="353"/>
      <c r="AK69" s="353"/>
      <c r="AL69" s="353"/>
      <c r="AM69" s="353"/>
      <c r="AN69" s="352">
        <f t="shared" si="0"/>
        <v>0</v>
      </c>
      <c r="AO69" s="353"/>
      <c r="AP69" s="353"/>
      <c r="AQ69" s="101" t="s">
        <v>90</v>
      </c>
      <c r="AR69" s="56"/>
      <c r="AS69" s="102">
        <v>0</v>
      </c>
      <c r="AT69" s="103">
        <f t="shared" si="1"/>
        <v>0</v>
      </c>
      <c r="AU69" s="104">
        <f>'402 - Nové konstrukce'!P92</f>
        <v>0</v>
      </c>
      <c r="AV69" s="103">
        <f>'402 - Nové konstrukce'!J35</f>
        <v>0</v>
      </c>
      <c r="AW69" s="103">
        <f>'402 - Nové konstrukce'!J36</f>
        <v>0</v>
      </c>
      <c r="AX69" s="103">
        <f>'402 - Nové konstrukce'!J37</f>
        <v>0</v>
      </c>
      <c r="AY69" s="103">
        <f>'402 - Nové konstrukce'!J38</f>
        <v>0</v>
      </c>
      <c r="AZ69" s="103">
        <f>'402 - Nové konstrukce'!F35</f>
        <v>0</v>
      </c>
      <c r="BA69" s="103">
        <f>'402 - Nové konstrukce'!F36</f>
        <v>0</v>
      </c>
      <c r="BB69" s="103">
        <f>'402 - Nové konstrukce'!F37</f>
        <v>0</v>
      </c>
      <c r="BC69" s="103">
        <f>'402 - Nové konstrukce'!F38</f>
        <v>0</v>
      </c>
      <c r="BD69" s="105">
        <f>'402 - Nové konstrukce'!F39</f>
        <v>0</v>
      </c>
      <c r="BT69" s="106" t="s">
        <v>86</v>
      </c>
      <c r="BV69" s="106" t="s">
        <v>79</v>
      </c>
      <c r="BW69" s="106" t="s">
        <v>122</v>
      </c>
      <c r="BX69" s="106" t="s">
        <v>118</v>
      </c>
      <c r="CL69" s="106" t="s">
        <v>19</v>
      </c>
    </row>
    <row r="70" spans="1:91" s="4" customFormat="1" ht="16.5" customHeight="1">
      <c r="A70" s="99" t="s">
        <v>87</v>
      </c>
      <c r="B70" s="54"/>
      <c r="C70" s="100"/>
      <c r="D70" s="100"/>
      <c r="E70" s="350" t="s">
        <v>123</v>
      </c>
      <c r="F70" s="350"/>
      <c r="G70" s="350"/>
      <c r="H70" s="350"/>
      <c r="I70" s="350"/>
      <c r="J70" s="100"/>
      <c r="K70" s="350" t="s">
        <v>96</v>
      </c>
      <c r="L70" s="350"/>
      <c r="M70" s="350"/>
      <c r="N70" s="350"/>
      <c r="O70" s="350"/>
      <c r="P70" s="350"/>
      <c r="Q70" s="350"/>
      <c r="R70" s="350"/>
      <c r="S70" s="350"/>
      <c r="T70" s="350"/>
      <c r="U70" s="350"/>
      <c r="V70" s="350"/>
      <c r="W70" s="350"/>
      <c r="X70" s="350"/>
      <c r="Y70" s="350"/>
      <c r="Z70" s="350"/>
      <c r="AA70" s="350"/>
      <c r="AB70" s="350"/>
      <c r="AC70" s="350"/>
      <c r="AD70" s="350"/>
      <c r="AE70" s="350"/>
      <c r="AF70" s="350"/>
      <c r="AG70" s="352">
        <f>'403 - Úprava zelených pásů'!J32</f>
        <v>0</v>
      </c>
      <c r="AH70" s="353"/>
      <c r="AI70" s="353"/>
      <c r="AJ70" s="353"/>
      <c r="AK70" s="353"/>
      <c r="AL70" s="353"/>
      <c r="AM70" s="353"/>
      <c r="AN70" s="352">
        <f t="shared" si="0"/>
        <v>0</v>
      </c>
      <c r="AO70" s="353"/>
      <c r="AP70" s="353"/>
      <c r="AQ70" s="101" t="s">
        <v>90</v>
      </c>
      <c r="AR70" s="56"/>
      <c r="AS70" s="102">
        <v>0</v>
      </c>
      <c r="AT70" s="103">
        <f t="shared" si="1"/>
        <v>0</v>
      </c>
      <c r="AU70" s="104">
        <f>'403 - Úprava zelených pásů'!P89</f>
        <v>0</v>
      </c>
      <c r="AV70" s="103">
        <f>'403 - Úprava zelených pásů'!J35</f>
        <v>0</v>
      </c>
      <c r="AW70" s="103">
        <f>'403 - Úprava zelených pásů'!J36</f>
        <v>0</v>
      </c>
      <c r="AX70" s="103">
        <f>'403 - Úprava zelených pásů'!J37</f>
        <v>0</v>
      </c>
      <c r="AY70" s="103">
        <f>'403 - Úprava zelených pásů'!J38</f>
        <v>0</v>
      </c>
      <c r="AZ70" s="103">
        <f>'403 - Úprava zelených pásů'!F35</f>
        <v>0</v>
      </c>
      <c r="BA70" s="103">
        <f>'403 - Úprava zelených pásů'!F36</f>
        <v>0</v>
      </c>
      <c r="BB70" s="103">
        <f>'403 - Úprava zelených pásů'!F37</f>
        <v>0</v>
      </c>
      <c r="BC70" s="103">
        <f>'403 - Úprava zelených pásů'!F38</f>
        <v>0</v>
      </c>
      <c r="BD70" s="105">
        <f>'403 - Úprava zelených pásů'!F39</f>
        <v>0</v>
      </c>
      <c r="BT70" s="106" t="s">
        <v>86</v>
      </c>
      <c r="BV70" s="106" t="s">
        <v>79</v>
      </c>
      <c r="BW70" s="106" t="s">
        <v>124</v>
      </c>
      <c r="BX70" s="106" t="s">
        <v>118</v>
      </c>
      <c r="CL70" s="106" t="s">
        <v>19</v>
      </c>
    </row>
    <row r="71" spans="1:91" s="7" customFormat="1" ht="16.5" customHeight="1">
      <c r="B71" s="89"/>
      <c r="C71" s="90"/>
      <c r="D71" s="351" t="s">
        <v>125</v>
      </c>
      <c r="E71" s="351"/>
      <c r="F71" s="351"/>
      <c r="G71" s="351"/>
      <c r="H71" s="351"/>
      <c r="I71" s="91"/>
      <c r="J71" s="351" t="s">
        <v>126</v>
      </c>
      <c r="K71" s="351"/>
      <c r="L71" s="351"/>
      <c r="M71" s="351"/>
      <c r="N71" s="351"/>
      <c r="O71" s="351"/>
      <c r="P71" s="351"/>
      <c r="Q71" s="351"/>
      <c r="R71" s="351"/>
      <c r="S71" s="351"/>
      <c r="T71" s="351"/>
      <c r="U71" s="351"/>
      <c r="V71" s="351"/>
      <c r="W71" s="351"/>
      <c r="X71" s="351"/>
      <c r="Y71" s="351"/>
      <c r="Z71" s="351"/>
      <c r="AA71" s="351"/>
      <c r="AB71" s="351"/>
      <c r="AC71" s="351"/>
      <c r="AD71" s="351"/>
      <c r="AE71" s="351"/>
      <c r="AF71" s="351"/>
      <c r="AG71" s="354">
        <f>ROUND(AG72+SUM(AG73:AG78),2)</f>
        <v>0</v>
      </c>
      <c r="AH71" s="355"/>
      <c r="AI71" s="355"/>
      <c r="AJ71" s="355"/>
      <c r="AK71" s="355"/>
      <c r="AL71" s="355"/>
      <c r="AM71" s="355"/>
      <c r="AN71" s="356">
        <f t="shared" si="0"/>
        <v>0</v>
      </c>
      <c r="AO71" s="355"/>
      <c r="AP71" s="355"/>
      <c r="AQ71" s="92" t="s">
        <v>83</v>
      </c>
      <c r="AR71" s="93"/>
      <c r="AS71" s="94">
        <f>ROUND(AS72+SUM(AS73:AS78),2)</f>
        <v>0</v>
      </c>
      <c r="AT71" s="95">
        <f t="shared" si="1"/>
        <v>0</v>
      </c>
      <c r="AU71" s="96">
        <f>ROUND(AU72+SUM(AU73:AU78),5)</f>
        <v>0</v>
      </c>
      <c r="AV71" s="95">
        <f>ROUND(AZ71*L29,2)</f>
        <v>0</v>
      </c>
      <c r="AW71" s="95">
        <f>ROUND(BA71*L30,2)</f>
        <v>0</v>
      </c>
      <c r="AX71" s="95">
        <f>ROUND(BB71*L29,2)</f>
        <v>0</v>
      </c>
      <c r="AY71" s="95">
        <f>ROUND(BC71*L30,2)</f>
        <v>0</v>
      </c>
      <c r="AZ71" s="95">
        <f>ROUND(AZ72+SUM(AZ73:AZ78),2)</f>
        <v>0</v>
      </c>
      <c r="BA71" s="95">
        <f>ROUND(BA72+SUM(BA73:BA78),2)</f>
        <v>0</v>
      </c>
      <c r="BB71" s="95">
        <f>ROUND(BB72+SUM(BB73:BB78),2)</f>
        <v>0</v>
      </c>
      <c r="BC71" s="95">
        <f>ROUND(BC72+SUM(BC73:BC78),2)</f>
        <v>0</v>
      </c>
      <c r="BD71" s="97">
        <f>ROUND(BD72+SUM(BD73:BD78),2)</f>
        <v>0</v>
      </c>
      <c r="BS71" s="98" t="s">
        <v>76</v>
      </c>
      <c r="BT71" s="98" t="s">
        <v>84</v>
      </c>
      <c r="BU71" s="98" t="s">
        <v>78</v>
      </c>
      <c r="BV71" s="98" t="s">
        <v>79</v>
      </c>
      <c r="BW71" s="98" t="s">
        <v>127</v>
      </c>
      <c r="BX71" s="98" t="s">
        <v>5</v>
      </c>
      <c r="CL71" s="98" t="s">
        <v>19</v>
      </c>
      <c r="CM71" s="98" t="s">
        <v>86</v>
      </c>
    </row>
    <row r="72" spans="1:91" s="4" customFormat="1" ht="23.25" customHeight="1">
      <c r="A72" s="99" t="s">
        <v>87</v>
      </c>
      <c r="B72" s="54"/>
      <c r="C72" s="100"/>
      <c r="D72" s="100"/>
      <c r="E72" s="350" t="s">
        <v>128</v>
      </c>
      <c r="F72" s="350"/>
      <c r="G72" s="350"/>
      <c r="H72" s="350"/>
      <c r="I72" s="350"/>
      <c r="J72" s="100"/>
      <c r="K72" s="350" t="s">
        <v>129</v>
      </c>
      <c r="L72" s="350"/>
      <c r="M72" s="350"/>
      <c r="N72" s="350"/>
      <c r="O72" s="350"/>
      <c r="P72" s="350"/>
      <c r="Q72" s="350"/>
      <c r="R72" s="350"/>
      <c r="S72" s="350"/>
      <c r="T72" s="350"/>
      <c r="U72" s="350"/>
      <c r="V72" s="350"/>
      <c r="W72" s="350"/>
      <c r="X72" s="350"/>
      <c r="Y72" s="350"/>
      <c r="Z72" s="350"/>
      <c r="AA72" s="350"/>
      <c r="AB72" s="350"/>
      <c r="AC72" s="350"/>
      <c r="AD72" s="350"/>
      <c r="AE72" s="350"/>
      <c r="AF72" s="350"/>
      <c r="AG72" s="352">
        <f>'501 - Záhon č.1 (v úseku ...'!J32</f>
        <v>0</v>
      </c>
      <c r="AH72" s="353"/>
      <c r="AI72" s="353"/>
      <c r="AJ72" s="353"/>
      <c r="AK72" s="353"/>
      <c r="AL72" s="353"/>
      <c r="AM72" s="353"/>
      <c r="AN72" s="352">
        <f t="shared" si="0"/>
        <v>0</v>
      </c>
      <c r="AO72" s="353"/>
      <c r="AP72" s="353"/>
      <c r="AQ72" s="101" t="s">
        <v>90</v>
      </c>
      <c r="AR72" s="56"/>
      <c r="AS72" s="102">
        <v>0</v>
      </c>
      <c r="AT72" s="103">
        <f t="shared" si="1"/>
        <v>0</v>
      </c>
      <c r="AU72" s="104">
        <f>'501 - Záhon č.1 (v úseku ...'!P92</f>
        <v>0</v>
      </c>
      <c r="AV72" s="103">
        <f>'501 - Záhon č.1 (v úseku ...'!J35</f>
        <v>0</v>
      </c>
      <c r="AW72" s="103">
        <f>'501 - Záhon č.1 (v úseku ...'!J36</f>
        <v>0</v>
      </c>
      <c r="AX72" s="103">
        <f>'501 - Záhon č.1 (v úseku ...'!J37</f>
        <v>0</v>
      </c>
      <c r="AY72" s="103">
        <f>'501 - Záhon č.1 (v úseku ...'!J38</f>
        <v>0</v>
      </c>
      <c r="AZ72" s="103">
        <f>'501 - Záhon č.1 (v úseku ...'!F35</f>
        <v>0</v>
      </c>
      <c r="BA72" s="103">
        <f>'501 - Záhon č.1 (v úseku ...'!F36</f>
        <v>0</v>
      </c>
      <c r="BB72" s="103">
        <f>'501 - Záhon č.1 (v úseku ...'!F37</f>
        <v>0</v>
      </c>
      <c r="BC72" s="103">
        <f>'501 - Záhon č.1 (v úseku ...'!F38</f>
        <v>0</v>
      </c>
      <c r="BD72" s="105">
        <f>'501 - Záhon č.1 (v úseku ...'!F39</f>
        <v>0</v>
      </c>
      <c r="BT72" s="106" t="s">
        <v>86</v>
      </c>
      <c r="BV72" s="106" t="s">
        <v>79</v>
      </c>
      <c r="BW72" s="106" t="s">
        <v>130</v>
      </c>
      <c r="BX72" s="106" t="s">
        <v>127</v>
      </c>
      <c r="CL72" s="106" t="s">
        <v>19</v>
      </c>
    </row>
    <row r="73" spans="1:91" s="4" customFormat="1" ht="23.25" customHeight="1">
      <c r="A73" s="99" t="s">
        <v>87</v>
      </c>
      <c r="B73" s="54"/>
      <c r="C73" s="100"/>
      <c r="D73" s="100"/>
      <c r="E73" s="350" t="s">
        <v>131</v>
      </c>
      <c r="F73" s="350"/>
      <c r="G73" s="350"/>
      <c r="H73" s="350"/>
      <c r="I73" s="350"/>
      <c r="J73" s="100"/>
      <c r="K73" s="350" t="s">
        <v>132</v>
      </c>
      <c r="L73" s="350"/>
      <c r="M73" s="350"/>
      <c r="N73" s="350"/>
      <c r="O73" s="350"/>
      <c r="P73" s="350"/>
      <c r="Q73" s="350"/>
      <c r="R73" s="350"/>
      <c r="S73" s="350"/>
      <c r="T73" s="350"/>
      <c r="U73" s="350"/>
      <c r="V73" s="350"/>
      <c r="W73" s="350"/>
      <c r="X73" s="350"/>
      <c r="Y73" s="350"/>
      <c r="Z73" s="350"/>
      <c r="AA73" s="350"/>
      <c r="AB73" s="350"/>
      <c r="AC73" s="350"/>
      <c r="AD73" s="350"/>
      <c r="AE73" s="350"/>
      <c r="AF73" s="350"/>
      <c r="AG73" s="352">
        <f>'502 - Záhon č.2 (v úseku ...'!J32</f>
        <v>0</v>
      </c>
      <c r="AH73" s="353"/>
      <c r="AI73" s="353"/>
      <c r="AJ73" s="353"/>
      <c r="AK73" s="353"/>
      <c r="AL73" s="353"/>
      <c r="AM73" s="353"/>
      <c r="AN73" s="352">
        <f t="shared" si="0"/>
        <v>0</v>
      </c>
      <c r="AO73" s="353"/>
      <c r="AP73" s="353"/>
      <c r="AQ73" s="101" t="s">
        <v>90</v>
      </c>
      <c r="AR73" s="56"/>
      <c r="AS73" s="102">
        <v>0</v>
      </c>
      <c r="AT73" s="103">
        <f t="shared" si="1"/>
        <v>0</v>
      </c>
      <c r="AU73" s="104">
        <f>'502 - Záhon č.2 (v úseku ...'!P92</f>
        <v>0</v>
      </c>
      <c r="AV73" s="103">
        <f>'502 - Záhon č.2 (v úseku ...'!J35</f>
        <v>0</v>
      </c>
      <c r="AW73" s="103">
        <f>'502 - Záhon č.2 (v úseku ...'!J36</f>
        <v>0</v>
      </c>
      <c r="AX73" s="103">
        <f>'502 - Záhon č.2 (v úseku ...'!J37</f>
        <v>0</v>
      </c>
      <c r="AY73" s="103">
        <f>'502 - Záhon č.2 (v úseku ...'!J38</f>
        <v>0</v>
      </c>
      <c r="AZ73" s="103">
        <f>'502 - Záhon č.2 (v úseku ...'!F35</f>
        <v>0</v>
      </c>
      <c r="BA73" s="103">
        <f>'502 - Záhon č.2 (v úseku ...'!F36</f>
        <v>0</v>
      </c>
      <c r="BB73" s="103">
        <f>'502 - Záhon č.2 (v úseku ...'!F37</f>
        <v>0</v>
      </c>
      <c r="BC73" s="103">
        <f>'502 - Záhon č.2 (v úseku ...'!F38</f>
        <v>0</v>
      </c>
      <c r="BD73" s="105">
        <f>'502 - Záhon č.2 (v úseku ...'!F39</f>
        <v>0</v>
      </c>
      <c r="BT73" s="106" t="s">
        <v>86</v>
      </c>
      <c r="BV73" s="106" t="s">
        <v>79</v>
      </c>
      <c r="BW73" s="106" t="s">
        <v>133</v>
      </c>
      <c r="BX73" s="106" t="s">
        <v>127</v>
      </c>
      <c r="CL73" s="106" t="s">
        <v>19</v>
      </c>
    </row>
    <row r="74" spans="1:91" s="4" customFormat="1" ht="23.25" customHeight="1">
      <c r="A74" s="99" t="s">
        <v>87</v>
      </c>
      <c r="B74" s="54"/>
      <c r="C74" s="100"/>
      <c r="D74" s="100"/>
      <c r="E74" s="350" t="s">
        <v>134</v>
      </c>
      <c r="F74" s="350"/>
      <c r="G74" s="350"/>
      <c r="H74" s="350"/>
      <c r="I74" s="350"/>
      <c r="J74" s="100"/>
      <c r="K74" s="350" t="s">
        <v>135</v>
      </c>
      <c r="L74" s="350"/>
      <c r="M74" s="350"/>
      <c r="N74" s="350"/>
      <c r="O74" s="350"/>
      <c r="P74" s="350"/>
      <c r="Q74" s="350"/>
      <c r="R74" s="350"/>
      <c r="S74" s="350"/>
      <c r="T74" s="350"/>
      <c r="U74" s="350"/>
      <c r="V74" s="350"/>
      <c r="W74" s="350"/>
      <c r="X74" s="350"/>
      <c r="Y74" s="350"/>
      <c r="Z74" s="350"/>
      <c r="AA74" s="350"/>
      <c r="AB74" s="350"/>
      <c r="AC74" s="350"/>
      <c r="AD74" s="350"/>
      <c r="AE74" s="350"/>
      <c r="AF74" s="350"/>
      <c r="AG74" s="352">
        <f>'503 - Záhon č.3 (v úseku ...'!J32</f>
        <v>0</v>
      </c>
      <c r="AH74" s="353"/>
      <c r="AI74" s="353"/>
      <c r="AJ74" s="353"/>
      <c r="AK74" s="353"/>
      <c r="AL74" s="353"/>
      <c r="AM74" s="353"/>
      <c r="AN74" s="352">
        <f t="shared" si="0"/>
        <v>0</v>
      </c>
      <c r="AO74" s="353"/>
      <c r="AP74" s="353"/>
      <c r="AQ74" s="101" t="s">
        <v>90</v>
      </c>
      <c r="AR74" s="56"/>
      <c r="AS74" s="102">
        <v>0</v>
      </c>
      <c r="AT74" s="103">
        <f t="shared" si="1"/>
        <v>0</v>
      </c>
      <c r="AU74" s="104">
        <f>'503 - Záhon č.3 (v úseku ...'!P92</f>
        <v>0</v>
      </c>
      <c r="AV74" s="103">
        <f>'503 - Záhon č.3 (v úseku ...'!J35</f>
        <v>0</v>
      </c>
      <c r="AW74" s="103">
        <f>'503 - Záhon č.3 (v úseku ...'!J36</f>
        <v>0</v>
      </c>
      <c r="AX74" s="103">
        <f>'503 - Záhon č.3 (v úseku ...'!J37</f>
        <v>0</v>
      </c>
      <c r="AY74" s="103">
        <f>'503 - Záhon č.3 (v úseku ...'!J38</f>
        <v>0</v>
      </c>
      <c r="AZ74" s="103">
        <f>'503 - Záhon č.3 (v úseku ...'!F35</f>
        <v>0</v>
      </c>
      <c r="BA74" s="103">
        <f>'503 - Záhon č.3 (v úseku ...'!F36</f>
        <v>0</v>
      </c>
      <c r="BB74" s="103">
        <f>'503 - Záhon č.3 (v úseku ...'!F37</f>
        <v>0</v>
      </c>
      <c r="BC74" s="103">
        <f>'503 - Záhon č.3 (v úseku ...'!F38</f>
        <v>0</v>
      </c>
      <c r="BD74" s="105">
        <f>'503 - Záhon č.3 (v úseku ...'!F39</f>
        <v>0</v>
      </c>
      <c r="BT74" s="106" t="s">
        <v>86</v>
      </c>
      <c r="BV74" s="106" t="s">
        <v>79</v>
      </c>
      <c r="BW74" s="106" t="s">
        <v>136</v>
      </c>
      <c r="BX74" s="106" t="s">
        <v>127</v>
      </c>
      <c r="CL74" s="106" t="s">
        <v>19</v>
      </c>
    </row>
    <row r="75" spans="1:91" s="4" customFormat="1" ht="23.25" customHeight="1">
      <c r="A75" s="99" t="s">
        <v>87</v>
      </c>
      <c r="B75" s="54"/>
      <c r="C75" s="100"/>
      <c r="D75" s="100"/>
      <c r="E75" s="350" t="s">
        <v>137</v>
      </c>
      <c r="F75" s="350"/>
      <c r="G75" s="350"/>
      <c r="H75" s="350"/>
      <c r="I75" s="350"/>
      <c r="J75" s="100"/>
      <c r="K75" s="350" t="s">
        <v>138</v>
      </c>
      <c r="L75" s="350"/>
      <c r="M75" s="350"/>
      <c r="N75" s="350"/>
      <c r="O75" s="350"/>
      <c r="P75" s="350"/>
      <c r="Q75" s="350"/>
      <c r="R75" s="350"/>
      <c r="S75" s="350"/>
      <c r="T75" s="350"/>
      <c r="U75" s="350"/>
      <c r="V75" s="350"/>
      <c r="W75" s="350"/>
      <c r="X75" s="350"/>
      <c r="Y75" s="350"/>
      <c r="Z75" s="350"/>
      <c r="AA75" s="350"/>
      <c r="AB75" s="350"/>
      <c r="AC75" s="350"/>
      <c r="AD75" s="350"/>
      <c r="AE75" s="350"/>
      <c r="AF75" s="350"/>
      <c r="AG75" s="352">
        <f>'504 - Záhon č.4 (v úseku ...'!J32</f>
        <v>0</v>
      </c>
      <c r="AH75" s="353"/>
      <c r="AI75" s="353"/>
      <c r="AJ75" s="353"/>
      <c r="AK75" s="353"/>
      <c r="AL75" s="353"/>
      <c r="AM75" s="353"/>
      <c r="AN75" s="352">
        <f t="shared" si="0"/>
        <v>0</v>
      </c>
      <c r="AO75" s="353"/>
      <c r="AP75" s="353"/>
      <c r="AQ75" s="101" t="s">
        <v>90</v>
      </c>
      <c r="AR75" s="56"/>
      <c r="AS75" s="102">
        <v>0</v>
      </c>
      <c r="AT75" s="103">
        <f t="shared" si="1"/>
        <v>0</v>
      </c>
      <c r="AU75" s="104">
        <f>'504 - Záhon č.4 (v úseku ...'!P92</f>
        <v>0</v>
      </c>
      <c r="AV75" s="103">
        <f>'504 - Záhon č.4 (v úseku ...'!J35</f>
        <v>0</v>
      </c>
      <c r="AW75" s="103">
        <f>'504 - Záhon č.4 (v úseku ...'!J36</f>
        <v>0</v>
      </c>
      <c r="AX75" s="103">
        <f>'504 - Záhon č.4 (v úseku ...'!J37</f>
        <v>0</v>
      </c>
      <c r="AY75" s="103">
        <f>'504 - Záhon č.4 (v úseku ...'!J38</f>
        <v>0</v>
      </c>
      <c r="AZ75" s="103">
        <f>'504 - Záhon č.4 (v úseku ...'!F35</f>
        <v>0</v>
      </c>
      <c r="BA75" s="103">
        <f>'504 - Záhon č.4 (v úseku ...'!F36</f>
        <v>0</v>
      </c>
      <c r="BB75" s="103">
        <f>'504 - Záhon č.4 (v úseku ...'!F37</f>
        <v>0</v>
      </c>
      <c r="BC75" s="103">
        <f>'504 - Záhon č.4 (v úseku ...'!F38</f>
        <v>0</v>
      </c>
      <c r="BD75" s="105">
        <f>'504 - Záhon č.4 (v úseku ...'!F39</f>
        <v>0</v>
      </c>
      <c r="BT75" s="106" t="s">
        <v>86</v>
      </c>
      <c r="BV75" s="106" t="s">
        <v>79</v>
      </c>
      <c r="BW75" s="106" t="s">
        <v>139</v>
      </c>
      <c r="BX75" s="106" t="s">
        <v>127</v>
      </c>
      <c r="CL75" s="106" t="s">
        <v>19</v>
      </c>
    </row>
    <row r="76" spans="1:91" s="4" customFormat="1" ht="23.25" customHeight="1">
      <c r="A76" s="99" t="s">
        <v>87</v>
      </c>
      <c r="B76" s="54"/>
      <c r="C76" s="100"/>
      <c r="D76" s="100"/>
      <c r="E76" s="350" t="s">
        <v>140</v>
      </c>
      <c r="F76" s="350"/>
      <c r="G76" s="350"/>
      <c r="H76" s="350"/>
      <c r="I76" s="350"/>
      <c r="J76" s="100"/>
      <c r="K76" s="350" t="s">
        <v>141</v>
      </c>
      <c r="L76" s="350"/>
      <c r="M76" s="350"/>
      <c r="N76" s="350"/>
      <c r="O76" s="350"/>
      <c r="P76" s="350"/>
      <c r="Q76" s="350"/>
      <c r="R76" s="350"/>
      <c r="S76" s="350"/>
      <c r="T76" s="350"/>
      <c r="U76" s="350"/>
      <c r="V76" s="350"/>
      <c r="W76" s="350"/>
      <c r="X76" s="350"/>
      <c r="Y76" s="350"/>
      <c r="Z76" s="350"/>
      <c r="AA76" s="350"/>
      <c r="AB76" s="350"/>
      <c r="AC76" s="350"/>
      <c r="AD76" s="350"/>
      <c r="AE76" s="350"/>
      <c r="AF76" s="350"/>
      <c r="AG76" s="352">
        <f>'505 - Záhon č.5 (v úseku ...'!J32</f>
        <v>0</v>
      </c>
      <c r="AH76" s="353"/>
      <c r="AI76" s="353"/>
      <c r="AJ76" s="353"/>
      <c r="AK76" s="353"/>
      <c r="AL76" s="353"/>
      <c r="AM76" s="353"/>
      <c r="AN76" s="352">
        <f t="shared" si="0"/>
        <v>0</v>
      </c>
      <c r="AO76" s="353"/>
      <c r="AP76" s="353"/>
      <c r="AQ76" s="101" t="s">
        <v>90</v>
      </c>
      <c r="AR76" s="56"/>
      <c r="AS76" s="102">
        <v>0</v>
      </c>
      <c r="AT76" s="103">
        <f t="shared" si="1"/>
        <v>0</v>
      </c>
      <c r="AU76" s="104">
        <f>'505 - Záhon č.5 (v úseku ...'!P92</f>
        <v>0</v>
      </c>
      <c r="AV76" s="103">
        <f>'505 - Záhon č.5 (v úseku ...'!J35</f>
        <v>0</v>
      </c>
      <c r="AW76" s="103">
        <f>'505 - Záhon č.5 (v úseku ...'!J36</f>
        <v>0</v>
      </c>
      <c r="AX76" s="103">
        <f>'505 - Záhon č.5 (v úseku ...'!J37</f>
        <v>0</v>
      </c>
      <c r="AY76" s="103">
        <f>'505 - Záhon č.5 (v úseku ...'!J38</f>
        <v>0</v>
      </c>
      <c r="AZ76" s="103">
        <f>'505 - Záhon č.5 (v úseku ...'!F35</f>
        <v>0</v>
      </c>
      <c r="BA76" s="103">
        <f>'505 - Záhon č.5 (v úseku ...'!F36</f>
        <v>0</v>
      </c>
      <c r="BB76" s="103">
        <f>'505 - Záhon č.5 (v úseku ...'!F37</f>
        <v>0</v>
      </c>
      <c r="BC76" s="103">
        <f>'505 - Záhon č.5 (v úseku ...'!F38</f>
        <v>0</v>
      </c>
      <c r="BD76" s="105">
        <f>'505 - Záhon č.5 (v úseku ...'!F39</f>
        <v>0</v>
      </c>
      <c r="BT76" s="106" t="s">
        <v>86</v>
      </c>
      <c r="BV76" s="106" t="s">
        <v>79</v>
      </c>
      <c r="BW76" s="106" t="s">
        <v>142</v>
      </c>
      <c r="BX76" s="106" t="s">
        <v>127</v>
      </c>
      <c r="CL76" s="106" t="s">
        <v>19</v>
      </c>
    </row>
    <row r="77" spans="1:91" s="4" customFormat="1" ht="23.25" customHeight="1">
      <c r="A77" s="99" t="s">
        <v>87</v>
      </c>
      <c r="B77" s="54"/>
      <c r="C77" s="100"/>
      <c r="D77" s="100"/>
      <c r="E77" s="350" t="s">
        <v>143</v>
      </c>
      <c r="F77" s="350"/>
      <c r="G77" s="350"/>
      <c r="H77" s="350"/>
      <c r="I77" s="350"/>
      <c r="J77" s="100"/>
      <c r="K77" s="350" t="s">
        <v>144</v>
      </c>
      <c r="L77" s="350"/>
      <c r="M77" s="350"/>
      <c r="N77" s="350"/>
      <c r="O77" s="350"/>
      <c r="P77" s="350"/>
      <c r="Q77" s="350"/>
      <c r="R77" s="350"/>
      <c r="S77" s="350"/>
      <c r="T77" s="350"/>
      <c r="U77" s="350"/>
      <c r="V77" s="350"/>
      <c r="W77" s="350"/>
      <c r="X77" s="350"/>
      <c r="Y77" s="350"/>
      <c r="Z77" s="350"/>
      <c r="AA77" s="350"/>
      <c r="AB77" s="350"/>
      <c r="AC77" s="350"/>
      <c r="AD77" s="350"/>
      <c r="AE77" s="350"/>
      <c r="AF77" s="350"/>
      <c r="AG77" s="352">
        <f>'506 - Záhon č.6 (v úseku ...'!J32</f>
        <v>0</v>
      </c>
      <c r="AH77" s="353"/>
      <c r="AI77" s="353"/>
      <c r="AJ77" s="353"/>
      <c r="AK77" s="353"/>
      <c r="AL77" s="353"/>
      <c r="AM77" s="353"/>
      <c r="AN77" s="352">
        <f t="shared" si="0"/>
        <v>0</v>
      </c>
      <c r="AO77" s="353"/>
      <c r="AP77" s="353"/>
      <c r="AQ77" s="101" t="s">
        <v>90</v>
      </c>
      <c r="AR77" s="56"/>
      <c r="AS77" s="102">
        <v>0</v>
      </c>
      <c r="AT77" s="103">
        <f t="shared" si="1"/>
        <v>0</v>
      </c>
      <c r="AU77" s="104">
        <f>'506 - Záhon č.6 (v úseku ...'!P91</f>
        <v>0</v>
      </c>
      <c r="AV77" s="103">
        <f>'506 - Záhon č.6 (v úseku ...'!J35</f>
        <v>0</v>
      </c>
      <c r="AW77" s="103">
        <f>'506 - Záhon č.6 (v úseku ...'!J36</f>
        <v>0</v>
      </c>
      <c r="AX77" s="103">
        <f>'506 - Záhon č.6 (v úseku ...'!J37</f>
        <v>0</v>
      </c>
      <c r="AY77" s="103">
        <f>'506 - Záhon č.6 (v úseku ...'!J38</f>
        <v>0</v>
      </c>
      <c r="AZ77" s="103">
        <f>'506 - Záhon č.6 (v úseku ...'!F35</f>
        <v>0</v>
      </c>
      <c r="BA77" s="103">
        <f>'506 - Záhon č.6 (v úseku ...'!F36</f>
        <v>0</v>
      </c>
      <c r="BB77" s="103">
        <f>'506 - Záhon č.6 (v úseku ...'!F37</f>
        <v>0</v>
      </c>
      <c r="BC77" s="103">
        <f>'506 - Záhon č.6 (v úseku ...'!F38</f>
        <v>0</v>
      </c>
      <c r="BD77" s="105">
        <f>'506 - Záhon č.6 (v úseku ...'!F39</f>
        <v>0</v>
      </c>
      <c r="BT77" s="106" t="s">
        <v>86</v>
      </c>
      <c r="BV77" s="106" t="s">
        <v>79</v>
      </c>
      <c r="BW77" s="106" t="s">
        <v>145</v>
      </c>
      <c r="BX77" s="106" t="s">
        <v>127</v>
      </c>
      <c r="CL77" s="106" t="s">
        <v>19</v>
      </c>
    </row>
    <row r="78" spans="1:91" s="4" customFormat="1" ht="35.25" customHeight="1">
      <c r="B78" s="54"/>
      <c r="C78" s="100"/>
      <c r="D78" s="100"/>
      <c r="E78" s="350" t="s">
        <v>146</v>
      </c>
      <c r="F78" s="350"/>
      <c r="G78" s="350"/>
      <c r="H78" s="350"/>
      <c r="I78" s="350"/>
      <c r="J78" s="100"/>
      <c r="K78" s="350" t="s">
        <v>147</v>
      </c>
      <c r="L78" s="350"/>
      <c r="M78" s="350"/>
      <c r="N78" s="350"/>
      <c r="O78" s="350"/>
      <c r="P78" s="350"/>
      <c r="Q78" s="350"/>
      <c r="R78" s="350"/>
      <c r="S78" s="350"/>
      <c r="T78" s="350"/>
      <c r="U78" s="350"/>
      <c r="V78" s="350"/>
      <c r="W78" s="350"/>
      <c r="X78" s="350"/>
      <c r="Y78" s="350"/>
      <c r="Z78" s="350"/>
      <c r="AA78" s="350"/>
      <c r="AB78" s="350"/>
      <c r="AC78" s="350"/>
      <c r="AD78" s="350"/>
      <c r="AE78" s="350"/>
      <c r="AF78" s="350"/>
      <c r="AG78" s="357">
        <f>ROUND(SUM(AG79:AG83),2)</f>
        <v>0</v>
      </c>
      <c r="AH78" s="353"/>
      <c r="AI78" s="353"/>
      <c r="AJ78" s="353"/>
      <c r="AK78" s="353"/>
      <c r="AL78" s="353"/>
      <c r="AM78" s="353"/>
      <c r="AN78" s="352">
        <f t="shared" si="0"/>
        <v>0</v>
      </c>
      <c r="AO78" s="353"/>
      <c r="AP78" s="353"/>
      <c r="AQ78" s="101" t="s">
        <v>90</v>
      </c>
      <c r="AR78" s="56"/>
      <c r="AS78" s="102">
        <f>ROUND(SUM(AS79:AS83),2)</f>
        <v>0</v>
      </c>
      <c r="AT78" s="103">
        <f t="shared" si="1"/>
        <v>0</v>
      </c>
      <c r="AU78" s="104">
        <f>ROUND(SUM(AU79:AU83),5)</f>
        <v>0</v>
      </c>
      <c r="AV78" s="103">
        <f>ROUND(AZ78*L29,2)</f>
        <v>0</v>
      </c>
      <c r="AW78" s="103">
        <f>ROUND(BA78*L30,2)</f>
        <v>0</v>
      </c>
      <c r="AX78" s="103">
        <f>ROUND(BB78*L29,2)</f>
        <v>0</v>
      </c>
      <c r="AY78" s="103">
        <f>ROUND(BC78*L30,2)</f>
        <v>0</v>
      </c>
      <c r="AZ78" s="103">
        <f>ROUND(SUM(AZ79:AZ83),2)</f>
        <v>0</v>
      </c>
      <c r="BA78" s="103">
        <f>ROUND(SUM(BA79:BA83),2)</f>
        <v>0</v>
      </c>
      <c r="BB78" s="103">
        <f>ROUND(SUM(BB79:BB83),2)</f>
        <v>0</v>
      </c>
      <c r="BC78" s="103">
        <f>ROUND(SUM(BC79:BC83),2)</f>
        <v>0</v>
      </c>
      <c r="BD78" s="105">
        <f>ROUND(SUM(BD79:BD83),2)</f>
        <v>0</v>
      </c>
      <c r="BS78" s="106" t="s">
        <v>76</v>
      </c>
      <c r="BT78" s="106" t="s">
        <v>86</v>
      </c>
      <c r="BU78" s="106" t="s">
        <v>78</v>
      </c>
      <c r="BV78" s="106" t="s">
        <v>79</v>
      </c>
      <c r="BW78" s="106" t="s">
        <v>148</v>
      </c>
      <c r="BX78" s="106" t="s">
        <v>127</v>
      </c>
      <c r="CL78" s="106" t="s">
        <v>19</v>
      </c>
    </row>
    <row r="79" spans="1:91" s="4" customFormat="1" ht="16.5" customHeight="1">
      <c r="A79" s="99" t="s">
        <v>87</v>
      </c>
      <c r="B79" s="54"/>
      <c r="C79" s="100"/>
      <c r="D79" s="100"/>
      <c r="E79" s="100"/>
      <c r="F79" s="350" t="s">
        <v>149</v>
      </c>
      <c r="G79" s="350"/>
      <c r="H79" s="350"/>
      <c r="I79" s="350"/>
      <c r="J79" s="350"/>
      <c r="K79" s="100"/>
      <c r="L79" s="350" t="s">
        <v>150</v>
      </c>
      <c r="M79" s="350"/>
      <c r="N79" s="350"/>
      <c r="O79" s="350"/>
      <c r="P79" s="350"/>
      <c r="Q79" s="350"/>
      <c r="R79" s="350"/>
      <c r="S79" s="350"/>
      <c r="T79" s="350"/>
      <c r="U79" s="350"/>
      <c r="V79" s="350"/>
      <c r="W79" s="350"/>
      <c r="X79" s="350"/>
      <c r="Y79" s="350"/>
      <c r="Z79" s="350"/>
      <c r="AA79" s="350"/>
      <c r="AB79" s="350"/>
      <c r="AC79" s="350"/>
      <c r="AD79" s="350"/>
      <c r="AE79" s="350"/>
      <c r="AF79" s="350"/>
      <c r="AG79" s="352">
        <f>'5071 - Následná péče - 1....'!J34</f>
        <v>0</v>
      </c>
      <c r="AH79" s="353"/>
      <c r="AI79" s="353"/>
      <c r="AJ79" s="353"/>
      <c r="AK79" s="353"/>
      <c r="AL79" s="353"/>
      <c r="AM79" s="353"/>
      <c r="AN79" s="352">
        <f t="shared" si="0"/>
        <v>0</v>
      </c>
      <c r="AO79" s="353"/>
      <c r="AP79" s="353"/>
      <c r="AQ79" s="101" t="s">
        <v>90</v>
      </c>
      <c r="AR79" s="56"/>
      <c r="AS79" s="102">
        <v>0</v>
      </c>
      <c r="AT79" s="103">
        <f t="shared" si="1"/>
        <v>0</v>
      </c>
      <c r="AU79" s="104">
        <f>'5071 - Následná péče - 1....'!P98</f>
        <v>0</v>
      </c>
      <c r="AV79" s="103">
        <f>'5071 - Následná péče - 1....'!J37</f>
        <v>0</v>
      </c>
      <c r="AW79" s="103">
        <f>'5071 - Následná péče - 1....'!J38</f>
        <v>0</v>
      </c>
      <c r="AX79" s="103">
        <f>'5071 - Následná péče - 1....'!J39</f>
        <v>0</v>
      </c>
      <c r="AY79" s="103">
        <f>'5071 - Následná péče - 1....'!J40</f>
        <v>0</v>
      </c>
      <c r="AZ79" s="103">
        <f>'5071 - Následná péče - 1....'!F37</f>
        <v>0</v>
      </c>
      <c r="BA79" s="103">
        <f>'5071 - Následná péče - 1....'!F38</f>
        <v>0</v>
      </c>
      <c r="BB79" s="103">
        <f>'5071 - Následná péče - 1....'!F39</f>
        <v>0</v>
      </c>
      <c r="BC79" s="103">
        <f>'5071 - Následná péče - 1....'!F40</f>
        <v>0</v>
      </c>
      <c r="BD79" s="105">
        <f>'5071 - Následná péče - 1....'!F41</f>
        <v>0</v>
      </c>
      <c r="BT79" s="106" t="s">
        <v>151</v>
      </c>
      <c r="BV79" s="106" t="s">
        <v>79</v>
      </c>
      <c r="BW79" s="106" t="s">
        <v>152</v>
      </c>
      <c r="BX79" s="106" t="s">
        <v>148</v>
      </c>
      <c r="CL79" s="106" t="s">
        <v>19</v>
      </c>
    </row>
    <row r="80" spans="1:91" s="4" customFormat="1" ht="16.5" customHeight="1">
      <c r="A80" s="99" t="s">
        <v>87</v>
      </c>
      <c r="B80" s="54"/>
      <c r="C80" s="100"/>
      <c r="D80" s="100"/>
      <c r="E80" s="100"/>
      <c r="F80" s="350" t="s">
        <v>153</v>
      </c>
      <c r="G80" s="350"/>
      <c r="H80" s="350"/>
      <c r="I80" s="350"/>
      <c r="J80" s="350"/>
      <c r="K80" s="100"/>
      <c r="L80" s="350" t="s">
        <v>154</v>
      </c>
      <c r="M80" s="350"/>
      <c r="N80" s="350"/>
      <c r="O80" s="350"/>
      <c r="P80" s="350"/>
      <c r="Q80" s="350"/>
      <c r="R80" s="350"/>
      <c r="S80" s="350"/>
      <c r="T80" s="350"/>
      <c r="U80" s="350"/>
      <c r="V80" s="350"/>
      <c r="W80" s="350"/>
      <c r="X80" s="350"/>
      <c r="Y80" s="350"/>
      <c r="Z80" s="350"/>
      <c r="AA80" s="350"/>
      <c r="AB80" s="350"/>
      <c r="AC80" s="350"/>
      <c r="AD80" s="350"/>
      <c r="AE80" s="350"/>
      <c r="AF80" s="350"/>
      <c r="AG80" s="352">
        <f>'5072 - Následná péče - 2....'!J34</f>
        <v>0</v>
      </c>
      <c r="AH80" s="353"/>
      <c r="AI80" s="353"/>
      <c r="AJ80" s="353"/>
      <c r="AK80" s="353"/>
      <c r="AL80" s="353"/>
      <c r="AM80" s="353"/>
      <c r="AN80" s="352">
        <f t="shared" si="0"/>
        <v>0</v>
      </c>
      <c r="AO80" s="353"/>
      <c r="AP80" s="353"/>
      <c r="AQ80" s="101" t="s">
        <v>90</v>
      </c>
      <c r="AR80" s="56"/>
      <c r="AS80" s="102">
        <v>0</v>
      </c>
      <c r="AT80" s="103">
        <f t="shared" si="1"/>
        <v>0</v>
      </c>
      <c r="AU80" s="104">
        <f>'5072 - Následná péče - 2....'!P98</f>
        <v>0</v>
      </c>
      <c r="AV80" s="103">
        <f>'5072 - Následná péče - 2....'!J37</f>
        <v>0</v>
      </c>
      <c r="AW80" s="103">
        <f>'5072 - Následná péče - 2....'!J38</f>
        <v>0</v>
      </c>
      <c r="AX80" s="103">
        <f>'5072 - Následná péče - 2....'!J39</f>
        <v>0</v>
      </c>
      <c r="AY80" s="103">
        <f>'5072 - Následná péče - 2....'!J40</f>
        <v>0</v>
      </c>
      <c r="AZ80" s="103">
        <f>'5072 - Následná péče - 2....'!F37</f>
        <v>0</v>
      </c>
      <c r="BA80" s="103">
        <f>'5072 - Následná péče - 2....'!F38</f>
        <v>0</v>
      </c>
      <c r="BB80" s="103">
        <f>'5072 - Následná péče - 2....'!F39</f>
        <v>0</v>
      </c>
      <c r="BC80" s="103">
        <f>'5072 - Následná péče - 2....'!F40</f>
        <v>0</v>
      </c>
      <c r="BD80" s="105">
        <f>'5072 - Následná péče - 2....'!F41</f>
        <v>0</v>
      </c>
      <c r="BT80" s="106" t="s">
        <v>151</v>
      </c>
      <c r="BV80" s="106" t="s">
        <v>79</v>
      </c>
      <c r="BW80" s="106" t="s">
        <v>155</v>
      </c>
      <c r="BX80" s="106" t="s">
        <v>148</v>
      </c>
      <c r="CL80" s="106" t="s">
        <v>19</v>
      </c>
    </row>
    <row r="81" spans="1:91" s="4" customFormat="1" ht="16.5" customHeight="1">
      <c r="A81" s="99" t="s">
        <v>87</v>
      </c>
      <c r="B81" s="54"/>
      <c r="C81" s="100"/>
      <c r="D81" s="100"/>
      <c r="E81" s="100"/>
      <c r="F81" s="350" t="s">
        <v>156</v>
      </c>
      <c r="G81" s="350"/>
      <c r="H81" s="350"/>
      <c r="I81" s="350"/>
      <c r="J81" s="350"/>
      <c r="K81" s="100"/>
      <c r="L81" s="350" t="s">
        <v>157</v>
      </c>
      <c r="M81" s="350"/>
      <c r="N81" s="350"/>
      <c r="O81" s="350"/>
      <c r="P81" s="350"/>
      <c r="Q81" s="350"/>
      <c r="R81" s="350"/>
      <c r="S81" s="350"/>
      <c r="T81" s="350"/>
      <c r="U81" s="350"/>
      <c r="V81" s="350"/>
      <c r="W81" s="350"/>
      <c r="X81" s="350"/>
      <c r="Y81" s="350"/>
      <c r="Z81" s="350"/>
      <c r="AA81" s="350"/>
      <c r="AB81" s="350"/>
      <c r="AC81" s="350"/>
      <c r="AD81" s="350"/>
      <c r="AE81" s="350"/>
      <c r="AF81" s="350"/>
      <c r="AG81" s="352">
        <f>'5073 - Následná péče - 3....'!J34</f>
        <v>0</v>
      </c>
      <c r="AH81" s="353"/>
      <c r="AI81" s="353"/>
      <c r="AJ81" s="353"/>
      <c r="AK81" s="353"/>
      <c r="AL81" s="353"/>
      <c r="AM81" s="353"/>
      <c r="AN81" s="352">
        <f t="shared" si="0"/>
        <v>0</v>
      </c>
      <c r="AO81" s="353"/>
      <c r="AP81" s="353"/>
      <c r="AQ81" s="101" t="s">
        <v>90</v>
      </c>
      <c r="AR81" s="56"/>
      <c r="AS81" s="102">
        <v>0</v>
      </c>
      <c r="AT81" s="103">
        <f t="shared" si="1"/>
        <v>0</v>
      </c>
      <c r="AU81" s="104">
        <f>'5073 - Následná péče - 3....'!P98</f>
        <v>0</v>
      </c>
      <c r="AV81" s="103">
        <f>'5073 - Následná péče - 3....'!J37</f>
        <v>0</v>
      </c>
      <c r="AW81" s="103">
        <f>'5073 - Následná péče - 3....'!J38</f>
        <v>0</v>
      </c>
      <c r="AX81" s="103">
        <f>'5073 - Následná péče - 3....'!J39</f>
        <v>0</v>
      </c>
      <c r="AY81" s="103">
        <f>'5073 - Následná péče - 3....'!J40</f>
        <v>0</v>
      </c>
      <c r="AZ81" s="103">
        <f>'5073 - Následná péče - 3....'!F37</f>
        <v>0</v>
      </c>
      <c r="BA81" s="103">
        <f>'5073 - Následná péče - 3....'!F38</f>
        <v>0</v>
      </c>
      <c r="BB81" s="103">
        <f>'5073 - Následná péče - 3....'!F39</f>
        <v>0</v>
      </c>
      <c r="BC81" s="103">
        <f>'5073 - Následná péče - 3....'!F40</f>
        <v>0</v>
      </c>
      <c r="BD81" s="105">
        <f>'5073 - Následná péče - 3....'!F41</f>
        <v>0</v>
      </c>
      <c r="BT81" s="106" t="s">
        <v>151</v>
      </c>
      <c r="BV81" s="106" t="s">
        <v>79</v>
      </c>
      <c r="BW81" s="106" t="s">
        <v>158</v>
      </c>
      <c r="BX81" s="106" t="s">
        <v>148</v>
      </c>
      <c r="CL81" s="106" t="s">
        <v>19</v>
      </c>
    </row>
    <row r="82" spans="1:91" s="4" customFormat="1" ht="16.5" customHeight="1">
      <c r="A82" s="99" t="s">
        <v>87</v>
      </c>
      <c r="B82" s="54"/>
      <c r="C82" s="100"/>
      <c r="D82" s="100"/>
      <c r="E82" s="100"/>
      <c r="F82" s="350" t="s">
        <v>159</v>
      </c>
      <c r="G82" s="350"/>
      <c r="H82" s="350"/>
      <c r="I82" s="350"/>
      <c r="J82" s="350"/>
      <c r="K82" s="100"/>
      <c r="L82" s="350" t="s">
        <v>160</v>
      </c>
      <c r="M82" s="350"/>
      <c r="N82" s="350"/>
      <c r="O82" s="350"/>
      <c r="P82" s="350"/>
      <c r="Q82" s="350"/>
      <c r="R82" s="350"/>
      <c r="S82" s="350"/>
      <c r="T82" s="350"/>
      <c r="U82" s="350"/>
      <c r="V82" s="350"/>
      <c r="W82" s="350"/>
      <c r="X82" s="350"/>
      <c r="Y82" s="350"/>
      <c r="Z82" s="350"/>
      <c r="AA82" s="350"/>
      <c r="AB82" s="350"/>
      <c r="AC82" s="350"/>
      <c r="AD82" s="350"/>
      <c r="AE82" s="350"/>
      <c r="AF82" s="350"/>
      <c r="AG82" s="352">
        <f>'5074 - Následná péče - 4....'!J34</f>
        <v>0</v>
      </c>
      <c r="AH82" s="353"/>
      <c r="AI82" s="353"/>
      <c r="AJ82" s="353"/>
      <c r="AK82" s="353"/>
      <c r="AL82" s="353"/>
      <c r="AM82" s="353"/>
      <c r="AN82" s="352">
        <f t="shared" si="0"/>
        <v>0</v>
      </c>
      <c r="AO82" s="353"/>
      <c r="AP82" s="353"/>
      <c r="AQ82" s="101" t="s">
        <v>90</v>
      </c>
      <c r="AR82" s="56"/>
      <c r="AS82" s="102">
        <v>0</v>
      </c>
      <c r="AT82" s="103">
        <f t="shared" si="1"/>
        <v>0</v>
      </c>
      <c r="AU82" s="104">
        <f>'5074 - Následná péče - 4....'!P95</f>
        <v>0</v>
      </c>
      <c r="AV82" s="103">
        <f>'5074 - Následná péče - 4....'!J37</f>
        <v>0</v>
      </c>
      <c r="AW82" s="103">
        <f>'5074 - Následná péče - 4....'!J38</f>
        <v>0</v>
      </c>
      <c r="AX82" s="103">
        <f>'5074 - Následná péče - 4....'!J39</f>
        <v>0</v>
      </c>
      <c r="AY82" s="103">
        <f>'5074 - Následná péče - 4....'!J40</f>
        <v>0</v>
      </c>
      <c r="AZ82" s="103">
        <f>'5074 - Následná péče - 4....'!F37</f>
        <v>0</v>
      </c>
      <c r="BA82" s="103">
        <f>'5074 - Následná péče - 4....'!F38</f>
        <v>0</v>
      </c>
      <c r="BB82" s="103">
        <f>'5074 - Následná péče - 4....'!F39</f>
        <v>0</v>
      </c>
      <c r="BC82" s="103">
        <f>'5074 - Následná péče - 4....'!F40</f>
        <v>0</v>
      </c>
      <c r="BD82" s="105">
        <f>'5074 - Následná péče - 4....'!F41</f>
        <v>0</v>
      </c>
      <c r="BT82" s="106" t="s">
        <v>151</v>
      </c>
      <c r="BV82" s="106" t="s">
        <v>79</v>
      </c>
      <c r="BW82" s="106" t="s">
        <v>161</v>
      </c>
      <c r="BX82" s="106" t="s">
        <v>148</v>
      </c>
      <c r="CL82" s="106" t="s">
        <v>19</v>
      </c>
    </row>
    <row r="83" spans="1:91" s="4" customFormat="1" ht="16.5" customHeight="1">
      <c r="A83" s="99" t="s">
        <v>87</v>
      </c>
      <c r="B83" s="54"/>
      <c r="C83" s="100"/>
      <c r="D83" s="100"/>
      <c r="E83" s="100"/>
      <c r="F83" s="350" t="s">
        <v>162</v>
      </c>
      <c r="G83" s="350"/>
      <c r="H83" s="350"/>
      <c r="I83" s="350"/>
      <c r="J83" s="350"/>
      <c r="K83" s="100"/>
      <c r="L83" s="350" t="s">
        <v>163</v>
      </c>
      <c r="M83" s="350"/>
      <c r="N83" s="350"/>
      <c r="O83" s="350"/>
      <c r="P83" s="350"/>
      <c r="Q83" s="350"/>
      <c r="R83" s="350"/>
      <c r="S83" s="350"/>
      <c r="T83" s="350"/>
      <c r="U83" s="350"/>
      <c r="V83" s="350"/>
      <c r="W83" s="350"/>
      <c r="X83" s="350"/>
      <c r="Y83" s="350"/>
      <c r="Z83" s="350"/>
      <c r="AA83" s="350"/>
      <c r="AB83" s="350"/>
      <c r="AC83" s="350"/>
      <c r="AD83" s="350"/>
      <c r="AE83" s="350"/>
      <c r="AF83" s="350"/>
      <c r="AG83" s="352">
        <f>'5075 - Následná péče - 5....'!J34</f>
        <v>0</v>
      </c>
      <c r="AH83" s="353"/>
      <c r="AI83" s="353"/>
      <c r="AJ83" s="353"/>
      <c r="AK83" s="353"/>
      <c r="AL83" s="353"/>
      <c r="AM83" s="353"/>
      <c r="AN83" s="352">
        <f t="shared" si="0"/>
        <v>0</v>
      </c>
      <c r="AO83" s="353"/>
      <c r="AP83" s="353"/>
      <c r="AQ83" s="101" t="s">
        <v>90</v>
      </c>
      <c r="AR83" s="56"/>
      <c r="AS83" s="102">
        <v>0</v>
      </c>
      <c r="AT83" s="103">
        <f t="shared" si="1"/>
        <v>0</v>
      </c>
      <c r="AU83" s="104">
        <f>'5075 - Následná péče - 5....'!P95</f>
        <v>0</v>
      </c>
      <c r="AV83" s="103">
        <f>'5075 - Následná péče - 5....'!J37</f>
        <v>0</v>
      </c>
      <c r="AW83" s="103">
        <f>'5075 - Následná péče - 5....'!J38</f>
        <v>0</v>
      </c>
      <c r="AX83" s="103">
        <f>'5075 - Následná péče - 5....'!J39</f>
        <v>0</v>
      </c>
      <c r="AY83" s="103">
        <f>'5075 - Následná péče - 5....'!J40</f>
        <v>0</v>
      </c>
      <c r="AZ83" s="103">
        <f>'5075 - Následná péče - 5....'!F37</f>
        <v>0</v>
      </c>
      <c r="BA83" s="103">
        <f>'5075 - Následná péče - 5....'!F38</f>
        <v>0</v>
      </c>
      <c r="BB83" s="103">
        <f>'5075 - Následná péče - 5....'!F39</f>
        <v>0</v>
      </c>
      <c r="BC83" s="103">
        <f>'5075 - Následná péče - 5....'!F40</f>
        <v>0</v>
      </c>
      <c r="BD83" s="105">
        <f>'5075 - Následná péče - 5....'!F41</f>
        <v>0</v>
      </c>
      <c r="BT83" s="106" t="s">
        <v>151</v>
      </c>
      <c r="BV83" s="106" t="s">
        <v>79</v>
      </c>
      <c r="BW83" s="106" t="s">
        <v>164</v>
      </c>
      <c r="BX83" s="106" t="s">
        <v>148</v>
      </c>
      <c r="CL83" s="106" t="s">
        <v>19</v>
      </c>
    </row>
    <row r="84" spans="1:91" s="7" customFormat="1" ht="16.5" customHeight="1">
      <c r="A84" s="99" t="s">
        <v>87</v>
      </c>
      <c r="B84" s="89"/>
      <c r="C84" s="90"/>
      <c r="D84" s="351" t="s">
        <v>165</v>
      </c>
      <c r="E84" s="351"/>
      <c r="F84" s="351"/>
      <c r="G84" s="351"/>
      <c r="H84" s="351"/>
      <c r="I84" s="91"/>
      <c r="J84" s="351" t="s">
        <v>166</v>
      </c>
      <c r="K84" s="351"/>
      <c r="L84" s="351"/>
      <c r="M84" s="351"/>
      <c r="N84" s="351"/>
      <c r="O84" s="351"/>
      <c r="P84" s="351"/>
      <c r="Q84" s="351"/>
      <c r="R84" s="351"/>
      <c r="S84" s="351"/>
      <c r="T84" s="351"/>
      <c r="U84" s="351"/>
      <c r="V84" s="351"/>
      <c r="W84" s="351"/>
      <c r="X84" s="351"/>
      <c r="Y84" s="351"/>
      <c r="Z84" s="351"/>
      <c r="AA84" s="351"/>
      <c r="AB84" s="351"/>
      <c r="AC84" s="351"/>
      <c r="AD84" s="351"/>
      <c r="AE84" s="351"/>
      <c r="AF84" s="351"/>
      <c r="AG84" s="356">
        <f>'006 - Vedlejší náklady'!J30</f>
        <v>0</v>
      </c>
      <c r="AH84" s="355"/>
      <c r="AI84" s="355"/>
      <c r="AJ84" s="355"/>
      <c r="AK84" s="355"/>
      <c r="AL84" s="355"/>
      <c r="AM84" s="355"/>
      <c r="AN84" s="356">
        <f t="shared" si="0"/>
        <v>0</v>
      </c>
      <c r="AO84" s="355"/>
      <c r="AP84" s="355"/>
      <c r="AQ84" s="92" t="s">
        <v>167</v>
      </c>
      <c r="AR84" s="93"/>
      <c r="AS84" s="107">
        <v>0</v>
      </c>
      <c r="AT84" s="108">
        <f t="shared" si="1"/>
        <v>0</v>
      </c>
      <c r="AU84" s="109">
        <f>'006 - Vedlejší náklady'!P88</f>
        <v>0</v>
      </c>
      <c r="AV84" s="108">
        <f>'006 - Vedlejší náklady'!J33</f>
        <v>0</v>
      </c>
      <c r="AW84" s="108">
        <f>'006 - Vedlejší náklady'!J34</f>
        <v>0</v>
      </c>
      <c r="AX84" s="108">
        <f>'006 - Vedlejší náklady'!J35</f>
        <v>0</v>
      </c>
      <c r="AY84" s="108">
        <f>'006 - Vedlejší náklady'!J36</f>
        <v>0</v>
      </c>
      <c r="AZ84" s="108">
        <f>'006 - Vedlejší náklady'!F33</f>
        <v>0</v>
      </c>
      <c r="BA84" s="108">
        <f>'006 - Vedlejší náklady'!F34</f>
        <v>0</v>
      </c>
      <c r="BB84" s="108">
        <f>'006 - Vedlejší náklady'!F35</f>
        <v>0</v>
      </c>
      <c r="BC84" s="108">
        <f>'006 - Vedlejší náklady'!F36</f>
        <v>0</v>
      </c>
      <c r="BD84" s="110">
        <f>'006 - Vedlejší náklady'!F37</f>
        <v>0</v>
      </c>
      <c r="BT84" s="98" t="s">
        <v>84</v>
      </c>
      <c r="BV84" s="98" t="s">
        <v>79</v>
      </c>
      <c r="BW84" s="98" t="s">
        <v>168</v>
      </c>
      <c r="BX84" s="98" t="s">
        <v>5</v>
      </c>
      <c r="CL84" s="98" t="s">
        <v>19</v>
      </c>
      <c r="CM84" s="98" t="s">
        <v>86</v>
      </c>
    </row>
    <row r="85" spans="1:91" s="2" customFormat="1" ht="30" customHeight="1">
      <c r="A85" s="37"/>
      <c r="B85" s="38"/>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42"/>
      <c r="AS85" s="37"/>
      <c r="AT85" s="37"/>
      <c r="AU85" s="37"/>
      <c r="AV85" s="37"/>
      <c r="AW85" s="37"/>
      <c r="AX85" s="37"/>
      <c r="AY85" s="37"/>
      <c r="AZ85" s="37"/>
      <c r="BA85" s="37"/>
      <c r="BB85" s="37"/>
      <c r="BC85" s="37"/>
      <c r="BD85" s="37"/>
      <c r="BE85" s="37"/>
    </row>
    <row r="86" spans="1:91" s="2" customFormat="1" ht="6.95" customHeight="1">
      <c r="A86" s="37"/>
      <c r="B86" s="50"/>
      <c r="C86" s="51"/>
      <c r="D86" s="51"/>
      <c r="E86" s="51"/>
      <c r="F86" s="51"/>
      <c r="G86" s="51"/>
      <c r="H86" s="51"/>
      <c r="I86" s="51"/>
      <c r="J86" s="51"/>
      <c r="K86" s="51"/>
      <c r="L86" s="51"/>
      <c r="M86" s="51"/>
      <c r="N86" s="51"/>
      <c r="O86" s="51"/>
      <c r="P86" s="51"/>
      <c r="Q86" s="51"/>
      <c r="R86" s="51"/>
      <c r="S86" s="51"/>
      <c r="T86" s="51"/>
      <c r="U86" s="51"/>
      <c r="V86" s="51"/>
      <c r="W86" s="51"/>
      <c r="X86" s="51"/>
      <c r="Y86" s="51"/>
      <c r="Z86" s="51"/>
      <c r="AA86" s="51"/>
      <c r="AB86" s="51"/>
      <c r="AC86" s="51"/>
      <c r="AD86" s="51"/>
      <c r="AE86" s="51"/>
      <c r="AF86" s="51"/>
      <c r="AG86" s="51"/>
      <c r="AH86" s="51"/>
      <c r="AI86" s="51"/>
      <c r="AJ86" s="51"/>
      <c r="AK86" s="51"/>
      <c r="AL86" s="51"/>
      <c r="AM86" s="51"/>
      <c r="AN86" s="51"/>
      <c r="AO86" s="51"/>
      <c r="AP86" s="51"/>
      <c r="AQ86" s="51"/>
      <c r="AR86" s="42"/>
      <c r="AS86" s="37"/>
      <c r="AT86" s="37"/>
      <c r="AU86" s="37"/>
      <c r="AV86" s="37"/>
      <c r="AW86" s="37"/>
      <c r="AX86" s="37"/>
      <c r="AY86" s="37"/>
      <c r="AZ86" s="37"/>
      <c r="BA86" s="37"/>
      <c r="BB86" s="37"/>
      <c r="BC86" s="37"/>
      <c r="BD86" s="37"/>
      <c r="BE86" s="37"/>
    </row>
  </sheetData>
  <sheetProtection algorithmName="SHA-512" hashValue="bDQmtzS4kNhiG0xfdLwWhokKhIhqEZ5MpHDZuK2H9xXfHaQMGTw6zk2TR32kE7tU6VSXgN5FzGAkWf+FmBludw==" saltValue="HGzqap9Gq/jlL/dfMuWgIbyXtqKMP+xgHeBTOylO/k7eNkcKp8lEZjKN9jayIuEzJ9REq7tiWBNVciky/WCb9w==" spinCount="100000" sheet="1" objects="1" scenarios="1" formatColumns="0" formatRows="0"/>
  <mergeCells count="158">
    <mergeCell ref="L33:P33"/>
    <mergeCell ref="AK33:AO33"/>
    <mergeCell ref="W33:AE33"/>
    <mergeCell ref="AK35:AO35"/>
    <mergeCell ref="X35:AB35"/>
    <mergeCell ref="AR2:BE2"/>
    <mergeCell ref="BE5:BE32"/>
    <mergeCell ref="K5:AO5"/>
    <mergeCell ref="K6:AO6"/>
    <mergeCell ref="E14:AJ14"/>
    <mergeCell ref="E23:AN23"/>
    <mergeCell ref="AK26:AO26"/>
    <mergeCell ref="L28:P28"/>
    <mergeCell ref="W28:AE28"/>
    <mergeCell ref="AK28:AO28"/>
    <mergeCell ref="AK29:AO29"/>
    <mergeCell ref="L29:P29"/>
    <mergeCell ref="W29:AE29"/>
    <mergeCell ref="W30:AE30"/>
    <mergeCell ref="AK30:AO30"/>
    <mergeCell ref="L30:P30"/>
    <mergeCell ref="AK31:AO31"/>
    <mergeCell ref="W31:AE31"/>
    <mergeCell ref="L31:P31"/>
    <mergeCell ref="L32:P32"/>
    <mergeCell ref="W32:AE32"/>
    <mergeCell ref="AK32:AO32"/>
    <mergeCell ref="E62:I62"/>
    <mergeCell ref="D63:H63"/>
    <mergeCell ref="J63:AF63"/>
    <mergeCell ref="AM47:AN47"/>
    <mergeCell ref="AM49:AP49"/>
    <mergeCell ref="AS49:AT51"/>
    <mergeCell ref="AM50:AP50"/>
    <mergeCell ref="AN52:AP52"/>
    <mergeCell ref="AG52:AM52"/>
    <mergeCell ref="AG55:AM55"/>
    <mergeCell ref="AN55:AP55"/>
    <mergeCell ref="AN56:AP56"/>
    <mergeCell ref="AG56:AM56"/>
    <mergeCell ref="AN57:AP57"/>
    <mergeCell ref="AG57:AM57"/>
    <mergeCell ref="AN58:AP58"/>
    <mergeCell ref="AG58:AM58"/>
    <mergeCell ref="AN59:AP59"/>
    <mergeCell ref="AG59:AM59"/>
    <mergeCell ref="AN60:AP60"/>
    <mergeCell ref="AG60:AM60"/>
    <mergeCell ref="AG54:AM54"/>
    <mergeCell ref="AN54:AP54"/>
    <mergeCell ref="AN82:AP82"/>
    <mergeCell ref="AG82:AM82"/>
    <mergeCell ref="AN83:AP83"/>
    <mergeCell ref="AG83:AM83"/>
    <mergeCell ref="AN84:AP84"/>
    <mergeCell ref="AG84:AM84"/>
    <mergeCell ref="L45:AO45"/>
    <mergeCell ref="I52:AF52"/>
    <mergeCell ref="C52:G52"/>
    <mergeCell ref="J55:AF55"/>
    <mergeCell ref="D55:H55"/>
    <mergeCell ref="K56:AF56"/>
    <mergeCell ref="E56:I56"/>
    <mergeCell ref="K57:AF57"/>
    <mergeCell ref="E57:I57"/>
    <mergeCell ref="K58:AF58"/>
    <mergeCell ref="E58:I58"/>
    <mergeCell ref="J59:AF59"/>
    <mergeCell ref="D59:H59"/>
    <mergeCell ref="K60:AF60"/>
    <mergeCell ref="E60:I60"/>
    <mergeCell ref="K61:AF61"/>
    <mergeCell ref="E61:I61"/>
    <mergeCell ref="K62:AF62"/>
    <mergeCell ref="AN77:AP77"/>
    <mergeCell ref="AG77:AM77"/>
    <mergeCell ref="AN78:AP78"/>
    <mergeCell ref="AG78:AM78"/>
    <mergeCell ref="AN79:AP79"/>
    <mergeCell ref="AG79:AM79"/>
    <mergeCell ref="AN80:AP80"/>
    <mergeCell ref="AG80:AM80"/>
    <mergeCell ref="AN81:AP81"/>
    <mergeCell ref="AG81:AM81"/>
    <mergeCell ref="AG72:AM72"/>
    <mergeCell ref="AN72:AP72"/>
    <mergeCell ref="AG73:AM73"/>
    <mergeCell ref="AN73:AP73"/>
    <mergeCell ref="AN74:AP74"/>
    <mergeCell ref="AG74:AM74"/>
    <mergeCell ref="AG75:AM75"/>
    <mergeCell ref="AN75:AP75"/>
    <mergeCell ref="AN76:AP76"/>
    <mergeCell ref="AG76:AM76"/>
    <mergeCell ref="D84:H84"/>
    <mergeCell ref="J84:AF84"/>
    <mergeCell ref="AN61:AP61"/>
    <mergeCell ref="AG61:AM61"/>
    <mergeCell ref="AG62:AM62"/>
    <mergeCell ref="AN62:AP62"/>
    <mergeCell ref="AG63:AM63"/>
    <mergeCell ref="AN63:AP63"/>
    <mergeCell ref="AN64:AP64"/>
    <mergeCell ref="AG64:AM64"/>
    <mergeCell ref="AN65:AP65"/>
    <mergeCell ref="AG65:AM65"/>
    <mergeCell ref="AN66:AP66"/>
    <mergeCell ref="AG66:AM66"/>
    <mergeCell ref="AG67:AM67"/>
    <mergeCell ref="AN67:AP67"/>
    <mergeCell ref="AN68:AP68"/>
    <mergeCell ref="AG68:AM68"/>
    <mergeCell ref="AN69:AP69"/>
    <mergeCell ref="AG69:AM69"/>
    <mergeCell ref="AG70:AM70"/>
    <mergeCell ref="AN70:AP70"/>
    <mergeCell ref="AG71:AM71"/>
    <mergeCell ref="AN71:AP71"/>
    <mergeCell ref="F79:J79"/>
    <mergeCell ref="L79:AF79"/>
    <mergeCell ref="F80:J80"/>
    <mergeCell ref="L80:AF80"/>
    <mergeCell ref="F81:J81"/>
    <mergeCell ref="L81:AF81"/>
    <mergeCell ref="F82:J82"/>
    <mergeCell ref="L82:AF82"/>
    <mergeCell ref="F83:J83"/>
    <mergeCell ref="L83:AF83"/>
    <mergeCell ref="E74:I74"/>
    <mergeCell ref="K74:AF74"/>
    <mergeCell ref="K75:AF75"/>
    <mergeCell ref="E75:I75"/>
    <mergeCell ref="E76:I76"/>
    <mergeCell ref="K76:AF76"/>
    <mergeCell ref="E77:I77"/>
    <mergeCell ref="K77:AF77"/>
    <mergeCell ref="E78:I78"/>
    <mergeCell ref="K78:AF78"/>
    <mergeCell ref="K69:AF69"/>
    <mergeCell ref="E69:I69"/>
    <mergeCell ref="E70:I70"/>
    <mergeCell ref="K70:AF70"/>
    <mergeCell ref="D71:H71"/>
    <mergeCell ref="J71:AF71"/>
    <mergeCell ref="E72:I72"/>
    <mergeCell ref="K72:AF72"/>
    <mergeCell ref="E73:I73"/>
    <mergeCell ref="K73:AF73"/>
    <mergeCell ref="E64:I64"/>
    <mergeCell ref="K64:AF64"/>
    <mergeCell ref="E65:I65"/>
    <mergeCell ref="K65:AF65"/>
    <mergeCell ref="K66:AF66"/>
    <mergeCell ref="E66:I66"/>
    <mergeCell ref="J67:AF67"/>
    <mergeCell ref="D67:H67"/>
    <mergeCell ref="E68:I68"/>
    <mergeCell ref="K68:AF68"/>
  </mergeCells>
  <hyperlinks>
    <hyperlink ref="A56" location="'101 - Bourací a zemní práce'!C2" display="/" xr:uid="{00000000-0004-0000-0000-000000000000}"/>
    <hyperlink ref="A57" location="'102 - Nové konstrukce'!C2" display="/" xr:uid="{00000000-0004-0000-0000-000001000000}"/>
    <hyperlink ref="A58" location="'103 - Úprava zelených pásů'!C2" display="/" xr:uid="{00000000-0004-0000-0000-000002000000}"/>
    <hyperlink ref="A60" location="'201 - Bourací a zemní práce'!C2" display="/" xr:uid="{00000000-0004-0000-0000-000003000000}"/>
    <hyperlink ref="A61" location="'202 - Nové konstrukce'!C2" display="/" xr:uid="{00000000-0004-0000-0000-000004000000}"/>
    <hyperlink ref="A62" location="'203 - Úprava zelených pásů'!C2" display="/" xr:uid="{00000000-0004-0000-0000-000005000000}"/>
    <hyperlink ref="A64" location="'301 - Bourací a zemní práce'!C2" display="/" xr:uid="{00000000-0004-0000-0000-000006000000}"/>
    <hyperlink ref="A65" location="'302 - Nové konstrukce'!C2" display="/" xr:uid="{00000000-0004-0000-0000-000007000000}"/>
    <hyperlink ref="A66" location="'303 - Úprava zelených pásů'!C2" display="/" xr:uid="{00000000-0004-0000-0000-000008000000}"/>
    <hyperlink ref="A68" location="'401 - Bourací a zemní práce'!C2" display="/" xr:uid="{00000000-0004-0000-0000-000009000000}"/>
    <hyperlink ref="A69" location="'402 - Nové konstrukce'!C2" display="/" xr:uid="{00000000-0004-0000-0000-00000A000000}"/>
    <hyperlink ref="A70" location="'403 - Úprava zelených pásů'!C2" display="/" xr:uid="{00000000-0004-0000-0000-00000B000000}"/>
    <hyperlink ref="A72" location="'501 - Záhon č.1 (v úseku ...'!C2" display="/" xr:uid="{00000000-0004-0000-0000-00000C000000}"/>
    <hyperlink ref="A73" location="'502 - Záhon č.2 (v úseku ...'!C2" display="/" xr:uid="{00000000-0004-0000-0000-00000D000000}"/>
    <hyperlink ref="A74" location="'503 - Záhon č.3 (v úseku ...'!C2" display="/" xr:uid="{00000000-0004-0000-0000-00000E000000}"/>
    <hyperlink ref="A75" location="'504 - Záhon č.4 (v úseku ...'!C2" display="/" xr:uid="{00000000-0004-0000-0000-00000F000000}"/>
    <hyperlink ref="A76" location="'505 - Záhon č.5 (v úseku ...'!C2" display="/" xr:uid="{00000000-0004-0000-0000-000010000000}"/>
    <hyperlink ref="A77" location="'506 - Záhon č.6 (v úseku ...'!C2" display="/" xr:uid="{00000000-0004-0000-0000-000011000000}"/>
    <hyperlink ref="A79" location="'5071 - Následná péče - 1....'!C2" display="/" xr:uid="{00000000-0004-0000-0000-000012000000}"/>
    <hyperlink ref="A80" location="'5072 - Následná péče - 2....'!C2" display="/" xr:uid="{00000000-0004-0000-0000-000013000000}"/>
    <hyperlink ref="A81" location="'5073 - Následná péče - 3....'!C2" display="/" xr:uid="{00000000-0004-0000-0000-000014000000}"/>
    <hyperlink ref="A82" location="'5074 - Následná péče - 4....'!C2" display="/" xr:uid="{00000000-0004-0000-0000-000015000000}"/>
    <hyperlink ref="A83" location="'5075 - Následná péče - 5....'!C2" display="/" xr:uid="{00000000-0004-0000-0000-000016000000}"/>
    <hyperlink ref="A84" location="'006 - Vedlejší náklady'!C2" display="/" xr:uid="{00000000-0004-0000-0000-000017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2:BM195"/>
  <sheetViews>
    <sheetView showGridLines="0" workbookViewId="0">
      <selection activeCell="D6" sqref="D6"/>
    </sheetView>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94"/>
      <c r="M2" s="394"/>
      <c r="N2" s="394"/>
      <c r="O2" s="394"/>
      <c r="P2" s="394"/>
      <c r="Q2" s="394"/>
      <c r="R2" s="394"/>
      <c r="S2" s="394"/>
      <c r="T2" s="394"/>
      <c r="U2" s="394"/>
      <c r="V2" s="394"/>
      <c r="AT2" s="20" t="s">
        <v>115</v>
      </c>
    </row>
    <row r="3" spans="1:46" s="1" customFormat="1" ht="6.95" customHeight="1">
      <c r="B3" s="111"/>
      <c r="C3" s="112"/>
      <c r="D3" s="112"/>
      <c r="E3" s="112"/>
      <c r="F3" s="112"/>
      <c r="G3" s="112"/>
      <c r="H3" s="112"/>
      <c r="I3" s="112"/>
      <c r="J3" s="112"/>
      <c r="K3" s="112"/>
      <c r="L3" s="23"/>
      <c r="AT3" s="20" t="s">
        <v>86</v>
      </c>
    </row>
    <row r="4" spans="1:46" s="1" customFormat="1" ht="24.95" customHeight="1">
      <c r="B4" s="23"/>
      <c r="D4" s="113" t="s">
        <v>169</v>
      </c>
      <c r="L4" s="23"/>
      <c r="M4" s="114" t="s">
        <v>10</v>
      </c>
      <c r="AT4" s="20" t="s">
        <v>4</v>
      </c>
    </row>
    <row r="5" spans="1:46" s="1" customFormat="1" ht="6.95" customHeight="1">
      <c r="B5" s="23"/>
      <c r="L5" s="23"/>
    </row>
    <row r="6" spans="1:46" s="1" customFormat="1" ht="12" customHeight="1">
      <c r="B6" s="23"/>
      <c r="D6" s="115" t="s">
        <v>16</v>
      </c>
      <c r="L6" s="23"/>
    </row>
    <row r="7" spans="1:46" s="1" customFormat="1" ht="16.5" customHeight="1">
      <c r="B7" s="23"/>
      <c r="E7" s="395" t="str">
        <f>'Rekapitulace stavby'!K6</f>
        <v>VÝMĚNA OBRUBNÍKŮ V ULICI STRÁNSKÉHO A SOVÍ - TÁBOR</v>
      </c>
      <c r="F7" s="396"/>
      <c r="G7" s="396"/>
      <c r="H7" s="396"/>
      <c r="L7" s="23"/>
    </row>
    <row r="8" spans="1:46" s="1" customFormat="1" ht="12" customHeight="1">
      <c r="B8" s="23"/>
      <c r="D8" s="115" t="s">
        <v>170</v>
      </c>
      <c r="L8" s="23"/>
    </row>
    <row r="9" spans="1:46" s="2" customFormat="1" ht="16.5" customHeight="1">
      <c r="A9" s="37"/>
      <c r="B9" s="42"/>
      <c r="C9" s="37"/>
      <c r="D9" s="37"/>
      <c r="E9" s="395" t="s">
        <v>820</v>
      </c>
      <c r="F9" s="397"/>
      <c r="G9" s="397"/>
      <c r="H9" s="397"/>
      <c r="I9" s="37"/>
      <c r="J9" s="37"/>
      <c r="K9" s="37"/>
      <c r="L9" s="116"/>
      <c r="S9" s="37"/>
      <c r="T9" s="37"/>
      <c r="U9" s="37"/>
      <c r="V9" s="37"/>
      <c r="W9" s="37"/>
      <c r="X9" s="37"/>
      <c r="Y9" s="37"/>
      <c r="Z9" s="37"/>
      <c r="AA9" s="37"/>
      <c r="AB9" s="37"/>
      <c r="AC9" s="37"/>
      <c r="AD9" s="37"/>
      <c r="AE9" s="37"/>
    </row>
    <row r="10" spans="1:46" s="2" customFormat="1" ht="12" customHeight="1">
      <c r="A10" s="37"/>
      <c r="B10" s="42"/>
      <c r="C10" s="37"/>
      <c r="D10" s="115" t="s">
        <v>172</v>
      </c>
      <c r="E10" s="37"/>
      <c r="F10" s="37"/>
      <c r="G10" s="37"/>
      <c r="H10" s="37"/>
      <c r="I10" s="37"/>
      <c r="J10" s="37"/>
      <c r="K10" s="37"/>
      <c r="L10" s="116"/>
      <c r="S10" s="37"/>
      <c r="T10" s="37"/>
      <c r="U10" s="37"/>
      <c r="V10" s="37"/>
      <c r="W10" s="37"/>
      <c r="X10" s="37"/>
      <c r="Y10" s="37"/>
      <c r="Z10" s="37"/>
      <c r="AA10" s="37"/>
      <c r="AB10" s="37"/>
      <c r="AC10" s="37"/>
      <c r="AD10" s="37"/>
      <c r="AE10" s="37"/>
    </row>
    <row r="11" spans="1:46" s="2" customFormat="1" ht="16.5" customHeight="1">
      <c r="A11" s="37"/>
      <c r="B11" s="42"/>
      <c r="C11" s="37"/>
      <c r="D11" s="37"/>
      <c r="E11" s="398" t="s">
        <v>1035</v>
      </c>
      <c r="F11" s="397"/>
      <c r="G11" s="397"/>
      <c r="H11" s="397"/>
      <c r="I11" s="37"/>
      <c r="J11" s="37"/>
      <c r="K11" s="37"/>
      <c r="L11" s="116"/>
      <c r="S11" s="37"/>
      <c r="T11" s="37"/>
      <c r="U11" s="37"/>
      <c r="V11" s="37"/>
      <c r="W11" s="37"/>
      <c r="X11" s="37"/>
      <c r="Y11" s="37"/>
      <c r="Z11" s="37"/>
      <c r="AA11" s="37"/>
      <c r="AB11" s="37"/>
      <c r="AC11" s="37"/>
      <c r="AD11" s="37"/>
      <c r="AE11" s="37"/>
    </row>
    <row r="12" spans="1:46" s="2" customFormat="1" ht="11.25">
      <c r="A12" s="37"/>
      <c r="B12" s="42"/>
      <c r="C12" s="37"/>
      <c r="D12" s="37"/>
      <c r="E12" s="37"/>
      <c r="F12" s="37"/>
      <c r="G12" s="37"/>
      <c r="H12" s="37"/>
      <c r="I12" s="37"/>
      <c r="J12" s="37"/>
      <c r="K12" s="37"/>
      <c r="L12" s="116"/>
      <c r="S12" s="37"/>
      <c r="T12" s="37"/>
      <c r="U12" s="37"/>
      <c r="V12" s="37"/>
      <c r="W12" s="37"/>
      <c r="X12" s="37"/>
      <c r="Y12" s="37"/>
      <c r="Z12" s="37"/>
      <c r="AA12" s="37"/>
      <c r="AB12" s="37"/>
      <c r="AC12" s="37"/>
      <c r="AD12" s="37"/>
      <c r="AE12" s="37"/>
    </row>
    <row r="13" spans="1:46" s="2" customFormat="1" ht="12" customHeight="1">
      <c r="A13" s="37"/>
      <c r="B13" s="42"/>
      <c r="C13" s="37"/>
      <c r="D13" s="115" t="s">
        <v>18</v>
      </c>
      <c r="E13" s="37"/>
      <c r="F13" s="106" t="s">
        <v>19</v>
      </c>
      <c r="G13" s="37"/>
      <c r="H13" s="37"/>
      <c r="I13" s="115" t="s">
        <v>20</v>
      </c>
      <c r="J13" s="106" t="s">
        <v>19</v>
      </c>
      <c r="K13" s="37"/>
      <c r="L13" s="116"/>
      <c r="S13" s="37"/>
      <c r="T13" s="37"/>
      <c r="U13" s="37"/>
      <c r="V13" s="37"/>
      <c r="W13" s="37"/>
      <c r="X13" s="37"/>
      <c r="Y13" s="37"/>
      <c r="Z13" s="37"/>
      <c r="AA13" s="37"/>
      <c r="AB13" s="37"/>
      <c r="AC13" s="37"/>
      <c r="AD13" s="37"/>
      <c r="AE13" s="37"/>
    </row>
    <row r="14" spans="1:46" s="2" customFormat="1" ht="12" customHeight="1">
      <c r="A14" s="37"/>
      <c r="B14" s="42"/>
      <c r="C14" s="37"/>
      <c r="D14" s="115" t="s">
        <v>21</v>
      </c>
      <c r="E14" s="37"/>
      <c r="F14" s="106" t="s">
        <v>22</v>
      </c>
      <c r="G14" s="37"/>
      <c r="H14" s="37"/>
      <c r="I14" s="115" t="s">
        <v>23</v>
      </c>
      <c r="J14" s="117" t="str">
        <f>'Rekapitulace stavby'!AN8</f>
        <v>8. 1. 2026</v>
      </c>
      <c r="K14" s="37"/>
      <c r="L14" s="116"/>
      <c r="S14" s="37"/>
      <c r="T14" s="37"/>
      <c r="U14" s="37"/>
      <c r="V14" s="37"/>
      <c r="W14" s="37"/>
      <c r="X14" s="37"/>
      <c r="Y14" s="37"/>
      <c r="Z14" s="37"/>
      <c r="AA14" s="37"/>
      <c r="AB14" s="37"/>
      <c r="AC14" s="37"/>
      <c r="AD14" s="37"/>
      <c r="AE14" s="37"/>
    </row>
    <row r="15" spans="1:46" s="2" customFormat="1" ht="10.9" customHeight="1">
      <c r="A15" s="37"/>
      <c r="B15" s="42"/>
      <c r="C15" s="37"/>
      <c r="D15" s="37"/>
      <c r="E15" s="37"/>
      <c r="F15" s="37"/>
      <c r="G15" s="37"/>
      <c r="H15" s="37"/>
      <c r="I15" s="37"/>
      <c r="J15" s="37"/>
      <c r="K15" s="37"/>
      <c r="L15" s="116"/>
      <c r="S15" s="37"/>
      <c r="T15" s="37"/>
      <c r="U15" s="37"/>
      <c r="V15" s="37"/>
      <c r="W15" s="37"/>
      <c r="X15" s="37"/>
      <c r="Y15" s="37"/>
      <c r="Z15" s="37"/>
      <c r="AA15" s="37"/>
      <c r="AB15" s="37"/>
      <c r="AC15" s="37"/>
      <c r="AD15" s="37"/>
      <c r="AE15" s="37"/>
    </row>
    <row r="16" spans="1:46" s="2" customFormat="1" ht="12" customHeight="1">
      <c r="A16" s="37"/>
      <c r="B16" s="42"/>
      <c r="C16" s="37"/>
      <c r="D16" s="115" t="s">
        <v>25</v>
      </c>
      <c r="E16" s="37"/>
      <c r="F16" s="37"/>
      <c r="G16" s="37"/>
      <c r="H16" s="37"/>
      <c r="I16" s="115" t="s">
        <v>26</v>
      </c>
      <c r="J16" s="106" t="s">
        <v>27</v>
      </c>
      <c r="K16" s="37"/>
      <c r="L16" s="116"/>
      <c r="S16" s="37"/>
      <c r="T16" s="37"/>
      <c r="U16" s="37"/>
      <c r="V16" s="37"/>
      <c r="W16" s="37"/>
      <c r="X16" s="37"/>
      <c r="Y16" s="37"/>
      <c r="Z16" s="37"/>
      <c r="AA16" s="37"/>
      <c r="AB16" s="37"/>
      <c r="AC16" s="37"/>
      <c r="AD16" s="37"/>
      <c r="AE16" s="37"/>
    </row>
    <row r="17" spans="1:31" s="2" customFormat="1" ht="18" customHeight="1">
      <c r="A17" s="37"/>
      <c r="B17" s="42"/>
      <c r="C17" s="37"/>
      <c r="D17" s="37"/>
      <c r="E17" s="106" t="s">
        <v>28</v>
      </c>
      <c r="F17" s="37"/>
      <c r="G17" s="37"/>
      <c r="H17" s="37"/>
      <c r="I17" s="115" t="s">
        <v>29</v>
      </c>
      <c r="J17" s="106" t="s">
        <v>30</v>
      </c>
      <c r="K17" s="37"/>
      <c r="L17" s="116"/>
      <c r="S17" s="37"/>
      <c r="T17" s="37"/>
      <c r="U17" s="37"/>
      <c r="V17" s="37"/>
      <c r="W17" s="37"/>
      <c r="X17" s="37"/>
      <c r="Y17" s="37"/>
      <c r="Z17" s="37"/>
      <c r="AA17" s="37"/>
      <c r="AB17" s="37"/>
      <c r="AC17" s="37"/>
      <c r="AD17" s="37"/>
      <c r="AE17" s="37"/>
    </row>
    <row r="18" spans="1:31" s="2" customFormat="1" ht="6.95" customHeight="1">
      <c r="A18" s="37"/>
      <c r="B18" s="42"/>
      <c r="C18" s="37"/>
      <c r="D18" s="37"/>
      <c r="E18" s="37"/>
      <c r="F18" s="37"/>
      <c r="G18" s="37"/>
      <c r="H18" s="37"/>
      <c r="I18" s="37"/>
      <c r="J18" s="37"/>
      <c r="K18" s="37"/>
      <c r="L18" s="116"/>
      <c r="S18" s="37"/>
      <c r="T18" s="37"/>
      <c r="U18" s="37"/>
      <c r="V18" s="37"/>
      <c r="W18" s="37"/>
      <c r="X18" s="37"/>
      <c r="Y18" s="37"/>
      <c r="Z18" s="37"/>
      <c r="AA18" s="37"/>
      <c r="AB18" s="37"/>
      <c r="AC18" s="37"/>
      <c r="AD18" s="37"/>
      <c r="AE18" s="37"/>
    </row>
    <row r="19" spans="1:31" s="2" customFormat="1" ht="12" customHeight="1">
      <c r="A19" s="37"/>
      <c r="B19" s="42"/>
      <c r="C19" s="37"/>
      <c r="D19" s="115" t="s">
        <v>31</v>
      </c>
      <c r="E19" s="37"/>
      <c r="F19" s="37"/>
      <c r="G19" s="37"/>
      <c r="H19" s="37"/>
      <c r="I19" s="115" t="s">
        <v>26</v>
      </c>
      <c r="J19" s="33" t="str">
        <f>'Rekapitulace stavby'!AN13</f>
        <v>Vyplň údaj</v>
      </c>
      <c r="K19" s="37"/>
      <c r="L19" s="116"/>
      <c r="S19" s="37"/>
      <c r="T19" s="37"/>
      <c r="U19" s="37"/>
      <c r="V19" s="37"/>
      <c r="W19" s="37"/>
      <c r="X19" s="37"/>
      <c r="Y19" s="37"/>
      <c r="Z19" s="37"/>
      <c r="AA19" s="37"/>
      <c r="AB19" s="37"/>
      <c r="AC19" s="37"/>
      <c r="AD19" s="37"/>
      <c r="AE19" s="37"/>
    </row>
    <row r="20" spans="1:31" s="2" customFormat="1" ht="18" customHeight="1">
      <c r="A20" s="37"/>
      <c r="B20" s="42"/>
      <c r="C20" s="37"/>
      <c r="D20" s="37"/>
      <c r="E20" s="399" t="str">
        <f>'Rekapitulace stavby'!E14</f>
        <v>Vyplň údaj</v>
      </c>
      <c r="F20" s="400"/>
      <c r="G20" s="400"/>
      <c r="H20" s="400"/>
      <c r="I20" s="115" t="s">
        <v>29</v>
      </c>
      <c r="J20" s="33" t="str">
        <f>'Rekapitulace stavby'!AN14</f>
        <v>Vyplň údaj</v>
      </c>
      <c r="K20" s="37"/>
      <c r="L20" s="116"/>
      <c r="S20" s="37"/>
      <c r="T20" s="37"/>
      <c r="U20" s="37"/>
      <c r="V20" s="37"/>
      <c r="W20" s="37"/>
      <c r="X20" s="37"/>
      <c r="Y20" s="37"/>
      <c r="Z20" s="37"/>
      <c r="AA20" s="37"/>
      <c r="AB20" s="37"/>
      <c r="AC20" s="37"/>
      <c r="AD20" s="37"/>
      <c r="AE20" s="37"/>
    </row>
    <row r="21" spans="1:31" s="2" customFormat="1" ht="6.95" customHeight="1">
      <c r="A21" s="37"/>
      <c r="B21" s="42"/>
      <c r="C21" s="37"/>
      <c r="D21" s="37"/>
      <c r="E21" s="37"/>
      <c r="F21" s="37"/>
      <c r="G21" s="37"/>
      <c r="H21" s="37"/>
      <c r="I21" s="37"/>
      <c r="J21" s="37"/>
      <c r="K21" s="37"/>
      <c r="L21" s="116"/>
      <c r="S21" s="37"/>
      <c r="T21" s="37"/>
      <c r="U21" s="37"/>
      <c r="V21" s="37"/>
      <c r="W21" s="37"/>
      <c r="X21" s="37"/>
      <c r="Y21" s="37"/>
      <c r="Z21" s="37"/>
      <c r="AA21" s="37"/>
      <c r="AB21" s="37"/>
      <c r="AC21" s="37"/>
      <c r="AD21" s="37"/>
      <c r="AE21" s="37"/>
    </row>
    <row r="22" spans="1:31" s="2" customFormat="1" ht="12" customHeight="1">
      <c r="A22" s="37"/>
      <c r="B22" s="42"/>
      <c r="C22" s="37"/>
      <c r="D22" s="115" t="s">
        <v>33</v>
      </c>
      <c r="E22" s="37"/>
      <c r="F22" s="37"/>
      <c r="G22" s="37"/>
      <c r="H22" s="37"/>
      <c r="I22" s="115" t="s">
        <v>26</v>
      </c>
      <c r="J22" s="106" t="s">
        <v>34</v>
      </c>
      <c r="K22" s="37"/>
      <c r="L22" s="116"/>
      <c r="S22" s="37"/>
      <c r="T22" s="37"/>
      <c r="U22" s="37"/>
      <c r="V22" s="37"/>
      <c r="W22" s="37"/>
      <c r="X22" s="37"/>
      <c r="Y22" s="37"/>
      <c r="Z22" s="37"/>
      <c r="AA22" s="37"/>
      <c r="AB22" s="37"/>
      <c r="AC22" s="37"/>
      <c r="AD22" s="37"/>
      <c r="AE22" s="37"/>
    </row>
    <row r="23" spans="1:31" s="2" customFormat="1" ht="18" customHeight="1">
      <c r="A23" s="37"/>
      <c r="B23" s="42"/>
      <c r="C23" s="37"/>
      <c r="D23" s="37"/>
      <c r="E23" s="106" t="s">
        <v>35</v>
      </c>
      <c r="F23" s="37"/>
      <c r="G23" s="37"/>
      <c r="H23" s="37"/>
      <c r="I23" s="115" t="s">
        <v>29</v>
      </c>
      <c r="J23" s="106" t="s">
        <v>36</v>
      </c>
      <c r="K23" s="37"/>
      <c r="L23" s="116"/>
      <c r="S23" s="37"/>
      <c r="T23" s="37"/>
      <c r="U23" s="37"/>
      <c r="V23" s="37"/>
      <c r="W23" s="37"/>
      <c r="X23" s="37"/>
      <c r="Y23" s="37"/>
      <c r="Z23" s="37"/>
      <c r="AA23" s="37"/>
      <c r="AB23" s="37"/>
      <c r="AC23" s="37"/>
      <c r="AD23" s="37"/>
      <c r="AE23" s="37"/>
    </row>
    <row r="24" spans="1:31" s="2" customFormat="1" ht="6.95" customHeight="1">
      <c r="A24" s="37"/>
      <c r="B24" s="42"/>
      <c r="C24" s="37"/>
      <c r="D24" s="37"/>
      <c r="E24" s="37"/>
      <c r="F24" s="37"/>
      <c r="G24" s="37"/>
      <c r="H24" s="37"/>
      <c r="I24" s="37"/>
      <c r="J24" s="37"/>
      <c r="K24" s="37"/>
      <c r="L24" s="116"/>
      <c r="S24" s="37"/>
      <c r="T24" s="37"/>
      <c r="U24" s="37"/>
      <c r="V24" s="37"/>
      <c r="W24" s="37"/>
      <c r="X24" s="37"/>
      <c r="Y24" s="37"/>
      <c r="Z24" s="37"/>
      <c r="AA24" s="37"/>
      <c r="AB24" s="37"/>
      <c r="AC24" s="37"/>
      <c r="AD24" s="37"/>
      <c r="AE24" s="37"/>
    </row>
    <row r="25" spans="1:31" s="2" customFormat="1" ht="12" customHeight="1">
      <c r="A25" s="37"/>
      <c r="B25" s="42"/>
      <c r="C25" s="37"/>
      <c r="D25" s="115" t="s">
        <v>38</v>
      </c>
      <c r="E25" s="37"/>
      <c r="F25" s="37"/>
      <c r="G25" s="37"/>
      <c r="H25" s="37"/>
      <c r="I25" s="115" t="s">
        <v>26</v>
      </c>
      <c r="J25" s="106" t="s">
        <v>39</v>
      </c>
      <c r="K25" s="37"/>
      <c r="L25" s="116"/>
      <c r="S25" s="37"/>
      <c r="T25" s="37"/>
      <c r="U25" s="37"/>
      <c r="V25" s="37"/>
      <c r="W25" s="37"/>
      <c r="X25" s="37"/>
      <c r="Y25" s="37"/>
      <c r="Z25" s="37"/>
      <c r="AA25" s="37"/>
      <c r="AB25" s="37"/>
      <c r="AC25" s="37"/>
      <c r="AD25" s="37"/>
      <c r="AE25" s="37"/>
    </row>
    <row r="26" spans="1:31" s="2" customFormat="1" ht="18" customHeight="1">
      <c r="A26" s="37"/>
      <c r="B26" s="42"/>
      <c r="C26" s="37"/>
      <c r="D26" s="37"/>
      <c r="E26" s="106" t="s">
        <v>40</v>
      </c>
      <c r="F26" s="37"/>
      <c r="G26" s="37"/>
      <c r="H26" s="37"/>
      <c r="I26" s="115" t="s">
        <v>29</v>
      </c>
      <c r="J26" s="106" t="s">
        <v>19</v>
      </c>
      <c r="K26" s="37"/>
      <c r="L26" s="116"/>
      <c r="S26" s="37"/>
      <c r="T26" s="37"/>
      <c r="U26" s="37"/>
      <c r="V26" s="37"/>
      <c r="W26" s="37"/>
      <c r="X26" s="37"/>
      <c r="Y26" s="37"/>
      <c r="Z26" s="37"/>
      <c r="AA26" s="37"/>
      <c r="AB26" s="37"/>
      <c r="AC26" s="37"/>
      <c r="AD26" s="37"/>
      <c r="AE26" s="37"/>
    </row>
    <row r="27" spans="1:31" s="2" customFormat="1" ht="6.95" customHeight="1">
      <c r="A27" s="37"/>
      <c r="B27" s="42"/>
      <c r="C27" s="37"/>
      <c r="D27" s="37"/>
      <c r="E27" s="37"/>
      <c r="F27" s="37"/>
      <c r="G27" s="37"/>
      <c r="H27" s="37"/>
      <c r="I27" s="37"/>
      <c r="J27" s="37"/>
      <c r="K27" s="37"/>
      <c r="L27" s="116"/>
      <c r="S27" s="37"/>
      <c r="T27" s="37"/>
      <c r="U27" s="37"/>
      <c r="V27" s="37"/>
      <c r="W27" s="37"/>
      <c r="X27" s="37"/>
      <c r="Y27" s="37"/>
      <c r="Z27" s="37"/>
      <c r="AA27" s="37"/>
      <c r="AB27" s="37"/>
      <c r="AC27" s="37"/>
      <c r="AD27" s="37"/>
      <c r="AE27" s="37"/>
    </row>
    <row r="28" spans="1:31" s="2" customFormat="1" ht="12" customHeight="1">
      <c r="A28" s="37"/>
      <c r="B28" s="42"/>
      <c r="C28" s="37"/>
      <c r="D28" s="115" t="s">
        <v>41</v>
      </c>
      <c r="E28" s="37"/>
      <c r="F28" s="37"/>
      <c r="G28" s="37"/>
      <c r="H28" s="37"/>
      <c r="I28" s="37"/>
      <c r="J28" s="37"/>
      <c r="K28" s="37"/>
      <c r="L28" s="116"/>
      <c r="S28" s="37"/>
      <c r="T28" s="37"/>
      <c r="U28" s="37"/>
      <c r="V28" s="37"/>
      <c r="W28" s="37"/>
      <c r="X28" s="37"/>
      <c r="Y28" s="37"/>
      <c r="Z28" s="37"/>
      <c r="AA28" s="37"/>
      <c r="AB28" s="37"/>
      <c r="AC28" s="37"/>
      <c r="AD28" s="37"/>
      <c r="AE28" s="37"/>
    </row>
    <row r="29" spans="1:31" s="8" customFormat="1" ht="16.5" customHeight="1">
      <c r="A29" s="118"/>
      <c r="B29" s="119"/>
      <c r="C29" s="118"/>
      <c r="D29" s="118"/>
      <c r="E29" s="401" t="s">
        <v>19</v>
      </c>
      <c r="F29" s="401"/>
      <c r="G29" s="401"/>
      <c r="H29" s="401"/>
      <c r="I29" s="118"/>
      <c r="J29" s="118"/>
      <c r="K29" s="118"/>
      <c r="L29" s="120"/>
      <c r="S29" s="118"/>
      <c r="T29" s="118"/>
      <c r="U29" s="118"/>
      <c r="V29" s="118"/>
      <c r="W29" s="118"/>
      <c r="X29" s="118"/>
      <c r="Y29" s="118"/>
      <c r="Z29" s="118"/>
      <c r="AA29" s="118"/>
      <c r="AB29" s="118"/>
      <c r="AC29" s="118"/>
      <c r="AD29" s="118"/>
      <c r="AE29" s="118"/>
    </row>
    <row r="30" spans="1:31" s="2" customFormat="1" ht="6.95" customHeight="1">
      <c r="A30" s="37"/>
      <c r="B30" s="42"/>
      <c r="C30" s="37"/>
      <c r="D30" s="37"/>
      <c r="E30" s="37"/>
      <c r="F30" s="37"/>
      <c r="G30" s="37"/>
      <c r="H30" s="37"/>
      <c r="I30" s="37"/>
      <c r="J30" s="37"/>
      <c r="K30" s="37"/>
      <c r="L30" s="116"/>
      <c r="S30" s="37"/>
      <c r="T30" s="37"/>
      <c r="U30" s="37"/>
      <c r="V30" s="37"/>
      <c r="W30" s="37"/>
      <c r="X30" s="37"/>
      <c r="Y30" s="37"/>
      <c r="Z30" s="37"/>
      <c r="AA30" s="37"/>
      <c r="AB30" s="37"/>
      <c r="AC30" s="37"/>
      <c r="AD30" s="37"/>
      <c r="AE30" s="37"/>
    </row>
    <row r="31" spans="1:31" s="2" customFormat="1" ht="6.95" customHeight="1">
      <c r="A31" s="37"/>
      <c r="B31" s="42"/>
      <c r="C31" s="37"/>
      <c r="D31" s="121"/>
      <c r="E31" s="121"/>
      <c r="F31" s="121"/>
      <c r="G31" s="121"/>
      <c r="H31" s="121"/>
      <c r="I31" s="121"/>
      <c r="J31" s="121"/>
      <c r="K31" s="121"/>
      <c r="L31" s="116"/>
      <c r="S31" s="37"/>
      <c r="T31" s="37"/>
      <c r="U31" s="37"/>
      <c r="V31" s="37"/>
      <c r="W31" s="37"/>
      <c r="X31" s="37"/>
      <c r="Y31" s="37"/>
      <c r="Z31" s="37"/>
      <c r="AA31" s="37"/>
      <c r="AB31" s="37"/>
      <c r="AC31" s="37"/>
      <c r="AD31" s="37"/>
      <c r="AE31" s="37"/>
    </row>
    <row r="32" spans="1:31" s="2" customFormat="1" ht="25.35" customHeight="1">
      <c r="A32" s="37"/>
      <c r="B32" s="42"/>
      <c r="C32" s="37"/>
      <c r="D32" s="122" t="s">
        <v>43</v>
      </c>
      <c r="E32" s="37"/>
      <c r="F32" s="37"/>
      <c r="G32" s="37"/>
      <c r="H32" s="37"/>
      <c r="I32" s="37"/>
      <c r="J32" s="123">
        <f>ROUND(J89, 2)</f>
        <v>0</v>
      </c>
      <c r="K32" s="37"/>
      <c r="L32" s="116"/>
      <c r="S32" s="37"/>
      <c r="T32" s="37"/>
      <c r="U32" s="37"/>
      <c r="V32" s="37"/>
      <c r="W32" s="37"/>
      <c r="X32" s="37"/>
      <c r="Y32" s="37"/>
      <c r="Z32" s="37"/>
      <c r="AA32" s="37"/>
      <c r="AB32" s="37"/>
      <c r="AC32" s="37"/>
      <c r="AD32" s="37"/>
      <c r="AE32" s="37"/>
    </row>
    <row r="33" spans="1:31" s="2" customFormat="1" ht="6.95" customHeight="1">
      <c r="A33" s="37"/>
      <c r="B33" s="42"/>
      <c r="C33" s="37"/>
      <c r="D33" s="121"/>
      <c r="E33" s="121"/>
      <c r="F33" s="121"/>
      <c r="G33" s="121"/>
      <c r="H33" s="121"/>
      <c r="I33" s="121"/>
      <c r="J33" s="121"/>
      <c r="K33" s="121"/>
      <c r="L33" s="116"/>
      <c r="S33" s="37"/>
      <c r="T33" s="37"/>
      <c r="U33" s="37"/>
      <c r="V33" s="37"/>
      <c r="W33" s="37"/>
      <c r="X33" s="37"/>
      <c r="Y33" s="37"/>
      <c r="Z33" s="37"/>
      <c r="AA33" s="37"/>
      <c r="AB33" s="37"/>
      <c r="AC33" s="37"/>
      <c r="AD33" s="37"/>
      <c r="AE33" s="37"/>
    </row>
    <row r="34" spans="1:31" s="2" customFormat="1" ht="14.45" customHeight="1">
      <c r="A34" s="37"/>
      <c r="B34" s="42"/>
      <c r="C34" s="37"/>
      <c r="D34" s="37"/>
      <c r="E34" s="37"/>
      <c r="F34" s="124" t="s">
        <v>45</v>
      </c>
      <c r="G34" s="37"/>
      <c r="H34" s="37"/>
      <c r="I34" s="124" t="s">
        <v>44</v>
      </c>
      <c r="J34" s="124" t="s">
        <v>46</v>
      </c>
      <c r="K34" s="37"/>
      <c r="L34" s="116"/>
      <c r="S34" s="37"/>
      <c r="T34" s="37"/>
      <c r="U34" s="37"/>
      <c r="V34" s="37"/>
      <c r="W34" s="37"/>
      <c r="X34" s="37"/>
      <c r="Y34" s="37"/>
      <c r="Z34" s="37"/>
      <c r="AA34" s="37"/>
      <c r="AB34" s="37"/>
      <c r="AC34" s="37"/>
      <c r="AD34" s="37"/>
      <c r="AE34" s="37"/>
    </row>
    <row r="35" spans="1:31" s="2" customFormat="1" ht="14.45" customHeight="1">
      <c r="A35" s="37"/>
      <c r="B35" s="42"/>
      <c r="C35" s="37"/>
      <c r="D35" s="125" t="s">
        <v>47</v>
      </c>
      <c r="E35" s="115" t="s">
        <v>48</v>
      </c>
      <c r="F35" s="126">
        <f>ROUND((SUM(BE89:BE194)),  2)</f>
        <v>0</v>
      </c>
      <c r="G35" s="37"/>
      <c r="H35" s="37"/>
      <c r="I35" s="127">
        <v>0.21</v>
      </c>
      <c r="J35" s="126">
        <f>ROUND(((SUM(BE89:BE194))*I35),  2)</f>
        <v>0</v>
      </c>
      <c r="K35" s="37"/>
      <c r="L35" s="116"/>
      <c r="S35" s="37"/>
      <c r="T35" s="37"/>
      <c r="U35" s="37"/>
      <c r="V35" s="37"/>
      <c r="W35" s="37"/>
      <c r="X35" s="37"/>
      <c r="Y35" s="37"/>
      <c r="Z35" s="37"/>
      <c r="AA35" s="37"/>
      <c r="AB35" s="37"/>
      <c r="AC35" s="37"/>
      <c r="AD35" s="37"/>
      <c r="AE35" s="37"/>
    </row>
    <row r="36" spans="1:31" s="2" customFormat="1" ht="14.45" customHeight="1">
      <c r="A36" s="37"/>
      <c r="B36" s="42"/>
      <c r="C36" s="37"/>
      <c r="D36" s="37"/>
      <c r="E36" s="115" t="s">
        <v>49</v>
      </c>
      <c r="F36" s="126">
        <f>ROUND((SUM(BF89:BF194)),  2)</f>
        <v>0</v>
      </c>
      <c r="G36" s="37"/>
      <c r="H36" s="37"/>
      <c r="I36" s="127">
        <v>0.12</v>
      </c>
      <c r="J36" s="126">
        <f>ROUND(((SUM(BF89:BF194))*I36),  2)</f>
        <v>0</v>
      </c>
      <c r="K36" s="37"/>
      <c r="L36" s="116"/>
      <c r="S36" s="37"/>
      <c r="T36" s="37"/>
      <c r="U36" s="37"/>
      <c r="V36" s="37"/>
      <c r="W36" s="37"/>
      <c r="X36" s="37"/>
      <c r="Y36" s="37"/>
      <c r="Z36" s="37"/>
      <c r="AA36" s="37"/>
      <c r="AB36" s="37"/>
      <c r="AC36" s="37"/>
      <c r="AD36" s="37"/>
      <c r="AE36" s="37"/>
    </row>
    <row r="37" spans="1:31" s="2" customFormat="1" ht="14.45" hidden="1" customHeight="1">
      <c r="A37" s="37"/>
      <c r="B37" s="42"/>
      <c r="C37" s="37"/>
      <c r="D37" s="37"/>
      <c r="E37" s="115" t="s">
        <v>50</v>
      </c>
      <c r="F37" s="126">
        <f>ROUND((SUM(BG89:BG194)),  2)</f>
        <v>0</v>
      </c>
      <c r="G37" s="37"/>
      <c r="H37" s="37"/>
      <c r="I37" s="127">
        <v>0.21</v>
      </c>
      <c r="J37" s="126">
        <f>0</f>
        <v>0</v>
      </c>
      <c r="K37" s="37"/>
      <c r="L37" s="116"/>
      <c r="S37" s="37"/>
      <c r="T37" s="37"/>
      <c r="U37" s="37"/>
      <c r="V37" s="37"/>
      <c r="W37" s="37"/>
      <c r="X37" s="37"/>
      <c r="Y37" s="37"/>
      <c r="Z37" s="37"/>
      <c r="AA37" s="37"/>
      <c r="AB37" s="37"/>
      <c r="AC37" s="37"/>
      <c r="AD37" s="37"/>
      <c r="AE37" s="37"/>
    </row>
    <row r="38" spans="1:31" s="2" customFormat="1" ht="14.45" hidden="1" customHeight="1">
      <c r="A38" s="37"/>
      <c r="B38" s="42"/>
      <c r="C38" s="37"/>
      <c r="D38" s="37"/>
      <c r="E38" s="115" t="s">
        <v>51</v>
      </c>
      <c r="F38" s="126">
        <f>ROUND((SUM(BH89:BH194)),  2)</f>
        <v>0</v>
      </c>
      <c r="G38" s="37"/>
      <c r="H38" s="37"/>
      <c r="I38" s="127">
        <v>0.12</v>
      </c>
      <c r="J38" s="126">
        <f>0</f>
        <v>0</v>
      </c>
      <c r="K38" s="37"/>
      <c r="L38" s="116"/>
      <c r="S38" s="37"/>
      <c r="T38" s="37"/>
      <c r="U38" s="37"/>
      <c r="V38" s="37"/>
      <c r="W38" s="37"/>
      <c r="X38" s="37"/>
      <c r="Y38" s="37"/>
      <c r="Z38" s="37"/>
      <c r="AA38" s="37"/>
      <c r="AB38" s="37"/>
      <c r="AC38" s="37"/>
      <c r="AD38" s="37"/>
      <c r="AE38" s="37"/>
    </row>
    <row r="39" spans="1:31" s="2" customFormat="1" ht="14.45" hidden="1" customHeight="1">
      <c r="A39" s="37"/>
      <c r="B39" s="42"/>
      <c r="C39" s="37"/>
      <c r="D39" s="37"/>
      <c r="E39" s="115" t="s">
        <v>52</v>
      </c>
      <c r="F39" s="126">
        <f>ROUND((SUM(BI89:BI194)),  2)</f>
        <v>0</v>
      </c>
      <c r="G39" s="37"/>
      <c r="H39" s="37"/>
      <c r="I39" s="127">
        <v>0</v>
      </c>
      <c r="J39" s="126">
        <f>0</f>
        <v>0</v>
      </c>
      <c r="K39" s="37"/>
      <c r="L39" s="116"/>
      <c r="S39" s="37"/>
      <c r="T39" s="37"/>
      <c r="U39" s="37"/>
      <c r="V39" s="37"/>
      <c r="W39" s="37"/>
      <c r="X39" s="37"/>
      <c r="Y39" s="37"/>
      <c r="Z39" s="37"/>
      <c r="AA39" s="37"/>
      <c r="AB39" s="37"/>
      <c r="AC39" s="37"/>
      <c r="AD39" s="37"/>
      <c r="AE39" s="37"/>
    </row>
    <row r="40" spans="1:31" s="2" customFormat="1" ht="6.95" customHeight="1">
      <c r="A40" s="37"/>
      <c r="B40" s="42"/>
      <c r="C40" s="37"/>
      <c r="D40" s="37"/>
      <c r="E40" s="37"/>
      <c r="F40" s="37"/>
      <c r="G40" s="37"/>
      <c r="H40" s="37"/>
      <c r="I40" s="37"/>
      <c r="J40" s="37"/>
      <c r="K40" s="37"/>
      <c r="L40" s="116"/>
      <c r="S40" s="37"/>
      <c r="T40" s="37"/>
      <c r="U40" s="37"/>
      <c r="V40" s="37"/>
      <c r="W40" s="37"/>
      <c r="X40" s="37"/>
      <c r="Y40" s="37"/>
      <c r="Z40" s="37"/>
      <c r="AA40" s="37"/>
      <c r="AB40" s="37"/>
      <c r="AC40" s="37"/>
      <c r="AD40" s="37"/>
      <c r="AE40" s="37"/>
    </row>
    <row r="41" spans="1:31" s="2" customFormat="1" ht="25.35" customHeight="1">
      <c r="A41" s="37"/>
      <c r="B41" s="42"/>
      <c r="C41" s="128"/>
      <c r="D41" s="129" t="s">
        <v>53</v>
      </c>
      <c r="E41" s="130"/>
      <c r="F41" s="130"/>
      <c r="G41" s="131" t="s">
        <v>54</v>
      </c>
      <c r="H41" s="132" t="s">
        <v>55</v>
      </c>
      <c r="I41" s="130"/>
      <c r="J41" s="133">
        <f>SUM(J32:J39)</f>
        <v>0</v>
      </c>
      <c r="K41" s="134"/>
      <c r="L41" s="116"/>
      <c r="S41" s="37"/>
      <c r="T41" s="37"/>
      <c r="U41" s="37"/>
      <c r="V41" s="37"/>
      <c r="W41" s="37"/>
      <c r="X41" s="37"/>
      <c r="Y41" s="37"/>
      <c r="Z41" s="37"/>
      <c r="AA41" s="37"/>
      <c r="AB41" s="37"/>
      <c r="AC41" s="37"/>
      <c r="AD41" s="37"/>
      <c r="AE41" s="37"/>
    </row>
    <row r="42" spans="1:31" s="2" customFormat="1" ht="14.45" customHeight="1">
      <c r="A42" s="37"/>
      <c r="B42" s="135"/>
      <c r="C42" s="136"/>
      <c r="D42" s="136"/>
      <c r="E42" s="136"/>
      <c r="F42" s="136"/>
      <c r="G42" s="136"/>
      <c r="H42" s="136"/>
      <c r="I42" s="136"/>
      <c r="J42" s="136"/>
      <c r="K42" s="136"/>
      <c r="L42" s="116"/>
      <c r="S42" s="37"/>
      <c r="T42" s="37"/>
      <c r="U42" s="37"/>
      <c r="V42" s="37"/>
      <c r="W42" s="37"/>
      <c r="X42" s="37"/>
      <c r="Y42" s="37"/>
      <c r="Z42" s="37"/>
      <c r="AA42" s="37"/>
      <c r="AB42" s="37"/>
      <c r="AC42" s="37"/>
      <c r="AD42" s="37"/>
      <c r="AE42" s="37"/>
    </row>
    <row r="46" spans="1:31" s="2" customFormat="1" ht="6.95" customHeight="1">
      <c r="A46" s="37"/>
      <c r="B46" s="137"/>
      <c r="C46" s="138"/>
      <c r="D46" s="138"/>
      <c r="E46" s="138"/>
      <c r="F46" s="138"/>
      <c r="G46" s="138"/>
      <c r="H46" s="138"/>
      <c r="I46" s="138"/>
      <c r="J46" s="138"/>
      <c r="K46" s="138"/>
      <c r="L46" s="116"/>
      <c r="S46" s="37"/>
      <c r="T46" s="37"/>
      <c r="U46" s="37"/>
      <c r="V46" s="37"/>
      <c r="W46" s="37"/>
      <c r="X46" s="37"/>
      <c r="Y46" s="37"/>
      <c r="Z46" s="37"/>
      <c r="AA46" s="37"/>
      <c r="AB46" s="37"/>
      <c r="AC46" s="37"/>
      <c r="AD46" s="37"/>
      <c r="AE46" s="37"/>
    </row>
    <row r="47" spans="1:31" s="2" customFormat="1" ht="24.95" customHeight="1">
      <c r="A47" s="37"/>
      <c r="B47" s="38"/>
      <c r="C47" s="26" t="s">
        <v>174</v>
      </c>
      <c r="D47" s="39"/>
      <c r="E47" s="39"/>
      <c r="F47" s="39"/>
      <c r="G47" s="39"/>
      <c r="H47" s="39"/>
      <c r="I47" s="39"/>
      <c r="J47" s="39"/>
      <c r="K47" s="39"/>
      <c r="L47" s="116"/>
      <c r="S47" s="37"/>
      <c r="T47" s="37"/>
      <c r="U47" s="37"/>
      <c r="V47" s="37"/>
      <c r="W47" s="37"/>
      <c r="X47" s="37"/>
      <c r="Y47" s="37"/>
      <c r="Z47" s="37"/>
      <c r="AA47" s="37"/>
      <c r="AB47" s="37"/>
      <c r="AC47" s="37"/>
      <c r="AD47" s="37"/>
      <c r="AE47" s="37"/>
    </row>
    <row r="48" spans="1:31" s="2" customFormat="1" ht="6.95" customHeight="1">
      <c r="A48" s="37"/>
      <c r="B48" s="38"/>
      <c r="C48" s="39"/>
      <c r="D48" s="39"/>
      <c r="E48" s="39"/>
      <c r="F48" s="39"/>
      <c r="G48" s="39"/>
      <c r="H48" s="39"/>
      <c r="I48" s="39"/>
      <c r="J48" s="39"/>
      <c r="K48" s="39"/>
      <c r="L48" s="116"/>
      <c r="S48" s="37"/>
      <c r="T48" s="37"/>
      <c r="U48" s="37"/>
      <c r="V48" s="37"/>
      <c r="W48" s="37"/>
      <c r="X48" s="37"/>
      <c r="Y48" s="37"/>
      <c r="Z48" s="37"/>
      <c r="AA48" s="37"/>
      <c r="AB48" s="37"/>
      <c r="AC48" s="37"/>
      <c r="AD48" s="37"/>
      <c r="AE48" s="37"/>
    </row>
    <row r="49" spans="1:47" s="2" customFormat="1" ht="12" customHeight="1">
      <c r="A49" s="37"/>
      <c r="B49" s="38"/>
      <c r="C49" s="32" t="s">
        <v>16</v>
      </c>
      <c r="D49" s="39"/>
      <c r="E49" s="39"/>
      <c r="F49" s="39"/>
      <c r="G49" s="39"/>
      <c r="H49" s="39"/>
      <c r="I49" s="39"/>
      <c r="J49" s="39"/>
      <c r="K49" s="39"/>
      <c r="L49" s="116"/>
      <c r="S49" s="37"/>
      <c r="T49" s="37"/>
      <c r="U49" s="37"/>
      <c r="V49" s="37"/>
      <c r="W49" s="37"/>
      <c r="X49" s="37"/>
      <c r="Y49" s="37"/>
      <c r="Z49" s="37"/>
      <c r="AA49" s="37"/>
      <c r="AB49" s="37"/>
      <c r="AC49" s="37"/>
      <c r="AD49" s="37"/>
      <c r="AE49" s="37"/>
    </row>
    <row r="50" spans="1:47" s="2" customFormat="1" ht="16.5" customHeight="1">
      <c r="A50" s="37"/>
      <c r="B50" s="38"/>
      <c r="C50" s="39"/>
      <c r="D50" s="39"/>
      <c r="E50" s="402" t="str">
        <f>E7</f>
        <v>VÝMĚNA OBRUBNÍKŮ V ULICI STRÁNSKÉHO A SOVÍ - TÁBOR</v>
      </c>
      <c r="F50" s="403"/>
      <c r="G50" s="403"/>
      <c r="H50" s="403"/>
      <c r="I50" s="39"/>
      <c r="J50" s="39"/>
      <c r="K50" s="39"/>
      <c r="L50" s="116"/>
      <c r="S50" s="37"/>
      <c r="T50" s="37"/>
      <c r="U50" s="37"/>
      <c r="V50" s="37"/>
      <c r="W50" s="37"/>
      <c r="X50" s="37"/>
      <c r="Y50" s="37"/>
      <c r="Z50" s="37"/>
      <c r="AA50" s="37"/>
      <c r="AB50" s="37"/>
      <c r="AC50" s="37"/>
      <c r="AD50" s="37"/>
      <c r="AE50" s="37"/>
    </row>
    <row r="51" spans="1:47" s="1" customFormat="1" ht="12" customHeight="1">
      <c r="B51" s="24"/>
      <c r="C51" s="32" t="s">
        <v>170</v>
      </c>
      <c r="D51" s="25"/>
      <c r="E51" s="25"/>
      <c r="F51" s="25"/>
      <c r="G51" s="25"/>
      <c r="H51" s="25"/>
      <c r="I51" s="25"/>
      <c r="J51" s="25"/>
      <c r="K51" s="25"/>
      <c r="L51" s="23"/>
    </row>
    <row r="52" spans="1:47" s="2" customFormat="1" ht="16.5" customHeight="1">
      <c r="A52" s="37"/>
      <c r="B52" s="38"/>
      <c r="C52" s="39"/>
      <c r="D52" s="39"/>
      <c r="E52" s="402" t="s">
        <v>820</v>
      </c>
      <c r="F52" s="404"/>
      <c r="G52" s="404"/>
      <c r="H52" s="404"/>
      <c r="I52" s="39"/>
      <c r="J52" s="39"/>
      <c r="K52" s="39"/>
      <c r="L52" s="116"/>
      <c r="S52" s="37"/>
      <c r="T52" s="37"/>
      <c r="U52" s="37"/>
      <c r="V52" s="37"/>
      <c r="W52" s="37"/>
      <c r="X52" s="37"/>
      <c r="Y52" s="37"/>
      <c r="Z52" s="37"/>
      <c r="AA52" s="37"/>
      <c r="AB52" s="37"/>
      <c r="AC52" s="37"/>
      <c r="AD52" s="37"/>
      <c r="AE52" s="37"/>
    </row>
    <row r="53" spans="1:47" s="2" customFormat="1" ht="12" customHeight="1">
      <c r="A53" s="37"/>
      <c r="B53" s="38"/>
      <c r="C53" s="32" t="s">
        <v>172</v>
      </c>
      <c r="D53" s="39"/>
      <c r="E53" s="39"/>
      <c r="F53" s="39"/>
      <c r="G53" s="39"/>
      <c r="H53" s="39"/>
      <c r="I53" s="39"/>
      <c r="J53" s="39"/>
      <c r="K53" s="39"/>
      <c r="L53" s="116"/>
      <c r="S53" s="37"/>
      <c r="T53" s="37"/>
      <c r="U53" s="37"/>
      <c r="V53" s="37"/>
      <c r="W53" s="37"/>
      <c r="X53" s="37"/>
      <c r="Y53" s="37"/>
      <c r="Z53" s="37"/>
      <c r="AA53" s="37"/>
      <c r="AB53" s="37"/>
      <c r="AC53" s="37"/>
      <c r="AD53" s="37"/>
      <c r="AE53" s="37"/>
    </row>
    <row r="54" spans="1:47" s="2" customFormat="1" ht="16.5" customHeight="1">
      <c r="A54" s="37"/>
      <c r="B54" s="38"/>
      <c r="C54" s="39"/>
      <c r="D54" s="39"/>
      <c r="E54" s="358" t="str">
        <f>E11</f>
        <v>303 - Úprava zelených pásů</v>
      </c>
      <c r="F54" s="404"/>
      <c r="G54" s="404"/>
      <c r="H54" s="404"/>
      <c r="I54" s="39"/>
      <c r="J54" s="39"/>
      <c r="K54" s="39"/>
      <c r="L54" s="116"/>
      <c r="S54" s="37"/>
      <c r="T54" s="37"/>
      <c r="U54" s="37"/>
      <c r="V54" s="37"/>
      <c r="W54" s="37"/>
      <c r="X54" s="37"/>
      <c r="Y54" s="37"/>
      <c r="Z54" s="37"/>
      <c r="AA54" s="37"/>
      <c r="AB54" s="37"/>
      <c r="AC54" s="37"/>
      <c r="AD54" s="37"/>
      <c r="AE54" s="37"/>
    </row>
    <row r="55" spans="1:47" s="2" customFormat="1" ht="6.95" customHeight="1">
      <c r="A55" s="37"/>
      <c r="B55" s="38"/>
      <c r="C55" s="39"/>
      <c r="D55" s="39"/>
      <c r="E55" s="39"/>
      <c r="F55" s="39"/>
      <c r="G55" s="39"/>
      <c r="H55" s="39"/>
      <c r="I55" s="39"/>
      <c r="J55" s="39"/>
      <c r="K55" s="39"/>
      <c r="L55" s="116"/>
      <c r="S55" s="37"/>
      <c r="T55" s="37"/>
      <c r="U55" s="37"/>
      <c r="V55" s="37"/>
      <c r="W55" s="37"/>
      <c r="X55" s="37"/>
      <c r="Y55" s="37"/>
      <c r="Z55" s="37"/>
      <c r="AA55" s="37"/>
      <c r="AB55" s="37"/>
      <c r="AC55" s="37"/>
      <c r="AD55" s="37"/>
      <c r="AE55" s="37"/>
    </row>
    <row r="56" spans="1:47" s="2" customFormat="1" ht="12" customHeight="1">
      <c r="A56" s="37"/>
      <c r="B56" s="38"/>
      <c r="C56" s="32" t="s">
        <v>21</v>
      </c>
      <c r="D56" s="39"/>
      <c r="E56" s="39"/>
      <c r="F56" s="30" t="str">
        <f>F14</f>
        <v>ul. Stránského a Soví, Tábor</v>
      </c>
      <c r="G56" s="39"/>
      <c r="H56" s="39"/>
      <c r="I56" s="32" t="s">
        <v>23</v>
      </c>
      <c r="J56" s="62" t="str">
        <f>IF(J14="","",J14)</f>
        <v>8. 1. 2026</v>
      </c>
      <c r="K56" s="39"/>
      <c r="L56" s="116"/>
      <c r="S56" s="37"/>
      <c r="T56" s="37"/>
      <c r="U56" s="37"/>
      <c r="V56" s="37"/>
      <c r="W56" s="37"/>
      <c r="X56" s="37"/>
      <c r="Y56" s="37"/>
      <c r="Z56" s="37"/>
      <c r="AA56" s="37"/>
      <c r="AB56" s="37"/>
      <c r="AC56" s="37"/>
      <c r="AD56" s="37"/>
      <c r="AE56" s="37"/>
    </row>
    <row r="57" spans="1:47" s="2" customFormat="1" ht="6.95" customHeight="1">
      <c r="A57" s="37"/>
      <c r="B57" s="38"/>
      <c r="C57" s="39"/>
      <c r="D57" s="39"/>
      <c r="E57" s="39"/>
      <c r="F57" s="39"/>
      <c r="G57" s="39"/>
      <c r="H57" s="39"/>
      <c r="I57" s="39"/>
      <c r="J57" s="39"/>
      <c r="K57" s="39"/>
      <c r="L57" s="116"/>
      <c r="S57" s="37"/>
      <c r="T57" s="37"/>
      <c r="U57" s="37"/>
      <c r="V57" s="37"/>
      <c r="W57" s="37"/>
      <c r="X57" s="37"/>
      <c r="Y57" s="37"/>
      <c r="Z57" s="37"/>
      <c r="AA57" s="37"/>
      <c r="AB57" s="37"/>
      <c r="AC57" s="37"/>
      <c r="AD57" s="37"/>
      <c r="AE57" s="37"/>
    </row>
    <row r="58" spans="1:47" s="2" customFormat="1" ht="15.2" customHeight="1">
      <c r="A58" s="37"/>
      <c r="B58" s="38"/>
      <c r="C58" s="32" t="s">
        <v>25</v>
      </c>
      <c r="D58" s="39"/>
      <c r="E58" s="39"/>
      <c r="F58" s="30" t="str">
        <f>E17</f>
        <v>MĚSTO TÁBOR</v>
      </c>
      <c r="G58" s="39"/>
      <c r="H58" s="39"/>
      <c r="I58" s="32" t="s">
        <v>33</v>
      </c>
      <c r="J58" s="35" t="str">
        <f>E23</f>
        <v>Graphic PRO s.r.o.</v>
      </c>
      <c r="K58" s="39"/>
      <c r="L58" s="116"/>
      <c r="S58" s="37"/>
      <c r="T58" s="37"/>
      <c r="U58" s="37"/>
      <c r="V58" s="37"/>
      <c r="W58" s="37"/>
      <c r="X58" s="37"/>
      <c r="Y58" s="37"/>
      <c r="Z58" s="37"/>
      <c r="AA58" s="37"/>
      <c r="AB58" s="37"/>
      <c r="AC58" s="37"/>
      <c r="AD58" s="37"/>
      <c r="AE58" s="37"/>
    </row>
    <row r="59" spans="1:47" s="2" customFormat="1" ht="15.2" customHeight="1">
      <c r="A59" s="37"/>
      <c r="B59" s="38"/>
      <c r="C59" s="32" t="s">
        <v>31</v>
      </c>
      <c r="D59" s="39"/>
      <c r="E59" s="39"/>
      <c r="F59" s="30" t="str">
        <f>IF(E20="","",E20)</f>
        <v>Vyplň údaj</v>
      </c>
      <c r="G59" s="39"/>
      <c r="H59" s="39"/>
      <c r="I59" s="32" t="s">
        <v>38</v>
      </c>
      <c r="J59" s="35" t="str">
        <f>E26</f>
        <v>Ing. Pavel Vochozka</v>
      </c>
      <c r="K59" s="39"/>
      <c r="L59" s="116"/>
      <c r="S59" s="37"/>
      <c r="T59" s="37"/>
      <c r="U59" s="37"/>
      <c r="V59" s="37"/>
      <c r="W59" s="37"/>
      <c r="X59" s="37"/>
      <c r="Y59" s="37"/>
      <c r="Z59" s="37"/>
      <c r="AA59" s="37"/>
      <c r="AB59" s="37"/>
      <c r="AC59" s="37"/>
      <c r="AD59" s="37"/>
      <c r="AE59" s="37"/>
    </row>
    <row r="60" spans="1:47" s="2" customFormat="1" ht="10.35" customHeight="1">
      <c r="A60" s="37"/>
      <c r="B60" s="38"/>
      <c r="C60" s="39"/>
      <c r="D60" s="39"/>
      <c r="E60" s="39"/>
      <c r="F60" s="39"/>
      <c r="G60" s="39"/>
      <c r="H60" s="39"/>
      <c r="I60" s="39"/>
      <c r="J60" s="39"/>
      <c r="K60" s="39"/>
      <c r="L60" s="116"/>
      <c r="S60" s="37"/>
      <c r="T60" s="37"/>
      <c r="U60" s="37"/>
      <c r="V60" s="37"/>
      <c r="W60" s="37"/>
      <c r="X60" s="37"/>
      <c r="Y60" s="37"/>
      <c r="Z60" s="37"/>
      <c r="AA60" s="37"/>
      <c r="AB60" s="37"/>
      <c r="AC60" s="37"/>
      <c r="AD60" s="37"/>
      <c r="AE60" s="37"/>
    </row>
    <row r="61" spans="1:47" s="2" customFormat="1" ht="29.25" customHeight="1">
      <c r="A61" s="37"/>
      <c r="B61" s="38"/>
      <c r="C61" s="139" t="s">
        <v>175</v>
      </c>
      <c r="D61" s="140"/>
      <c r="E61" s="140"/>
      <c r="F61" s="140"/>
      <c r="G61" s="140"/>
      <c r="H61" s="140"/>
      <c r="I61" s="140"/>
      <c r="J61" s="141" t="s">
        <v>176</v>
      </c>
      <c r="K61" s="140"/>
      <c r="L61" s="116"/>
      <c r="S61" s="37"/>
      <c r="T61" s="37"/>
      <c r="U61" s="37"/>
      <c r="V61" s="37"/>
      <c r="W61" s="37"/>
      <c r="X61" s="37"/>
      <c r="Y61" s="37"/>
      <c r="Z61" s="37"/>
      <c r="AA61" s="37"/>
      <c r="AB61" s="37"/>
      <c r="AC61" s="37"/>
      <c r="AD61" s="37"/>
      <c r="AE61" s="37"/>
    </row>
    <row r="62" spans="1:47" s="2" customFormat="1" ht="10.35" customHeight="1">
      <c r="A62" s="37"/>
      <c r="B62" s="38"/>
      <c r="C62" s="39"/>
      <c r="D62" s="39"/>
      <c r="E62" s="39"/>
      <c r="F62" s="39"/>
      <c r="G62" s="39"/>
      <c r="H62" s="39"/>
      <c r="I62" s="39"/>
      <c r="J62" s="39"/>
      <c r="K62" s="39"/>
      <c r="L62" s="116"/>
      <c r="S62" s="37"/>
      <c r="T62" s="37"/>
      <c r="U62" s="37"/>
      <c r="V62" s="37"/>
      <c r="W62" s="37"/>
      <c r="X62" s="37"/>
      <c r="Y62" s="37"/>
      <c r="Z62" s="37"/>
      <c r="AA62" s="37"/>
      <c r="AB62" s="37"/>
      <c r="AC62" s="37"/>
      <c r="AD62" s="37"/>
      <c r="AE62" s="37"/>
    </row>
    <row r="63" spans="1:47" s="2" customFormat="1" ht="22.9" customHeight="1">
      <c r="A63" s="37"/>
      <c r="B63" s="38"/>
      <c r="C63" s="142" t="s">
        <v>75</v>
      </c>
      <c r="D63" s="39"/>
      <c r="E63" s="39"/>
      <c r="F63" s="39"/>
      <c r="G63" s="39"/>
      <c r="H63" s="39"/>
      <c r="I63" s="39"/>
      <c r="J63" s="80">
        <f>J89</f>
        <v>0</v>
      </c>
      <c r="K63" s="39"/>
      <c r="L63" s="116"/>
      <c r="S63" s="37"/>
      <c r="T63" s="37"/>
      <c r="U63" s="37"/>
      <c r="V63" s="37"/>
      <c r="W63" s="37"/>
      <c r="X63" s="37"/>
      <c r="Y63" s="37"/>
      <c r="Z63" s="37"/>
      <c r="AA63" s="37"/>
      <c r="AB63" s="37"/>
      <c r="AC63" s="37"/>
      <c r="AD63" s="37"/>
      <c r="AE63" s="37"/>
      <c r="AU63" s="20" t="s">
        <v>177</v>
      </c>
    </row>
    <row r="64" spans="1:47" s="9" customFormat="1" ht="24.95" customHeight="1">
      <c r="B64" s="143"/>
      <c r="C64" s="144"/>
      <c r="D64" s="145" t="s">
        <v>178</v>
      </c>
      <c r="E64" s="146"/>
      <c r="F64" s="146"/>
      <c r="G64" s="146"/>
      <c r="H64" s="146"/>
      <c r="I64" s="146"/>
      <c r="J64" s="147">
        <f>J90</f>
        <v>0</v>
      </c>
      <c r="K64" s="144"/>
      <c r="L64" s="148"/>
    </row>
    <row r="65" spans="1:31" s="10" customFormat="1" ht="19.899999999999999" customHeight="1">
      <c r="B65" s="149"/>
      <c r="C65" s="100"/>
      <c r="D65" s="150" t="s">
        <v>179</v>
      </c>
      <c r="E65" s="151"/>
      <c r="F65" s="151"/>
      <c r="G65" s="151"/>
      <c r="H65" s="151"/>
      <c r="I65" s="151"/>
      <c r="J65" s="152">
        <f>J91</f>
        <v>0</v>
      </c>
      <c r="K65" s="100"/>
      <c r="L65" s="153"/>
    </row>
    <row r="66" spans="1:31" s="10" customFormat="1" ht="19.899999999999999" customHeight="1">
      <c r="B66" s="149"/>
      <c r="C66" s="100"/>
      <c r="D66" s="150" t="s">
        <v>497</v>
      </c>
      <c r="E66" s="151"/>
      <c r="F66" s="151"/>
      <c r="G66" s="151"/>
      <c r="H66" s="151"/>
      <c r="I66" s="151"/>
      <c r="J66" s="152">
        <f>J125</f>
        <v>0</v>
      </c>
      <c r="K66" s="100"/>
      <c r="L66" s="153"/>
    </row>
    <row r="67" spans="1:31" s="10" customFormat="1" ht="19.899999999999999" customHeight="1">
      <c r="B67" s="149"/>
      <c r="C67" s="100"/>
      <c r="D67" s="150" t="s">
        <v>383</v>
      </c>
      <c r="E67" s="151"/>
      <c r="F67" s="151"/>
      <c r="G67" s="151"/>
      <c r="H67" s="151"/>
      <c r="I67" s="151"/>
      <c r="J67" s="152">
        <f>J191</f>
        <v>0</v>
      </c>
      <c r="K67" s="100"/>
      <c r="L67" s="153"/>
    </row>
    <row r="68" spans="1:31" s="2" customFormat="1" ht="21.75" customHeight="1">
      <c r="A68" s="37"/>
      <c r="B68" s="38"/>
      <c r="C68" s="39"/>
      <c r="D68" s="39"/>
      <c r="E68" s="39"/>
      <c r="F68" s="39"/>
      <c r="G68" s="39"/>
      <c r="H68" s="39"/>
      <c r="I68" s="39"/>
      <c r="J68" s="39"/>
      <c r="K68" s="39"/>
      <c r="L68" s="116"/>
      <c r="S68" s="37"/>
      <c r="T68" s="37"/>
      <c r="U68" s="37"/>
      <c r="V68" s="37"/>
      <c r="W68" s="37"/>
      <c r="X68" s="37"/>
      <c r="Y68" s="37"/>
      <c r="Z68" s="37"/>
      <c r="AA68" s="37"/>
      <c r="AB68" s="37"/>
      <c r="AC68" s="37"/>
      <c r="AD68" s="37"/>
      <c r="AE68" s="37"/>
    </row>
    <row r="69" spans="1:31" s="2" customFormat="1" ht="6.95" customHeight="1">
      <c r="A69" s="37"/>
      <c r="B69" s="50"/>
      <c r="C69" s="51"/>
      <c r="D69" s="51"/>
      <c r="E69" s="51"/>
      <c r="F69" s="51"/>
      <c r="G69" s="51"/>
      <c r="H69" s="51"/>
      <c r="I69" s="51"/>
      <c r="J69" s="51"/>
      <c r="K69" s="51"/>
      <c r="L69" s="116"/>
      <c r="S69" s="37"/>
      <c r="T69" s="37"/>
      <c r="U69" s="37"/>
      <c r="V69" s="37"/>
      <c r="W69" s="37"/>
      <c r="X69" s="37"/>
      <c r="Y69" s="37"/>
      <c r="Z69" s="37"/>
      <c r="AA69" s="37"/>
      <c r="AB69" s="37"/>
      <c r="AC69" s="37"/>
      <c r="AD69" s="37"/>
      <c r="AE69" s="37"/>
    </row>
    <row r="73" spans="1:31" s="2" customFormat="1" ht="6.95" customHeight="1">
      <c r="A73" s="37"/>
      <c r="B73" s="52"/>
      <c r="C73" s="53"/>
      <c r="D73" s="53"/>
      <c r="E73" s="53"/>
      <c r="F73" s="53"/>
      <c r="G73" s="53"/>
      <c r="H73" s="53"/>
      <c r="I73" s="53"/>
      <c r="J73" s="53"/>
      <c r="K73" s="53"/>
      <c r="L73" s="116"/>
      <c r="S73" s="37"/>
      <c r="T73" s="37"/>
      <c r="U73" s="37"/>
      <c r="V73" s="37"/>
      <c r="W73" s="37"/>
      <c r="X73" s="37"/>
      <c r="Y73" s="37"/>
      <c r="Z73" s="37"/>
      <c r="AA73" s="37"/>
      <c r="AB73" s="37"/>
      <c r="AC73" s="37"/>
      <c r="AD73" s="37"/>
      <c r="AE73" s="37"/>
    </row>
    <row r="74" spans="1:31" s="2" customFormat="1" ht="24.95" customHeight="1">
      <c r="A74" s="37"/>
      <c r="B74" s="38"/>
      <c r="C74" s="26" t="s">
        <v>182</v>
      </c>
      <c r="D74" s="39"/>
      <c r="E74" s="39"/>
      <c r="F74" s="39"/>
      <c r="G74" s="39"/>
      <c r="H74" s="39"/>
      <c r="I74" s="39"/>
      <c r="J74" s="39"/>
      <c r="K74" s="39"/>
      <c r="L74" s="116"/>
      <c r="S74" s="37"/>
      <c r="T74" s="37"/>
      <c r="U74" s="37"/>
      <c r="V74" s="37"/>
      <c r="W74" s="37"/>
      <c r="X74" s="37"/>
      <c r="Y74" s="37"/>
      <c r="Z74" s="37"/>
      <c r="AA74" s="37"/>
      <c r="AB74" s="37"/>
      <c r="AC74" s="37"/>
      <c r="AD74" s="37"/>
      <c r="AE74" s="37"/>
    </row>
    <row r="75" spans="1:31" s="2" customFormat="1" ht="6.95" customHeight="1">
      <c r="A75" s="37"/>
      <c r="B75" s="38"/>
      <c r="C75" s="39"/>
      <c r="D75" s="39"/>
      <c r="E75" s="39"/>
      <c r="F75" s="39"/>
      <c r="G75" s="39"/>
      <c r="H75" s="39"/>
      <c r="I75" s="39"/>
      <c r="J75" s="39"/>
      <c r="K75" s="39"/>
      <c r="L75" s="116"/>
      <c r="S75" s="37"/>
      <c r="T75" s="37"/>
      <c r="U75" s="37"/>
      <c r="V75" s="37"/>
      <c r="W75" s="37"/>
      <c r="X75" s="37"/>
      <c r="Y75" s="37"/>
      <c r="Z75" s="37"/>
      <c r="AA75" s="37"/>
      <c r="AB75" s="37"/>
      <c r="AC75" s="37"/>
      <c r="AD75" s="37"/>
      <c r="AE75" s="37"/>
    </row>
    <row r="76" spans="1:31" s="2" customFormat="1" ht="12" customHeight="1">
      <c r="A76" s="37"/>
      <c r="B76" s="38"/>
      <c r="C76" s="32" t="s">
        <v>16</v>
      </c>
      <c r="D76" s="39"/>
      <c r="E76" s="39"/>
      <c r="F76" s="39"/>
      <c r="G76" s="39"/>
      <c r="H76" s="39"/>
      <c r="I76" s="39"/>
      <c r="J76" s="39"/>
      <c r="K76" s="39"/>
      <c r="L76" s="116"/>
      <c r="S76" s="37"/>
      <c r="T76" s="37"/>
      <c r="U76" s="37"/>
      <c r="V76" s="37"/>
      <c r="W76" s="37"/>
      <c r="X76" s="37"/>
      <c r="Y76" s="37"/>
      <c r="Z76" s="37"/>
      <c r="AA76" s="37"/>
      <c r="AB76" s="37"/>
      <c r="AC76" s="37"/>
      <c r="AD76" s="37"/>
      <c r="AE76" s="37"/>
    </row>
    <row r="77" spans="1:31" s="2" customFormat="1" ht="16.5" customHeight="1">
      <c r="A77" s="37"/>
      <c r="B77" s="38"/>
      <c r="C77" s="39"/>
      <c r="D77" s="39"/>
      <c r="E77" s="402" t="str">
        <f>E7</f>
        <v>VÝMĚNA OBRUBNÍKŮ V ULICI STRÁNSKÉHO A SOVÍ - TÁBOR</v>
      </c>
      <c r="F77" s="403"/>
      <c r="G77" s="403"/>
      <c r="H77" s="403"/>
      <c r="I77" s="39"/>
      <c r="J77" s="39"/>
      <c r="K77" s="39"/>
      <c r="L77" s="116"/>
      <c r="S77" s="37"/>
      <c r="T77" s="37"/>
      <c r="U77" s="37"/>
      <c r="V77" s="37"/>
      <c r="W77" s="37"/>
      <c r="X77" s="37"/>
      <c r="Y77" s="37"/>
      <c r="Z77" s="37"/>
      <c r="AA77" s="37"/>
      <c r="AB77" s="37"/>
      <c r="AC77" s="37"/>
      <c r="AD77" s="37"/>
      <c r="AE77" s="37"/>
    </row>
    <row r="78" spans="1:31" s="1" customFormat="1" ht="12" customHeight="1">
      <c r="B78" s="24"/>
      <c r="C78" s="32" t="s">
        <v>170</v>
      </c>
      <c r="D78" s="25"/>
      <c r="E78" s="25"/>
      <c r="F78" s="25"/>
      <c r="G78" s="25"/>
      <c r="H78" s="25"/>
      <c r="I78" s="25"/>
      <c r="J78" s="25"/>
      <c r="K78" s="25"/>
      <c r="L78" s="23"/>
    </row>
    <row r="79" spans="1:31" s="2" customFormat="1" ht="16.5" customHeight="1">
      <c r="A79" s="37"/>
      <c r="B79" s="38"/>
      <c r="C79" s="39"/>
      <c r="D79" s="39"/>
      <c r="E79" s="402" t="s">
        <v>820</v>
      </c>
      <c r="F79" s="404"/>
      <c r="G79" s="404"/>
      <c r="H79" s="404"/>
      <c r="I79" s="39"/>
      <c r="J79" s="39"/>
      <c r="K79" s="39"/>
      <c r="L79" s="116"/>
      <c r="S79" s="37"/>
      <c r="T79" s="37"/>
      <c r="U79" s="37"/>
      <c r="V79" s="37"/>
      <c r="W79" s="37"/>
      <c r="X79" s="37"/>
      <c r="Y79" s="37"/>
      <c r="Z79" s="37"/>
      <c r="AA79" s="37"/>
      <c r="AB79" s="37"/>
      <c r="AC79" s="37"/>
      <c r="AD79" s="37"/>
      <c r="AE79" s="37"/>
    </row>
    <row r="80" spans="1:31" s="2" customFormat="1" ht="12" customHeight="1">
      <c r="A80" s="37"/>
      <c r="B80" s="38"/>
      <c r="C80" s="32" t="s">
        <v>172</v>
      </c>
      <c r="D80" s="39"/>
      <c r="E80" s="39"/>
      <c r="F80" s="39"/>
      <c r="G80" s="39"/>
      <c r="H80" s="39"/>
      <c r="I80" s="39"/>
      <c r="J80" s="39"/>
      <c r="K80" s="39"/>
      <c r="L80" s="116"/>
      <c r="S80" s="37"/>
      <c r="T80" s="37"/>
      <c r="U80" s="37"/>
      <c r="V80" s="37"/>
      <c r="W80" s="37"/>
      <c r="X80" s="37"/>
      <c r="Y80" s="37"/>
      <c r="Z80" s="37"/>
      <c r="AA80" s="37"/>
      <c r="AB80" s="37"/>
      <c r="AC80" s="37"/>
      <c r="AD80" s="37"/>
      <c r="AE80" s="37"/>
    </row>
    <row r="81" spans="1:65" s="2" customFormat="1" ht="16.5" customHeight="1">
      <c r="A81" s="37"/>
      <c r="B81" s="38"/>
      <c r="C81" s="39"/>
      <c r="D81" s="39"/>
      <c r="E81" s="358" t="str">
        <f>E11</f>
        <v>303 - Úprava zelených pásů</v>
      </c>
      <c r="F81" s="404"/>
      <c r="G81" s="404"/>
      <c r="H81" s="404"/>
      <c r="I81" s="39"/>
      <c r="J81" s="39"/>
      <c r="K81" s="39"/>
      <c r="L81" s="116"/>
      <c r="S81" s="37"/>
      <c r="T81" s="37"/>
      <c r="U81" s="37"/>
      <c r="V81" s="37"/>
      <c r="W81" s="37"/>
      <c r="X81" s="37"/>
      <c r="Y81" s="37"/>
      <c r="Z81" s="37"/>
      <c r="AA81" s="37"/>
      <c r="AB81" s="37"/>
      <c r="AC81" s="37"/>
      <c r="AD81" s="37"/>
      <c r="AE81" s="37"/>
    </row>
    <row r="82" spans="1:65" s="2" customFormat="1" ht="6.95" customHeight="1">
      <c r="A82" s="37"/>
      <c r="B82" s="38"/>
      <c r="C82" s="39"/>
      <c r="D82" s="39"/>
      <c r="E82" s="39"/>
      <c r="F82" s="39"/>
      <c r="G82" s="39"/>
      <c r="H82" s="39"/>
      <c r="I82" s="39"/>
      <c r="J82" s="39"/>
      <c r="K82" s="39"/>
      <c r="L82" s="116"/>
      <c r="S82" s="37"/>
      <c r="T82" s="37"/>
      <c r="U82" s="37"/>
      <c r="V82" s="37"/>
      <c r="W82" s="37"/>
      <c r="X82" s="37"/>
      <c r="Y82" s="37"/>
      <c r="Z82" s="37"/>
      <c r="AA82" s="37"/>
      <c r="AB82" s="37"/>
      <c r="AC82" s="37"/>
      <c r="AD82" s="37"/>
      <c r="AE82" s="37"/>
    </row>
    <row r="83" spans="1:65" s="2" customFormat="1" ht="12" customHeight="1">
      <c r="A83" s="37"/>
      <c r="B83" s="38"/>
      <c r="C83" s="32" t="s">
        <v>21</v>
      </c>
      <c r="D83" s="39"/>
      <c r="E83" s="39"/>
      <c r="F83" s="30" t="str">
        <f>F14</f>
        <v>ul. Stránského a Soví, Tábor</v>
      </c>
      <c r="G83" s="39"/>
      <c r="H83" s="39"/>
      <c r="I83" s="32" t="s">
        <v>23</v>
      </c>
      <c r="J83" s="62" t="str">
        <f>IF(J14="","",J14)</f>
        <v>8. 1. 2026</v>
      </c>
      <c r="K83" s="39"/>
      <c r="L83" s="116"/>
      <c r="S83" s="37"/>
      <c r="T83" s="37"/>
      <c r="U83" s="37"/>
      <c r="V83" s="37"/>
      <c r="W83" s="37"/>
      <c r="X83" s="37"/>
      <c r="Y83" s="37"/>
      <c r="Z83" s="37"/>
      <c r="AA83" s="37"/>
      <c r="AB83" s="37"/>
      <c r="AC83" s="37"/>
      <c r="AD83" s="37"/>
      <c r="AE83" s="37"/>
    </row>
    <row r="84" spans="1:65" s="2" customFormat="1" ht="6.95" customHeight="1">
      <c r="A84" s="37"/>
      <c r="B84" s="38"/>
      <c r="C84" s="39"/>
      <c r="D84" s="39"/>
      <c r="E84" s="39"/>
      <c r="F84" s="39"/>
      <c r="G84" s="39"/>
      <c r="H84" s="39"/>
      <c r="I84" s="39"/>
      <c r="J84" s="39"/>
      <c r="K84" s="39"/>
      <c r="L84" s="116"/>
      <c r="S84" s="37"/>
      <c r="T84" s="37"/>
      <c r="U84" s="37"/>
      <c r="V84" s="37"/>
      <c r="W84" s="37"/>
      <c r="X84" s="37"/>
      <c r="Y84" s="37"/>
      <c r="Z84" s="37"/>
      <c r="AA84" s="37"/>
      <c r="AB84" s="37"/>
      <c r="AC84" s="37"/>
      <c r="AD84" s="37"/>
      <c r="AE84" s="37"/>
    </row>
    <row r="85" spans="1:65" s="2" customFormat="1" ht="15.2" customHeight="1">
      <c r="A85" s="37"/>
      <c r="B85" s="38"/>
      <c r="C85" s="32" t="s">
        <v>25</v>
      </c>
      <c r="D85" s="39"/>
      <c r="E85" s="39"/>
      <c r="F85" s="30" t="str">
        <f>E17</f>
        <v>MĚSTO TÁBOR</v>
      </c>
      <c r="G85" s="39"/>
      <c r="H85" s="39"/>
      <c r="I85" s="32" t="s">
        <v>33</v>
      </c>
      <c r="J85" s="35" t="str">
        <f>E23</f>
        <v>Graphic PRO s.r.o.</v>
      </c>
      <c r="K85" s="39"/>
      <c r="L85" s="116"/>
      <c r="S85" s="37"/>
      <c r="T85" s="37"/>
      <c r="U85" s="37"/>
      <c r="V85" s="37"/>
      <c r="W85" s="37"/>
      <c r="X85" s="37"/>
      <c r="Y85" s="37"/>
      <c r="Z85" s="37"/>
      <c r="AA85" s="37"/>
      <c r="AB85" s="37"/>
      <c r="AC85" s="37"/>
      <c r="AD85" s="37"/>
      <c r="AE85" s="37"/>
    </row>
    <row r="86" spans="1:65" s="2" customFormat="1" ht="15.2" customHeight="1">
      <c r="A86" s="37"/>
      <c r="B86" s="38"/>
      <c r="C86" s="32" t="s">
        <v>31</v>
      </c>
      <c r="D86" s="39"/>
      <c r="E86" s="39"/>
      <c r="F86" s="30" t="str">
        <f>IF(E20="","",E20)</f>
        <v>Vyplň údaj</v>
      </c>
      <c r="G86" s="39"/>
      <c r="H86" s="39"/>
      <c r="I86" s="32" t="s">
        <v>38</v>
      </c>
      <c r="J86" s="35" t="str">
        <f>E26</f>
        <v>Ing. Pavel Vochozka</v>
      </c>
      <c r="K86" s="39"/>
      <c r="L86" s="116"/>
      <c r="S86" s="37"/>
      <c r="T86" s="37"/>
      <c r="U86" s="37"/>
      <c r="V86" s="37"/>
      <c r="W86" s="37"/>
      <c r="X86" s="37"/>
      <c r="Y86" s="37"/>
      <c r="Z86" s="37"/>
      <c r="AA86" s="37"/>
      <c r="AB86" s="37"/>
      <c r="AC86" s="37"/>
      <c r="AD86" s="37"/>
      <c r="AE86" s="37"/>
    </row>
    <row r="87" spans="1:65" s="2" customFormat="1" ht="10.35" customHeight="1">
      <c r="A87" s="37"/>
      <c r="B87" s="38"/>
      <c r="C87" s="39"/>
      <c r="D87" s="39"/>
      <c r="E87" s="39"/>
      <c r="F87" s="39"/>
      <c r="G87" s="39"/>
      <c r="H87" s="39"/>
      <c r="I87" s="39"/>
      <c r="J87" s="39"/>
      <c r="K87" s="39"/>
      <c r="L87" s="116"/>
      <c r="S87" s="37"/>
      <c r="T87" s="37"/>
      <c r="U87" s="37"/>
      <c r="V87" s="37"/>
      <c r="W87" s="37"/>
      <c r="X87" s="37"/>
      <c r="Y87" s="37"/>
      <c r="Z87" s="37"/>
      <c r="AA87" s="37"/>
      <c r="AB87" s="37"/>
      <c r="AC87" s="37"/>
      <c r="AD87" s="37"/>
      <c r="AE87" s="37"/>
    </row>
    <row r="88" spans="1:65" s="11" customFormat="1" ht="29.25" customHeight="1">
      <c r="A88" s="154"/>
      <c r="B88" s="155"/>
      <c r="C88" s="156" t="s">
        <v>183</v>
      </c>
      <c r="D88" s="157" t="s">
        <v>62</v>
      </c>
      <c r="E88" s="157" t="s">
        <v>58</v>
      </c>
      <c r="F88" s="157" t="s">
        <v>59</v>
      </c>
      <c r="G88" s="157" t="s">
        <v>184</v>
      </c>
      <c r="H88" s="157" t="s">
        <v>185</v>
      </c>
      <c r="I88" s="157" t="s">
        <v>186</v>
      </c>
      <c r="J88" s="157" t="s">
        <v>176</v>
      </c>
      <c r="K88" s="158" t="s">
        <v>187</v>
      </c>
      <c r="L88" s="159"/>
      <c r="M88" s="71" t="s">
        <v>19</v>
      </c>
      <c r="N88" s="72" t="s">
        <v>47</v>
      </c>
      <c r="O88" s="72" t="s">
        <v>188</v>
      </c>
      <c r="P88" s="72" t="s">
        <v>189</v>
      </c>
      <c r="Q88" s="72" t="s">
        <v>190</v>
      </c>
      <c r="R88" s="72" t="s">
        <v>191</v>
      </c>
      <c r="S88" s="72" t="s">
        <v>192</v>
      </c>
      <c r="T88" s="73" t="s">
        <v>193</v>
      </c>
      <c r="U88" s="154"/>
      <c r="V88" s="154"/>
      <c r="W88" s="154"/>
      <c r="X88" s="154"/>
      <c r="Y88" s="154"/>
      <c r="Z88" s="154"/>
      <c r="AA88" s="154"/>
      <c r="AB88" s="154"/>
      <c r="AC88" s="154"/>
      <c r="AD88" s="154"/>
      <c r="AE88" s="154"/>
    </row>
    <row r="89" spans="1:65" s="2" customFormat="1" ht="22.9" customHeight="1">
      <c r="A89" s="37"/>
      <c r="B89" s="38"/>
      <c r="C89" s="78" t="s">
        <v>194</v>
      </c>
      <c r="D89" s="39"/>
      <c r="E89" s="39"/>
      <c r="F89" s="39"/>
      <c r="G89" s="39"/>
      <c r="H89" s="39"/>
      <c r="I89" s="39"/>
      <c r="J89" s="160">
        <f>BK89</f>
        <v>0</v>
      </c>
      <c r="K89" s="39"/>
      <c r="L89" s="42"/>
      <c r="M89" s="74"/>
      <c r="N89" s="161"/>
      <c r="O89" s="75"/>
      <c r="P89" s="162">
        <f>P90</f>
        <v>0</v>
      </c>
      <c r="Q89" s="75"/>
      <c r="R89" s="162">
        <f>R90</f>
        <v>0.45979799999999998</v>
      </c>
      <c r="S89" s="75"/>
      <c r="T89" s="163">
        <f>T90</f>
        <v>0</v>
      </c>
      <c r="U89" s="37"/>
      <c r="V89" s="37"/>
      <c r="W89" s="37"/>
      <c r="X89" s="37"/>
      <c r="Y89" s="37"/>
      <c r="Z89" s="37"/>
      <c r="AA89" s="37"/>
      <c r="AB89" s="37"/>
      <c r="AC89" s="37"/>
      <c r="AD89" s="37"/>
      <c r="AE89" s="37"/>
      <c r="AT89" s="20" t="s">
        <v>76</v>
      </c>
      <c r="AU89" s="20" t="s">
        <v>177</v>
      </c>
      <c r="BK89" s="164">
        <f>BK90</f>
        <v>0</v>
      </c>
    </row>
    <row r="90" spans="1:65" s="12" customFormat="1" ht="25.9" customHeight="1">
      <c r="B90" s="165"/>
      <c r="C90" s="166"/>
      <c r="D90" s="167" t="s">
        <v>76</v>
      </c>
      <c r="E90" s="168" t="s">
        <v>195</v>
      </c>
      <c r="F90" s="168" t="s">
        <v>196</v>
      </c>
      <c r="G90" s="166"/>
      <c r="H90" s="166"/>
      <c r="I90" s="169"/>
      <c r="J90" s="170">
        <f>BK90</f>
        <v>0</v>
      </c>
      <c r="K90" s="166"/>
      <c r="L90" s="171"/>
      <c r="M90" s="172"/>
      <c r="N90" s="173"/>
      <c r="O90" s="173"/>
      <c r="P90" s="174">
        <f>P91+P125+P191</f>
        <v>0</v>
      </c>
      <c r="Q90" s="173"/>
      <c r="R90" s="174">
        <f>R91+R125+R191</f>
        <v>0.45979799999999998</v>
      </c>
      <c r="S90" s="173"/>
      <c r="T90" s="175">
        <f>T91+T125+T191</f>
        <v>0</v>
      </c>
      <c r="AR90" s="176" t="s">
        <v>84</v>
      </c>
      <c r="AT90" s="177" t="s">
        <v>76</v>
      </c>
      <c r="AU90" s="177" t="s">
        <v>77</v>
      </c>
      <c r="AY90" s="176" t="s">
        <v>197</v>
      </c>
      <c r="BK90" s="178">
        <f>BK91+BK125+BK191</f>
        <v>0</v>
      </c>
    </row>
    <row r="91" spans="1:65" s="12" customFormat="1" ht="22.9" customHeight="1">
      <c r="B91" s="165"/>
      <c r="C91" s="166"/>
      <c r="D91" s="167" t="s">
        <v>76</v>
      </c>
      <c r="E91" s="179" t="s">
        <v>84</v>
      </c>
      <c r="F91" s="179" t="s">
        <v>198</v>
      </c>
      <c r="G91" s="166"/>
      <c r="H91" s="166"/>
      <c r="I91" s="169"/>
      <c r="J91" s="180">
        <f>BK91</f>
        <v>0</v>
      </c>
      <c r="K91" s="166"/>
      <c r="L91" s="171"/>
      <c r="M91" s="172"/>
      <c r="N91" s="173"/>
      <c r="O91" s="173"/>
      <c r="P91" s="174">
        <f>SUM(P92:P124)</f>
        <v>0</v>
      </c>
      <c r="Q91" s="173"/>
      <c r="R91" s="174">
        <f>SUM(R92:R124)</f>
        <v>0</v>
      </c>
      <c r="S91" s="173"/>
      <c r="T91" s="175">
        <f>SUM(T92:T124)</f>
        <v>0</v>
      </c>
      <c r="AR91" s="176" t="s">
        <v>84</v>
      </c>
      <c r="AT91" s="177" t="s">
        <v>76</v>
      </c>
      <c r="AU91" s="177" t="s">
        <v>84</v>
      </c>
      <c r="AY91" s="176" t="s">
        <v>197</v>
      </c>
      <c r="BK91" s="178">
        <f>SUM(BK92:BK124)</f>
        <v>0</v>
      </c>
    </row>
    <row r="92" spans="1:65" s="2" customFormat="1" ht="24.2" customHeight="1">
      <c r="A92" s="37"/>
      <c r="B92" s="38"/>
      <c r="C92" s="181" t="s">
        <v>84</v>
      </c>
      <c r="D92" s="181" t="s">
        <v>199</v>
      </c>
      <c r="E92" s="182" t="s">
        <v>498</v>
      </c>
      <c r="F92" s="183" t="s">
        <v>499</v>
      </c>
      <c r="G92" s="184" t="s">
        <v>202</v>
      </c>
      <c r="H92" s="185">
        <v>257.82</v>
      </c>
      <c r="I92" s="186"/>
      <c r="J92" s="187">
        <f>ROUND(I92*H92,2)</f>
        <v>0</v>
      </c>
      <c r="K92" s="183" t="s">
        <v>203</v>
      </c>
      <c r="L92" s="42"/>
      <c r="M92" s="188" t="s">
        <v>19</v>
      </c>
      <c r="N92" s="189" t="s">
        <v>48</v>
      </c>
      <c r="O92" s="67"/>
      <c r="P92" s="190">
        <f>O92*H92</f>
        <v>0</v>
      </c>
      <c r="Q92" s="190">
        <v>0</v>
      </c>
      <c r="R92" s="190">
        <f>Q92*H92</f>
        <v>0</v>
      </c>
      <c r="S92" s="190">
        <v>0</v>
      </c>
      <c r="T92" s="191">
        <f>S92*H92</f>
        <v>0</v>
      </c>
      <c r="U92" s="37"/>
      <c r="V92" s="37"/>
      <c r="W92" s="37"/>
      <c r="X92" s="37"/>
      <c r="Y92" s="37"/>
      <c r="Z92" s="37"/>
      <c r="AA92" s="37"/>
      <c r="AB92" s="37"/>
      <c r="AC92" s="37"/>
      <c r="AD92" s="37"/>
      <c r="AE92" s="37"/>
      <c r="AR92" s="192" t="s">
        <v>204</v>
      </c>
      <c r="AT92" s="192" t="s">
        <v>199</v>
      </c>
      <c r="AU92" s="192" t="s">
        <v>86</v>
      </c>
      <c r="AY92" s="20" t="s">
        <v>197</v>
      </c>
      <c r="BE92" s="193">
        <f>IF(N92="základní",J92,0)</f>
        <v>0</v>
      </c>
      <c r="BF92" s="193">
        <f>IF(N92="snížená",J92,0)</f>
        <v>0</v>
      </c>
      <c r="BG92" s="193">
        <f>IF(N92="zákl. přenesená",J92,0)</f>
        <v>0</v>
      </c>
      <c r="BH92" s="193">
        <f>IF(N92="sníž. přenesená",J92,0)</f>
        <v>0</v>
      </c>
      <c r="BI92" s="193">
        <f>IF(N92="nulová",J92,0)</f>
        <v>0</v>
      </c>
      <c r="BJ92" s="20" t="s">
        <v>84</v>
      </c>
      <c r="BK92" s="193">
        <f>ROUND(I92*H92,2)</f>
        <v>0</v>
      </c>
      <c r="BL92" s="20" t="s">
        <v>204</v>
      </c>
      <c r="BM92" s="192" t="s">
        <v>500</v>
      </c>
    </row>
    <row r="93" spans="1:65" s="2" customFormat="1" ht="19.5">
      <c r="A93" s="37"/>
      <c r="B93" s="38"/>
      <c r="C93" s="39"/>
      <c r="D93" s="194" t="s">
        <v>206</v>
      </c>
      <c r="E93" s="39"/>
      <c r="F93" s="195" t="s">
        <v>501</v>
      </c>
      <c r="G93" s="39"/>
      <c r="H93" s="39"/>
      <c r="I93" s="196"/>
      <c r="J93" s="39"/>
      <c r="K93" s="39"/>
      <c r="L93" s="42"/>
      <c r="M93" s="197"/>
      <c r="N93" s="198"/>
      <c r="O93" s="67"/>
      <c r="P93" s="67"/>
      <c r="Q93" s="67"/>
      <c r="R93" s="67"/>
      <c r="S93" s="67"/>
      <c r="T93" s="68"/>
      <c r="U93" s="37"/>
      <c r="V93" s="37"/>
      <c r="W93" s="37"/>
      <c r="X93" s="37"/>
      <c r="Y93" s="37"/>
      <c r="Z93" s="37"/>
      <c r="AA93" s="37"/>
      <c r="AB93" s="37"/>
      <c r="AC93" s="37"/>
      <c r="AD93" s="37"/>
      <c r="AE93" s="37"/>
      <c r="AT93" s="20" t="s">
        <v>206</v>
      </c>
      <c r="AU93" s="20" t="s">
        <v>86</v>
      </c>
    </row>
    <row r="94" spans="1:65" s="2" customFormat="1" ht="11.25">
      <c r="A94" s="37"/>
      <c r="B94" s="38"/>
      <c r="C94" s="39"/>
      <c r="D94" s="199" t="s">
        <v>208</v>
      </c>
      <c r="E94" s="39"/>
      <c r="F94" s="200" t="s">
        <v>502</v>
      </c>
      <c r="G94" s="39"/>
      <c r="H94" s="39"/>
      <c r="I94" s="196"/>
      <c r="J94" s="39"/>
      <c r="K94" s="39"/>
      <c r="L94" s="42"/>
      <c r="M94" s="197"/>
      <c r="N94" s="198"/>
      <c r="O94" s="67"/>
      <c r="P94" s="67"/>
      <c r="Q94" s="67"/>
      <c r="R94" s="67"/>
      <c r="S94" s="67"/>
      <c r="T94" s="68"/>
      <c r="U94" s="37"/>
      <c r="V94" s="37"/>
      <c r="W94" s="37"/>
      <c r="X94" s="37"/>
      <c r="Y94" s="37"/>
      <c r="Z94" s="37"/>
      <c r="AA94" s="37"/>
      <c r="AB94" s="37"/>
      <c r="AC94" s="37"/>
      <c r="AD94" s="37"/>
      <c r="AE94" s="37"/>
      <c r="AT94" s="20" t="s">
        <v>208</v>
      </c>
      <c r="AU94" s="20" t="s">
        <v>86</v>
      </c>
    </row>
    <row r="95" spans="1:65" s="13" customFormat="1" ht="11.25">
      <c r="B95" s="201"/>
      <c r="C95" s="202"/>
      <c r="D95" s="194" t="s">
        <v>210</v>
      </c>
      <c r="E95" s="203" t="s">
        <v>19</v>
      </c>
      <c r="F95" s="204" t="s">
        <v>503</v>
      </c>
      <c r="G95" s="202"/>
      <c r="H95" s="203" t="s">
        <v>19</v>
      </c>
      <c r="I95" s="205"/>
      <c r="J95" s="202"/>
      <c r="K95" s="202"/>
      <c r="L95" s="206"/>
      <c r="M95" s="207"/>
      <c r="N95" s="208"/>
      <c r="O95" s="208"/>
      <c r="P95" s="208"/>
      <c r="Q95" s="208"/>
      <c r="R95" s="208"/>
      <c r="S95" s="208"/>
      <c r="T95" s="209"/>
      <c r="AT95" s="210" t="s">
        <v>210</v>
      </c>
      <c r="AU95" s="210" t="s">
        <v>86</v>
      </c>
      <c r="AV95" s="13" t="s">
        <v>84</v>
      </c>
      <c r="AW95" s="13" t="s">
        <v>37</v>
      </c>
      <c r="AX95" s="13" t="s">
        <v>77</v>
      </c>
      <c r="AY95" s="210" t="s">
        <v>197</v>
      </c>
    </row>
    <row r="96" spans="1:65" s="14" customFormat="1" ht="11.25">
      <c r="B96" s="211"/>
      <c r="C96" s="212"/>
      <c r="D96" s="194" t="s">
        <v>210</v>
      </c>
      <c r="E96" s="213" t="s">
        <v>19</v>
      </c>
      <c r="F96" s="214" t="s">
        <v>1036</v>
      </c>
      <c r="G96" s="212"/>
      <c r="H96" s="215">
        <v>257.82</v>
      </c>
      <c r="I96" s="216"/>
      <c r="J96" s="212"/>
      <c r="K96" s="212"/>
      <c r="L96" s="217"/>
      <c r="M96" s="218"/>
      <c r="N96" s="219"/>
      <c r="O96" s="219"/>
      <c r="P96" s="219"/>
      <c r="Q96" s="219"/>
      <c r="R96" s="219"/>
      <c r="S96" s="219"/>
      <c r="T96" s="220"/>
      <c r="AT96" s="221" t="s">
        <v>210</v>
      </c>
      <c r="AU96" s="221" t="s">
        <v>86</v>
      </c>
      <c r="AV96" s="14" t="s">
        <v>86</v>
      </c>
      <c r="AW96" s="14" t="s">
        <v>37</v>
      </c>
      <c r="AX96" s="14" t="s">
        <v>84</v>
      </c>
      <c r="AY96" s="221" t="s">
        <v>197</v>
      </c>
    </row>
    <row r="97" spans="1:65" s="2" customFormat="1" ht="37.9" customHeight="1">
      <c r="A97" s="37"/>
      <c r="B97" s="38"/>
      <c r="C97" s="181" t="s">
        <v>86</v>
      </c>
      <c r="D97" s="181" t="s">
        <v>199</v>
      </c>
      <c r="E97" s="182" t="s">
        <v>266</v>
      </c>
      <c r="F97" s="183" t="s">
        <v>267</v>
      </c>
      <c r="G97" s="184" t="s">
        <v>259</v>
      </c>
      <c r="H97" s="185">
        <v>15.882999999999999</v>
      </c>
      <c r="I97" s="186"/>
      <c r="J97" s="187">
        <f>ROUND(I97*H97,2)</f>
        <v>0</v>
      </c>
      <c r="K97" s="183" t="s">
        <v>203</v>
      </c>
      <c r="L97" s="42"/>
      <c r="M97" s="188" t="s">
        <v>19</v>
      </c>
      <c r="N97" s="189" t="s">
        <v>48</v>
      </c>
      <c r="O97" s="67"/>
      <c r="P97" s="190">
        <f>O97*H97</f>
        <v>0</v>
      </c>
      <c r="Q97" s="190">
        <v>0</v>
      </c>
      <c r="R97" s="190">
        <f>Q97*H97</f>
        <v>0</v>
      </c>
      <c r="S97" s="190">
        <v>0</v>
      </c>
      <c r="T97" s="191">
        <f>S97*H97</f>
        <v>0</v>
      </c>
      <c r="U97" s="37"/>
      <c r="V97" s="37"/>
      <c r="W97" s="37"/>
      <c r="X97" s="37"/>
      <c r="Y97" s="37"/>
      <c r="Z97" s="37"/>
      <c r="AA97" s="37"/>
      <c r="AB97" s="37"/>
      <c r="AC97" s="37"/>
      <c r="AD97" s="37"/>
      <c r="AE97" s="37"/>
      <c r="AR97" s="192" t="s">
        <v>204</v>
      </c>
      <c r="AT97" s="192" t="s">
        <v>199</v>
      </c>
      <c r="AU97" s="192" t="s">
        <v>86</v>
      </c>
      <c r="AY97" s="20" t="s">
        <v>197</v>
      </c>
      <c r="BE97" s="193">
        <f>IF(N97="základní",J97,0)</f>
        <v>0</v>
      </c>
      <c r="BF97" s="193">
        <f>IF(N97="snížená",J97,0)</f>
        <v>0</v>
      </c>
      <c r="BG97" s="193">
        <f>IF(N97="zákl. přenesená",J97,0)</f>
        <v>0</v>
      </c>
      <c r="BH97" s="193">
        <f>IF(N97="sníž. přenesená",J97,0)</f>
        <v>0</v>
      </c>
      <c r="BI97" s="193">
        <f>IF(N97="nulová",J97,0)</f>
        <v>0</v>
      </c>
      <c r="BJ97" s="20" t="s">
        <v>84</v>
      </c>
      <c r="BK97" s="193">
        <f>ROUND(I97*H97,2)</f>
        <v>0</v>
      </c>
      <c r="BL97" s="20" t="s">
        <v>204</v>
      </c>
      <c r="BM97" s="192" t="s">
        <v>505</v>
      </c>
    </row>
    <row r="98" spans="1:65" s="2" customFormat="1" ht="39">
      <c r="A98" s="37"/>
      <c r="B98" s="38"/>
      <c r="C98" s="39"/>
      <c r="D98" s="194" t="s">
        <v>206</v>
      </c>
      <c r="E98" s="39"/>
      <c r="F98" s="195" t="s">
        <v>269</v>
      </c>
      <c r="G98" s="39"/>
      <c r="H98" s="39"/>
      <c r="I98" s="196"/>
      <c r="J98" s="39"/>
      <c r="K98" s="39"/>
      <c r="L98" s="42"/>
      <c r="M98" s="197"/>
      <c r="N98" s="198"/>
      <c r="O98" s="67"/>
      <c r="P98" s="67"/>
      <c r="Q98" s="67"/>
      <c r="R98" s="67"/>
      <c r="S98" s="67"/>
      <c r="T98" s="68"/>
      <c r="U98" s="37"/>
      <c r="V98" s="37"/>
      <c r="W98" s="37"/>
      <c r="X98" s="37"/>
      <c r="Y98" s="37"/>
      <c r="Z98" s="37"/>
      <c r="AA98" s="37"/>
      <c r="AB98" s="37"/>
      <c r="AC98" s="37"/>
      <c r="AD98" s="37"/>
      <c r="AE98" s="37"/>
      <c r="AT98" s="20" t="s">
        <v>206</v>
      </c>
      <c r="AU98" s="20" t="s">
        <v>86</v>
      </c>
    </row>
    <row r="99" spans="1:65" s="2" customFormat="1" ht="11.25">
      <c r="A99" s="37"/>
      <c r="B99" s="38"/>
      <c r="C99" s="39"/>
      <c r="D99" s="199" t="s">
        <v>208</v>
      </c>
      <c r="E99" s="39"/>
      <c r="F99" s="200" t="s">
        <v>270</v>
      </c>
      <c r="G99" s="39"/>
      <c r="H99" s="39"/>
      <c r="I99" s="196"/>
      <c r="J99" s="39"/>
      <c r="K99" s="39"/>
      <c r="L99" s="42"/>
      <c r="M99" s="197"/>
      <c r="N99" s="198"/>
      <c r="O99" s="67"/>
      <c r="P99" s="67"/>
      <c r="Q99" s="67"/>
      <c r="R99" s="67"/>
      <c r="S99" s="67"/>
      <c r="T99" s="68"/>
      <c r="U99" s="37"/>
      <c r="V99" s="37"/>
      <c r="W99" s="37"/>
      <c r="X99" s="37"/>
      <c r="Y99" s="37"/>
      <c r="Z99" s="37"/>
      <c r="AA99" s="37"/>
      <c r="AB99" s="37"/>
      <c r="AC99" s="37"/>
      <c r="AD99" s="37"/>
      <c r="AE99" s="37"/>
      <c r="AT99" s="20" t="s">
        <v>208</v>
      </c>
      <c r="AU99" s="20" t="s">
        <v>86</v>
      </c>
    </row>
    <row r="100" spans="1:65" s="13" customFormat="1" ht="22.5">
      <c r="B100" s="201"/>
      <c r="C100" s="202"/>
      <c r="D100" s="194" t="s">
        <v>210</v>
      </c>
      <c r="E100" s="203" t="s">
        <v>19</v>
      </c>
      <c r="F100" s="204" t="s">
        <v>506</v>
      </c>
      <c r="G100" s="202"/>
      <c r="H100" s="203" t="s">
        <v>19</v>
      </c>
      <c r="I100" s="205"/>
      <c r="J100" s="202"/>
      <c r="K100" s="202"/>
      <c r="L100" s="206"/>
      <c r="M100" s="207"/>
      <c r="N100" s="208"/>
      <c r="O100" s="208"/>
      <c r="P100" s="208"/>
      <c r="Q100" s="208"/>
      <c r="R100" s="208"/>
      <c r="S100" s="208"/>
      <c r="T100" s="209"/>
      <c r="AT100" s="210" t="s">
        <v>210</v>
      </c>
      <c r="AU100" s="210" t="s">
        <v>86</v>
      </c>
      <c r="AV100" s="13" t="s">
        <v>84</v>
      </c>
      <c r="AW100" s="13" t="s">
        <v>37</v>
      </c>
      <c r="AX100" s="13" t="s">
        <v>77</v>
      </c>
      <c r="AY100" s="210" t="s">
        <v>197</v>
      </c>
    </row>
    <row r="101" spans="1:65" s="13" customFormat="1" ht="33.75">
      <c r="B101" s="201"/>
      <c r="C101" s="202"/>
      <c r="D101" s="194" t="s">
        <v>210</v>
      </c>
      <c r="E101" s="203" t="s">
        <v>19</v>
      </c>
      <c r="F101" s="204" t="s">
        <v>1037</v>
      </c>
      <c r="G101" s="202"/>
      <c r="H101" s="203" t="s">
        <v>19</v>
      </c>
      <c r="I101" s="205"/>
      <c r="J101" s="202"/>
      <c r="K101" s="202"/>
      <c r="L101" s="206"/>
      <c r="M101" s="207"/>
      <c r="N101" s="208"/>
      <c r="O101" s="208"/>
      <c r="P101" s="208"/>
      <c r="Q101" s="208"/>
      <c r="R101" s="208"/>
      <c r="S101" s="208"/>
      <c r="T101" s="209"/>
      <c r="AT101" s="210" t="s">
        <v>210</v>
      </c>
      <c r="AU101" s="210" t="s">
        <v>86</v>
      </c>
      <c r="AV101" s="13" t="s">
        <v>84</v>
      </c>
      <c r="AW101" s="13" t="s">
        <v>37</v>
      </c>
      <c r="AX101" s="13" t="s">
        <v>77</v>
      </c>
      <c r="AY101" s="210" t="s">
        <v>197</v>
      </c>
    </row>
    <row r="102" spans="1:65" s="14" customFormat="1" ht="11.25">
      <c r="B102" s="211"/>
      <c r="C102" s="212"/>
      <c r="D102" s="194" t="s">
        <v>210</v>
      </c>
      <c r="E102" s="213" t="s">
        <v>19</v>
      </c>
      <c r="F102" s="214" t="s">
        <v>1038</v>
      </c>
      <c r="G102" s="212"/>
      <c r="H102" s="215">
        <v>15.882999999999999</v>
      </c>
      <c r="I102" s="216"/>
      <c r="J102" s="212"/>
      <c r="K102" s="212"/>
      <c r="L102" s="217"/>
      <c r="M102" s="218"/>
      <c r="N102" s="219"/>
      <c r="O102" s="219"/>
      <c r="P102" s="219"/>
      <c r="Q102" s="219"/>
      <c r="R102" s="219"/>
      <c r="S102" s="219"/>
      <c r="T102" s="220"/>
      <c r="AT102" s="221" t="s">
        <v>210</v>
      </c>
      <c r="AU102" s="221" t="s">
        <v>86</v>
      </c>
      <c r="AV102" s="14" t="s">
        <v>86</v>
      </c>
      <c r="AW102" s="14" t="s">
        <v>37</v>
      </c>
      <c r="AX102" s="14" t="s">
        <v>84</v>
      </c>
      <c r="AY102" s="221" t="s">
        <v>197</v>
      </c>
    </row>
    <row r="103" spans="1:65" s="2" customFormat="1" ht="37.9" customHeight="1">
      <c r="A103" s="37"/>
      <c r="B103" s="38"/>
      <c r="C103" s="181" t="s">
        <v>151</v>
      </c>
      <c r="D103" s="181" t="s">
        <v>199</v>
      </c>
      <c r="E103" s="182" t="s">
        <v>266</v>
      </c>
      <c r="F103" s="183" t="s">
        <v>267</v>
      </c>
      <c r="G103" s="184" t="s">
        <v>259</v>
      </c>
      <c r="H103" s="185">
        <v>25.782</v>
      </c>
      <c r="I103" s="186"/>
      <c r="J103" s="187">
        <f>ROUND(I103*H103,2)</f>
        <v>0</v>
      </c>
      <c r="K103" s="183" t="s">
        <v>203</v>
      </c>
      <c r="L103" s="42"/>
      <c r="M103" s="188" t="s">
        <v>19</v>
      </c>
      <c r="N103" s="189" t="s">
        <v>48</v>
      </c>
      <c r="O103" s="67"/>
      <c r="P103" s="190">
        <f>O103*H103</f>
        <v>0</v>
      </c>
      <c r="Q103" s="190">
        <v>0</v>
      </c>
      <c r="R103" s="190">
        <f>Q103*H103</f>
        <v>0</v>
      </c>
      <c r="S103" s="190">
        <v>0</v>
      </c>
      <c r="T103" s="191">
        <f>S103*H103</f>
        <v>0</v>
      </c>
      <c r="U103" s="37"/>
      <c r="V103" s="37"/>
      <c r="W103" s="37"/>
      <c r="X103" s="37"/>
      <c r="Y103" s="37"/>
      <c r="Z103" s="37"/>
      <c r="AA103" s="37"/>
      <c r="AB103" s="37"/>
      <c r="AC103" s="37"/>
      <c r="AD103" s="37"/>
      <c r="AE103" s="37"/>
      <c r="AR103" s="192" t="s">
        <v>204</v>
      </c>
      <c r="AT103" s="192" t="s">
        <v>199</v>
      </c>
      <c r="AU103" s="192" t="s">
        <v>86</v>
      </c>
      <c r="AY103" s="20" t="s">
        <v>197</v>
      </c>
      <c r="BE103" s="193">
        <f>IF(N103="základní",J103,0)</f>
        <v>0</v>
      </c>
      <c r="BF103" s="193">
        <f>IF(N103="snížená",J103,0)</f>
        <v>0</v>
      </c>
      <c r="BG103" s="193">
        <f>IF(N103="zákl. přenesená",J103,0)</f>
        <v>0</v>
      </c>
      <c r="BH103" s="193">
        <f>IF(N103="sníž. přenesená",J103,0)</f>
        <v>0</v>
      </c>
      <c r="BI103" s="193">
        <f>IF(N103="nulová",J103,0)</f>
        <v>0</v>
      </c>
      <c r="BJ103" s="20" t="s">
        <v>84</v>
      </c>
      <c r="BK103" s="193">
        <f>ROUND(I103*H103,2)</f>
        <v>0</v>
      </c>
      <c r="BL103" s="20" t="s">
        <v>204</v>
      </c>
      <c r="BM103" s="192" t="s">
        <v>509</v>
      </c>
    </row>
    <row r="104" spans="1:65" s="2" customFormat="1" ht="39">
      <c r="A104" s="37"/>
      <c r="B104" s="38"/>
      <c r="C104" s="39"/>
      <c r="D104" s="194" t="s">
        <v>206</v>
      </c>
      <c r="E104" s="39"/>
      <c r="F104" s="195" t="s">
        <v>269</v>
      </c>
      <c r="G104" s="39"/>
      <c r="H104" s="39"/>
      <c r="I104" s="196"/>
      <c r="J104" s="39"/>
      <c r="K104" s="39"/>
      <c r="L104" s="42"/>
      <c r="M104" s="197"/>
      <c r="N104" s="198"/>
      <c r="O104" s="67"/>
      <c r="P104" s="67"/>
      <c r="Q104" s="67"/>
      <c r="R104" s="67"/>
      <c r="S104" s="67"/>
      <c r="T104" s="68"/>
      <c r="U104" s="37"/>
      <c r="V104" s="37"/>
      <c r="W104" s="37"/>
      <c r="X104" s="37"/>
      <c r="Y104" s="37"/>
      <c r="Z104" s="37"/>
      <c r="AA104" s="37"/>
      <c r="AB104" s="37"/>
      <c r="AC104" s="37"/>
      <c r="AD104" s="37"/>
      <c r="AE104" s="37"/>
      <c r="AT104" s="20" t="s">
        <v>206</v>
      </c>
      <c r="AU104" s="20" t="s">
        <v>86</v>
      </c>
    </row>
    <row r="105" spans="1:65" s="2" customFormat="1" ht="11.25">
      <c r="A105" s="37"/>
      <c r="B105" s="38"/>
      <c r="C105" s="39"/>
      <c r="D105" s="199" t="s">
        <v>208</v>
      </c>
      <c r="E105" s="39"/>
      <c r="F105" s="200" t="s">
        <v>270</v>
      </c>
      <c r="G105" s="39"/>
      <c r="H105" s="39"/>
      <c r="I105" s="196"/>
      <c r="J105" s="39"/>
      <c r="K105" s="39"/>
      <c r="L105" s="42"/>
      <c r="M105" s="197"/>
      <c r="N105" s="198"/>
      <c r="O105" s="67"/>
      <c r="P105" s="67"/>
      <c r="Q105" s="67"/>
      <c r="R105" s="67"/>
      <c r="S105" s="67"/>
      <c r="T105" s="68"/>
      <c r="U105" s="37"/>
      <c r="V105" s="37"/>
      <c r="W105" s="37"/>
      <c r="X105" s="37"/>
      <c r="Y105" s="37"/>
      <c r="Z105" s="37"/>
      <c r="AA105" s="37"/>
      <c r="AB105" s="37"/>
      <c r="AC105" s="37"/>
      <c r="AD105" s="37"/>
      <c r="AE105" s="37"/>
      <c r="AT105" s="20" t="s">
        <v>208</v>
      </c>
      <c r="AU105" s="20" t="s">
        <v>86</v>
      </c>
    </row>
    <row r="106" spans="1:65" s="13" customFormat="1" ht="22.5">
      <c r="B106" s="201"/>
      <c r="C106" s="202"/>
      <c r="D106" s="194" t="s">
        <v>210</v>
      </c>
      <c r="E106" s="203" t="s">
        <v>19</v>
      </c>
      <c r="F106" s="204" t="s">
        <v>510</v>
      </c>
      <c r="G106" s="202"/>
      <c r="H106" s="203" t="s">
        <v>19</v>
      </c>
      <c r="I106" s="205"/>
      <c r="J106" s="202"/>
      <c r="K106" s="202"/>
      <c r="L106" s="206"/>
      <c r="M106" s="207"/>
      <c r="N106" s="208"/>
      <c r="O106" s="208"/>
      <c r="P106" s="208"/>
      <c r="Q106" s="208"/>
      <c r="R106" s="208"/>
      <c r="S106" s="208"/>
      <c r="T106" s="209"/>
      <c r="AT106" s="210" t="s">
        <v>210</v>
      </c>
      <c r="AU106" s="210" t="s">
        <v>86</v>
      </c>
      <c r="AV106" s="13" t="s">
        <v>84</v>
      </c>
      <c r="AW106" s="13" t="s">
        <v>37</v>
      </c>
      <c r="AX106" s="13" t="s">
        <v>77</v>
      </c>
      <c r="AY106" s="210" t="s">
        <v>197</v>
      </c>
    </row>
    <row r="107" spans="1:65" s="13" customFormat="1" ht="22.5">
      <c r="B107" s="201"/>
      <c r="C107" s="202"/>
      <c r="D107" s="194" t="s">
        <v>210</v>
      </c>
      <c r="E107" s="203" t="s">
        <v>19</v>
      </c>
      <c r="F107" s="204" t="s">
        <v>1039</v>
      </c>
      <c r="G107" s="202"/>
      <c r="H107" s="203" t="s">
        <v>19</v>
      </c>
      <c r="I107" s="205"/>
      <c r="J107" s="202"/>
      <c r="K107" s="202"/>
      <c r="L107" s="206"/>
      <c r="M107" s="207"/>
      <c r="N107" s="208"/>
      <c r="O107" s="208"/>
      <c r="P107" s="208"/>
      <c r="Q107" s="208"/>
      <c r="R107" s="208"/>
      <c r="S107" s="208"/>
      <c r="T107" s="209"/>
      <c r="AT107" s="210" t="s">
        <v>210</v>
      </c>
      <c r="AU107" s="210" t="s">
        <v>86</v>
      </c>
      <c r="AV107" s="13" t="s">
        <v>84</v>
      </c>
      <c r="AW107" s="13" t="s">
        <v>37</v>
      </c>
      <c r="AX107" s="13" t="s">
        <v>77</v>
      </c>
      <c r="AY107" s="210" t="s">
        <v>197</v>
      </c>
    </row>
    <row r="108" spans="1:65" s="14" customFormat="1" ht="11.25">
      <c r="B108" s="211"/>
      <c r="C108" s="212"/>
      <c r="D108" s="194" t="s">
        <v>210</v>
      </c>
      <c r="E108" s="213" t="s">
        <v>19</v>
      </c>
      <c r="F108" s="214" t="s">
        <v>1040</v>
      </c>
      <c r="G108" s="212"/>
      <c r="H108" s="215">
        <v>25.782</v>
      </c>
      <c r="I108" s="216"/>
      <c r="J108" s="212"/>
      <c r="K108" s="212"/>
      <c r="L108" s="217"/>
      <c r="M108" s="218"/>
      <c r="N108" s="219"/>
      <c r="O108" s="219"/>
      <c r="P108" s="219"/>
      <c r="Q108" s="219"/>
      <c r="R108" s="219"/>
      <c r="S108" s="219"/>
      <c r="T108" s="220"/>
      <c r="AT108" s="221" t="s">
        <v>210</v>
      </c>
      <c r="AU108" s="221" t="s">
        <v>86</v>
      </c>
      <c r="AV108" s="14" t="s">
        <v>86</v>
      </c>
      <c r="AW108" s="14" t="s">
        <v>37</v>
      </c>
      <c r="AX108" s="14" t="s">
        <v>84</v>
      </c>
      <c r="AY108" s="221" t="s">
        <v>197</v>
      </c>
    </row>
    <row r="109" spans="1:65" s="2" customFormat="1" ht="24.2" customHeight="1">
      <c r="A109" s="37"/>
      <c r="B109" s="38"/>
      <c r="C109" s="181" t="s">
        <v>204</v>
      </c>
      <c r="D109" s="181" t="s">
        <v>199</v>
      </c>
      <c r="E109" s="182" t="s">
        <v>278</v>
      </c>
      <c r="F109" s="183" t="s">
        <v>279</v>
      </c>
      <c r="G109" s="184" t="s">
        <v>259</v>
      </c>
      <c r="H109" s="185">
        <v>41.664999999999999</v>
      </c>
      <c r="I109" s="186"/>
      <c r="J109" s="187">
        <f>ROUND(I109*H109,2)</f>
        <v>0</v>
      </c>
      <c r="K109" s="183" t="s">
        <v>203</v>
      </c>
      <c r="L109" s="42"/>
      <c r="M109" s="188" t="s">
        <v>19</v>
      </c>
      <c r="N109" s="189" t="s">
        <v>48</v>
      </c>
      <c r="O109" s="67"/>
      <c r="P109" s="190">
        <f>O109*H109</f>
        <v>0</v>
      </c>
      <c r="Q109" s="190">
        <v>0</v>
      </c>
      <c r="R109" s="190">
        <f>Q109*H109</f>
        <v>0</v>
      </c>
      <c r="S109" s="190">
        <v>0</v>
      </c>
      <c r="T109" s="191">
        <f>S109*H109</f>
        <v>0</v>
      </c>
      <c r="U109" s="37"/>
      <c r="V109" s="37"/>
      <c r="W109" s="37"/>
      <c r="X109" s="37"/>
      <c r="Y109" s="37"/>
      <c r="Z109" s="37"/>
      <c r="AA109" s="37"/>
      <c r="AB109" s="37"/>
      <c r="AC109" s="37"/>
      <c r="AD109" s="37"/>
      <c r="AE109" s="37"/>
      <c r="AR109" s="192" t="s">
        <v>204</v>
      </c>
      <c r="AT109" s="192" t="s">
        <v>199</v>
      </c>
      <c r="AU109" s="192" t="s">
        <v>86</v>
      </c>
      <c r="AY109" s="20" t="s">
        <v>197</v>
      </c>
      <c r="BE109" s="193">
        <f>IF(N109="základní",J109,0)</f>
        <v>0</v>
      </c>
      <c r="BF109" s="193">
        <f>IF(N109="snížená",J109,0)</f>
        <v>0</v>
      </c>
      <c r="BG109" s="193">
        <f>IF(N109="zákl. přenesená",J109,0)</f>
        <v>0</v>
      </c>
      <c r="BH109" s="193">
        <f>IF(N109="sníž. přenesená",J109,0)</f>
        <v>0</v>
      </c>
      <c r="BI109" s="193">
        <f>IF(N109="nulová",J109,0)</f>
        <v>0</v>
      </c>
      <c r="BJ109" s="20" t="s">
        <v>84</v>
      </c>
      <c r="BK109" s="193">
        <f>ROUND(I109*H109,2)</f>
        <v>0</v>
      </c>
      <c r="BL109" s="20" t="s">
        <v>204</v>
      </c>
      <c r="BM109" s="192" t="s">
        <v>513</v>
      </c>
    </row>
    <row r="110" spans="1:65" s="2" customFormat="1" ht="29.25">
      <c r="A110" s="37"/>
      <c r="B110" s="38"/>
      <c r="C110" s="39"/>
      <c r="D110" s="194" t="s">
        <v>206</v>
      </c>
      <c r="E110" s="39"/>
      <c r="F110" s="195" t="s">
        <v>281</v>
      </c>
      <c r="G110" s="39"/>
      <c r="H110" s="39"/>
      <c r="I110" s="196"/>
      <c r="J110" s="39"/>
      <c r="K110" s="39"/>
      <c r="L110" s="42"/>
      <c r="M110" s="197"/>
      <c r="N110" s="198"/>
      <c r="O110" s="67"/>
      <c r="P110" s="67"/>
      <c r="Q110" s="67"/>
      <c r="R110" s="67"/>
      <c r="S110" s="67"/>
      <c r="T110" s="68"/>
      <c r="U110" s="37"/>
      <c r="V110" s="37"/>
      <c r="W110" s="37"/>
      <c r="X110" s="37"/>
      <c r="Y110" s="37"/>
      <c r="Z110" s="37"/>
      <c r="AA110" s="37"/>
      <c r="AB110" s="37"/>
      <c r="AC110" s="37"/>
      <c r="AD110" s="37"/>
      <c r="AE110" s="37"/>
      <c r="AT110" s="20" t="s">
        <v>206</v>
      </c>
      <c r="AU110" s="20" t="s">
        <v>86</v>
      </c>
    </row>
    <row r="111" spans="1:65" s="2" customFormat="1" ht="11.25">
      <c r="A111" s="37"/>
      <c r="B111" s="38"/>
      <c r="C111" s="39"/>
      <c r="D111" s="199" t="s">
        <v>208</v>
      </c>
      <c r="E111" s="39"/>
      <c r="F111" s="200" t="s">
        <v>282</v>
      </c>
      <c r="G111" s="39"/>
      <c r="H111" s="39"/>
      <c r="I111" s="196"/>
      <c r="J111" s="39"/>
      <c r="K111" s="39"/>
      <c r="L111" s="42"/>
      <c r="M111" s="197"/>
      <c r="N111" s="198"/>
      <c r="O111" s="67"/>
      <c r="P111" s="67"/>
      <c r="Q111" s="67"/>
      <c r="R111" s="67"/>
      <c r="S111" s="67"/>
      <c r="T111" s="68"/>
      <c r="U111" s="37"/>
      <c r="V111" s="37"/>
      <c r="W111" s="37"/>
      <c r="X111" s="37"/>
      <c r="Y111" s="37"/>
      <c r="Z111" s="37"/>
      <c r="AA111" s="37"/>
      <c r="AB111" s="37"/>
      <c r="AC111" s="37"/>
      <c r="AD111" s="37"/>
      <c r="AE111" s="37"/>
      <c r="AT111" s="20" t="s">
        <v>208</v>
      </c>
      <c r="AU111" s="20" t="s">
        <v>86</v>
      </c>
    </row>
    <row r="112" spans="1:65" s="13" customFormat="1" ht="22.5">
      <c r="B112" s="201"/>
      <c r="C112" s="202"/>
      <c r="D112" s="194" t="s">
        <v>210</v>
      </c>
      <c r="E112" s="203" t="s">
        <v>19</v>
      </c>
      <c r="F112" s="204" t="s">
        <v>514</v>
      </c>
      <c r="G112" s="202"/>
      <c r="H112" s="203" t="s">
        <v>19</v>
      </c>
      <c r="I112" s="205"/>
      <c r="J112" s="202"/>
      <c r="K112" s="202"/>
      <c r="L112" s="206"/>
      <c r="M112" s="207"/>
      <c r="N112" s="208"/>
      <c r="O112" s="208"/>
      <c r="P112" s="208"/>
      <c r="Q112" s="208"/>
      <c r="R112" s="208"/>
      <c r="S112" s="208"/>
      <c r="T112" s="209"/>
      <c r="AT112" s="210" t="s">
        <v>210</v>
      </c>
      <c r="AU112" s="210" t="s">
        <v>86</v>
      </c>
      <c r="AV112" s="13" t="s">
        <v>84</v>
      </c>
      <c r="AW112" s="13" t="s">
        <v>37</v>
      </c>
      <c r="AX112" s="13" t="s">
        <v>77</v>
      </c>
      <c r="AY112" s="210" t="s">
        <v>197</v>
      </c>
    </row>
    <row r="113" spans="1:65" s="13" customFormat="1" ht="33.75">
      <c r="B113" s="201"/>
      <c r="C113" s="202"/>
      <c r="D113" s="194" t="s">
        <v>210</v>
      </c>
      <c r="E113" s="203" t="s">
        <v>19</v>
      </c>
      <c r="F113" s="204" t="s">
        <v>1037</v>
      </c>
      <c r="G113" s="202"/>
      <c r="H113" s="203" t="s">
        <v>19</v>
      </c>
      <c r="I113" s="205"/>
      <c r="J113" s="202"/>
      <c r="K113" s="202"/>
      <c r="L113" s="206"/>
      <c r="M113" s="207"/>
      <c r="N113" s="208"/>
      <c r="O113" s="208"/>
      <c r="P113" s="208"/>
      <c r="Q113" s="208"/>
      <c r="R113" s="208"/>
      <c r="S113" s="208"/>
      <c r="T113" s="209"/>
      <c r="AT113" s="210" t="s">
        <v>210</v>
      </c>
      <c r="AU113" s="210" t="s">
        <v>86</v>
      </c>
      <c r="AV113" s="13" t="s">
        <v>84</v>
      </c>
      <c r="AW113" s="13" t="s">
        <v>37</v>
      </c>
      <c r="AX113" s="13" t="s">
        <v>77</v>
      </c>
      <c r="AY113" s="210" t="s">
        <v>197</v>
      </c>
    </row>
    <row r="114" spans="1:65" s="14" customFormat="1" ht="11.25">
      <c r="B114" s="211"/>
      <c r="C114" s="212"/>
      <c r="D114" s="194" t="s">
        <v>210</v>
      </c>
      <c r="E114" s="213" t="s">
        <v>19</v>
      </c>
      <c r="F114" s="214" t="s">
        <v>1038</v>
      </c>
      <c r="G114" s="212"/>
      <c r="H114" s="215">
        <v>15.882999999999999</v>
      </c>
      <c r="I114" s="216"/>
      <c r="J114" s="212"/>
      <c r="K114" s="212"/>
      <c r="L114" s="217"/>
      <c r="M114" s="218"/>
      <c r="N114" s="219"/>
      <c r="O114" s="219"/>
      <c r="P114" s="219"/>
      <c r="Q114" s="219"/>
      <c r="R114" s="219"/>
      <c r="S114" s="219"/>
      <c r="T114" s="220"/>
      <c r="AT114" s="221" t="s">
        <v>210</v>
      </c>
      <c r="AU114" s="221" t="s">
        <v>86</v>
      </c>
      <c r="AV114" s="14" t="s">
        <v>86</v>
      </c>
      <c r="AW114" s="14" t="s">
        <v>37</v>
      </c>
      <c r="AX114" s="14" t="s">
        <v>77</v>
      </c>
      <c r="AY114" s="221" t="s">
        <v>197</v>
      </c>
    </row>
    <row r="115" spans="1:65" s="13" customFormat="1" ht="22.5">
      <c r="B115" s="201"/>
      <c r="C115" s="202"/>
      <c r="D115" s="194" t="s">
        <v>210</v>
      </c>
      <c r="E115" s="203" t="s">
        <v>19</v>
      </c>
      <c r="F115" s="204" t="s">
        <v>1039</v>
      </c>
      <c r="G115" s="202"/>
      <c r="H115" s="203" t="s">
        <v>19</v>
      </c>
      <c r="I115" s="205"/>
      <c r="J115" s="202"/>
      <c r="K115" s="202"/>
      <c r="L115" s="206"/>
      <c r="M115" s="207"/>
      <c r="N115" s="208"/>
      <c r="O115" s="208"/>
      <c r="P115" s="208"/>
      <c r="Q115" s="208"/>
      <c r="R115" s="208"/>
      <c r="S115" s="208"/>
      <c r="T115" s="209"/>
      <c r="AT115" s="210" t="s">
        <v>210</v>
      </c>
      <c r="AU115" s="210" t="s">
        <v>86</v>
      </c>
      <c r="AV115" s="13" t="s">
        <v>84</v>
      </c>
      <c r="AW115" s="13" t="s">
        <v>37</v>
      </c>
      <c r="AX115" s="13" t="s">
        <v>77</v>
      </c>
      <c r="AY115" s="210" t="s">
        <v>197</v>
      </c>
    </row>
    <row r="116" spans="1:65" s="14" customFormat="1" ht="11.25">
      <c r="B116" s="211"/>
      <c r="C116" s="212"/>
      <c r="D116" s="194" t="s">
        <v>210</v>
      </c>
      <c r="E116" s="213" t="s">
        <v>19</v>
      </c>
      <c r="F116" s="214" t="s">
        <v>1040</v>
      </c>
      <c r="G116" s="212"/>
      <c r="H116" s="215">
        <v>25.782</v>
      </c>
      <c r="I116" s="216"/>
      <c r="J116" s="212"/>
      <c r="K116" s="212"/>
      <c r="L116" s="217"/>
      <c r="M116" s="218"/>
      <c r="N116" s="219"/>
      <c r="O116" s="219"/>
      <c r="P116" s="219"/>
      <c r="Q116" s="219"/>
      <c r="R116" s="219"/>
      <c r="S116" s="219"/>
      <c r="T116" s="220"/>
      <c r="AT116" s="221" t="s">
        <v>210</v>
      </c>
      <c r="AU116" s="221" t="s">
        <v>86</v>
      </c>
      <c r="AV116" s="14" t="s">
        <v>86</v>
      </c>
      <c r="AW116" s="14" t="s">
        <v>37</v>
      </c>
      <c r="AX116" s="14" t="s">
        <v>77</v>
      </c>
      <c r="AY116" s="221" t="s">
        <v>197</v>
      </c>
    </row>
    <row r="117" spans="1:65" s="15" customFormat="1" ht="11.25">
      <c r="B117" s="223"/>
      <c r="C117" s="224"/>
      <c r="D117" s="194" t="s">
        <v>210</v>
      </c>
      <c r="E117" s="225" t="s">
        <v>19</v>
      </c>
      <c r="F117" s="226" t="s">
        <v>295</v>
      </c>
      <c r="G117" s="224"/>
      <c r="H117" s="227">
        <v>41.664999999999999</v>
      </c>
      <c r="I117" s="228"/>
      <c r="J117" s="224"/>
      <c r="K117" s="224"/>
      <c r="L117" s="229"/>
      <c r="M117" s="230"/>
      <c r="N117" s="231"/>
      <c r="O117" s="231"/>
      <c r="P117" s="231"/>
      <c r="Q117" s="231"/>
      <c r="R117" s="231"/>
      <c r="S117" s="231"/>
      <c r="T117" s="232"/>
      <c r="AT117" s="233" t="s">
        <v>210</v>
      </c>
      <c r="AU117" s="233" t="s">
        <v>86</v>
      </c>
      <c r="AV117" s="15" t="s">
        <v>204</v>
      </c>
      <c r="AW117" s="15" t="s">
        <v>37</v>
      </c>
      <c r="AX117" s="15" t="s">
        <v>84</v>
      </c>
      <c r="AY117" s="233" t="s">
        <v>197</v>
      </c>
    </row>
    <row r="118" spans="1:65" s="2" customFormat="1" ht="24.2" customHeight="1">
      <c r="A118" s="37"/>
      <c r="B118" s="38"/>
      <c r="C118" s="181" t="s">
        <v>237</v>
      </c>
      <c r="D118" s="181" t="s">
        <v>199</v>
      </c>
      <c r="E118" s="182" t="s">
        <v>515</v>
      </c>
      <c r="F118" s="183" t="s">
        <v>516</v>
      </c>
      <c r="G118" s="184" t="s">
        <v>259</v>
      </c>
      <c r="H118" s="185">
        <v>15.882999999999999</v>
      </c>
      <c r="I118" s="186"/>
      <c r="J118" s="187">
        <f>ROUND(I118*H118,2)</f>
        <v>0</v>
      </c>
      <c r="K118" s="183" t="s">
        <v>203</v>
      </c>
      <c r="L118" s="42"/>
      <c r="M118" s="188" t="s">
        <v>19</v>
      </c>
      <c r="N118" s="189" t="s">
        <v>48</v>
      </c>
      <c r="O118" s="67"/>
      <c r="P118" s="190">
        <f>O118*H118</f>
        <v>0</v>
      </c>
      <c r="Q118" s="190">
        <v>0</v>
      </c>
      <c r="R118" s="190">
        <f>Q118*H118</f>
        <v>0</v>
      </c>
      <c r="S118" s="190">
        <v>0</v>
      </c>
      <c r="T118" s="191">
        <f>S118*H118</f>
        <v>0</v>
      </c>
      <c r="U118" s="37"/>
      <c r="V118" s="37"/>
      <c r="W118" s="37"/>
      <c r="X118" s="37"/>
      <c r="Y118" s="37"/>
      <c r="Z118" s="37"/>
      <c r="AA118" s="37"/>
      <c r="AB118" s="37"/>
      <c r="AC118" s="37"/>
      <c r="AD118" s="37"/>
      <c r="AE118" s="37"/>
      <c r="AR118" s="192" t="s">
        <v>204</v>
      </c>
      <c r="AT118" s="192" t="s">
        <v>199</v>
      </c>
      <c r="AU118" s="192" t="s">
        <v>86</v>
      </c>
      <c r="AY118" s="20" t="s">
        <v>197</v>
      </c>
      <c r="BE118" s="193">
        <f>IF(N118="základní",J118,0)</f>
        <v>0</v>
      </c>
      <c r="BF118" s="193">
        <f>IF(N118="snížená",J118,0)</f>
        <v>0</v>
      </c>
      <c r="BG118" s="193">
        <f>IF(N118="zákl. přenesená",J118,0)</f>
        <v>0</v>
      </c>
      <c r="BH118" s="193">
        <f>IF(N118="sníž. přenesená",J118,0)</f>
        <v>0</v>
      </c>
      <c r="BI118" s="193">
        <f>IF(N118="nulová",J118,0)</f>
        <v>0</v>
      </c>
      <c r="BJ118" s="20" t="s">
        <v>84</v>
      </c>
      <c r="BK118" s="193">
        <f>ROUND(I118*H118,2)</f>
        <v>0</v>
      </c>
      <c r="BL118" s="20" t="s">
        <v>204</v>
      </c>
      <c r="BM118" s="192" t="s">
        <v>517</v>
      </c>
    </row>
    <row r="119" spans="1:65" s="2" customFormat="1" ht="29.25">
      <c r="A119" s="37"/>
      <c r="B119" s="38"/>
      <c r="C119" s="39"/>
      <c r="D119" s="194" t="s">
        <v>206</v>
      </c>
      <c r="E119" s="39"/>
      <c r="F119" s="195" t="s">
        <v>518</v>
      </c>
      <c r="G119" s="39"/>
      <c r="H119" s="39"/>
      <c r="I119" s="196"/>
      <c r="J119" s="39"/>
      <c r="K119" s="39"/>
      <c r="L119" s="42"/>
      <c r="M119" s="197"/>
      <c r="N119" s="198"/>
      <c r="O119" s="67"/>
      <c r="P119" s="67"/>
      <c r="Q119" s="67"/>
      <c r="R119" s="67"/>
      <c r="S119" s="67"/>
      <c r="T119" s="68"/>
      <c r="U119" s="37"/>
      <c r="V119" s="37"/>
      <c r="W119" s="37"/>
      <c r="X119" s="37"/>
      <c r="Y119" s="37"/>
      <c r="Z119" s="37"/>
      <c r="AA119" s="37"/>
      <c r="AB119" s="37"/>
      <c r="AC119" s="37"/>
      <c r="AD119" s="37"/>
      <c r="AE119" s="37"/>
      <c r="AT119" s="20" t="s">
        <v>206</v>
      </c>
      <c r="AU119" s="20" t="s">
        <v>86</v>
      </c>
    </row>
    <row r="120" spans="1:65" s="2" customFormat="1" ht="11.25">
      <c r="A120" s="37"/>
      <c r="B120" s="38"/>
      <c r="C120" s="39"/>
      <c r="D120" s="199" t="s">
        <v>208</v>
      </c>
      <c r="E120" s="39"/>
      <c r="F120" s="200" t="s">
        <v>519</v>
      </c>
      <c r="G120" s="39"/>
      <c r="H120" s="39"/>
      <c r="I120" s="196"/>
      <c r="J120" s="39"/>
      <c r="K120" s="39"/>
      <c r="L120" s="42"/>
      <c r="M120" s="197"/>
      <c r="N120" s="198"/>
      <c r="O120" s="67"/>
      <c r="P120" s="67"/>
      <c r="Q120" s="67"/>
      <c r="R120" s="67"/>
      <c r="S120" s="67"/>
      <c r="T120" s="68"/>
      <c r="U120" s="37"/>
      <c r="V120" s="37"/>
      <c r="W120" s="37"/>
      <c r="X120" s="37"/>
      <c r="Y120" s="37"/>
      <c r="Z120" s="37"/>
      <c r="AA120" s="37"/>
      <c r="AB120" s="37"/>
      <c r="AC120" s="37"/>
      <c r="AD120" s="37"/>
      <c r="AE120" s="37"/>
      <c r="AT120" s="20" t="s">
        <v>208</v>
      </c>
      <c r="AU120" s="20" t="s">
        <v>86</v>
      </c>
    </row>
    <row r="121" spans="1:65" s="2" customFormat="1" ht="39">
      <c r="A121" s="37"/>
      <c r="B121" s="38"/>
      <c r="C121" s="39"/>
      <c r="D121" s="194" t="s">
        <v>252</v>
      </c>
      <c r="E121" s="39"/>
      <c r="F121" s="222" t="s">
        <v>520</v>
      </c>
      <c r="G121" s="39"/>
      <c r="H121" s="39"/>
      <c r="I121" s="196"/>
      <c r="J121" s="39"/>
      <c r="K121" s="39"/>
      <c r="L121" s="42"/>
      <c r="M121" s="197"/>
      <c r="N121" s="198"/>
      <c r="O121" s="67"/>
      <c r="P121" s="67"/>
      <c r="Q121" s="67"/>
      <c r="R121" s="67"/>
      <c r="S121" s="67"/>
      <c r="T121" s="68"/>
      <c r="U121" s="37"/>
      <c r="V121" s="37"/>
      <c r="W121" s="37"/>
      <c r="X121" s="37"/>
      <c r="Y121" s="37"/>
      <c r="Z121" s="37"/>
      <c r="AA121" s="37"/>
      <c r="AB121" s="37"/>
      <c r="AC121" s="37"/>
      <c r="AD121" s="37"/>
      <c r="AE121" s="37"/>
      <c r="AT121" s="20" t="s">
        <v>252</v>
      </c>
      <c r="AU121" s="20" t="s">
        <v>86</v>
      </c>
    </row>
    <row r="122" spans="1:65" s="13" customFormat="1" ht="11.25">
      <c r="B122" s="201"/>
      <c r="C122" s="202"/>
      <c r="D122" s="194" t="s">
        <v>210</v>
      </c>
      <c r="E122" s="203" t="s">
        <v>19</v>
      </c>
      <c r="F122" s="204" t="s">
        <v>521</v>
      </c>
      <c r="G122" s="202"/>
      <c r="H122" s="203" t="s">
        <v>19</v>
      </c>
      <c r="I122" s="205"/>
      <c r="J122" s="202"/>
      <c r="K122" s="202"/>
      <c r="L122" s="206"/>
      <c r="M122" s="207"/>
      <c r="N122" s="208"/>
      <c r="O122" s="208"/>
      <c r="P122" s="208"/>
      <c r="Q122" s="208"/>
      <c r="R122" s="208"/>
      <c r="S122" s="208"/>
      <c r="T122" s="209"/>
      <c r="AT122" s="210" t="s">
        <v>210</v>
      </c>
      <c r="AU122" s="210" t="s">
        <v>86</v>
      </c>
      <c r="AV122" s="13" t="s">
        <v>84</v>
      </c>
      <c r="AW122" s="13" t="s">
        <v>37</v>
      </c>
      <c r="AX122" s="13" t="s">
        <v>77</v>
      </c>
      <c r="AY122" s="210" t="s">
        <v>197</v>
      </c>
    </row>
    <row r="123" spans="1:65" s="13" customFormat="1" ht="22.5">
      <c r="B123" s="201"/>
      <c r="C123" s="202"/>
      <c r="D123" s="194" t="s">
        <v>210</v>
      </c>
      <c r="E123" s="203" t="s">
        <v>19</v>
      </c>
      <c r="F123" s="204" t="s">
        <v>1041</v>
      </c>
      <c r="G123" s="202"/>
      <c r="H123" s="203" t="s">
        <v>19</v>
      </c>
      <c r="I123" s="205"/>
      <c r="J123" s="202"/>
      <c r="K123" s="202"/>
      <c r="L123" s="206"/>
      <c r="M123" s="207"/>
      <c r="N123" s="208"/>
      <c r="O123" s="208"/>
      <c r="P123" s="208"/>
      <c r="Q123" s="208"/>
      <c r="R123" s="208"/>
      <c r="S123" s="208"/>
      <c r="T123" s="209"/>
      <c r="AT123" s="210" t="s">
        <v>210</v>
      </c>
      <c r="AU123" s="210" t="s">
        <v>86</v>
      </c>
      <c r="AV123" s="13" t="s">
        <v>84</v>
      </c>
      <c r="AW123" s="13" t="s">
        <v>37</v>
      </c>
      <c r="AX123" s="13" t="s">
        <v>77</v>
      </c>
      <c r="AY123" s="210" t="s">
        <v>197</v>
      </c>
    </row>
    <row r="124" spans="1:65" s="14" customFormat="1" ht="11.25">
      <c r="B124" s="211"/>
      <c r="C124" s="212"/>
      <c r="D124" s="194" t="s">
        <v>210</v>
      </c>
      <c r="E124" s="213" t="s">
        <v>19</v>
      </c>
      <c r="F124" s="214" t="s">
        <v>1038</v>
      </c>
      <c r="G124" s="212"/>
      <c r="H124" s="215">
        <v>15.882999999999999</v>
      </c>
      <c r="I124" s="216"/>
      <c r="J124" s="212"/>
      <c r="K124" s="212"/>
      <c r="L124" s="217"/>
      <c r="M124" s="218"/>
      <c r="N124" s="219"/>
      <c r="O124" s="219"/>
      <c r="P124" s="219"/>
      <c r="Q124" s="219"/>
      <c r="R124" s="219"/>
      <c r="S124" s="219"/>
      <c r="T124" s="220"/>
      <c r="AT124" s="221" t="s">
        <v>210</v>
      </c>
      <c r="AU124" s="221" t="s">
        <v>86</v>
      </c>
      <c r="AV124" s="14" t="s">
        <v>86</v>
      </c>
      <c r="AW124" s="14" t="s">
        <v>37</v>
      </c>
      <c r="AX124" s="14" t="s">
        <v>84</v>
      </c>
      <c r="AY124" s="221" t="s">
        <v>197</v>
      </c>
    </row>
    <row r="125" spans="1:65" s="12" customFormat="1" ht="22.9" customHeight="1">
      <c r="B125" s="165"/>
      <c r="C125" s="166"/>
      <c r="D125" s="167" t="s">
        <v>76</v>
      </c>
      <c r="E125" s="179" t="s">
        <v>347</v>
      </c>
      <c r="F125" s="179" t="s">
        <v>523</v>
      </c>
      <c r="G125" s="166"/>
      <c r="H125" s="166"/>
      <c r="I125" s="169"/>
      <c r="J125" s="180">
        <f>BK125</f>
        <v>0</v>
      </c>
      <c r="K125" s="166"/>
      <c r="L125" s="171"/>
      <c r="M125" s="172"/>
      <c r="N125" s="173"/>
      <c r="O125" s="173"/>
      <c r="P125" s="174">
        <f>SUM(P126:P190)</f>
        <v>0</v>
      </c>
      <c r="Q125" s="173"/>
      <c r="R125" s="174">
        <f>SUM(R126:R190)</f>
        <v>0.45979799999999998</v>
      </c>
      <c r="S125" s="173"/>
      <c r="T125" s="175">
        <f>SUM(T126:T190)</f>
        <v>0</v>
      </c>
      <c r="AR125" s="176" t="s">
        <v>84</v>
      </c>
      <c r="AT125" s="177" t="s">
        <v>76</v>
      </c>
      <c r="AU125" s="177" t="s">
        <v>84</v>
      </c>
      <c r="AY125" s="176" t="s">
        <v>197</v>
      </c>
      <c r="BK125" s="178">
        <f>SUM(BK126:BK190)</f>
        <v>0</v>
      </c>
    </row>
    <row r="126" spans="1:65" s="2" customFormat="1" ht="37.9" customHeight="1">
      <c r="A126" s="37"/>
      <c r="B126" s="38"/>
      <c r="C126" s="181" t="s">
        <v>246</v>
      </c>
      <c r="D126" s="181" t="s">
        <v>199</v>
      </c>
      <c r="E126" s="182" t="s">
        <v>524</v>
      </c>
      <c r="F126" s="183" t="s">
        <v>525</v>
      </c>
      <c r="G126" s="184" t="s">
        <v>202</v>
      </c>
      <c r="H126" s="185">
        <v>257.82</v>
      </c>
      <c r="I126" s="186"/>
      <c r="J126" s="187">
        <f>ROUND(I126*H126,2)</f>
        <v>0</v>
      </c>
      <c r="K126" s="183" t="s">
        <v>203</v>
      </c>
      <c r="L126" s="42"/>
      <c r="M126" s="188" t="s">
        <v>19</v>
      </c>
      <c r="N126" s="189" t="s">
        <v>48</v>
      </c>
      <c r="O126" s="67"/>
      <c r="P126" s="190">
        <f>O126*H126</f>
        <v>0</v>
      </c>
      <c r="Q126" s="190">
        <v>0</v>
      </c>
      <c r="R126" s="190">
        <f>Q126*H126</f>
        <v>0</v>
      </c>
      <c r="S126" s="190">
        <v>0</v>
      </c>
      <c r="T126" s="191">
        <f>S126*H126</f>
        <v>0</v>
      </c>
      <c r="U126" s="37"/>
      <c r="V126" s="37"/>
      <c r="W126" s="37"/>
      <c r="X126" s="37"/>
      <c r="Y126" s="37"/>
      <c r="Z126" s="37"/>
      <c r="AA126" s="37"/>
      <c r="AB126" s="37"/>
      <c r="AC126" s="37"/>
      <c r="AD126" s="37"/>
      <c r="AE126" s="37"/>
      <c r="AR126" s="192" t="s">
        <v>204</v>
      </c>
      <c r="AT126" s="192" t="s">
        <v>199</v>
      </c>
      <c r="AU126" s="192" t="s">
        <v>86</v>
      </c>
      <c r="AY126" s="20" t="s">
        <v>197</v>
      </c>
      <c r="BE126" s="193">
        <f>IF(N126="základní",J126,0)</f>
        <v>0</v>
      </c>
      <c r="BF126" s="193">
        <f>IF(N126="snížená",J126,0)</f>
        <v>0</v>
      </c>
      <c r="BG126" s="193">
        <f>IF(N126="zákl. přenesená",J126,0)</f>
        <v>0</v>
      </c>
      <c r="BH126" s="193">
        <f>IF(N126="sníž. přenesená",J126,0)</f>
        <v>0</v>
      </c>
      <c r="BI126" s="193">
        <f>IF(N126="nulová",J126,0)</f>
        <v>0</v>
      </c>
      <c r="BJ126" s="20" t="s">
        <v>84</v>
      </c>
      <c r="BK126" s="193">
        <f>ROUND(I126*H126,2)</f>
        <v>0</v>
      </c>
      <c r="BL126" s="20" t="s">
        <v>204</v>
      </c>
      <c r="BM126" s="192" t="s">
        <v>526</v>
      </c>
    </row>
    <row r="127" spans="1:65" s="2" customFormat="1" ht="29.25">
      <c r="A127" s="37"/>
      <c r="B127" s="38"/>
      <c r="C127" s="39"/>
      <c r="D127" s="194" t="s">
        <v>206</v>
      </c>
      <c r="E127" s="39"/>
      <c r="F127" s="195" t="s">
        <v>527</v>
      </c>
      <c r="G127" s="39"/>
      <c r="H127" s="39"/>
      <c r="I127" s="196"/>
      <c r="J127" s="39"/>
      <c r="K127" s="39"/>
      <c r="L127" s="42"/>
      <c r="M127" s="197"/>
      <c r="N127" s="198"/>
      <c r="O127" s="67"/>
      <c r="P127" s="67"/>
      <c r="Q127" s="67"/>
      <c r="R127" s="67"/>
      <c r="S127" s="67"/>
      <c r="T127" s="68"/>
      <c r="U127" s="37"/>
      <c r="V127" s="37"/>
      <c r="W127" s="37"/>
      <c r="X127" s="37"/>
      <c r="Y127" s="37"/>
      <c r="Z127" s="37"/>
      <c r="AA127" s="37"/>
      <c r="AB127" s="37"/>
      <c r="AC127" s="37"/>
      <c r="AD127" s="37"/>
      <c r="AE127" s="37"/>
      <c r="AT127" s="20" t="s">
        <v>206</v>
      </c>
      <c r="AU127" s="20" t="s">
        <v>86</v>
      </c>
    </row>
    <row r="128" spans="1:65" s="2" customFormat="1" ht="11.25">
      <c r="A128" s="37"/>
      <c r="B128" s="38"/>
      <c r="C128" s="39"/>
      <c r="D128" s="199" t="s">
        <v>208</v>
      </c>
      <c r="E128" s="39"/>
      <c r="F128" s="200" t="s">
        <v>528</v>
      </c>
      <c r="G128" s="39"/>
      <c r="H128" s="39"/>
      <c r="I128" s="196"/>
      <c r="J128" s="39"/>
      <c r="K128" s="39"/>
      <c r="L128" s="42"/>
      <c r="M128" s="197"/>
      <c r="N128" s="198"/>
      <c r="O128" s="67"/>
      <c r="P128" s="67"/>
      <c r="Q128" s="67"/>
      <c r="R128" s="67"/>
      <c r="S128" s="67"/>
      <c r="T128" s="68"/>
      <c r="U128" s="37"/>
      <c r="V128" s="37"/>
      <c r="W128" s="37"/>
      <c r="X128" s="37"/>
      <c r="Y128" s="37"/>
      <c r="Z128" s="37"/>
      <c r="AA128" s="37"/>
      <c r="AB128" s="37"/>
      <c r="AC128" s="37"/>
      <c r="AD128" s="37"/>
      <c r="AE128" s="37"/>
      <c r="AT128" s="20" t="s">
        <v>208</v>
      </c>
      <c r="AU128" s="20" t="s">
        <v>86</v>
      </c>
    </row>
    <row r="129" spans="1:65" s="13" customFormat="1" ht="22.5">
      <c r="B129" s="201"/>
      <c r="C129" s="202"/>
      <c r="D129" s="194" t="s">
        <v>210</v>
      </c>
      <c r="E129" s="203" t="s">
        <v>19</v>
      </c>
      <c r="F129" s="204" t="s">
        <v>1042</v>
      </c>
      <c r="G129" s="202"/>
      <c r="H129" s="203" t="s">
        <v>19</v>
      </c>
      <c r="I129" s="205"/>
      <c r="J129" s="202"/>
      <c r="K129" s="202"/>
      <c r="L129" s="206"/>
      <c r="M129" s="207"/>
      <c r="N129" s="208"/>
      <c r="O129" s="208"/>
      <c r="P129" s="208"/>
      <c r="Q129" s="208"/>
      <c r="R129" s="208"/>
      <c r="S129" s="208"/>
      <c r="T129" s="209"/>
      <c r="AT129" s="210" t="s">
        <v>210</v>
      </c>
      <c r="AU129" s="210" t="s">
        <v>86</v>
      </c>
      <c r="AV129" s="13" t="s">
        <v>84</v>
      </c>
      <c r="AW129" s="13" t="s">
        <v>37</v>
      </c>
      <c r="AX129" s="13" t="s">
        <v>77</v>
      </c>
      <c r="AY129" s="210" t="s">
        <v>197</v>
      </c>
    </row>
    <row r="130" spans="1:65" s="14" customFormat="1" ht="11.25">
      <c r="B130" s="211"/>
      <c r="C130" s="212"/>
      <c r="D130" s="194" t="s">
        <v>210</v>
      </c>
      <c r="E130" s="213" t="s">
        <v>19</v>
      </c>
      <c r="F130" s="214" t="s">
        <v>1043</v>
      </c>
      <c r="G130" s="212"/>
      <c r="H130" s="215">
        <v>257.82</v>
      </c>
      <c r="I130" s="216"/>
      <c r="J130" s="212"/>
      <c r="K130" s="212"/>
      <c r="L130" s="217"/>
      <c r="M130" s="218"/>
      <c r="N130" s="219"/>
      <c r="O130" s="219"/>
      <c r="P130" s="219"/>
      <c r="Q130" s="219"/>
      <c r="R130" s="219"/>
      <c r="S130" s="219"/>
      <c r="T130" s="220"/>
      <c r="AT130" s="221" t="s">
        <v>210</v>
      </c>
      <c r="AU130" s="221" t="s">
        <v>86</v>
      </c>
      <c r="AV130" s="14" t="s">
        <v>86</v>
      </c>
      <c r="AW130" s="14" t="s">
        <v>37</v>
      </c>
      <c r="AX130" s="14" t="s">
        <v>84</v>
      </c>
      <c r="AY130" s="221" t="s">
        <v>197</v>
      </c>
    </row>
    <row r="131" spans="1:65" s="2" customFormat="1" ht="16.5" customHeight="1">
      <c r="A131" s="37"/>
      <c r="B131" s="38"/>
      <c r="C131" s="181" t="s">
        <v>256</v>
      </c>
      <c r="D131" s="181" t="s">
        <v>199</v>
      </c>
      <c r="E131" s="182" t="s">
        <v>530</v>
      </c>
      <c r="F131" s="183" t="s">
        <v>531</v>
      </c>
      <c r="G131" s="184" t="s">
        <v>259</v>
      </c>
      <c r="H131" s="185">
        <v>25.782</v>
      </c>
      <c r="I131" s="186"/>
      <c r="J131" s="187">
        <f>ROUND(I131*H131,2)</f>
        <v>0</v>
      </c>
      <c r="K131" s="183" t="s">
        <v>203</v>
      </c>
      <c r="L131" s="42"/>
      <c r="M131" s="188" t="s">
        <v>19</v>
      </c>
      <c r="N131" s="189" t="s">
        <v>48</v>
      </c>
      <c r="O131" s="67"/>
      <c r="P131" s="190">
        <f>O131*H131</f>
        <v>0</v>
      </c>
      <c r="Q131" s="190">
        <v>0</v>
      </c>
      <c r="R131" s="190">
        <f>Q131*H131</f>
        <v>0</v>
      </c>
      <c r="S131" s="190">
        <v>0</v>
      </c>
      <c r="T131" s="191">
        <f>S131*H131</f>
        <v>0</v>
      </c>
      <c r="U131" s="37"/>
      <c r="V131" s="37"/>
      <c r="W131" s="37"/>
      <c r="X131" s="37"/>
      <c r="Y131" s="37"/>
      <c r="Z131" s="37"/>
      <c r="AA131" s="37"/>
      <c r="AB131" s="37"/>
      <c r="AC131" s="37"/>
      <c r="AD131" s="37"/>
      <c r="AE131" s="37"/>
      <c r="AR131" s="192" t="s">
        <v>204</v>
      </c>
      <c r="AT131" s="192" t="s">
        <v>199</v>
      </c>
      <c r="AU131" s="192" t="s">
        <v>86</v>
      </c>
      <c r="AY131" s="20" t="s">
        <v>197</v>
      </c>
      <c r="BE131" s="193">
        <f>IF(N131="základní",J131,0)</f>
        <v>0</v>
      </c>
      <c r="BF131" s="193">
        <f>IF(N131="snížená",J131,0)</f>
        <v>0</v>
      </c>
      <c r="BG131" s="193">
        <f>IF(N131="zákl. přenesená",J131,0)</f>
        <v>0</v>
      </c>
      <c r="BH131" s="193">
        <f>IF(N131="sníž. přenesená",J131,0)</f>
        <v>0</v>
      </c>
      <c r="BI131" s="193">
        <f>IF(N131="nulová",J131,0)</f>
        <v>0</v>
      </c>
      <c r="BJ131" s="20" t="s">
        <v>84</v>
      </c>
      <c r="BK131" s="193">
        <f>ROUND(I131*H131,2)</f>
        <v>0</v>
      </c>
      <c r="BL131" s="20" t="s">
        <v>204</v>
      </c>
      <c r="BM131" s="192" t="s">
        <v>532</v>
      </c>
    </row>
    <row r="132" spans="1:65" s="2" customFormat="1" ht="11.25">
      <c r="A132" s="37"/>
      <c r="B132" s="38"/>
      <c r="C132" s="39"/>
      <c r="D132" s="194" t="s">
        <v>206</v>
      </c>
      <c r="E132" s="39"/>
      <c r="F132" s="195" t="s">
        <v>531</v>
      </c>
      <c r="G132" s="39"/>
      <c r="H132" s="39"/>
      <c r="I132" s="196"/>
      <c r="J132" s="39"/>
      <c r="K132" s="39"/>
      <c r="L132" s="42"/>
      <c r="M132" s="197"/>
      <c r="N132" s="198"/>
      <c r="O132" s="67"/>
      <c r="P132" s="67"/>
      <c r="Q132" s="67"/>
      <c r="R132" s="67"/>
      <c r="S132" s="67"/>
      <c r="T132" s="68"/>
      <c r="U132" s="37"/>
      <c r="V132" s="37"/>
      <c r="W132" s="37"/>
      <c r="X132" s="37"/>
      <c r="Y132" s="37"/>
      <c r="Z132" s="37"/>
      <c r="AA132" s="37"/>
      <c r="AB132" s="37"/>
      <c r="AC132" s="37"/>
      <c r="AD132" s="37"/>
      <c r="AE132" s="37"/>
      <c r="AT132" s="20" t="s">
        <v>206</v>
      </c>
      <c r="AU132" s="20" t="s">
        <v>86</v>
      </c>
    </row>
    <row r="133" spans="1:65" s="2" customFormat="1" ht="11.25">
      <c r="A133" s="37"/>
      <c r="B133" s="38"/>
      <c r="C133" s="39"/>
      <c r="D133" s="199" t="s">
        <v>208</v>
      </c>
      <c r="E133" s="39"/>
      <c r="F133" s="200" t="s">
        <v>533</v>
      </c>
      <c r="G133" s="39"/>
      <c r="H133" s="39"/>
      <c r="I133" s="196"/>
      <c r="J133" s="39"/>
      <c r="K133" s="39"/>
      <c r="L133" s="42"/>
      <c r="M133" s="197"/>
      <c r="N133" s="198"/>
      <c r="O133" s="67"/>
      <c r="P133" s="67"/>
      <c r="Q133" s="67"/>
      <c r="R133" s="67"/>
      <c r="S133" s="67"/>
      <c r="T133" s="68"/>
      <c r="U133" s="37"/>
      <c r="V133" s="37"/>
      <c r="W133" s="37"/>
      <c r="X133" s="37"/>
      <c r="Y133" s="37"/>
      <c r="Z133" s="37"/>
      <c r="AA133" s="37"/>
      <c r="AB133" s="37"/>
      <c r="AC133" s="37"/>
      <c r="AD133" s="37"/>
      <c r="AE133" s="37"/>
      <c r="AT133" s="20" t="s">
        <v>208</v>
      </c>
      <c r="AU133" s="20" t="s">
        <v>86</v>
      </c>
    </row>
    <row r="134" spans="1:65" s="13" customFormat="1" ht="11.25">
      <c r="B134" s="201"/>
      <c r="C134" s="202"/>
      <c r="D134" s="194" t="s">
        <v>210</v>
      </c>
      <c r="E134" s="203" t="s">
        <v>19</v>
      </c>
      <c r="F134" s="204" t="s">
        <v>534</v>
      </c>
      <c r="G134" s="202"/>
      <c r="H134" s="203" t="s">
        <v>19</v>
      </c>
      <c r="I134" s="205"/>
      <c r="J134" s="202"/>
      <c r="K134" s="202"/>
      <c r="L134" s="206"/>
      <c r="M134" s="207"/>
      <c r="N134" s="208"/>
      <c r="O134" s="208"/>
      <c r="P134" s="208"/>
      <c r="Q134" s="208"/>
      <c r="R134" s="208"/>
      <c r="S134" s="208"/>
      <c r="T134" s="209"/>
      <c r="AT134" s="210" t="s">
        <v>210</v>
      </c>
      <c r="AU134" s="210" t="s">
        <v>86</v>
      </c>
      <c r="AV134" s="13" t="s">
        <v>84</v>
      </c>
      <c r="AW134" s="13" t="s">
        <v>37</v>
      </c>
      <c r="AX134" s="13" t="s">
        <v>77</v>
      </c>
      <c r="AY134" s="210" t="s">
        <v>197</v>
      </c>
    </row>
    <row r="135" spans="1:65" s="13" customFormat="1" ht="22.5">
      <c r="B135" s="201"/>
      <c r="C135" s="202"/>
      <c r="D135" s="194" t="s">
        <v>210</v>
      </c>
      <c r="E135" s="203" t="s">
        <v>19</v>
      </c>
      <c r="F135" s="204" t="s">
        <v>1044</v>
      </c>
      <c r="G135" s="202"/>
      <c r="H135" s="203" t="s">
        <v>19</v>
      </c>
      <c r="I135" s="205"/>
      <c r="J135" s="202"/>
      <c r="K135" s="202"/>
      <c r="L135" s="206"/>
      <c r="M135" s="207"/>
      <c r="N135" s="208"/>
      <c r="O135" s="208"/>
      <c r="P135" s="208"/>
      <c r="Q135" s="208"/>
      <c r="R135" s="208"/>
      <c r="S135" s="208"/>
      <c r="T135" s="209"/>
      <c r="AT135" s="210" t="s">
        <v>210</v>
      </c>
      <c r="AU135" s="210" t="s">
        <v>86</v>
      </c>
      <c r="AV135" s="13" t="s">
        <v>84</v>
      </c>
      <c r="AW135" s="13" t="s">
        <v>37</v>
      </c>
      <c r="AX135" s="13" t="s">
        <v>77</v>
      </c>
      <c r="AY135" s="210" t="s">
        <v>197</v>
      </c>
    </row>
    <row r="136" spans="1:65" s="14" customFormat="1" ht="11.25">
      <c r="B136" s="211"/>
      <c r="C136" s="212"/>
      <c r="D136" s="194" t="s">
        <v>210</v>
      </c>
      <c r="E136" s="213" t="s">
        <v>19</v>
      </c>
      <c r="F136" s="214" t="s">
        <v>1040</v>
      </c>
      <c r="G136" s="212"/>
      <c r="H136" s="215">
        <v>25.782</v>
      </c>
      <c r="I136" s="216"/>
      <c r="J136" s="212"/>
      <c r="K136" s="212"/>
      <c r="L136" s="217"/>
      <c r="M136" s="218"/>
      <c r="N136" s="219"/>
      <c r="O136" s="219"/>
      <c r="P136" s="219"/>
      <c r="Q136" s="219"/>
      <c r="R136" s="219"/>
      <c r="S136" s="219"/>
      <c r="T136" s="220"/>
      <c r="AT136" s="221" t="s">
        <v>210</v>
      </c>
      <c r="AU136" s="221" t="s">
        <v>86</v>
      </c>
      <c r="AV136" s="14" t="s">
        <v>86</v>
      </c>
      <c r="AW136" s="14" t="s">
        <v>37</v>
      </c>
      <c r="AX136" s="14" t="s">
        <v>84</v>
      </c>
      <c r="AY136" s="221" t="s">
        <v>197</v>
      </c>
    </row>
    <row r="137" spans="1:65" s="2" customFormat="1" ht="24.2" customHeight="1">
      <c r="A137" s="37"/>
      <c r="B137" s="38"/>
      <c r="C137" s="181" t="s">
        <v>265</v>
      </c>
      <c r="D137" s="181" t="s">
        <v>199</v>
      </c>
      <c r="E137" s="182" t="s">
        <v>536</v>
      </c>
      <c r="F137" s="183" t="s">
        <v>537</v>
      </c>
      <c r="G137" s="184" t="s">
        <v>202</v>
      </c>
      <c r="H137" s="185">
        <v>257.82</v>
      </c>
      <c r="I137" s="186"/>
      <c r="J137" s="187">
        <f>ROUND(I137*H137,2)</f>
        <v>0</v>
      </c>
      <c r="K137" s="183" t="s">
        <v>203</v>
      </c>
      <c r="L137" s="42"/>
      <c r="M137" s="188" t="s">
        <v>19</v>
      </c>
      <c r="N137" s="189" t="s">
        <v>48</v>
      </c>
      <c r="O137" s="67"/>
      <c r="P137" s="190">
        <f>O137*H137</f>
        <v>0</v>
      </c>
      <c r="Q137" s="190">
        <v>0</v>
      </c>
      <c r="R137" s="190">
        <f>Q137*H137</f>
        <v>0</v>
      </c>
      <c r="S137" s="190">
        <v>0</v>
      </c>
      <c r="T137" s="191">
        <f>S137*H137</f>
        <v>0</v>
      </c>
      <c r="U137" s="37"/>
      <c r="V137" s="37"/>
      <c r="W137" s="37"/>
      <c r="X137" s="37"/>
      <c r="Y137" s="37"/>
      <c r="Z137" s="37"/>
      <c r="AA137" s="37"/>
      <c r="AB137" s="37"/>
      <c r="AC137" s="37"/>
      <c r="AD137" s="37"/>
      <c r="AE137" s="37"/>
      <c r="AR137" s="192" t="s">
        <v>204</v>
      </c>
      <c r="AT137" s="192" t="s">
        <v>199</v>
      </c>
      <c r="AU137" s="192" t="s">
        <v>86</v>
      </c>
      <c r="AY137" s="20" t="s">
        <v>197</v>
      </c>
      <c r="BE137" s="193">
        <f>IF(N137="základní",J137,0)</f>
        <v>0</v>
      </c>
      <c r="BF137" s="193">
        <f>IF(N137="snížená",J137,0)</f>
        <v>0</v>
      </c>
      <c r="BG137" s="193">
        <f>IF(N137="zákl. přenesená",J137,0)</f>
        <v>0</v>
      </c>
      <c r="BH137" s="193">
        <f>IF(N137="sníž. přenesená",J137,0)</f>
        <v>0</v>
      </c>
      <c r="BI137" s="193">
        <f>IF(N137="nulová",J137,0)</f>
        <v>0</v>
      </c>
      <c r="BJ137" s="20" t="s">
        <v>84</v>
      </c>
      <c r="BK137" s="193">
        <f>ROUND(I137*H137,2)</f>
        <v>0</v>
      </c>
      <c r="BL137" s="20" t="s">
        <v>204</v>
      </c>
      <c r="BM137" s="192" t="s">
        <v>538</v>
      </c>
    </row>
    <row r="138" spans="1:65" s="2" customFormat="1" ht="19.5">
      <c r="A138" s="37"/>
      <c r="B138" s="38"/>
      <c r="C138" s="39"/>
      <c r="D138" s="194" t="s">
        <v>206</v>
      </c>
      <c r="E138" s="39"/>
      <c r="F138" s="195" t="s">
        <v>539</v>
      </c>
      <c r="G138" s="39"/>
      <c r="H138" s="39"/>
      <c r="I138" s="196"/>
      <c r="J138" s="39"/>
      <c r="K138" s="39"/>
      <c r="L138" s="42"/>
      <c r="M138" s="197"/>
      <c r="N138" s="198"/>
      <c r="O138" s="67"/>
      <c r="P138" s="67"/>
      <c r="Q138" s="67"/>
      <c r="R138" s="67"/>
      <c r="S138" s="67"/>
      <c r="T138" s="68"/>
      <c r="U138" s="37"/>
      <c r="V138" s="37"/>
      <c r="W138" s="37"/>
      <c r="X138" s="37"/>
      <c r="Y138" s="37"/>
      <c r="Z138" s="37"/>
      <c r="AA138" s="37"/>
      <c r="AB138" s="37"/>
      <c r="AC138" s="37"/>
      <c r="AD138" s="37"/>
      <c r="AE138" s="37"/>
      <c r="AT138" s="20" t="s">
        <v>206</v>
      </c>
      <c r="AU138" s="20" t="s">
        <v>86</v>
      </c>
    </row>
    <row r="139" spans="1:65" s="2" customFormat="1" ht="11.25">
      <c r="A139" s="37"/>
      <c r="B139" s="38"/>
      <c r="C139" s="39"/>
      <c r="D139" s="199" t="s">
        <v>208</v>
      </c>
      <c r="E139" s="39"/>
      <c r="F139" s="200" t="s">
        <v>540</v>
      </c>
      <c r="G139" s="39"/>
      <c r="H139" s="39"/>
      <c r="I139" s="196"/>
      <c r="J139" s="39"/>
      <c r="K139" s="39"/>
      <c r="L139" s="42"/>
      <c r="M139" s="197"/>
      <c r="N139" s="198"/>
      <c r="O139" s="67"/>
      <c r="P139" s="67"/>
      <c r="Q139" s="67"/>
      <c r="R139" s="67"/>
      <c r="S139" s="67"/>
      <c r="T139" s="68"/>
      <c r="U139" s="37"/>
      <c r="V139" s="37"/>
      <c r="W139" s="37"/>
      <c r="X139" s="37"/>
      <c r="Y139" s="37"/>
      <c r="Z139" s="37"/>
      <c r="AA139" s="37"/>
      <c r="AB139" s="37"/>
      <c r="AC139" s="37"/>
      <c r="AD139" s="37"/>
      <c r="AE139" s="37"/>
      <c r="AT139" s="20" t="s">
        <v>208</v>
      </c>
      <c r="AU139" s="20" t="s">
        <v>86</v>
      </c>
    </row>
    <row r="140" spans="1:65" s="13" customFormat="1" ht="22.5">
      <c r="B140" s="201"/>
      <c r="C140" s="202"/>
      <c r="D140" s="194" t="s">
        <v>210</v>
      </c>
      <c r="E140" s="203" t="s">
        <v>19</v>
      </c>
      <c r="F140" s="204" t="s">
        <v>1045</v>
      </c>
      <c r="G140" s="202"/>
      <c r="H140" s="203" t="s">
        <v>19</v>
      </c>
      <c r="I140" s="205"/>
      <c r="J140" s="202"/>
      <c r="K140" s="202"/>
      <c r="L140" s="206"/>
      <c r="M140" s="207"/>
      <c r="N140" s="208"/>
      <c r="O140" s="208"/>
      <c r="P140" s="208"/>
      <c r="Q140" s="208"/>
      <c r="R140" s="208"/>
      <c r="S140" s="208"/>
      <c r="T140" s="209"/>
      <c r="AT140" s="210" t="s">
        <v>210</v>
      </c>
      <c r="AU140" s="210" t="s">
        <v>86</v>
      </c>
      <c r="AV140" s="13" t="s">
        <v>84</v>
      </c>
      <c r="AW140" s="13" t="s">
        <v>37</v>
      </c>
      <c r="AX140" s="13" t="s">
        <v>77</v>
      </c>
      <c r="AY140" s="210" t="s">
        <v>197</v>
      </c>
    </row>
    <row r="141" spans="1:65" s="14" customFormat="1" ht="11.25">
      <c r="B141" s="211"/>
      <c r="C141" s="212"/>
      <c r="D141" s="194" t="s">
        <v>210</v>
      </c>
      <c r="E141" s="213" t="s">
        <v>19</v>
      </c>
      <c r="F141" s="214" t="s">
        <v>1043</v>
      </c>
      <c r="G141" s="212"/>
      <c r="H141" s="215">
        <v>257.82</v>
      </c>
      <c r="I141" s="216"/>
      <c r="J141" s="212"/>
      <c r="K141" s="212"/>
      <c r="L141" s="217"/>
      <c r="M141" s="218"/>
      <c r="N141" s="219"/>
      <c r="O141" s="219"/>
      <c r="P141" s="219"/>
      <c r="Q141" s="219"/>
      <c r="R141" s="219"/>
      <c r="S141" s="219"/>
      <c r="T141" s="220"/>
      <c r="AT141" s="221" t="s">
        <v>210</v>
      </c>
      <c r="AU141" s="221" t="s">
        <v>86</v>
      </c>
      <c r="AV141" s="14" t="s">
        <v>86</v>
      </c>
      <c r="AW141" s="14" t="s">
        <v>37</v>
      </c>
      <c r="AX141" s="14" t="s">
        <v>84</v>
      </c>
      <c r="AY141" s="221" t="s">
        <v>197</v>
      </c>
    </row>
    <row r="142" spans="1:65" s="2" customFormat="1" ht="24.2" customHeight="1">
      <c r="A142" s="37"/>
      <c r="B142" s="38"/>
      <c r="C142" s="237" t="s">
        <v>273</v>
      </c>
      <c r="D142" s="237" t="s">
        <v>452</v>
      </c>
      <c r="E142" s="238" t="s">
        <v>542</v>
      </c>
      <c r="F142" s="239" t="s">
        <v>543</v>
      </c>
      <c r="G142" s="240" t="s">
        <v>323</v>
      </c>
      <c r="H142" s="241">
        <v>33.517000000000003</v>
      </c>
      <c r="I142" s="242"/>
      <c r="J142" s="243">
        <f>ROUND(I142*H142,2)</f>
        <v>0</v>
      </c>
      <c r="K142" s="239" t="s">
        <v>455</v>
      </c>
      <c r="L142" s="244"/>
      <c r="M142" s="245" t="s">
        <v>19</v>
      </c>
      <c r="N142" s="246" t="s">
        <v>48</v>
      </c>
      <c r="O142" s="67"/>
      <c r="P142" s="190">
        <f>O142*H142</f>
        <v>0</v>
      </c>
      <c r="Q142" s="190">
        <v>0</v>
      </c>
      <c r="R142" s="190">
        <f>Q142*H142</f>
        <v>0</v>
      </c>
      <c r="S142" s="190">
        <v>0</v>
      </c>
      <c r="T142" s="191">
        <f>S142*H142</f>
        <v>0</v>
      </c>
      <c r="U142" s="37"/>
      <c r="V142" s="37"/>
      <c r="W142" s="37"/>
      <c r="X142" s="37"/>
      <c r="Y142" s="37"/>
      <c r="Z142" s="37"/>
      <c r="AA142" s="37"/>
      <c r="AB142" s="37"/>
      <c r="AC142" s="37"/>
      <c r="AD142" s="37"/>
      <c r="AE142" s="37"/>
      <c r="AR142" s="192" t="s">
        <v>265</v>
      </c>
      <c r="AT142" s="192" t="s">
        <v>452</v>
      </c>
      <c r="AU142" s="192" t="s">
        <v>86</v>
      </c>
      <c r="AY142" s="20" t="s">
        <v>197</v>
      </c>
      <c r="BE142" s="193">
        <f>IF(N142="základní",J142,0)</f>
        <v>0</v>
      </c>
      <c r="BF142" s="193">
        <f>IF(N142="snížená",J142,0)</f>
        <v>0</v>
      </c>
      <c r="BG142" s="193">
        <f>IF(N142="zákl. přenesená",J142,0)</f>
        <v>0</v>
      </c>
      <c r="BH142" s="193">
        <f>IF(N142="sníž. přenesená",J142,0)</f>
        <v>0</v>
      </c>
      <c r="BI142" s="193">
        <f>IF(N142="nulová",J142,0)</f>
        <v>0</v>
      </c>
      <c r="BJ142" s="20" t="s">
        <v>84</v>
      </c>
      <c r="BK142" s="193">
        <f>ROUND(I142*H142,2)</f>
        <v>0</v>
      </c>
      <c r="BL142" s="20" t="s">
        <v>204</v>
      </c>
      <c r="BM142" s="192" t="s">
        <v>544</v>
      </c>
    </row>
    <row r="143" spans="1:65" s="2" customFormat="1" ht="11.25">
      <c r="A143" s="37"/>
      <c r="B143" s="38"/>
      <c r="C143" s="39"/>
      <c r="D143" s="194" t="s">
        <v>206</v>
      </c>
      <c r="E143" s="39"/>
      <c r="F143" s="195" t="s">
        <v>543</v>
      </c>
      <c r="G143" s="39"/>
      <c r="H143" s="39"/>
      <c r="I143" s="196"/>
      <c r="J143" s="39"/>
      <c r="K143" s="39"/>
      <c r="L143" s="42"/>
      <c r="M143" s="197"/>
      <c r="N143" s="198"/>
      <c r="O143" s="67"/>
      <c r="P143" s="67"/>
      <c r="Q143" s="67"/>
      <c r="R143" s="67"/>
      <c r="S143" s="67"/>
      <c r="T143" s="68"/>
      <c r="U143" s="37"/>
      <c r="V143" s="37"/>
      <c r="W143" s="37"/>
      <c r="X143" s="37"/>
      <c r="Y143" s="37"/>
      <c r="Z143" s="37"/>
      <c r="AA143" s="37"/>
      <c r="AB143" s="37"/>
      <c r="AC143" s="37"/>
      <c r="AD143" s="37"/>
      <c r="AE143" s="37"/>
      <c r="AT143" s="20" t="s">
        <v>206</v>
      </c>
      <c r="AU143" s="20" t="s">
        <v>86</v>
      </c>
    </row>
    <row r="144" spans="1:65" s="13" customFormat="1" ht="11.25">
      <c r="B144" s="201"/>
      <c r="C144" s="202"/>
      <c r="D144" s="194" t="s">
        <v>210</v>
      </c>
      <c r="E144" s="203" t="s">
        <v>19</v>
      </c>
      <c r="F144" s="204" t="s">
        <v>545</v>
      </c>
      <c r="G144" s="202"/>
      <c r="H144" s="203" t="s">
        <v>19</v>
      </c>
      <c r="I144" s="205"/>
      <c r="J144" s="202"/>
      <c r="K144" s="202"/>
      <c r="L144" s="206"/>
      <c r="M144" s="207"/>
      <c r="N144" s="208"/>
      <c r="O144" s="208"/>
      <c r="P144" s="208"/>
      <c r="Q144" s="208"/>
      <c r="R144" s="208"/>
      <c r="S144" s="208"/>
      <c r="T144" s="209"/>
      <c r="AT144" s="210" t="s">
        <v>210</v>
      </c>
      <c r="AU144" s="210" t="s">
        <v>86</v>
      </c>
      <c r="AV144" s="13" t="s">
        <v>84</v>
      </c>
      <c r="AW144" s="13" t="s">
        <v>37</v>
      </c>
      <c r="AX144" s="13" t="s">
        <v>77</v>
      </c>
      <c r="AY144" s="210" t="s">
        <v>197</v>
      </c>
    </row>
    <row r="145" spans="1:65" s="13" customFormat="1" ht="33.75">
      <c r="B145" s="201"/>
      <c r="C145" s="202"/>
      <c r="D145" s="194" t="s">
        <v>210</v>
      </c>
      <c r="E145" s="203" t="s">
        <v>19</v>
      </c>
      <c r="F145" s="204" t="s">
        <v>458</v>
      </c>
      <c r="G145" s="202"/>
      <c r="H145" s="203" t="s">
        <v>19</v>
      </c>
      <c r="I145" s="205"/>
      <c r="J145" s="202"/>
      <c r="K145" s="202"/>
      <c r="L145" s="206"/>
      <c r="M145" s="207"/>
      <c r="N145" s="208"/>
      <c r="O145" s="208"/>
      <c r="P145" s="208"/>
      <c r="Q145" s="208"/>
      <c r="R145" s="208"/>
      <c r="S145" s="208"/>
      <c r="T145" s="209"/>
      <c r="AT145" s="210" t="s">
        <v>210</v>
      </c>
      <c r="AU145" s="210" t="s">
        <v>86</v>
      </c>
      <c r="AV145" s="13" t="s">
        <v>84</v>
      </c>
      <c r="AW145" s="13" t="s">
        <v>37</v>
      </c>
      <c r="AX145" s="13" t="s">
        <v>77</v>
      </c>
      <c r="AY145" s="210" t="s">
        <v>197</v>
      </c>
    </row>
    <row r="146" spans="1:65" s="13" customFormat="1" ht="11.25">
      <c r="B146" s="201"/>
      <c r="C146" s="202"/>
      <c r="D146" s="194" t="s">
        <v>210</v>
      </c>
      <c r="E146" s="203" t="s">
        <v>19</v>
      </c>
      <c r="F146" s="204" t="s">
        <v>546</v>
      </c>
      <c r="G146" s="202"/>
      <c r="H146" s="203" t="s">
        <v>19</v>
      </c>
      <c r="I146" s="205"/>
      <c r="J146" s="202"/>
      <c r="K146" s="202"/>
      <c r="L146" s="206"/>
      <c r="M146" s="207"/>
      <c r="N146" s="208"/>
      <c r="O146" s="208"/>
      <c r="P146" s="208"/>
      <c r="Q146" s="208"/>
      <c r="R146" s="208"/>
      <c r="S146" s="208"/>
      <c r="T146" s="209"/>
      <c r="AT146" s="210" t="s">
        <v>210</v>
      </c>
      <c r="AU146" s="210" t="s">
        <v>86</v>
      </c>
      <c r="AV146" s="13" t="s">
        <v>84</v>
      </c>
      <c r="AW146" s="13" t="s">
        <v>37</v>
      </c>
      <c r="AX146" s="13" t="s">
        <v>77</v>
      </c>
      <c r="AY146" s="210" t="s">
        <v>197</v>
      </c>
    </row>
    <row r="147" spans="1:65" s="14" customFormat="1" ht="11.25">
      <c r="B147" s="211"/>
      <c r="C147" s="212"/>
      <c r="D147" s="194" t="s">
        <v>210</v>
      </c>
      <c r="E147" s="213" t="s">
        <v>19</v>
      </c>
      <c r="F147" s="214" t="s">
        <v>1046</v>
      </c>
      <c r="G147" s="212"/>
      <c r="H147" s="215">
        <v>33.517000000000003</v>
      </c>
      <c r="I147" s="216"/>
      <c r="J147" s="212"/>
      <c r="K147" s="212"/>
      <c r="L147" s="217"/>
      <c r="M147" s="218"/>
      <c r="N147" s="219"/>
      <c r="O147" s="219"/>
      <c r="P147" s="219"/>
      <c r="Q147" s="219"/>
      <c r="R147" s="219"/>
      <c r="S147" s="219"/>
      <c r="T147" s="220"/>
      <c r="AT147" s="221" t="s">
        <v>210</v>
      </c>
      <c r="AU147" s="221" t="s">
        <v>86</v>
      </c>
      <c r="AV147" s="14" t="s">
        <v>86</v>
      </c>
      <c r="AW147" s="14" t="s">
        <v>37</v>
      </c>
      <c r="AX147" s="14" t="s">
        <v>84</v>
      </c>
      <c r="AY147" s="221" t="s">
        <v>197</v>
      </c>
    </row>
    <row r="148" spans="1:65" s="2" customFormat="1" ht="24.2" customHeight="1">
      <c r="A148" s="37"/>
      <c r="B148" s="38"/>
      <c r="C148" s="181" t="s">
        <v>277</v>
      </c>
      <c r="D148" s="181" t="s">
        <v>199</v>
      </c>
      <c r="E148" s="182" t="s">
        <v>548</v>
      </c>
      <c r="F148" s="183" t="s">
        <v>549</v>
      </c>
      <c r="G148" s="184" t="s">
        <v>202</v>
      </c>
      <c r="H148" s="185">
        <v>257.82</v>
      </c>
      <c r="I148" s="186"/>
      <c r="J148" s="187">
        <f>ROUND(I148*H148,2)</f>
        <v>0</v>
      </c>
      <c r="K148" s="183" t="s">
        <v>203</v>
      </c>
      <c r="L148" s="42"/>
      <c r="M148" s="188" t="s">
        <v>19</v>
      </c>
      <c r="N148" s="189" t="s">
        <v>48</v>
      </c>
      <c r="O148" s="67"/>
      <c r="P148" s="190">
        <f>O148*H148</f>
        <v>0</v>
      </c>
      <c r="Q148" s="190">
        <v>0</v>
      </c>
      <c r="R148" s="190">
        <f>Q148*H148</f>
        <v>0</v>
      </c>
      <c r="S148" s="190">
        <v>0</v>
      </c>
      <c r="T148" s="191">
        <f>S148*H148</f>
        <v>0</v>
      </c>
      <c r="U148" s="37"/>
      <c r="V148" s="37"/>
      <c r="W148" s="37"/>
      <c r="X148" s="37"/>
      <c r="Y148" s="37"/>
      <c r="Z148" s="37"/>
      <c r="AA148" s="37"/>
      <c r="AB148" s="37"/>
      <c r="AC148" s="37"/>
      <c r="AD148" s="37"/>
      <c r="AE148" s="37"/>
      <c r="AR148" s="192" t="s">
        <v>204</v>
      </c>
      <c r="AT148" s="192" t="s">
        <v>199</v>
      </c>
      <c r="AU148" s="192" t="s">
        <v>86</v>
      </c>
      <c r="AY148" s="20" t="s">
        <v>197</v>
      </c>
      <c r="BE148" s="193">
        <f>IF(N148="základní",J148,0)</f>
        <v>0</v>
      </c>
      <c r="BF148" s="193">
        <f>IF(N148="snížená",J148,0)</f>
        <v>0</v>
      </c>
      <c r="BG148" s="193">
        <f>IF(N148="zákl. přenesená",J148,0)</f>
        <v>0</v>
      </c>
      <c r="BH148" s="193">
        <f>IF(N148="sníž. přenesená",J148,0)</f>
        <v>0</v>
      </c>
      <c r="BI148" s="193">
        <f>IF(N148="nulová",J148,0)</f>
        <v>0</v>
      </c>
      <c r="BJ148" s="20" t="s">
        <v>84</v>
      </c>
      <c r="BK148" s="193">
        <f>ROUND(I148*H148,2)</f>
        <v>0</v>
      </c>
      <c r="BL148" s="20" t="s">
        <v>204</v>
      </c>
      <c r="BM148" s="192" t="s">
        <v>550</v>
      </c>
    </row>
    <row r="149" spans="1:65" s="2" customFormat="1" ht="19.5">
      <c r="A149" s="37"/>
      <c r="B149" s="38"/>
      <c r="C149" s="39"/>
      <c r="D149" s="194" t="s">
        <v>206</v>
      </c>
      <c r="E149" s="39"/>
      <c r="F149" s="195" t="s">
        <v>551</v>
      </c>
      <c r="G149" s="39"/>
      <c r="H149" s="39"/>
      <c r="I149" s="196"/>
      <c r="J149" s="39"/>
      <c r="K149" s="39"/>
      <c r="L149" s="42"/>
      <c r="M149" s="197"/>
      <c r="N149" s="198"/>
      <c r="O149" s="67"/>
      <c r="P149" s="67"/>
      <c r="Q149" s="67"/>
      <c r="R149" s="67"/>
      <c r="S149" s="67"/>
      <c r="T149" s="68"/>
      <c r="U149" s="37"/>
      <c r="V149" s="37"/>
      <c r="W149" s="37"/>
      <c r="X149" s="37"/>
      <c r="Y149" s="37"/>
      <c r="Z149" s="37"/>
      <c r="AA149" s="37"/>
      <c r="AB149" s="37"/>
      <c r="AC149" s="37"/>
      <c r="AD149" s="37"/>
      <c r="AE149" s="37"/>
      <c r="AT149" s="20" t="s">
        <v>206</v>
      </c>
      <c r="AU149" s="20" t="s">
        <v>86</v>
      </c>
    </row>
    <row r="150" spans="1:65" s="2" customFormat="1" ht="11.25">
      <c r="A150" s="37"/>
      <c r="B150" s="38"/>
      <c r="C150" s="39"/>
      <c r="D150" s="199" t="s">
        <v>208</v>
      </c>
      <c r="E150" s="39"/>
      <c r="F150" s="200" t="s">
        <v>552</v>
      </c>
      <c r="G150" s="39"/>
      <c r="H150" s="39"/>
      <c r="I150" s="196"/>
      <c r="J150" s="39"/>
      <c r="K150" s="39"/>
      <c r="L150" s="42"/>
      <c r="M150" s="197"/>
      <c r="N150" s="198"/>
      <c r="O150" s="67"/>
      <c r="P150" s="67"/>
      <c r="Q150" s="67"/>
      <c r="R150" s="67"/>
      <c r="S150" s="67"/>
      <c r="T150" s="68"/>
      <c r="U150" s="37"/>
      <c r="V150" s="37"/>
      <c r="W150" s="37"/>
      <c r="X150" s="37"/>
      <c r="Y150" s="37"/>
      <c r="Z150" s="37"/>
      <c r="AA150" s="37"/>
      <c r="AB150" s="37"/>
      <c r="AC150" s="37"/>
      <c r="AD150" s="37"/>
      <c r="AE150" s="37"/>
      <c r="AT150" s="20" t="s">
        <v>208</v>
      </c>
      <c r="AU150" s="20" t="s">
        <v>86</v>
      </c>
    </row>
    <row r="151" spans="1:65" s="13" customFormat="1" ht="11.25">
      <c r="B151" s="201"/>
      <c r="C151" s="202"/>
      <c r="D151" s="194" t="s">
        <v>210</v>
      </c>
      <c r="E151" s="203" t="s">
        <v>19</v>
      </c>
      <c r="F151" s="204" t="s">
        <v>553</v>
      </c>
      <c r="G151" s="202"/>
      <c r="H151" s="203" t="s">
        <v>19</v>
      </c>
      <c r="I151" s="205"/>
      <c r="J151" s="202"/>
      <c r="K151" s="202"/>
      <c r="L151" s="206"/>
      <c r="M151" s="207"/>
      <c r="N151" s="208"/>
      <c r="O151" s="208"/>
      <c r="P151" s="208"/>
      <c r="Q151" s="208"/>
      <c r="R151" s="208"/>
      <c r="S151" s="208"/>
      <c r="T151" s="209"/>
      <c r="AT151" s="210" t="s">
        <v>210</v>
      </c>
      <c r="AU151" s="210" t="s">
        <v>86</v>
      </c>
      <c r="AV151" s="13" t="s">
        <v>84</v>
      </c>
      <c r="AW151" s="13" t="s">
        <v>37</v>
      </c>
      <c r="AX151" s="13" t="s">
        <v>77</v>
      </c>
      <c r="AY151" s="210" t="s">
        <v>197</v>
      </c>
    </row>
    <row r="152" spans="1:65" s="14" customFormat="1" ht="11.25">
      <c r="B152" s="211"/>
      <c r="C152" s="212"/>
      <c r="D152" s="194" t="s">
        <v>210</v>
      </c>
      <c r="E152" s="213" t="s">
        <v>19</v>
      </c>
      <c r="F152" s="214" t="s">
        <v>1036</v>
      </c>
      <c r="G152" s="212"/>
      <c r="H152" s="215">
        <v>257.82</v>
      </c>
      <c r="I152" s="216"/>
      <c r="J152" s="212"/>
      <c r="K152" s="212"/>
      <c r="L152" s="217"/>
      <c r="M152" s="218"/>
      <c r="N152" s="219"/>
      <c r="O152" s="219"/>
      <c r="P152" s="219"/>
      <c r="Q152" s="219"/>
      <c r="R152" s="219"/>
      <c r="S152" s="219"/>
      <c r="T152" s="220"/>
      <c r="AT152" s="221" t="s">
        <v>210</v>
      </c>
      <c r="AU152" s="221" t="s">
        <v>86</v>
      </c>
      <c r="AV152" s="14" t="s">
        <v>86</v>
      </c>
      <c r="AW152" s="14" t="s">
        <v>37</v>
      </c>
      <c r="AX152" s="14" t="s">
        <v>84</v>
      </c>
      <c r="AY152" s="221" t="s">
        <v>197</v>
      </c>
    </row>
    <row r="153" spans="1:65" s="2" customFormat="1" ht="16.5" customHeight="1">
      <c r="A153" s="37"/>
      <c r="B153" s="38"/>
      <c r="C153" s="237" t="s">
        <v>287</v>
      </c>
      <c r="D153" s="237" t="s">
        <v>452</v>
      </c>
      <c r="E153" s="238" t="s">
        <v>554</v>
      </c>
      <c r="F153" s="239" t="s">
        <v>555</v>
      </c>
      <c r="G153" s="240" t="s">
        <v>556</v>
      </c>
      <c r="H153" s="241">
        <v>7.7350000000000003</v>
      </c>
      <c r="I153" s="242"/>
      <c r="J153" s="243">
        <f>ROUND(I153*H153,2)</f>
        <v>0</v>
      </c>
      <c r="K153" s="239" t="s">
        <v>203</v>
      </c>
      <c r="L153" s="244"/>
      <c r="M153" s="245" t="s">
        <v>19</v>
      </c>
      <c r="N153" s="246" t="s">
        <v>48</v>
      </c>
      <c r="O153" s="67"/>
      <c r="P153" s="190">
        <f>O153*H153</f>
        <v>0</v>
      </c>
      <c r="Q153" s="190">
        <v>1E-3</v>
      </c>
      <c r="R153" s="190">
        <f>Q153*H153</f>
        <v>7.7350000000000006E-3</v>
      </c>
      <c r="S153" s="190">
        <v>0</v>
      </c>
      <c r="T153" s="191">
        <f>S153*H153</f>
        <v>0</v>
      </c>
      <c r="U153" s="37"/>
      <c r="V153" s="37"/>
      <c r="W153" s="37"/>
      <c r="X153" s="37"/>
      <c r="Y153" s="37"/>
      <c r="Z153" s="37"/>
      <c r="AA153" s="37"/>
      <c r="AB153" s="37"/>
      <c r="AC153" s="37"/>
      <c r="AD153" s="37"/>
      <c r="AE153" s="37"/>
      <c r="AR153" s="192" t="s">
        <v>265</v>
      </c>
      <c r="AT153" s="192" t="s">
        <v>452</v>
      </c>
      <c r="AU153" s="192" t="s">
        <v>86</v>
      </c>
      <c r="AY153" s="20" t="s">
        <v>197</v>
      </c>
      <c r="BE153" s="193">
        <f>IF(N153="základní",J153,0)</f>
        <v>0</v>
      </c>
      <c r="BF153" s="193">
        <f>IF(N153="snížená",J153,0)</f>
        <v>0</v>
      </c>
      <c r="BG153" s="193">
        <f>IF(N153="zákl. přenesená",J153,0)</f>
        <v>0</v>
      </c>
      <c r="BH153" s="193">
        <f>IF(N153="sníž. přenesená",J153,0)</f>
        <v>0</v>
      </c>
      <c r="BI153" s="193">
        <f>IF(N153="nulová",J153,0)</f>
        <v>0</v>
      </c>
      <c r="BJ153" s="20" t="s">
        <v>84</v>
      </c>
      <c r="BK153" s="193">
        <f>ROUND(I153*H153,2)</f>
        <v>0</v>
      </c>
      <c r="BL153" s="20" t="s">
        <v>204</v>
      </c>
      <c r="BM153" s="192" t="s">
        <v>557</v>
      </c>
    </row>
    <row r="154" spans="1:65" s="2" customFormat="1" ht="11.25">
      <c r="A154" s="37"/>
      <c r="B154" s="38"/>
      <c r="C154" s="39"/>
      <c r="D154" s="194" t="s">
        <v>206</v>
      </c>
      <c r="E154" s="39"/>
      <c r="F154" s="195" t="s">
        <v>555</v>
      </c>
      <c r="G154" s="39"/>
      <c r="H154" s="39"/>
      <c r="I154" s="196"/>
      <c r="J154" s="39"/>
      <c r="K154" s="39"/>
      <c r="L154" s="42"/>
      <c r="M154" s="197"/>
      <c r="N154" s="198"/>
      <c r="O154" s="67"/>
      <c r="P154" s="67"/>
      <c r="Q154" s="67"/>
      <c r="R154" s="67"/>
      <c r="S154" s="67"/>
      <c r="T154" s="68"/>
      <c r="U154" s="37"/>
      <c r="V154" s="37"/>
      <c r="W154" s="37"/>
      <c r="X154" s="37"/>
      <c r="Y154" s="37"/>
      <c r="Z154" s="37"/>
      <c r="AA154" s="37"/>
      <c r="AB154" s="37"/>
      <c r="AC154" s="37"/>
      <c r="AD154" s="37"/>
      <c r="AE154" s="37"/>
      <c r="AT154" s="20" t="s">
        <v>206</v>
      </c>
      <c r="AU154" s="20" t="s">
        <v>86</v>
      </c>
    </row>
    <row r="155" spans="1:65" s="2" customFormat="1" ht="29.25">
      <c r="A155" s="37"/>
      <c r="B155" s="38"/>
      <c r="C155" s="39"/>
      <c r="D155" s="194" t="s">
        <v>252</v>
      </c>
      <c r="E155" s="39"/>
      <c r="F155" s="222" t="s">
        <v>558</v>
      </c>
      <c r="G155" s="39"/>
      <c r="H155" s="39"/>
      <c r="I155" s="196"/>
      <c r="J155" s="39"/>
      <c r="K155" s="39"/>
      <c r="L155" s="42"/>
      <c r="M155" s="197"/>
      <c r="N155" s="198"/>
      <c r="O155" s="67"/>
      <c r="P155" s="67"/>
      <c r="Q155" s="67"/>
      <c r="R155" s="67"/>
      <c r="S155" s="67"/>
      <c r="T155" s="68"/>
      <c r="U155" s="37"/>
      <c r="V155" s="37"/>
      <c r="W155" s="37"/>
      <c r="X155" s="37"/>
      <c r="Y155" s="37"/>
      <c r="Z155" s="37"/>
      <c r="AA155" s="37"/>
      <c r="AB155" s="37"/>
      <c r="AC155" s="37"/>
      <c r="AD155" s="37"/>
      <c r="AE155" s="37"/>
      <c r="AT155" s="20" t="s">
        <v>252</v>
      </c>
      <c r="AU155" s="20" t="s">
        <v>86</v>
      </c>
    </row>
    <row r="156" spans="1:65" s="14" customFormat="1" ht="11.25">
      <c r="B156" s="211"/>
      <c r="C156" s="212"/>
      <c r="D156" s="194" t="s">
        <v>210</v>
      </c>
      <c r="E156" s="212"/>
      <c r="F156" s="214" t="s">
        <v>1047</v>
      </c>
      <c r="G156" s="212"/>
      <c r="H156" s="215">
        <v>7.7350000000000003</v>
      </c>
      <c r="I156" s="216"/>
      <c r="J156" s="212"/>
      <c r="K156" s="212"/>
      <c r="L156" s="217"/>
      <c r="M156" s="218"/>
      <c r="N156" s="219"/>
      <c r="O156" s="219"/>
      <c r="P156" s="219"/>
      <c r="Q156" s="219"/>
      <c r="R156" s="219"/>
      <c r="S156" s="219"/>
      <c r="T156" s="220"/>
      <c r="AT156" s="221" t="s">
        <v>210</v>
      </c>
      <c r="AU156" s="221" t="s">
        <v>86</v>
      </c>
      <c r="AV156" s="14" t="s">
        <v>86</v>
      </c>
      <c r="AW156" s="14" t="s">
        <v>4</v>
      </c>
      <c r="AX156" s="14" t="s">
        <v>84</v>
      </c>
      <c r="AY156" s="221" t="s">
        <v>197</v>
      </c>
    </row>
    <row r="157" spans="1:65" s="2" customFormat="1" ht="24.2" customHeight="1">
      <c r="A157" s="37"/>
      <c r="B157" s="38"/>
      <c r="C157" s="181" t="s">
        <v>8</v>
      </c>
      <c r="D157" s="181" t="s">
        <v>199</v>
      </c>
      <c r="E157" s="182" t="s">
        <v>548</v>
      </c>
      <c r="F157" s="183" t="s">
        <v>549</v>
      </c>
      <c r="G157" s="184" t="s">
        <v>202</v>
      </c>
      <c r="H157" s="185">
        <v>25.782</v>
      </c>
      <c r="I157" s="186"/>
      <c r="J157" s="187">
        <f>ROUND(I157*H157,2)</f>
        <v>0</v>
      </c>
      <c r="K157" s="183" t="s">
        <v>203</v>
      </c>
      <c r="L157" s="42"/>
      <c r="M157" s="188" t="s">
        <v>19</v>
      </c>
      <c r="N157" s="189" t="s">
        <v>48</v>
      </c>
      <c r="O157" s="67"/>
      <c r="P157" s="190">
        <f>O157*H157</f>
        <v>0</v>
      </c>
      <c r="Q157" s="190">
        <v>0</v>
      </c>
      <c r="R157" s="190">
        <f>Q157*H157</f>
        <v>0</v>
      </c>
      <c r="S157" s="190">
        <v>0</v>
      </c>
      <c r="T157" s="191">
        <f>S157*H157</f>
        <v>0</v>
      </c>
      <c r="U157" s="37"/>
      <c r="V157" s="37"/>
      <c r="W157" s="37"/>
      <c r="X157" s="37"/>
      <c r="Y157" s="37"/>
      <c r="Z157" s="37"/>
      <c r="AA157" s="37"/>
      <c r="AB157" s="37"/>
      <c r="AC157" s="37"/>
      <c r="AD157" s="37"/>
      <c r="AE157" s="37"/>
      <c r="AR157" s="192" t="s">
        <v>204</v>
      </c>
      <c r="AT157" s="192" t="s">
        <v>199</v>
      </c>
      <c r="AU157" s="192" t="s">
        <v>86</v>
      </c>
      <c r="AY157" s="20" t="s">
        <v>197</v>
      </c>
      <c r="BE157" s="193">
        <f>IF(N157="základní",J157,0)</f>
        <v>0</v>
      </c>
      <c r="BF157" s="193">
        <f>IF(N157="snížená",J157,0)</f>
        <v>0</v>
      </c>
      <c r="BG157" s="193">
        <f>IF(N157="zákl. přenesená",J157,0)</f>
        <v>0</v>
      </c>
      <c r="BH157" s="193">
        <f>IF(N157="sníž. přenesená",J157,0)</f>
        <v>0</v>
      </c>
      <c r="BI157" s="193">
        <f>IF(N157="nulová",J157,0)</f>
        <v>0</v>
      </c>
      <c r="BJ157" s="20" t="s">
        <v>84</v>
      </c>
      <c r="BK157" s="193">
        <f>ROUND(I157*H157,2)</f>
        <v>0</v>
      </c>
      <c r="BL157" s="20" t="s">
        <v>204</v>
      </c>
      <c r="BM157" s="192" t="s">
        <v>560</v>
      </c>
    </row>
    <row r="158" spans="1:65" s="2" customFormat="1" ht="19.5">
      <c r="A158" s="37"/>
      <c r="B158" s="38"/>
      <c r="C158" s="39"/>
      <c r="D158" s="194" t="s">
        <v>206</v>
      </c>
      <c r="E158" s="39"/>
      <c r="F158" s="195" t="s">
        <v>551</v>
      </c>
      <c r="G158" s="39"/>
      <c r="H158" s="39"/>
      <c r="I158" s="196"/>
      <c r="J158" s="39"/>
      <c r="K158" s="39"/>
      <c r="L158" s="42"/>
      <c r="M158" s="197"/>
      <c r="N158" s="198"/>
      <c r="O158" s="67"/>
      <c r="P158" s="67"/>
      <c r="Q158" s="67"/>
      <c r="R158" s="67"/>
      <c r="S158" s="67"/>
      <c r="T158" s="68"/>
      <c r="U158" s="37"/>
      <c r="V158" s="37"/>
      <c r="W158" s="37"/>
      <c r="X158" s="37"/>
      <c r="Y158" s="37"/>
      <c r="Z158" s="37"/>
      <c r="AA158" s="37"/>
      <c r="AB158" s="37"/>
      <c r="AC158" s="37"/>
      <c r="AD158" s="37"/>
      <c r="AE158" s="37"/>
      <c r="AT158" s="20" t="s">
        <v>206</v>
      </c>
      <c r="AU158" s="20" t="s">
        <v>86</v>
      </c>
    </row>
    <row r="159" spans="1:65" s="2" customFormat="1" ht="11.25">
      <c r="A159" s="37"/>
      <c r="B159" s="38"/>
      <c r="C159" s="39"/>
      <c r="D159" s="199" t="s">
        <v>208</v>
      </c>
      <c r="E159" s="39"/>
      <c r="F159" s="200" t="s">
        <v>552</v>
      </c>
      <c r="G159" s="39"/>
      <c r="H159" s="39"/>
      <c r="I159" s="196"/>
      <c r="J159" s="39"/>
      <c r="K159" s="39"/>
      <c r="L159" s="42"/>
      <c r="M159" s="197"/>
      <c r="N159" s="198"/>
      <c r="O159" s="67"/>
      <c r="P159" s="67"/>
      <c r="Q159" s="67"/>
      <c r="R159" s="67"/>
      <c r="S159" s="67"/>
      <c r="T159" s="68"/>
      <c r="U159" s="37"/>
      <c r="V159" s="37"/>
      <c r="W159" s="37"/>
      <c r="X159" s="37"/>
      <c r="Y159" s="37"/>
      <c r="Z159" s="37"/>
      <c r="AA159" s="37"/>
      <c r="AB159" s="37"/>
      <c r="AC159" s="37"/>
      <c r="AD159" s="37"/>
      <c r="AE159" s="37"/>
      <c r="AT159" s="20" t="s">
        <v>208</v>
      </c>
      <c r="AU159" s="20" t="s">
        <v>86</v>
      </c>
    </row>
    <row r="160" spans="1:65" s="13" customFormat="1" ht="22.5">
      <c r="B160" s="201"/>
      <c r="C160" s="202"/>
      <c r="D160" s="194" t="s">
        <v>210</v>
      </c>
      <c r="E160" s="203" t="s">
        <v>19</v>
      </c>
      <c r="F160" s="204" t="s">
        <v>561</v>
      </c>
      <c r="G160" s="202"/>
      <c r="H160" s="203" t="s">
        <v>19</v>
      </c>
      <c r="I160" s="205"/>
      <c r="J160" s="202"/>
      <c r="K160" s="202"/>
      <c r="L160" s="206"/>
      <c r="M160" s="207"/>
      <c r="N160" s="208"/>
      <c r="O160" s="208"/>
      <c r="P160" s="208"/>
      <c r="Q160" s="208"/>
      <c r="R160" s="208"/>
      <c r="S160" s="208"/>
      <c r="T160" s="209"/>
      <c r="AT160" s="210" t="s">
        <v>210</v>
      </c>
      <c r="AU160" s="210" t="s">
        <v>86</v>
      </c>
      <c r="AV160" s="13" t="s">
        <v>84</v>
      </c>
      <c r="AW160" s="13" t="s">
        <v>37</v>
      </c>
      <c r="AX160" s="13" t="s">
        <v>77</v>
      </c>
      <c r="AY160" s="210" t="s">
        <v>197</v>
      </c>
    </row>
    <row r="161" spans="1:65" s="14" customFormat="1" ht="11.25">
      <c r="B161" s="211"/>
      <c r="C161" s="212"/>
      <c r="D161" s="194" t="s">
        <v>210</v>
      </c>
      <c r="E161" s="213" t="s">
        <v>19</v>
      </c>
      <c r="F161" s="214" t="s">
        <v>1048</v>
      </c>
      <c r="G161" s="212"/>
      <c r="H161" s="215">
        <v>25.782</v>
      </c>
      <c r="I161" s="216"/>
      <c r="J161" s="212"/>
      <c r="K161" s="212"/>
      <c r="L161" s="217"/>
      <c r="M161" s="218"/>
      <c r="N161" s="219"/>
      <c r="O161" s="219"/>
      <c r="P161" s="219"/>
      <c r="Q161" s="219"/>
      <c r="R161" s="219"/>
      <c r="S161" s="219"/>
      <c r="T161" s="220"/>
      <c r="AT161" s="221" t="s">
        <v>210</v>
      </c>
      <c r="AU161" s="221" t="s">
        <v>86</v>
      </c>
      <c r="AV161" s="14" t="s">
        <v>86</v>
      </c>
      <c r="AW161" s="14" t="s">
        <v>37</v>
      </c>
      <c r="AX161" s="14" t="s">
        <v>84</v>
      </c>
      <c r="AY161" s="221" t="s">
        <v>197</v>
      </c>
    </row>
    <row r="162" spans="1:65" s="2" customFormat="1" ht="16.5" customHeight="1">
      <c r="A162" s="37"/>
      <c r="B162" s="38"/>
      <c r="C162" s="237" t="s">
        <v>303</v>
      </c>
      <c r="D162" s="237" t="s">
        <v>452</v>
      </c>
      <c r="E162" s="238" t="s">
        <v>554</v>
      </c>
      <c r="F162" s="239" t="s">
        <v>555</v>
      </c>
      <c r="G162" s="240" t="s">
        <v>556</v>
      </c>
      <c r="H162" s="241">
        <v>0.77300000000000002</v>
      </c>
      <c r="I162" s="242"/>
      <c r="J162" s="243">
        <f>ROUND(I162*H162,2)</f>
        <v>0</v>
      </c>
      <c r="K162" s="239" t="s">
        <v>203</v>
      </c>
      <c r="L162" s="244"/>
      <c r="M162" s="245" t="s">
        <v>19</v>
      </c>
      <c r="N162" s="246" t="s">
        <v>48</v>
      </c>
      <c r="O162" s="67"/>
      <c r="P162" s="190">
        <f>O162*H162</f>
        <v>0</v>
      </c>
      <c r="Q162" s="190">
        <v>1E-3</v>
      </c>
      <c r="R162" s="190">
        <f>Q162*H162</f>
        <v>7.7300000000000003E-4</v>
      </c>
      <c r="S162" s="190">
        <v>0</v>
      </c>
      <c r="T162" s="191">
        <f>S162*H162</f>
        <v>0</v>
      </c>
      <c r="U162" s="37"/>
      <c r="V162" s="37"/>
      <c r="W162" s="37"/>
      <c r="X162" s="37"/>
      <c r="Y162" s="37"/>
      <c r="Z162" s="37"/>
      <c r="AA162" s="37"/>
      <c r="AB162" s="37"/>
      <c r="AC162" s="37"/>
      <c r="AD162" s="37"/>
      <c r="AE162" s="37"/>
      <c r="AR162" s="192" t="s">
        <v>265</v>
      </c>
      <c r="AT162" s="192" t="s">
        <v>452</v>
      </c>
      <c r="AU162" s="192" t="s">
        <v>86</v>
      </c>
      <c r="AY162" s="20" t="s">
        <v>197</v>
      </c>
      <c r="BE162" s="193">
        <f>IF(N162="základní",J162,0)</f>
        <v>0</v>
      </c>
      <c r="BF162" s="193">
        <f>IF(N162="snížená",J162,0)</f>
        <v>0</v>
      </c>
      <c r="BG162" s="193">
        <f>IF(N162="zákl. přenesená",J162,0)</f>
        <v>0</v>
      </c>
      <c r="BH162" s="193">
        <f>IF(N162="sníž. přenesená",J162,0)</f>
        <v>0</v>
      </c>
      <c r="BI162" s="193">
        <f>IF(N162="nulová",J162,0)</f>
        <v>0</v>
      </c>
      <c r="BJ162" s="20" t="s">
        <v>84</v>
      </c>
      <c r="BK162" s="193">
        <f>ROUND(I162*H162,2)</f>
        <v>0</v>
      </c>
      <c r="BL162" s="20" t="s">
        <v>204</v>
      </c>
      <c r="BM162" s="192" t="s">
        <v>562</v>
      </c>
    </row>
    <row r="163" spans="1:65" s="2" customFormat="1" ht="11.25">
      <c r="A163" s="37"/>
      <c r="B163" s="38"/>
      <c r="C163" s="39"/>
      <c r="D163" s="194" t="s">
        <v>206</v>
      </c>
      <c r="E163" s="39"/>
      <c r="F163" s="195" t="s">
        <v>555</v>
      </c>
      <c r="G163" s="39"/>
      <c r="H163" s="39"/>
      <c r="I163" s="196"/>
      <c r="J163" s="39"/>
      <c r="K163" s="39"/>
      <c r="L163" s="42"/>
      <c r="M163" s="197"/>
      <c r="N163" s="198"/>
      <c r="O163" s="67"/>
      <c r="P163" s="67"/>
      <c r="Q163" s="67"/>
      <c r="R163" s="67"/>
      <c r="S163" s="67"/>
      <c r="T163" s="68"/>
      <c r="U163" s="37"/>
      <c r="V163" s="37"/>
      <c r="W163" s="37"/>
      <c r="X163" s="37"/>
      <c r="Y163" s="37"/>
      <c r="Z163" s="37"/>
      <c r="AA163" s="37"/>
      <c r="AB163" s="37"/>
      <c r="AC163" s="37"/>
      <c r="AD163" s="37"/>
      <c r="AE163" s="37"/>
      <c r="AT163" s="20" t="s">
        <v>206</v>
      </c>
      <c r="AU163" s="20" t="s">
        <v>86</v>
      </c>
    </row>
    <row r="164" spans="1:65" s="2" customFormat="1" ht="29.25">
      <c r="A164" s="37"/>
      <c r="B164" s="38"/>
      <c r="C164" s="39"/>
      <c r="D164" s="194" t="s">
        <v>252</v>
      </c>
      <c r="E164" s="39"/>
      <c r="F164" s="222" t="s">
        <v>558</v>
      </c>
      <c r="G164" s="39"/>
      <c r="H164" s="39"/>
      <c r="I164" s="196"/>
      <c r="J164" s="39"/>
      <c r="K164" s="39"/>
      <c r="L164" s="42"/>
      <c r="M164" s="197"/>
      <c r="N164" s="198"/>
      <c r="O164" s="67"/>
      <c r="P164" s="67"/>
      <c r="Q164" s="67"/>
      <c r="R164" s="67"/>
      <c r="S164" s="67"/>
      <c r="T164" s="68"/>
      <c r="U164" s="37"/>
      <c r="V164" s="37"/>
      <c r="W164" s="37"/>
      <c r="X164" s="37"/>
      <c r="Y164" s="37"/>
      <c r="Z164" s="37"/>
      <c r="AA164" s="37"/>
      <c r="AB164" s="37"/>
      <c r="AC164" s="37"/>
      <c r="AD164" s="37"/>
      <c r="AE164" s="37"/>
      <c r="AT164" s="20" t="s">
        <v>252</v>
      </c>
      <c r="AU164" s="20" t="s">
        <v>86</v>
      </c>
    </row>
    <row r="165" spans="1:65" s="14" customFormat="1" ht="11.25">
      <c r="B165" s="211"/>
      <c r="C165" s="212"/>
      <c r="D165" s="194" t="s">
        <v>210</v>
      </c>
      <c r="E165" s="212"/>
      <c r="F165" s="214" t="s">
        <v>1049</v>
      </c>
      <c r="G165" s="212"/>
      <c r="H165" s="215">
        <v>0.77300000000000002</v>
      </c>
      <c r="I165" s="216"/>
      <c r="J165" s="212"/>
      <c r="K165" s="212"/>
      <c r="L165" s="217"/>
      <c r="M165" s="218"/>
      <c r="N165" s="219"/>
      <c r="O165" s="219"/>
      <c r="P165" s="219"/>
      <c r="Q165" s="219"/>
      <c r="R165" s="219"/>
      <c r="S165" s="219"/>
      <c r="T165" s="220"/>
      <c r="AT165" s="221" t="s">
        <v>210</v>
      </c>
      <c r="AU165" s="221" t="s">
        <v>86</v>
      </c>
      <c r="AV165" s="14" t="s">
        <v>86</v>
      </c>
      <c r="AW165" s="14" t="s">
        <v>4</v>
      </c>
      <c r="AX165" s="14" t="s">
        <v>84</v>
      </c>
      <c r="AY165" s="221" t="s">
        <v>197</v>
      </c>
    </row>
    <row r="166" spans="1:65" s="2" customFormat="1" ht="21.75" customHeight="1">
      <c r="A166" s="37"/>
      <c r="B166" s="38"/>
      <c r="C166" s="181" t="s">
        <v>310</v>
      </c>
      <c r="D166" s="181" t="s">
        <v>199</v>
      </c>
      <c r="E166" s="182" t="s">
        <v>564</v>
      </c>
      <c r="F166" s="183" t="s">
        <v>565</v>
      </c>
      <c r="G166" s="184" t="s">
        <v>202</v>
      </c>
      <c r="H166" s="185">
        <v>257.82</v>
      </c>
      <c r="I166" s="186"/>
      <c r="J166" s="187">
        <f>ROUND(I166*H166,2)</f>
        <v>0</v>
      </c>
      <c r="K166" s="183" t="s">
        <v>203</v>
      </c>
      <c r="L166" s="42"/>
      <c r="M166" s="188" t="s">
        <v>19</v>
      </c>
      <c r="N166" s="189" t="s">
        <v>48</v>
      </c>
      <c r="O166" s="67"/>
      <c r="P166" s="190">
        <f>O166*H166</f>
        <v>0</v>
      </c>
      <c r="Q166" s="190">
        <v>0</v>
      </c>
      <c r="R166" s="190">
        <f>Q166*H166</f>
        <v>0</v>
      </c>
      <c r="S166" s="190">
        <v>0</v>
      </c>
      <c r="T166" s="191">
        <f>S166*H166</f>
        <v>0</v>
      </c>
      <c r="U166" s="37"/>
      <c r="V166" s="37"/>
      <c r="W166" s="37"/>
      <c r="X166" s="37"/>
      <c r="Y166" s="37"/>
      <c r="Z166" s="37"/>
      <c r="AA166" s="37"/>
      <c r="AB166" s="37"/>
      <c r="AC166" s="37"/>
      <c r="AD166" s="37"/>
      <c r="AE166" s="37"/>
      <c r="AR166" s="192" t="s">
        <v>204</v>
      </c>
      <c r="AT166" s="192" t="s">
        <v>199</v>
      </c>
      <c r="AU166" s="192" t="s">
        <v>86</v>
      </c>
      <c r="AY166" s="20" t="s">
        <v>197</v>
      </c>
      <c r="BE166" s="193">
        <f>IF(N166="základní",J166,0)</f>
        <v>0</v>
      </c>
      <c r="BF166" s="193">
        <f>IF(N166="snížená",J166,0)</f>
        <v>0</v>
      </c>
      <c r="BG166" s="193">
        <f>IF(N166="zákl. přenesená",J166,0)</f>
        <v>0</v>
      </c>
      <c r="BH166" s="193">
        <f>IF(N166="sníž. přenesená",J166,0)</f>
        <v>0</v>
      </c>
      <c r="BI166" s="193">
        <f>IF(N166="nulová",J166,0)</f>
        <v>0</v>
      </c>
      <c r="BJ166" s="20" t="s">
        <v>84</v>
      </c>
      <c r="BK166" s="193">
        <f>ROUND(I166*H166,2)</f>
        <v>0</v>
      </c>
      <c r="BL166" s="20" t="s">
        <v>204</v>
      </c>
      <c r="BM166" s="192" t="s">
        <v>566</v>
      </c>
    </row>
    <row r="167" spans="1:65" s="2" customFormat="1" ht="11.25">
      <c r="A167" s="37"/>
      <c r="B167" s="38"/>
      <c r="C167" s="39"/>
      <c r="D167" s="194" t="s">
        <v>206</v>
      </c>
      <c r="E167" s="39"/>
      <c r="F167" s="195" t="s">
        <v>567</v>
      </c>
      <c r="G167" s="39"/>
      <c r="H167" s="39"/>
      <c r="I167" s="196"/>
      <c r="J167" s="39"/>
      <c r="K167" s="39"/>
      <c r="L167" s="42"/>
      <c r="M167" s="197"/>
      <c r="N167" s="198"/>
      <c r="O167" s="67"/>
      <c r="P167" s="67"/>
      <c r="Q167" s="67"/>
      <c r="R167" s="67"/>
      <c r="S167" s="67"/>
      <c r="T167" s="68"/>
      <c r="U167" s="37"/>
      <c r="V167" s="37"/>
      <c r="W167" s="37"/>
      <c r="X167" s="37"/>
      <c r="Y167" s="37"/>
      <c r="Z167" s="37"/>
      <c r="AA167" s="37"/>
      <c r="AB167" s="37"/>
      <c r="AC167" s="37"/>
      <c r="AD167" s="37"/>
      <c r="AE167" s="37"/>
      <c r="AT167" s="20" t="s">
        <v>206</v>
      </c>
      <c r="AU167" s="20" t="s">
        <v>86</v>
      </c>
    </row>
    <row r="168" spans="1:65" s="2" customFormat="1" ht="11.25">
      <c r="A168" s="37"/>
      <c r="B168" s="38"/>
      <c r="C168" s="39"/>
      <c r="D168" s="199" t="s">
        <v>208</v>
      </c>
      <c r="E168" s="39"/>
      <c r="F168" s="200" t="s">
        <v>568</v>
      </c>
      <c r="G168" s="39"/>
      <c r="H168" s="39"/>
      <c r="I168" s="196"/>
      <c r="J168" s="39"/>
      <c r="K168" s="39"/>
      <c r="L168" s="42"/>
      <c r="M168" s="197"/>
      <c r="N168" s="198"/>
      <c r="O168" s="67"/>
      <c r="P168" s="67"/>
      <c r="Q168" s="67"/>
      <c r="R168" s="67"/>
      <c r="S168" s="67"/>
      <c r="T168" s="68"/>
      <c r="U168" s="37"/>
      <c r="V168" s="37"/>
      <c r="W168" s="37"/>
      <c r="X168" s="37"/>
      <c r="Y168" s="37"/>
      <c r="Z168" s="37"/>
      <c r="AA168" s="37"/>
      <c r="AB168" s="37"/>
      <c r="AC168" s="37"/>
      <c r="AD168" s="37"/>
      <c r="AE168" s="37"/>
      <c r="AT168" s="20" t="s">
        <v>208</v>
      </c>
      <c r="AU168" s="20" t="s">
        <v>86</v>
      </c>
    </row>
    <row r="169" spans="1:65" s="13" customFormat="1" ht="11.25">
      <c r="B169" s="201"/>
      <c r="C169" s="202"/>
      <c r="D169" s="194" t="s">
        <v>210</v>
      </c>
      <c r="E169" s="203" t="s">
        <v>19</v>
      </c>
      <c r="F169" s="204" t="s">
        <v>569</v>
      </c>
      <c r="G169" s="202"/>
      <c r="H169" s="203" t="s">
        <v>19</v>
      </c>
      <c r="I169" s="205"/>
      <c r="J169" s="202"/>
      <c r="K169" s="202"/>
      <c r="L169" s="206"/>
      <c r="M169" s="207"/>
      <c r="N169" s="208"/>
      <c r="O169" s="208"/>
      <c r="P169" s="208"/>
      <c r="Q169" s="208"/>
      <c r="R169" s="208"/>
      <c r="S169" s="208"/>
      <c r="T169" s="209"/>
      <c r="AT169" s="210" t="s">
        <v>210</v>
      </c>
      <c r="AU169" s="210" t="s">
        <v>86</v>
      </c>
      <c r="AV169" s="13" t="s">
        <v>84</v>
      </c>
      <c r="AW169" s="13" t="s">
        <v>37</v>
      </c>
      <c r="AX169" s="13" t="s">
        <v>77</v>
      </c>
      <c r="AY169" s="210" t="s">
        <v>197</v>
      </c>
    </row>
    <row r="170" spans="1:65" s="14" customFormat="1" ht="11.25">
      <c r="B170" s="211"/>
      <c r="C170" s="212"/>
      <c r="D170" s="194" t="s">
        <v>210</v>
      </c>
      <c r="E170" s="213" t="s">
        <v>19</v>
      </c>
      <c r="F170" s="214" t="s">
        <v>1036</v>
      </c>
      <c r="G170" s="212"/>
      <c r="H170" s="215">
        <v>257.82</v>
      </c>
      <c r="I170" s="216"/>
      <c r="J170" s="212"/>
      <c r="K170" s="212"/>
      <c r="L170" s="217"/>
      <c r="M170" s="218"/>
      <c r="N170" s="219"/>
      <c r="O170" s="219"/>
      <c r="P170" s="219"/>
      <c r="Q170" s="219"/>
      <c r="R170" s="219"/>
      <c r="S170" s="219"/>
      <c r="T170" s="220"/>
      <c r="AT170" s="221" t="s">
        <v>210</v>
      </c>
      <c r="AU170" s="221" t="s">
        <v>86</v>
      </c>
      <c r="AV170" s="14" t="s">
        <v>86</v>
      </c>
      <c r="AW170" s="14" t="s">
        <v>37</v>
      </c>
      <c r="AX170" s="14" t="s">
        <v>84</v>
      </c>
      <c r="AY170" s="221" t="s">
        <v>197</v>
      </c>
    </row>
    <row r="171" spans="1:65" s="2" customFormat="1" ht="16.5" customHeight="1">
      <c r="A171" s="37"/>
      <c r="B171" s="38"/>
      <c r="C171" s="181" t="s">
        <v>320</v>
      </c>
      <c r="D171" s="181" t="s">
        <v>199</v>
      </c>
      <c r="E171" s="182" t="s">
        <v>570</v>
      </c>
      <c r="F171" s="183" t="s">
        <v>571</v>
      </c>
      <c r="G171" s="184" t="s">
        <v>202</v>
      </c>
      <c r="H171" s="185">
        <v>257.82</v>
      </c>
      <c r="I171" s="186"/>
      <c r="J171" s="187">
        <f>ROUND(I171*H171,2)</f>
        <v>0</v>
      </c>
      <c r="K171" s="183" t="s">
        <v>203</v>
      </c>
      <c r="L171" s="42"/>
      <c r="M171" s="188" t="s">
        <v>19</v>
      </c>
      <c r="N171" s="189" t="s">
        <v>48</v>
      </c>
      <c r="O171" s="67"/>
      <c r="P171" s="190">
        <f>O171*H171</f>
        <v>0</v>
      </c>
      <c r="Q171" s="190">
        <v>0</v>
      </c>
      <c r="R171" s="190">
        <f>Q171*H171</f>
        <v>0</v>
      </c>
      <c r="S171" s="190">
        <v>0</v>
      </c>
      <c r="T171" s="191">
        <f>S171*H171</f>
        <v>0</v>
      </c>
      <c r="U171" s="37"/>
      <c r="V171" s="37"/>
      <c r="W171" s="37"/>
      <c r="X171" s="37"/>
      <c r="Y171" s="37"/>
      <c r="Z171" s="37"/>
      <c r="AA171" s="37"/>
      <c r="AB171" s="37"/>
      <c r="AC171" s="37"/>
      <c r="AD171" s="37"/>
      <c r="AE171" s="37"/>
      <c r="AR171" s="192" t="s">
        <v>204</v>
      </c>
      <c r="AT171" s="192" t="s">
        <v>199</v>
      </c>
      <c r="AU171" s="192" t="s">
        <v>86</v>
      </c>
      <c r="AY171" s="20" t="s">
        <v>197</v>
      </c>
      <c r="BE171" s="193">
        <f>IF(N171="základní",J171,0)</f>
        <v>0</v>
      </c>
      <c r="BF171" s="193">
        <f>IF(N171="snížená",J171,0)</f>
        <v>0</v>
      </c>
      <c r="BG171" s="193">
        <f>IF(N171="zákl. přenesená",J171,0)</f>
        <v>0</v>
      </c>
      <c r="BH171" s="193">
        <f>IF(N171="sníž. přenesená",J171,0)</f>
        <v>0</v>
      </c>
      <c r="BI171" s="193">
        <f>IF(N171="nulová",J171,0)</f>
        <v>0</v>
      </c>
      <c r="BJ171" s="20" t="s">
        <v>84</v>
      </c>
      <c r="BK171" s="193">
        <f>ROUND(I171*H171,2)</f>
        <v>0</v>
      </c>
      <c r="BL171" s="20" t="s">
        <v>204</v>
      </c>
      <c r="BM171" s="192" t="s">
        <v>572</v>
      </c>
    </row>
    <row r="172" spans="1:65" s="2" customFormat="1" ht="11.25">
      <c r="A172" s="37"/>
      <c r="B172" s="38"/>
      <c r="C172" s="39"/>
      <c r="D172" s="194" t="s">
        <v>206</v>
      </c>
      <c r="E172" s="39"/>
      <c r="F172" s="195" t="s">
        <v>573</v>
      </c>
      <c r="G172" s="39"/>
      <c r="H172" s="39"/>
      <c r="I172" s="196"/>
      <c r="J172" s="39"/>
      <c r="K172" s="39"/>
      <c r="L172" s="42"/>
      <c r="M172" s="197"/>
      <c r="N172" s="198"/>
      <c r="O172" s="67"/>
      <c r="P172" s="67"/>
      <c r="Q172" s="67"/>
      <c r="R172" s="67"/>
      <c r="S172" s="67"/>
      <c r="T172" s="68"/>
      <c r="U172" s="37"/>
      <c r="V172" s="37"/>
      <c r="W172" s="37"/>
      <c r="X172" s="37"/>
      <c r="Y172" s="37"/>
      <c r="Z172" s="37"/>
      <c r="AA172" s="37"/>
      <c r="AB172" s="37"/>
      <c r="AC172" s="37"/>
      <c r="AD172" s="37"/>
      <c r="AE172" s="37"/>
      <c r="AT172" s="20" t="s">
        <v>206</v>
      </c>
      <c r="AU172" s="20" t="s">
        <v>86</v>
      </c>
    </row>
    <row r="173" spans="1:65" s="2" customFormat="1" ht="11.25">
      <c r="A173" s="37"/>
      <c r="B173" s="38"/>
      <c r="C173" s="39"/>
      <c r="D173" s="199" t="s">
        <v>208</v>
      </c>
      <c r="E173" s="39"/>
      <c r="F173" s="200" t="s">
        <v>574</v>
      </c>
      <c r="G173" s="39"/>
      <c r="H173" s="39"/>
      <c r="I173" s="196"/>
      <c r="J173" s="39"/>
      <c r="K173" s="39"/>
      <c r="L173" s="42"/>
      <c r="M173" s="197"/>
      <c r="N173" s="198"/>
      <c r="O173" s="67"/>
      <c r="P173" s="67"/>
      <c r="Q173" s="67"/>
      <c r="R173" s="67"/>
      <c r="S173" s="67"/>
      <c r="T173" s="68"/>
      <c r="U173" s="37"/>
      <c r="V173" s="37"/>
      <c r="W173" s="37"/>
      <c r="X173" s="37"/>
      <c r="Y173" s="37"/>
      <c r="Z173" s="37"/>
      <c r="AA173" s="37"/>
      <c r="AB173" s="37"/>
      <c r="AC173" s="37"/>
      <c r="AD173" s="37"/>
      <c r="AE173" s="37"/>
      <c r="AT173" s="20" t="s">
        <v>208</v>
      </c>
      <c r="AU173" s="20" t="s">
        <v>86</v>
      </c>
    </row>
    <row r="174" spans="1:65" s="13" customFormat="1" ht="11.25">
      <c r="B174" s="201"/>
      <c r="C174" s="202"/>
      <c r="D174" s="194" t="s">
        <v>210</v>
      </c>
      <c r="E174" s="203" t="s">
        <v>19</v>
      </c>
      <c r="F174" s="204" t="s">
        <v>575</v>
      </c>
      <c r="G174" s="202"/>
      <c r="H174" s="203" t="s">
        <v>19</v>
      </c>
      <c r="I174" s="205"/>
      <c r="J174" s="202"/>
      <c r="K174" s="202"/>
      <c r="L174" s="206"/>
      <c r="M174" s="207"/>
      <c r="N174" s="208"/>
      <c r="O174" s="208"/>
      <c r="P174" s="208"/>
      <c r="Q174" s="208"/>
      <c r="R174" s="208"/>
      <c r="S174" s="208"/>
      <c r="T174" s="209"/>
      <c r="AT174" s="210" t="s">
        <v>210</v>
      </c>
      <c r="AU174" s="210" t="s">
        <v>86</v>
      </c>
      <c r="AV174" s="13" t="s">
        <v>84</v>
      </c>
      <c r="AW174" s="13" t="s">
        <v>37</v>
      </c>
      <c r="AX174" s="13" t="s">
        <v>77</v>
      </c>
      <c r="AY174" s="210" t="s">
        <v>197</v>
      </c>
    </row>
    <row r="175" spans="1:65" s="14" customFormat="1" ht="11.25">
      <c r="B175" s="211"/>
      <c r="C175" s="212"/>
      <c r="D175" s="194" t="s">
        <v>210</v>
      </c>
      <c r="E175" s="213" t="s">
        <v>19</v>
      </c>
      <c r="F175" s="214" t="s">
        <v>1036</v>
      </c>
      <c r="G175" s="212"/>
      <c r="H175" s="215">
        <v>257.82</v>
      </c>
      <c r="I175" s="216"/>
      <c r="J175" s="212"/>
      <c r="K175" s="212"/>
      <c r="L175" s="217"/>
      <c r="M175" s="218"/>
      <c r="N175" s="219"/>
      <c r="O175" s="219"/>
      <c r="P175" s="219"/>
      <c r="Q175" s="219"/>
      <c r="R175" s="219"/>
      <c r="S175" s="219"/>
      <c r="T175" s="220"/>
      <c r="AT175" s="221" t="s">
        <v>210</v>
      </c>
      <c r="AU175" s="221" t="s">
        <v>86</v>
      </c>
      <c r="AV175" s="14" t="s">
        <v>86</v>
      </c>
      <c r="AW175" s="14" t="s">
        <v>37</v>
      </c>
      <c r="AX175" s="14" t="s">
        <v>84</v>
      </c>
      <c r="AY175" s="221" t="s">
        <v>197</v>
      </c>
    </row>
    <row r="176" spans="1:65" s="2" customFormat="1" ht="33" customHeight="1">
      <c r="A176" s="37"/>
      <c r="B176" s="38"/>
      <c r="C176" s="181" t="s">
        <v>328</v>
      </c>
      <c r="D176" s="181" t="s">
        <v>199</v>
      </c>
      <c r="E176" s="182" t="s">
        <v>576</v>
      </c>
      <c r="F176" s="183" t="s">
        <v>577</v>
      </c>
      <c r="G176" s="184" t="s">
        <v>202</v>
      </c>
      <c r="H176" s="185">
        <v>257.82</v>
      </c>
      <c r="I176" s="186"/>
      <c r="J176" s="187">
        <f>ROUND(I176*H176,2)</f>
        <v>0</v>
      </c>
      <c r="K176" s="183" t="s">
        <v>203</v>
      </c>
      <c r="L176" s="42"/>
      <c r="M176" s="188" t="s">
        <v>19</v>
      </c>
      <c r="N176" s="189" t="s">
        <v>48</v>
      </c>
      <c r="O176" s="67"/>
      <c r="P176" s="190">
        <f>O176*H176</f>
        <v>0</v>
      </c>
      <c r="Q176" s="190">
        <v>0</v>
      </c>
      <c r="R176" s="190">
        <f>Q176*H176</f>
        <v>0</v>
      </c>
      <c r="S176" s="190">
        <v>0</v>
      </c>
      <c r="T176" s="191">
        <f>S176*H176</f>
        <v>0</v>
      </c>
      <c r="U176" s="37"/>
      <c r="V176" s="37"/>
      <c r="W176" s="37"/>
      <c r="X176" s="37"/>
      <c r="Y176" s="37"/>
      <c r="Z176" s="37"/>
      <c r="AA176" s="37"/>
      <c r="AB176" s="37"/>
      <c r="AC176" s="37"/>
      <c r="AD176" s="37"/>
      <c r="AE176" s="37"/>
      <c r="AR176" s="192" t="s">
        <v>204</v>
      </c>
      <c r="AT176" s="192" t="s">
        <v>199</v>
      </c>
      <c r="AU176" s="192" t="s">
        <v>86</v>
      </c>
      <c r="AY176" s="20" t="s">
        <v>197</v>
      </c>
      <c r="BE176" s="193">
        <f>IF(N176="základní",J176,0)</f>
        <v>0</v>
      </c>
      <c r="BF176" s="193">
        <f>IF(N176="snížená",J176,0)</f>
        <v>0</v>
      </c>
      <c r="BG176" s="193">
        <f>IF(N176="zákl. přenesená",J176,0)</f>
        <v>0</v>
      </c>
      <c r="BH176" s="193">
        <f>IF(N176="sníž. přenesená",J176,0)</f>
        <v>0</v>
      </c>
      <c r="BI176" s="193">
        <f>IF(N176="nulová",J176,0)</f>
        <v>0</v>
      </c>
      <c r="BJ176" s="20" t="s">
        <v>84</v>
      </c>
      <c r="BK176" s="193">
        <f>ROUND(I176*H176,2)</f>
        <v>0</v>
      </c>
      <c r="BL176" s="20" t="s">
        <v>204</v>
      </c>
      <c r="BM176" s="192" t="s">
        <v>578</v>
      </c>
    </row>
    <row r="177" spans="1:65" s="2" customFormat="1" ht="19.5">
      <c r="A177" s="37"/>
      <c r="B177" s="38"/>
      <c r="C177" s="39"/>
      <c r="D177" s="194" t="s">
        <v>206</v>
      </c>
      <c r="E177" s="39"/>
      <c r="F177" s="195" t="s">
        <v>579</v>
      </c>
      <c r="G177" s="39"/>
      <c r="H177" s="39"/>
      <c r="I177" s="196"/>
      <c r="J177" s="39"/>
      <c r="K177" s="39"/>
      <c r="L177" s="42"/>
      <c r="M177" s="197"/>
      <c r="N177" s="198"/>
      <c r="O177" s="67"/>
      <c r="P177" s="67"/>
      <c r="Q177" s="67"/>
      <c r="R177" s="67"/>
      <c r="S177" s="67"/>
      <c r="T177" s="68"/>
      <c r="U177" s="37"/>
      <c r="V177" s="37"/>
      <c r="W177" s="37"/>
      <c r="X177" s="37"/>
      <c r="Y177" s="37"/>
      <c r="Z177" s="37"/>
      <c r="AA177" s="37"/>
      <c r="AB177" s="37"/>
      <c r="AC177" s="37"/>
      <c r="AD177" s="37"/>
      <c r="AE177" s="37"/>
      <c r="AT177" s="20" t="s">
        <v>206</v>
      </c>
      <c r="AU177" s="20" t="s">
        <v>86</v>
      </c>
    </row>
    <row r="178" spans="1:65" s="2" customFormat="1" ht="11.25">
      <c r="A178" s="37"/>
      <c r="B178" s="38"/>
      <c r="C178" s="39"/>
      <c r="D178" s="199" t="s">
        <v>208</v>
      </c>
      <c r="E178" s="39"/>
      <c r="F178" s="200" t="s">
        <v>580</v>
      </c>
      <c r="G178" s="39"/>
      <c r="H178" s="39"/>
      <c r="I178" s="196"/>
      <c r="J178" s="39"/>
      <c r="K178" s="39"/>
      <c r="L178" s="42"/>
      <c r="M178" s="197"/>
      <c r="N178" s="198"/>
      <c r="O178" s="67"/>
      <c r="P178" s="67"/>
      <c r="Q178" s="67"/>
      <c r="R178" s="67"/>
      <c r="S178" s="67"/>
      <c r="T178" s="68"/>
      <c r="U178" s="37"/>
      <c r="V178" s="37"/>
      <c r="W178" s="37"/>
      <c r="X178" s="37"/>
      <c r="Y178" s="37"/>
      <c r="Z178" s="37"/>
      <c r="AA178" s="37"/>
      <c r="AB178" s="37"/>
      <c r="AC178" s="37"/>
      <c r="AD178" s="37"/>
      <c r="AE178" s="37"/>
      <c r="AT178" s="20" t="s">
        <v>208</v>
      </c>
      <c r="AU178" s="20" t="s">
        <v>86</v>
      </c>
    </row>
    <row r="179" spans="1:65" s="13" customFormat="1" ht="11.25">
      <c r="B179" s="201"/>
      <c r="C179" s="202"/>
      <c r="D179" s="194" t="s">
        <v>210</v>
      </c>
      <c r="E179" s="203" t="s">
        <v>19</v>
      </c>
      <c r="F179" s="204" t="s">
        <v>581</v>
      </c>
      <c r="G179" s="202"/>
      <c r="H179" s="203" t="s">
        <v>19</v>
      </c>
      <c r="I179" s="205"/>
      <c r="J179" s="202"/>
      <c r="K179" s="202"/>
      <c r="L179" s="206"/>
      <c r="M179" s="207"/>
      <c r="N179" s="208"/>
      <c r="O179" s="208"/>
      <c r="P179" s="208"/>
      <c r="Q179" s="208"/>
      <c r="R179" s="208"/>
      <c r="S179" s="208"/>
      <c r="T179" s="209"/>
      <c r="AT179" s="210" t="s">
        <v>210</v>
      </c>
      <c r="AU179" s="210" t="s">
        <v>86</v>
      </c>
      <c r="AV179" s="13" t="s">
        <v>84</v>
      </c>
      <c r="AW179" s="13" t="s">
        <v>37</v>
      </c>
      <c r="AX179" s="13" t="s">
        <v>77</v>
      </c>
      <c r="AY179" s="210" t="s">
        <v>197</v>
      </c>
    </row>
    <row r="180" spans="1:65" s="13" customFormat="1" ht="22.5">
      <c r="B180" s="201"/>
      <c r="C180" s="202"/>
      <c r="D180" s="194" t="s">
        <v>210</v>
      </c>
      <c r="E180" s="203" t="s">
        <v>19</v>
      </c>
      <c r="F180" s="204" t="s">
        <v>582</v>
      </c>
      <c r="G180" s="202"/>
      <c r="H180" s="203" t="s">
        <v>19</v>
      </c>
      <c r="I180" s="205"/>
      <c r="J180" s="202"/>
      <c r="K180" s="202"/>
      <c r="L180" s="206"/>
      <c r="M180" s="207"/>
      <c r="N180" s="208"/>
      <c r="O180" s="208"/>
      <c r="P180" s="208"/>
      <c r="Q180" s="208"/>
      <c r="R180" s="208"/>
      <c r="S180" s="208"/>
      <c r="T180" s="209"/>
      <c r="AT180" s="210" t="s">
        <v>210</v>
      </c>
      <c r="AU180" s="210" t="s">
        <v>86</v>
      </c>
      <c r="AV180" s="13" t="s">
        <v>84</v>
      </c>
      <c r="AW180" s="13" t="s">
        <v>37</v>
      </c>
      <c r="AX180" s="13" t="s">
        <v>77</v>
      </c>
      <c r="AY180" s="210" t="s">
        <v>197</v>
      </c>
    </row>
    <row r="181" spans="1:65" s="14" customFormat="1" ht="11.25">
      <c r="B181" s="211"/>
      <c r="C181" s="212"/>
      <c r="D181" s="194" t="s">
        <v>210</v>
      </c>
      <c r="E181" s="213" t="s">
        <v>19</v>
      </c>
      <c r="F181" s="214" t="s">
        <v>1036</v>
      </c>
      <c r="G181" s="212"/>
      <c r="H181" s="215">
        <v>257.82</v>
      </c>
      <c r="I181" s="216"/>
      <c r="J181" s="212"/>
      <c r="K181" s="212"/>
      <c r="L181" s="217"/>
      <c r="M181" s="218"/>
      <c r="N181" s="219"/>
      <c r="O181" s="219"/>
      <c r="P181" s="219"/>
      <c r="Q181" s="219"/>
      <c r="R181" s="219"/>
      <c r="S181" s="219"/>
      <c r="T181" s="220"/>
      <c r="AT181" s="221" t="s">
        <v>210</v>
      </c>
      <c r="AU181" s="221" t="s">
        <v>86</v>
      </c>
      <c r="AV181" s="14" t="s">
        <v>86</v>
      </c>
      <c r="AW181" s="14" t="s">
        <v>37</v>
      </c>
      <c r="AX181" s="14" t="s">
        <v>84</v>
      </c>
      <c r="AY181" s="221" t="s">
        <v>197</v>
      </c>
    </row>
    <row r="182" spans="1:65" s="2" customFormat="1" ht="24.2" customHeight="1">
      <c r="A182" s="37"/>
      <c r="B182" s="38"/>
      <c r="C182" s="181" t="s">
        <v>337</v>
      </c>
      <c r="D182" s="181" t="s">
        <v>199</v>
      </c>
      <c r="E182" s="182" t="s">
        <v>583</v>
      </c>
      <c r="F182" s="183" t="s">
        <v>584</v>
      </c>
      <c r="G182" s="184" t="s">
        <v>323</v>
      </c>
      <c r="H182" s="185">
        <v>1.2889999999999999</v>
      </c>
      <c r="I182" s="186"/>
      <c r="J182" s="187">
        <f>ROUND(I182*H182,2)</f>
        <v>0</v>
      </c>
      <c r="K182" s="183" t="s">
        <v>203</v>
      </c>
      <c r="L182" s="42"/>
      <c r="M182" s="188" t="s">
        <v>19</v>
      </c>
      <c r="N182" s="189" t="s">
        <v>48</v>
      </c>
      <c r="O182" s="67"/>
      <c r="P182" s="190">
        <f>O182*H182</f>
        <v>0</v>
      </c>
      <c r="Q182" s="190">
        <v>0</v>
      </c>
      <c r="R182" s="190">
        <f>Q182*H182</f>
        <v>0</v>
      </c>
      <c r="S182" s="190">
        <v>0</v>
      </c>
      <c r="T182" s="191">
        <f>S182*H182</f>
        <v>0</v>
      </c>
      <c r="U182" s="37"/>
      <c r="V182" s="37"/>
      <c r="W182" s="37"/>
      <c r="X182" s="37"/>
      <c r="Y182" s="37"/>
      <c r="Z182" s="37"/>
      <c r="AA182" s="37"/>
      <c r="AB182" s="37"/>
      <c r="AC182" s="37"/>
      <c r="AD182" s="37"/>
      <c r="AE182" s="37"/>
      <c r="AR182" s="192" t="s">
        <v>204</v>
      </c>
      <c r="AT182" s="192" t="s">
        <v>199</v>
      </c>
      <c r="AU182" s="192" t="s">
        <v>86</v>
      </c>
      <c r="AY182" s="20" t="s">
        <v>197</v>
      </c>
      <c r="BE182" s="193">
        <f>IF(N182="základní",J182,0)</f>
        <v>0</v>
      </c>
      <c r="BF182" s="193">
        <f>IF(N182="snížená",J182,0)</f>
        <v>0</v>
      </c>
      <c r="BG182" s="193">
        <f>IF(N182="zákl. přenesená",J182,0)</f>
        <v>0</v>
      </c>
      <c r="BH182" s="193">
        <f>IF(N182="sníž. přenesená",J182,0)</f>
        <v>0</v>
      </c>
      <c r="BI182" s="193">
        <f>IF(N182="nulová",J182,0)</f>
        <v>0</v>
      </c>
      <c r="BJ182" s="20" t="s">
        <v>84</v>
      </c>
      <c r="BK182" s="193">
        <f>ROUND(I182*H182,2)</f>
        <v>0</v>
      </c>
      <c r="BL182" s="20" t="s">
        <v>204</v>
      </c>
      <c r="BM182" s="192" t="s">
        <v>585</v>
      </c>
    </row>
    <row r="183" spans="1:65" s="2" customFormat="1" ht="19.5">
      <c r="A183" s="37"/>
      <c r="B183" s="38"/>
      <c r="C183" s="39"/>
      <c r="D183" s="194" t="s">
        <v>206</v>
      </c>
      <c r="E183" s="39"/>
      <c r="F183" s="195" t="s">
        <v>586</v>
      </c>
      <c r="G183" s="39"/>
      <c r="H183" s="39"/>
      <c r="I183" s="196"/>
      <c r="J183" s="39"/>
      <c r="K183" s="39"/>
      <c r="L183" s="42"/>
      <c r="M183" s="197"/>
      <c r="N183" s="198"/>
      <c r="O183" s="67"/>
      <c r="P183" s="67"/>
      <c r="Q183" s="67"/>
      <c r="R183" s="67"/>
      <c r="S183" s="67"/>
      <c r="T183" s="68"/>
      <c r="U183" s="37"/>
      <c r="V183" s="37"/>
      <c r="W183" s="37"/>
      <c r="X183" s="37"/>
      <c r="Y183" s="37"/>
      <c r="Z183" s="37"/>
      <c r="AA183" s="37"/>
      <c r="AB183" s="37"/>
      <c r="AC183" s="37"/>
      <c r="AD183" s="37"/>
      <c r="AE183" s="37"/>
      <c r="AT183" s="20" t="s">
        <v>206</v>
      </c>
      <c r="AU183" s="20" t="s">
        <v>86</v>
      </c>
    </row>
    <row r="184" spans="1:65" s="2" customFormat="1" ht="11.25">
      <c r="A184" s="37"/>
      <c r="B184" s="38"/>
      <c r="C184" s="39"/>
      <c r="D184" s="199" t="s">
        <v>208</v>
      </c>
      <c r="E184" s="39"/>
      <c r="F184" s="200" t="s">
        <v>587</v>
      </c>
      <c r="G184" s="39"/>
      <c r="H184" s="39"/>
      <c r="I184" s="196"/>
      <c r="J184" s="39"/>
      <c r="K184" s="39"/>
      <c r="L184" s="42"/>
      <c r="M184" s="197"/>
      <c r="N184" s="198"/>
      <c r="O184" s="67"/>
      <c r="P184" s="67"/>
      <c r="Q184" s="67"/>
      <c r="R184" s="67"/>
      <c r="S184" s="67"/>
      <c r="T184" s="68"/>
      <c r="U184" s="37"/>
      <c r="V184" s="37"/>
      <c r="W184" s="37"/>
      <c r="X184" s="37"/>
      <c r="Y184" s="37"/>
      <c r="Z184" s="37"/>
      <c r="AA184" s="37"/>
      <c r="AB184" s="37"/>
      <c r="AC184" s="37"/>
      <c r="AD184" s="37"/>
      <c r="AE184" s="37"/>
      <c r="AT184" s="20" t="s">
        <v>208</v>
      </c>
      <c r="AU184" s="20" t="s">
        <v>86</v>
      </c>
    </row>
    <row r="185" spans="1:65" s="13" customFormat="1" ht="11.25">
      <c r="B185" s="201"/>
      <c r="C185" s="202"/>
      <c r="D185" s="194" t="s">
        <v>210</v>
      </c>
      <c r="E185" s="203" t="s">
        <v>19</v>
      </c>
      <c r="F185" s="204" t="s">
        <v>581</v>
      </c>
      <c r="G185" s="202"/>
      <c r="H185" s="203" t="s">
        <v>19</v>
      </c>
      <c r="I185" s="205"/>
      <c r="J185" s="202"/>
      <c r="K185" s="202"/>
      <c r="L185" s="206"/>
      <c r="M185" s="207"/>
      <c r="N185" s="208"/>
      <c r="O185" s="208"/>
      <c r="P185" s="208"/>
      <c r="Q185" s="208"/>
      <c r="R185" s="208"/>
      <c r="S185" s="208"/>
      <c r="T185" s="209"/>
      <c r="AT185" s="210" t="s">
        <v>210</v>
      </c>
      <c r="AU185" s="210" t="s">
        <v>86</v>
      </c>
      <c r="AV185" s="13" t="s">
        <v>84</v>
      </c>
      <c r="AW185" s="13" t="s">
        <v>37</v>
      </c>
      <c r="AX185" s="13" t="s">
        <v>77</v>
      </c>
      <c r="AY185" s="210" t="s">
        <v>197</v>
      </c>
    </row>
    <row r="186" spans="1:65" s="13" customFormat="1" ht="11.25">
      <c r="B186" s="201"/>
      <c r="C186" s="202"/>
      <c r="D186" s="194" t="s">
        <v>210</v>
      </c>
      <c r="E186" s="203" t="s">
        <v>19</v>
      </c>
      <c r="F186" s="204" t="s">
        <v>588</v>
      </c>
      <c r="G186" s="202"/>
      <c r="H186" s="203" t="s">
        <v>19</v>
      </c>
      <c r="I186" s="205"/>
      <c r="J186" s="202"/>
      <c r="K186" s="202"/>
      <c r="L186" s="206"/>
      <c r="M186" s="207"/>
      <c r="N186" s="208"/>
      <c r="O186" s="208"/>
      <c r="P186" s="208"/>
      <c r="Q186" s="208"/>
      <c r="R186" s="208"/>
      <c r="S186" s="208"/>
      <c r="T186" s="209"/>
      <c r="AT186" s="210" t="s">
        <v>210</v>
      </c>
      <c r="AU186" s="210" t="s">
        <v>86</v>
      </c>
      <c r="AV186" s="13" t="s">
        <v>84</v>
      </c>
      <c r="AW186" s="13" t="s">
        <v>37</v>
      </c>
      <c r="AX186" s="13" t="s">
        <v>77</v>
      </c>
      <c r="AY186" s="210" t="s">
        <v>197</v>
      </c>
    </row>
    <row r="187" spans="1:65" s="14" customFormat="1" ht="11.25">
      <c r="B187" s="211"/>
      <c r="C187" s="212"/>
      <c r="D187" s="194" t="s">
        <v>210</v>
      </c>
      <c r="E187" s="213" t="s">
        <v>19</v>
      </c>
      <c r="F187" s="214" t="s">
        <v>1050</v>
      </c>
      <c r="G187" s="212"/>
      <c r="H187" s="215">
        <v>1.2889999999999999</v>
      </c>
      <c r="I187" s="216"/>
      <c r="J187" s="212"/>
      <c r="K187" s="212"/>
      <c r="L187" s="217"/>
      <c r="M187" s="218"/>
      <c r="N187" s="219"/>
      <c r="O187" s="219"/>
      <c r="P187" s="219"/>
      <c r="Q187" s="219"/>
      <c r="R187" s="219"/>
      <c r="S187" s="219"/>
      <c r="T187" s="220"/>
      <c r="AT187" s="221" t="s">
        <v>210</v>
      </c>
      <c r="AU187" s="221" t="s">
        <v>86</v>
      </c>
      <c r="AV187" s="14" t="s">
        <v>86</v>
      </c>
      <c r="AW187" s="14" t="s">
        <v>37</v>
      </c>
      <c r="AX187" s="14" t="s">
        <v>84</v>
      </c>
      <c r="AY187" s="221" t="s">
        <v>197</v>
      </c>
    </row>
    <row r="188" spans="1:65" s="2" customFormat="1" ht="16.5" customHeight="1">
      <c r="A188" s="37"/>
      <c r="B188" s="38"/>
      <c r="C188" s="237" t="s">
        <v>347</v>
      </c>
      <c r="D188" s="237" t="s">
        <v>452</v>
      </c>
      <c r="E188" s="238" t="s">
        <v>590</v>
      </c>
      <c r="F188" s="239" t="s">
        <v>591</v>
      </c>
      <c r="G188" s="240" t="s">
        <v>259</v>
      </c>
      <c r="H188" s="241">
        <v>2.149</v>
      </c>
      <c r="I188" s="242"/>
      <c r="J188" s="243">
        <f>ROUND(I188*H188,2)</f>
        <v>0</v>
      </c>
      <c r="K188" s="239" t="s">
        <v>203</v>
      </c>
      <c r="L188" s="244"/>
      <c r="M188" s="245" t="s">
        <v>19</v>
      </c>
      <c r="N188" s="246" t="s">
        <v>48</v>
      </c>
      <c r="O188" s="67"/>
      <c r="P188" s="190">
        <f>O188*H188</f>
        <v>0</v>
      </c>
      <c r="Q188" s="190">
        <v>0.21</v>
      </c>
      <c r="R188" s="190">
        <f>Q188*H188</f>
        <v>0.45128999999999997</v>
      </c>
      <c r="S188" s="190">
        <v>0</v>
      </c>
      <c r="T188" s="191">
        <f>S188*H188</f>
        <v>0</v>
      </c>
      <c r="U188" s="37"/>
      <c r="V188" s="37"/>
      <c r="W188" s="37"/>
      <c r="X188" s="37"/>
      <c r="Y188" s="37"/>
      <c r="Z188" s="37"/>
      <c r="AA188" s="37"/>
      <c r="AB188" s="37"/>
      <c r="AC188" s="37"/>
      <c r="AD188" s="37"/>
      <c r="AE188" s="37"/>
      <c r="AR188" s="192" t="s">
        <v>265</v>
      </c>
      <c r="AT188" s="192" t="s">
        <v>452</v>
      </c>
      <c r="AU188" s="192" t="s">
        <v>86</v>
      </c>
      <c r="AY188" s="20" t="s">
        <v>197</v>
      </c>
      <c r="BE188" s="193">
        <f>IF(N188="základní",J188,0)</f>
        <v>0</v>
      </c>
      <c r="BF188" s="193">
        <f>IF(N188="snížená",J188,0)</f>
        <v>0</v>
      </c>
      <c r="BG188" s="193">
        <f>IF(N188="zákl. přenesená",J188,0)</f>
        <v>0</v>
      </c>
      <c r="BH188" s="193">
        <f>IF(N188="sníž. přenesená",J188,0)</f>
        <v>0</v>
      </c>
      <c r="BI188" s="193">
        <f>IF(N188="nulová",J188,0)</f>
        <v>0</v>
      </c>
      <c r="BJ188" s="20" t="s">
        <v>84</v>
      </c>
      <c r="BK188" s="193">
        <f>ROUND(I188*H188,2)</f>
        <v>0</v>
      </c>
      <c r="BL188" s="20" t="s">
        <v>204</v>
      </c>
      <c r="BM188" s="192" t="s">
        <v>592</v>
      </c>
    </row>
    <row r="189" spans="1:65" s="2" customFormat="1" ht="11.25">
      <c r="A189" s="37"/>
      <c r="B189" s="38"/>
      <c r="C189" s="39"/>
      <c r="D189" s="194" t="s">
        <v>206</v>
      </c>
      <c r="E189" s="39"/>
      <c r="F189" s="195" t="s">
        <v>591</v>
      </c>
      <c r="G189" s="39"/>
      <c r="H189" s="39"/>
      <c r="I189" s="196"/>
      <c r="J189" s="39"/>
      <c r="K189" s="39"/>
      <c r="L189" s="42"/>
      <c r="M189" s="197"/>
      <c r="N189" s="198"/>
      <c r="O189" s="67"/>
      <c r="P189" s="67"/>
      <c r="Q189" s="67"/>
      <c r="R189" s="67"/>
      <c r="S189" s="67"/>
      <c r="T189" s="68"/>
      <c r="U189" s="37"/>
      <c r="V189" s="37"/>
      <c r="W189" s="37"/>
      <c r="X189" s="37"/>
      <c r="Y189" s="37"/>
      <c r="Z189" s="37"/>
      <c r="AA189" s="37"/>
      <c r="AB189" s="37"/>
      <c r="AC189" s="37"/>
      <c r="AD189" s="37"/>
      <c r="AE189" s="37"/>
      <c r="AT189" s="20" t="s">
        <v>206</v>
      </c>
      <c r="AU189" s="20" t="s">
        <v>86</v>
      </c>
    </row>
    <row r="190" spans="1:65" s="14" customFormat="1" ht="11.25">
      <c r="B190" s="211"/>
      <c r="C190" s="212"/>
      <c r="D190" s="194" t="s">
        <v>210</v>
      </c>
      <c r="E190" s="212"/>
      <c r="F190" s="214" t="s">
        <v>1051</v>
      </c>
      <c r="G190" s="212"/>
      <c r="H190" s="215">
        <v>2.149</v>
      </c>
      <c r="I190" s="216"/>
      <c r="J190" s="212"/>
      <c r="K190" s="212"/>
      <c r="L190" s="217"/>
      <c r="M190" s="218"/>
      <c r="N190" s="219"/>
      <c r="O190" s="219"/>
      <c r="P190" s="219"/>
      <c r="Q190" s="219"/>
      <c r="R190" s="219"/>
      <c r="S190" s="219"/>
      <c r="T190" s="220"/>
      <c r="AT190" s="221" t="s">
        <v>210</v>
      </c>
      <c r="AU190" s="221" t="s">
        <v>86</v>
      </c>
      <c r="AV190" s="14" t="s">
        <v>86</v>
      </c>
      <c r="AW190" s="14" t="s">
        <v>4</v>
      </c>
      <c r="AX190" s="14" t="s">
        <v>84</v>
      </c>
      <c r="AY190" s="221" t="s">
        <v>197</v>
      </c>
    </row>
    <row r="191" spans="1:65" s="12" customFormat="1" ht="22.9" customHeight="1">
      <c r="B191" s="165"/>
      <c r="C191" s="166"/>
      <c r="D191" s="167" t="s">
        <v>76</v>
      </c>
      <c r="E191" s="179" t="s">
        <v>489</v>
      </c>
      <c r="F191" s="179" t="s">
        <v>490</v>
      </c>
      <c r="G191" s="166"/>
      <c r="H191" s="166"/>
      <c r="I191" s="169"/>
      <c r="J191" s="180">
        <f>BK191</f>
        <v>0</v>
      </c>
      <c r="K191" s="166"/>
      <c r="L191" s="171"/>
      <c r="M191" s="172"/>
      <c r="N191" s="173"/>
      <c r="O191" s="173"/>
      <c r="P191" s="174">
        <f>SUM(P192:P194)</f>
        <v>0</v>
      </c>
      <c r="Q191" s="173"/>
      <c r="R191" s="174">
        <f>SUM(R192:R194)</f>
        <v>0</v>
      </c>
      <c r="S191" s="173"/>
      <c r="T191" s="175">
        <f>SUM(T192:T194)</f>
        <v>0</v>
      </c>
      <c r="AR191" s="176" t="s">
        <v>84</v>
      </c>
      <c r="AT191" s="177" t="s">
        <v>76</v>
      </c>
      <c r="AU191" s="177" t="s">
        <v>84</v>
      </c>
      <c r="AY191" s="176" t="s">
        <v>197</v>
      </c>
      <c r="BK191" s="178">
        <f>SUM(BK192:BK194)</f>
        <v>0</v>
      </c>
    </row>
    <row r="192" spans="1:65" s="2" customFormat="1" ht="24.2" customHeight="1">
      <c r="A192" s="37"/>
      <c r="B192" s="38"/>
      <c r="C192" s="181" t="s">
        <v>356</v>
      </c>
      <c r="D192" s="181" t="s">
        <v>199</v>
      </c>
      <c r="E192" s="182" t="s">
        <v>594</v>
      </c>
      <c r="F192" s="183" t="s">
        <v>595</v>
      </c>
      <c r="G192" s="184" t="s">
        <v>323</v>
      </c>
      <c r="H192" s="185">
        <v>0.46</v>
      </c>
      <c r="I192" s="186"/>
      <c r="J192" s="187">
        <f>ROUND(I192*H192,2)</f>
        <v>0</v>
      </c>
      <c r="K192" s="183" t="s">
        <v>203</v>
      </c>
      <c r="L192" s="42"/>
      <c r="M192" s="188" t="s">
        <v>19</v>
      </c>
      <c r="N192" s="189" t="s">
        <v>48</v>
      </c>
      <c r="O192" s="67"/>
      <c r="P192" s="190">
        <f>O192*H192</f>
        <v>0</v>
      </c>
      <c r="Q192" s="190">
        <v>0</v>
      </c>
      <c r="R192" s="190">
        <f>Q192*H192</f>
        <v>0</v>
      </c>
      <c r="S192" s="190">
        <v>0</v>
      </c>
      <c r="T192" s="191">
        <f>S192*H192</f>
        <v>0</v>
      </c>
      <c r="U192" s="37"/>
      <c r="V192" s="37"/>
      <c r="W192" s="37"/>
      <c r="X192" s="37"/>
      <c r="Y192" s="37"/>
      <c r="Z192" s="37"/>
      <c r="AA192" s="37"/>
      <c r="AB192" s="37"/>
      <c r="AC192" s="37"/>
      <c r="AD192" s="37"/>
      <c r="AE192" s="37"/>
      <c r="AR192" s="192" t="s">
        <v>204</v>
      </c>
      <c r="AT192" s="192" t="s">
        <v>199</v>
      </c>
      <c r="AU192" s="192" t="s">
        <v>86</v>
      </c>
      <c r="AY192" s="20" t="s">
        <v>197</v>
      </c>
      <c r="BE192" s="193">
        <f>IF(N192="základní",J192,0)</f>
        <v>0</v>
      </c>
      <c r="BF192" s="193">
        <f>IF(N192="snížená",J192,0)</f>
        <v>0</v>
      </c>
      <c r="BG192" s="193">
        <f>IF(N192="zákl. přenesená",J192,0)</f>
        <v>0</v>
      </c>
      <c r="BH192" s="193">
        <f>IF(N192="sníž. přenesená",J192,0)</f>
        <v>0</v>
      </c>
      <c r="BI192" s="193">
        <f>IF(N192="nulová",J192,0)</f>
        <v>0</v>
      </c>
      <c r="BJ192" s="20" t="s">
        <v>84</v>
      </c>
      <c r="BK192" s="193">
        <f>ROUND(I192*H192,2)</f>
        <v>0</v>
      </c>
      <c r="BL192" s="20" t="s">
        <v>204</v>
      </c>
      <c r="BM192" s="192" t="s">
        <v>596</v>
      </c>
    </row>
    <row r="193" spans="1:47" s="2" customFormat="1" ht="19.5">
      <c r="A193" s="37"/>
      <c r="B193" s="38"/>
      <c r="C193" s="39"/>
      <c r="D193" s="194" t="s">
        <v>206</v>
      </c>
      <c r="E193" s="39"/>
      <c r="F193" s="195" t="s">
        <v>597</v>
      </c>
      <c r="G193" s="39"/>
      <c r="H193" s="39"/>
      <c r="I193" s="196"/>
      <c r="J193" s="39"/>
      <c r="K193" s="39"/>
      <c r="L193" s="42"/>
      <c r="M193" s="197"/>
      <c r="N193" s="198"/>
      <c r="O193" s="67"/>
      <c r="P193" s="67"/>
      <c r="Q193" s="67"/>
      <c r="R193" s="67"/>
      <c r="S193" s="67"/>
      <c r="T193" s="68"/>
      <c r="U193" s="37"/>
      <c r="V193" s="37"/>
      <c r="W193" s="37"/>
      <c r="X193" s="37"/>
      <c r="Y193" s="37"/>
      <c r="Z193" s="37"/>
      <c r="AA193" s="37"/>
      <c r="AB193" s="37"/>
      <c r="AC193" s="37"/>
      <c r="AD193" s="37"/>
      <c r="AE193" s="37"/>
      <c r="AT193" s="20" t="s">
        <v>206</v>
      </c>
      <c r="AU193" s="20" t="s">
        <v>86</v>
      </c>
    </row>
    <row r="194" spans="1:47" s="2" customFormat="1" ht="11.25">
      <c r="A194" s="37"/>
      <c r="B194" s="38"/>
      <c r="C194" s="39"/>
      <c r="D194" s="199" t="s">
        <v>208</v>
      </c>
      <c r="E194" s="39"/>
      <c r="F194" s="200" t="s">
        <v>598</v>
      </c>
      <c r="G194" s="39"/>
      <c r="H194" s="39"/>
      <c r="I194" s="196"/>
      <c r="J194" s="39"/>
      <c r="K194" s="39"/>
      <c r="L194" s="42"/>
      <c r="M194" s="247"/>
      <c r="N194" s="248"/>
      <c r="O194" s="249"/>
      <c r="P194" s="249"/>
      <c r="Q194" s="249"/>
      <c r="R194" s="249"/>
      <c r="S194" s="249"/>
      <c r="T194" s="250"/>
      <c r="U194" s="37"/>
      <c r="V194" s="37"/>
      <c r="W194" s="37"/>
      <c r="X194" s="37"/>
      <c r="Y194" s="37"/>
      <c r="Z194" s="37"/>
      <c r="AA194" s="37"/>
      <c r="AB194" s="37"/>
      <c r="AC194" s="37"/>
      <c r="AD194" s="37"/>
      <c r="AE194" s="37"/>
      <c r="AT194" s="20" t="s">
        <v>208</v>
      </c>
      <c r="AU194" s="20" t="s">
        <v>86</v>
      </c>
    </row>
    <row r="195" spans="1:47" s="2" customFormat="1" ht="6.95" customHeight="1">
      <c r="A195" s="37"/>
      <c r="B195" s="50"/>
      <c r="C195" s="51"/>
      <c r="D195" s="51"/>
      <c r="E195" s="51"/>
      <c r="F195" s="51"/>
      <c r="G195" s="51"/>
      <c r="H195" s="51"/>
      <c r="I195" s="51"/>
      <c r="J195" s="51"/>
      <c r="K195" s="51"/>
      <c r="L195" s="42"/>
      <c r="M195" s="37"/>
      <c r="O195" s="37"/>
      <c r="P195" s="37"/>
      <c r="Q195" s="37"/>
      <c r="R195" s="37"/>
      <c r="S195" s="37"/>
      <c r="T195" s="37"/>
      <c r="U195" s="37"/>
      <c r="V195" s="37"/>
      <c r="W195" s="37"/>
      <c r="X195" s="37"/>
      <c r="Y195" s="37"/>
      <c r="Z195" s="37"/>
      <c r="AA195" s="37"/>
      <c r="AB195" s="37"/>
      <c r="AC195" s="37"/>
      <c r="AD195" s="37"/>
      <c r="AE195" s="37"/>
    </row>
  </sheetData>
  <sheetProtection algorithmName="SHA-512" hashValue="jYvU2YaOhdM385teJPChF7ErGf3uyq6IMRACOOXKseLvYGeFcIZDLBDM+SdaBgviQk7SAEjyHN56sHLJy4Qs6Q==" saltValue="RpA6CDSdTgVlM+ET6SofRYDk5kztWGCfF/NGncXPLc1cqjbFg2CnQ90eQpbCs7cEe0WSbA3WjsoOh8tOTwi3qA==" spinCount="100000" sheet="1" objects="1" scenarios="1" formatColumns="0" formatRows="0" autoFilter="0"/>
  <autoFilter ref="C88:K194" xr:uid="{00000000-0009-0000-0000-000009000000}"/>
  <mergeCells count="12">
    <mergeCell ref="E81:H81"/>
    <mergeCell ref="L2:V2"/>
    <mergeCell ref="E50:H50"/>
    <mergeCell ref="E52:H52"/>
    <mergeCell ref="E54:H54"/>
    <mergeCell ref="E77:H77"/>
    <mergeCell ref="E79:H79"/>
    <mergeCell ref="E7:H7"/>
    <mergeCell ref="E9:H9"/>
    <mergeCell ref="E11:H11"/>
    <mergeCell ref="E20:H20"/>
    <mergeCell ref="E29:H29"/>
  </mergeCells>
  <hyperlinks>
    <hyperlink ref="F94" r:id="rId1" xr:uid="{00000000-0004-0000-0900-000000000000}"/>
    <hyperlink ref="F99" r:id="rId2" xr:uid="{00000000-0004-0000-0900-000001000000}"/>
    <hyperlink ref="F105" r:id="rId3" xr:uid="{00000000-0004-0000-0900-000002000000}"/>
    <hyperlink ref="F111" r:id="rId4" xr:uid="{00000000-0004-0000-0900-000003000000}"/>
    <hyperlink ref="F120" r:id="rId5" xr:uid="{00000000-0004-0000-0900-000004000000}"/>
    <hyperlink ref="F128" r:id="rId6" xr:uid="{00000000-0004-0000-0900-000005000000}"/>
    <hyperlink ref="F133" r:id="rId7" xr:uid="{00000000-0004-0000-0900-000006000000}"/>
    <hyperlink ref="F139" r:id="rId8" xr:uid="{00000000-0004-0000-0900-000007000000}"/>
    <hyperlink ref="F150" r:id="rId9" xr:uid="{00000000-0004-0000-0900-000008000000}"/>
    <hyperlink ref="F159" r:id="rId10" xr:uid="{00000000-0004-0000-0900-000009000000}"/>
    <hyperlink ref="F168" r:id="rId11" xr:uid="{00000000-0004-0000-0900-00000A000000}"/>
    <hyperlink ref="F173" r:id="rId12" xr:uid="{00000000-0004-0000-0900-00000B000000}"/>
    <hyperlink ref="F178" r:id="rId13" xr:uid="{00000000-0004-0000-0900-00000C000000}"/>
    <hyperlink ref="F184" r:id="rId14" xr:uid="{00000000-0004-0000-0900-00000D000000}"/>
    <hyperlink ref="F194" r:id="rId15" xr:uid="{00000000-0004-0000-0900-00000E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1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2:BM259"/>
  <sheetViews>
    <sheetView showGridLines="0" workbookViewId="0">
      <selection activeCell="D6" sqref="D6"/>
    </sheetView>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94"/>
      <c r="M2" s="394"/>
      <c r="N2" s="394"/>
      <c r="O2" s="394"/>
      <c r="P2" s="394"/>
      <c r="Q2" s="394"/>
      <c r="R2" s="394"/>
      <c r="S2" s="394"/>
      <c r="T2" s="394"/>
      <c r="U2" s="394"/>
      <c r="V2" s="394"/>
      <c r="AT2" s="20" t="s">
        <v>120</v>
      </c>
    </row>
    <row r="3" spans="1:46" s="1" customFormat="1" ht="6.95" customHeight="1">
      <c r="B3" s="111"/>
      <c r="C3" s="112"/>
      <c r="D3" s="112"/>
      <c r="E3" s="112"/>
      <c r="F3" s="112"/>
      <c r="G3" s="112"/>
      <c r="H3" s="112"/>
      <c r="I3" s="112"/>
      <c r="J3" s="112"/>
      <c r="K3" s="112"/>
      <c r="L3" s="23"/>
      <c r="AT3" s="20" t="s">
        <v>86</v>
      </c>
    </row>
    <row r="4" spans="1:46" s="1" customFormat="1" ht="24.95" customHeight="1">
      <c r="B4" s="23"/>
      <c r="D4" s="113" t="s">
        <v>169</v>
      </c>
      <c r="L4" s="23"/>
      <c r="M4" s="114" t="s">
        <v>10</v>
      </c>
      <c r="AT4" s="20" t="s">
        <v>4</v>
      </c>
    </row>
    <row r="5" spans="1:46" s="1" customFormat="1" ht="6.95" customHeight="1">
      <c r="B5" s="23"/>
      <c r="L5" s="23"/>
    </row>
    <row r="6" spans="1:46" s="1" customFormat="1" ht="12" customHeight="1">
      <c r="B6" s="23"/>
      <c r="D6" s="115" t="s">
        <v>16</v>
      </c>
      <c r="L6" s="23"/>
    </row>
    <row r="7" spans="1:46" s="1" customFormat="1" ht="16.5" customHeight="1">
      <c r="B7" s="23"/>
      <c r="E7" s="395" t="str">
        <f>'Rekapitulace stavby'!K6</f>
        <v>VÝMĚNA OBRUBNÍKŮ V ULICI STRÁNSKÉHO A SOVÍ - TÁBOR</v>
      </c>
      <c r="F7" s="396"/>
      <c r="G7" s="396"/>
      <c r="H7" s="396"/>
      <c r="L7" s="23"/>
    </row>
    <row r="8" spans="1:46" s="1" customFormat="1" ht="12" customHeight="1">
      <c r="B8" s="23"/>
      <c r="D8" s="115" t="s">
        <v>170</v>
      </c>
      <c r="L8" s="23"/>
    </row>
    <row r="9" spans="1:46" s="2" customFormat="1" ht="16.5" customHeight="1">
      <c r="A9" s="37"/>
      <c r="B9" s="42"/>
      <c r="C9" s="37"/>
      <c r="D9" s="37"/>
      <c r="E9" s="395" t="s">
        <v>1052</v>
      </c>
      <c r="F9" s="397"/>
      <c r="G9" s="397"/>
      <c r="H9" s="397"/>
      <c r="I9" s="37"/>
      <c r="J9" s="37"/>
      <c r="K9" s="37"/>
      <c r="L9" s="116"/>
      <c r="S9" s="37"/>
      <c r="T9" s="37"/>
      <c r="U9" s="37"/>
      <c r="V9" s="37"/>
      <c r="W9" s="37"/>
      <c r="X9" s="37"/>
      <c r="Y9" s="37"/>
      <c r="Z9" s="37"/>
      <c r="AA9" s="37"/>
      <c r="AB9" s="37"/>
      <c r="AC9" s="37"/>
      <c r="AD9" s="37"/>
      <c r="AE9" s="37"/>
    </row>
    <row r="10" spans="1:46" s="2" customFormat="1" ht="12" customHeight="1">
      <c r="A10" s="37"/>
      <c r="B10" s="42"/>
      <c r="C10" s="37"/>
      <c r="D10" s="115" t="s">
        <v>172</v>
      </c>
      <c r="E10" s="37"/>
      <c r="F10" s="37"/>
      <c r="G10" s="37"/>
      <c r="H10" s="37"/>
      <c r="I10" s="37"/>
      <c r="J10" s="37"/>
      <c r="K10" s="37"/>
      <c r="L10" s="116"/>
      <c r="S10" s="37"/>
      <c r="T10" s="37"/>
      <c r="U10" s="37"/>
      <c r="V10" s="37"/>
      <c r="W10" s="37"/>
      <c r="X10" s="37"/>
      <c r="Y10" s="37"/>
      <c r="Z10" s="37"/>
      <c r="AA10" s="37"/>
      <c r="AB10" s="37"/>
      <c r="AC10" s="37"/>
      <c r="AD10" s="37"/>
      <c r="AE10" s="37"/>
    </row>
    <row r="11" spans="1:46" s="2" customFormat="1" ht="16.5" customHeight="1">
      <c r="A11" s="37"/>
      <c r="B11" s="42"/>
      <c r="C11" s="37"/>
      <c r="D11" s="37"/>
      <c r="E11" s="398" t="s">
        <v>1053</v>
      </c>
      <c r="F11" s="397"/>
      <c r="G11" s="397"/>
      <c r="H11" s="397"/>
      <c r="I11" s="37"/>
      <c r="J11" s="37"/>
      <c r="K11" s="37"/>
      <c r="L11" s="116"/>
      <c r="S11" s="37"/>
      <c r="T11" s="37"/>
      <c r="U11" s="37"/>
      <c r="V11" s="37"/>
      <c r="W11" s="37"/>
      <c r="X11" s="37"/>
      <c r="Y11" s="37"/>
      <c r="Z11" s="37"/>
      <c r="AA11" s="37"/>
      <c r="AB11" s="37"/>
      <c r="AC11" s="37"/>
      <c r="AD11" s="37"/>
      <c r="AE11" s="37"/>
    </row>
    <row r="12" spans="1:46" s="2" customFormat="1" ht="11.25">
      <c r="A12" s="37"/>
      <c r="B12" s="42"/>
      <c r="C12" s="37"/>
      <c r="D12" s="37"/>
      <c r="E12" s="37"/>
      <c r="F12" s="37"/>
      <c r="G12" s="37"/>
      <c r="H12" s="37"/>
      <c r="I12" s="37"/>
      <c r="J12" s="37"/>
      <c r="K12" s="37"/>
      <c r="L12" s="116"/>
      <c r="S12" s="37"/>
      <c r="T12" s="37"/>
      <c r="U12" s="37"/>
      <c r="V12" s="37"/>
      <c r="W12" s="37"/>
      <c r="X12" s="37"/>
      <c r="Y12" s="37"/>
      <c r="Z12" s="37"/>
      <c r="AA12" s="37"/>
      <c r="AB12" s="37"/>
      <c r="AC12" s="37"/>
      <c r="AD12" s="37"/>
      <c r="AE12" s="37"/>
    </row>
    <row r="13" spans="1:46" s="2" customFormat="1" ht="12" customHeight="1">
      <c r="A13" s="37"/>
      <c r="B13" s="42"/>
      <c r="C13" s="37"/>
      <c r="D13" s="115" t="s">
        <v>18</v>
      </c>
      <c r="E13" s="37"/>
      <c r="F13" s="106" t="s">
        <v>19</v>
      </c>
      <c r="G13" s="37"/>
      <c r="H13" s="37"/>
      <c r="I13" s="115" t="s">
        <v>20</v>
      </c>
      <c r="J13" s="106" t="s">
        <v>19</v>
      </c>
      <c r="K13" s="37"/>
      <c r="L13" s="116"/>
      <c r="S13" s="37"/>
      <c r="T13" s="37"/>
      <c r="U13" s="37"/>
      <c r="V13" s="37"/>
      <c r="W13" s="37"/>
      <c r="X13" s="37"/>
      <c r="Y13" s="37"/>
      <c r="Z13" s="37"/>
      <c r="AA13" s="37"/>
      <c r="AB13" s="37"/>
      <c r="AC13" s="37"/>
      <c r="AD13" s="37"/>
      <c r="AE13" s="37"/>
    </row>
    <row r="14" spans="1:46" s="2" customFormat="1" ht="12" customHeight="1">
      <c r="A14" s="37"/>
      <c r="B14" s="42"/>
      <c r="C14" s="37"/>
      <c r="D14" s="115" t="s">
        <v>21</v>
      </c>
      <c r="E14" s="37"/>
      <c r="F14" s="106" t="s">
        <v>22</v>
      </c>
      <c r="G14" s="37"/>
      <c r="H14" s="37"/>
      <c r="I14" s="115" t="s">
        <v>23</v>
      </c>
      <c r="J14" s="117" t="str">
        <f>'Rekapitulace stavby'!AN8</f>
        <v>8. 1. 2026</v>
      </c>
      <c r="K14" s="37"/>
      <c r="L14" s="116"/>
      <c r="S14" s="37"/>
      <c r="T14" s="37"/>
      <c r="U14" s="37"/>
      <c r="V14" s="37"/>
      <c r="W14" s="37"/>
      <c r="X14" s="37"/>
      <c r="Y14" s="37"/>
      <c r="Z14" s="37"/>
      <c r="AA14" s="37"/>
      <c r="AB14" s="37"/>
      <c r="AC14" s="37"/>
      <c r="AD14" s="37"/>
      <c r="AE14" s="37"/>
    </row>
    <row r="15" spans="1:46" s="2" customFormat="1" ht="10.9" customHeight="1">
      <c r="A15" s="37"/>
      <c r="B15" s="42"/>
      <c r="C15" s="37"/>
      <c r="D15" s="37"/>
      <c r="E15" s="37"/>
      <c r="F15" s="37"/>
      <c r="G15" s="37"/>
      <c r="H15" s="37"/>
      <c r="I15" s="37"/>
      <c r="J15" s="37"/>
      <c r="K15" s="37"/>
      <c r="L15" s="116"/>
      <c r="S15" s="37"/>
      <c r="T15" s="37"/>
      <c r="U15" s="37"/>
      <c r="V15" s="37"/>
      <c r="W15" s="37"/>
      <c r="X15" s="37"/>
      <c r="Y15" s="37"/>
      <c r="Z15" s="37"/>
      <c r="AA15" s="37"/>
      <c r="AB15" s="37"/>
      <c r="AC15" s="37"/>
      <c r="AD15" s="37"/>
      <c r="AE15" s="37"/>
    </row>
    <row r="16" spans="1:46" s="2" customFormat="1" ht="12" customHeight="1">
      <c r="A16" s="37"/>
      <c r="B16" s="42"/>
      <c r="C16" s="37"/>
      <c r="D16" s="115" t="s">
        <v>25</v>
      </c>
      <c r="E16" s="37"/>
      <c r="F16" s="37"/>
      <c r="G16" s="37"/>
      <c r="H16" s="37"/>
      <c r="I16" s="115" t="s">
        <v>26</v>
      </c>
      <c r="J16" s="106" t="s">
        <v>27</v>
      </c>
      <c r="K16" s="37"/>
      <c r="L16" s="116"/>
      <c r="S16" s="37"/>
      <c r="T16" s="37"/>
      <c r="U16" s="37"/>
      <c r="V16" s="37"/>
      <c r="W16" s="37"/>
      <c r="X16" s="37"/>
      <c r="Y16" s="37"/>
      <c r="Z16" s="37"/>
      <c r="AA16" s="37"/>
      <c r="AB16" s="37"/>
      <c r="AC16" s="37"/>
      <c r="AD16" s="37"/>
      <c r="AE16" s="37"/>
    </row>
    <row r="17" spans="1:31" s="2" customFormat="1" ht="18" customHeight="1">
      <c r="A17" s="37"/>
      <c r="B17" s="42"/>
      <c r="C17" s="37"/>
      <c r="D17" s="37"/>
      <c r="E17" s="106" t="s">
        <v>28</v>
      </c>
      <c r="F17" s="37"/>
      <c r="G17" s="37"/>
      <c r="H17" s="37"/>
      <c r="I17" s="115" t="s">
        <v>29</v>
      </c>
      <c r="J17" s="106" t="s">
        <v>30</v>
      </c>
      <c r="K17" s="37"/>
      <c r="L17" s="116"/>
      <c r="S17" s="37"/>
      <c r="T17" s="37"/>
      <c r="U17" s="37"/>
      <c r="V17" s="37"/>
      <c r="W17" s="37"/>
      <c r="X17" s="37"/>
      <c r="Y17" s="37"/>
      <c r="Z17" s="37"/>
      <c r="AA17" s="37"/>
      <c r="AB17" s="37"/>
      <c r="AC17" s="37"/>
      <c r="AD17" s="37"/>
      <c r="AE17" s="37"/>
    </row>
    <row r="18" spans="1:31" s="2" customFormat="1" ht="6.95" customHeight="1">
      <c r="A18" s="37"/>
      <c r="B18" s="42"/>
      <c r="C18" s="37"/>
      <c r="D18" s="37"/>
      <c r="E18" s="37"/>
      <c r="F18" s="37"/>
      <c r="G18" s="37"/>
      <c r="H18" s="37"/>
      <c r="I18" s="37"/>
      <c r="J18" s="37"/>
      <c r="K18" s="37"/>
      <c r="L18" s="116"/>
      <c r="S18" s="37"/>
      <c r="T18" s="37"/>
      <c r="U18" s="37"/>
      <c r="V18" s="37"/>
      <c r="W18" s="37"/>
      <c r="X18" s="37"/>
      <c r="Y18" s="37"/>
      <c r="Z18" s="37"/>
      <c r="AA18" s="37"/>
      <c r="AB18" s="37"/>
      <c r="AC18" s="37"/>
      <c r="AD18" s="37"/>
      <c r="AE18" s="37"/>
    </row>
    <row r="19" spans="1:31" s="2" customFormat="1" ht="12" customHeight="1">
      <c r="A19" s="37"/>
      <c r="B19" s="42"/>
      <c r="C19" s="37"/>
      <c r="D19" s="115" t="s">
        <v>31</v>
      </c>
      <c r="E19" s="37"/>
      <c r="F19" s="37"/>
      <c r="G19" s="37"/>
      <c r="H19" s="37"/>
      <c r="I19" s="115" t="s">
        <v>26</v>
      </c>
      <c r="J19" s="33" t="str">
        <f>'Rekapitulace stavby'!AN13</f>
        <v>Vyplň údaj</v>
      </c>
      <c r="K19" s="37"/>
      <c r="L19" s="116"/>
      <c r="S19" s="37"/>
      <c r="T19" s="37"/>
      <c r="U19" s="37"/>
      <c r="V19" s="37"/>
      <c r="W19" s="37"/>
      <c r="X19" s="37"/>
      <c r="Y19" s="37"/>
      <c r="Z19" s="37"/>
      <c r="AA19" s="37"/>
      <c r="AB19" s="37"/>
      <c r="AC19" s="37"/>
      <c r="AD19" s="37"/>
      <c r="AE19" s="37"/>
    </row>
    <row r="20" spans="1:31" s="2" customFormat="1" ht="18" customHeight="1">
      <c r="A20" s="37"/>
      <c r="B20" s="42"/>
      <c r="C20" s="37"/>
      <c r="D20" s="37"/>
      <c r="E20" s="399" t="str">
        <f>'Rekapitulace stavby'!E14</f>
        <v>Vyplň údaj</v>
      </c>
      <c r="F20" s="400"/>
      <c r="G20" s="400"/>
      <c r="H20" s="400"/>
      <c r="I20" s="115" t="s">
        <v>29</v>
      </c>
      <c r="J20" s="33" t="str">
        <f>'Rekapitulace stavby'!AN14</f>
        <v>Vyplň údaj</v>
      </c>
      <c r="K20" s="37"/>
      <c r="L20" s="116"/>
      <c r="S20" s="37"/>
      <c r="T20" s="37"/>
      <c r="U20" s="37"/>
      <c r="V20" s="37"/>
      <c r="W20" s="37"/>
      <c r="X20" s="37"/>
      <c r="Y20" s="37"/>
      <c r="Z20" s="37"/>
      <c r="AA20" s="37"/>
      <c r="AB20" s="37"/>
      <c r="AC20" s="37"/>
      <c r="AD20" s="37"/>
      <c r="AE20" s="37"/>
    </row>
    <row r="21" spans="1:31" s="2" customFormat="1" ht="6.95" customHeight="1">
      <c r="A21" s="37"/>
      <c r="B21" s="42"/>
      <c r="C21" s="37"/>
      <c r="D21" s="37"/>
      <c r="E21" s="37"/>
      <c r="F21" s="37"/>
      <c r="G21" s="37"/>
      <c r="H21" s="37"/>
      <c r="I21" s="37"/>
      <c r="J21" s="37"/>
      <c r="K21" s="37"/>
      <c r="L21" s="116"/>
      <c r="S21" s="37"/>
      <c r="T21" s="37"/>
      <c r="U21" s="37"/>
      <c r="V21" s="37"/>
      <c r="W21" s="37"/>
      <c r="X21" s="37"/>
      <c r="Y21" s="37"/>
      <c r="Z21" s="37"/>
      <c r="AA21" s="37"/>
      <c r="AB21" s="37"/>
      <c r="AC21" s="37"/>
      <c r="AD21" s="37"/>
      <c r="AE21" s="37"/>
    </row>
    <row r="22" spans="1:31" s="2" customFormat="1" ht="12" customHeight="1">
      <c r="A22" s="37"/>
      <c r="B22" s="42"/>
      <c r="C22" s="37"/>
      <c r="D22" s="115" t="s">
        <v>33</v>
      </c>
      <c r="E22" s="37"/>
      <c r="F22" s="37"/>
      <c r="G22" s="37"/>
      <c r="H22" s="37"/>
      <c r="I22" s="115" t="s">
        <v>26</v>
      </c>
      <c r="J22" s="106" t="s">
        <v>34</v>
      </c>
      <c r="K22" s="37"/>
      <c r="L22" s="116"/>
      <c r="S22" s="37"/>
      <c r="T22" s="37"/>
      <c r="U22" s="37"/>
      <c r="V22" s="37"/>
      <c r="W22" s="37"/>
      <c r="X22" s="37"/>
      <c r="Y22" s="37"/>
      <c r="Z22" s="37"/>
      <c r="AA22" s="37"/>
      <c r="AB22" s="37"/>
      <c r="AC22" s="37"/>
      <c r="AD22" s="37"/>
      <c r="AE22" s="37"/>
    </row>
    <row r="23" spans="1:31" s="2" customFormat="1" ht="18" customHeight="1">
      <c r="A23" s="37"/>
      <c r="B23" s="42"/>
      <c r="C23" s="37"/>
      <c r="D23" s="37"/>
      <c r="E23" s="106" t="s">
        <v>35</v>
      </c>
      <c r="F23" s="37"/>
      <c r="G23" s="37"/>
      <c r="H23" s="37"/>
      <c r="I23" s="115" t="s">
        <v>29</v>
      </c>
      <c r="J23" s="106" t="s">
        <v>36</v>
      </c>
      <c r="K23" s="37"/>
      <c r="L23" s="116"/>
      <c r="S23" s="37"/>
      <c r="T23" s="37"/>
      <c r="U23" s="37"/>
      <c r="V23" s="37"/>
      <c r="W23" s="37"/>
      <c r="X23" s="37"/>
      <c r="Y23" s="37"/>
      <c r="Z23" s="37"/>
      <c r="AA23" s="37"/>
      <c r="AB23" s="37"/>
      <c r="AC23" s="37"/>
      <c r="AD23" s="37"/>
      <c r="AE23" s="37"/>
    </row>
    <row r="24" spans="1:31" s="2" customFormat="1" ht="6.95" customHeight="1">
      <c r="A24" s="37"/>
      <c r="B24" s="42"/>
      <c r="C24" s="37"/>
      <c r="D24" s="37"/>
      <c r="E24" s="37"/>
      <c r="F24" s="37"/>
      <c r="G24" s="37"/>
      <c r="H24" s="37"/>
      <c r="I24" s="37"/>
      <c r="J24" s="37"/>
      <c r="K24" s="37"/>
      <c r="L24" s="116"/>
      <c r="S24" s="37"/>
      <c r="T24" s="37"/>
      <c r="U24" s="37"/>
      <c r="V24" s="37"/>
      <c r="W24" s="37"/>
      <c r="X24" s="37"/>
      <c r="Y24" s="37"/>
      <c r="Z24" s="37"/>
      <c r="AA24" s="37"/>
      <c r="AB24" s="37"/>
      <c r="AC24" s="37"/>
      <c r="AD24" s="37"/>
      <c r="AE24" s="37"/>
    </row>
    <row r="25" spans="1:31" s="2" customFormat="1" ht="12" customHeight="1">
      <c r="A25" s="37"/>
      <c r="B25" s="42"/>
      <c r="C25" s="37"/>
      <c r="D25" s="115" t="s">
        <v>38</v>
      </c>
      <c r="E25" s="37"/>
      <c r="F25" s="37"/>
      <c r="G25" s="37"/>
      <c r="H25" s="37"/>
      <c r="I25" s="115" t="s">
        <v>26</v>
      </c>
      <c r="J25" s="106" t="s">
        <v>39</v>
      </c>
      <c r="K25" s="37"/>
      <c r="L25" s="116"/>
      <c r="S25" s="37"/>
      <c r="T25" s="37"/>
      <c r="U25" s="37"/>
      <c r="V25" s="37"/>
      <c r="W25" s="37"/>
      <c r="X25" s="37"/>
      <c r="Y25" s="37"/>
      <c r="Z25" s="37"/>
      <c r="AA25" s="37"/>
      <c r="AB25" s="37"/>
      <c r="AC25" s="37"/>
      <c r="AD25" s="37"/>
      <c r="AE25" s="37"/>
    </row>
    <row r="26" spans="1:31" s="2" customFormat="1" ht="18" customHeight="1">
      <c r="A26" s="37"/>
      <c r="B26" s="42"/>
      <c r="C26" s="37"/>
      <c r="D26" s="37"/>
      <c r="E26" s="106" t="s">
        <v>40</v>
      </c>
      <c r="F26" s="37"/>
      <c r="G26" s="37"/>
      <c r="H26" s="37"/>
      <c r="I26" s="115" t="s">
        <v>29</v>
      </c>
      <c r="J26" s="106" t="s">
        <v>19</v>
      </c>
      <c r="K26" s="37"/>
      <c r="L26" s="116"/>
      <c r="S26" s="37"/>
      <c r="T26" s="37"/>
      <c r="U26" s="37"/>
      <c r="V26" s="37"/>
      <c r="W26" s="37"/>
      <c r="X26" s="37"/>
      <c r="Y26" s="37"/>
      <c r="Z26" s="37"/>
      <c r="AA26" s="37"/>
      <c r="AB26" s="37"/>
      <c r="AC26" s="37"/>
      <c r="AD26" s="37"/>
      <c r="AE26" s="37"/>
    </row>
    <row r="27" spans="1:31" s="2" customFormat="1" ht="6.95" customHeight="1">
      <c r="A27" s="37"/>
      <c r="B27" s="42"/>
      <c r="C27" s="37"/>
      <c r="D27" s="37"/>
      <c r="E27" s="37"/>
      <c r="F27" s="37"/>
      <c r="G27" s="37"/>
      <c r="H27" s="37"/>
      <c r="I27" s="37"/>
      <c r="J27" s="37"/>
      <c r="K27" s="37"/>
      <c r="L27" s="116"/>
      <c r="S27" s="37"/>
      <c r="T27" s="37"/>
      <c r="U27" s="37"/>
      <c r="V27" s="37"/>
      <c r="W27" s="37"/>
      <c r="X27" s="37"/>
      <c r="Y27" s="37"/>
      <c r="Z27" s="37"/>
      <c r="AA27" s="37"/>
      <c r="AB27" s="37"/>
      <c r="AC27" s="37"/>
      <c r="AD27" s="37"/>
      <c r="AE27" s="37"/>
    </row>
    <row r="28" spans="1:31" s="2" customFormat="1" ht="12" customHeight="1">
      <c r="A28" s="37"/>
      <c r="B28" s="42"/>
      <c r="C28" s="37"/>
      <c r="D28" s="115" t="s">
        <v>41</v>
      </c>
      <c r="E28" s="37"/>
      <c r="F28" s="37"/>
      <c r="G28" s="37"/>
      <c r="H28" s="37"/>
      <c r="I28" s="37"/>
      <c r="J28" s="37"/>
      <c r="K28" s="37"/>
      <c r="L28" s="116"/>
      <c r="S28" s="37"/>
      <c r="T28" s="37"/>
      <c r="U28" s="37"/>
      <c r="V28" s="37"/>
      <c r="W28" s="37"/>
      <c r="X28" s="37"/>
      <c r="Y28" s="37"/>
      <c r="Z28" s="37"/>
      <c r="AA28" s="37"/>
      <c r="AB28" s="37"/>
      <c r="AC28" s="37"/>
      <c r="AD28" s="37"/>
      <c r="AE28" s="37"/>
    </row>
    <row r="29" spans="1:31" s="8" customFormat="1" ht="16.5" customHeight="1">
      <c r="A29" s="118"/>
      <c r="B29" s="119"/>
      <c r="C29" s="118"/>
      <c r="D29" s="118"/>
      <c r="E29" s="401" t="s">
        <v>19</v>
      </c>
      <c r="F29" s="401"/>
      <c r="G29" s="401"/>
      <c r="H29" s="401"/>
      <c r="I29" s="118"/>
      <c r="J29" s="118"/>
      <c r="K29" s="118"/>
      <c r="L29" s="120"/>
      <c r="S29" s="118"/>
      <c r="T29" s="118"/>
      <c r="U29" s="118"/>
      <c r="V29" s="118"/>
      <c r="W29" s="118"/>
      <c r="X29" s="118"/>
      <c r="Y29" s="118"/>
      <c r="Z29" s="118"/>
      <c r="AA29" s="118"/>
      <c r="AB29" s="118"/>
      <c r="AC29" s="118"/>
      <c r="AD29" s="118"/>
      <c r="AE29" s="118"/>
    </row>
    <row r="30" spans="1:31" s="2" customFormat="1" ht="6.95" customHeight="1">
      <c r="A30" s="37"/>
      <c r="B30" s="42"/>
      <c r="C30" s="37"/>
      <c r="D30" s="37"/>
      <c r="E30" s="37"/>
      <c r="F30" s="37"/>
      <c r="G30" s="37"/>
      <c r="H30" s="37"/>
      <c r="I30" s="37"/>
      <c r="J30" s="37"/>
      <c r="K30" s="37"/>
      <c r="L30" s="116"/>
      <c r="S30" s="37"/>
      <c r="T30" s="37"/>
      <c r="U30" s="37"/>
      <c r="V30" s="37"/>
      <c r="W30" s="37"/>
      <c r="X30" s="37"/>
      <c r="Y30" s="37"/>
      <c r="Z30" s="37"/>
      <c r="AA30" s="37"/>
      <c r="AB30" s="37"/>
      <c r="AC30" s="37"/>
      <c r="AD30" s="37"/>
      <c r="AE30" s="37"/>
    </row>
    <row r="31" spans="1:31" s="2" customFormat="1" ht="6.95" customHeight="1">
      <c r="A31" s="37"/>
      <c r="B31" s="42"/>
      <c r="C31" s="37"/>
      <c r="D31" s="121"/>
      <c r="E31" s="121"/>
      <c r="F31" s="121"/>
      <c r="G31" s="121"/>
      <c r="H31" s="121"/>
      <c r="I31" s="121"/>
      <c r="J31" s="121"/>
      <c r="K31" s="121"/>
      <c r="L31" s="116"/>
      <c r="S31" s="37"/>
      <c r="T31" s="37"/>
      <c r="U31" s="37"/>
      <c r="V31" s="37"/>
      <c r="W31" s="37"/>
      <c r="X31" s="37"/>
      <c r="Y31" s="37"/>
      <c r="Z31" s="37"/>
      <c r="AA31" s="37"/>
      <c r="AB31" s="37"/>
      <c r="AC31" s="37"/>
      <c r="AD31" s="37"/>
      <c r="AE31" s="37"/>
    </row>
    <row r="32" spans="1:31" s="2" customFormat="1" ht="25.35" customHeight="1">
      <c r="A32" s="37"/>
      <c r="B32" s="42"/>
      <c r="C32" s="37"/>
      <c r="D32" s="122" t="s">
        <v>43</v>
      </c>
      <c r="E32" s="37"/>
      <c r="F32" s="37"/>
      <c r="G32" s="37"/>
      <c r="H32" s="37"/>
      <c r="I32" s="37"/>
      <c r="J32" s="123">
        <f>ROUND(J89, 2)</f>
        <v>0</v>
      </c>
      <c r="K32" s="37"/>
      <c r="L32" s="116"/>
      <c r="S32" s="37"/>
      <c r="T32" s="37"/>
      <c r="U32" s="37"/>
      <c r="V32" s="37"/>
      <c r="W32" s="37"/>
      <c r="X32" s="37"/>
      <c r="Y32" s="37"/>
      <c r="Z32" s="37"/>
      <c r="AA32" s="37"/>
      <c r="AB32" s="37"/>
      <c r="AC32" s="37"/>
      <c r="AD32" s="37"/>
      <c r="AE32" s="37"/>
    </row>
    <row r="33" spans="1:31" s="2" customFormat="1" ht="6.95" customHeight="1">
      <c r="A33" s="37"/>
      <c r="B33" s="42"/>
      <c r="C33" s="37"/>
      <c r="D33" s="121"/>
      <c r="E33" s="121"/>
      <c r="F33" s="121"/>
      <c r="G33" s="121"/>
      <c r="H33" s="121"/>
      <c r="I33" s="121"/>
      <c r="J33" s="121"/>
      <c r="K33" s="121"/>
      <c r="L33" s="116"/>
      <c r="S33" s="37"/>
      <c r="T33" s="37"/>
      <c r="U33" s="37"/>
      <c r="V33" s="37"/>
      <c r="W33" s="37"/>
      <c r="X33" s="37"/>
      <c r="Y33" s="37"/>
      <c r="Z33" s="37"/>
      <c r="AA33" s="37"/>
      <c r="AB33" s="37"/>
      <c r="AC33" s="37"/>
      <c r="AD33" s="37"/>
      <c r="AE33" s="37"/>
    </row>
    <row r="34" spans="1:31" s="2" customFormat="1" ht="14.45" customHeight="1">
      <c r="A34" s="37"/>
      <c r="B34" s="42"/>
      <c r="C34" s="37"/>
      <c r="D34" s="37"/>
      <c r="E34" s="37"/>
      <c r="F34" s="124" t="s">
        <v>45</v>
      </c>
      <c r="G34" s="37"/>
      <c r="H34" s="37"/>
      <c r="I34" s="124" t="s">
        <v>44</v>
      </c>
      <c r="J34" s="124" t="s">
        <v>46</v>
      </c>
      <c r="K34" s="37"/>
      <c r="L34" s="116"/>
      <c r="S34" s="37"/>
      <c r="T34" s="37"/>
      <c r="U34" s="37"/>
      <c r="V34" s="37"/>
      <c r="W34" s="37"/>
      <c r="X34" s="37"/>
      <c r="Y34" s="37"/>
      <c r="Z34" s="37"/>
      <c r="AA34" s="37"/>
      <c r="AB34" s="37"/>
      <c r="AC34" s="37"/>
      <c r="AD34" s="37"/>
      <c r="AE34" s="37"/>
    </row>
    <row r="35" spans="1:31" s="2" customFormat="1" ht="14.45" customHeight="1">
      <c r="A35" s="37"/>
      <c r="B35" s="42"/>
      <c r="C35" s="37"/>
      <c r="D35" s="125" t="s">
        <v>47</v>
      </c>
      <c r="E35" s="115" t="s">
        <v>48</v>
      </c>
      <c r="F35" s="126">
        <f>ROUND((SUM(BE89:BE258)),  2)</f>
        <v>0</v>
      </c>
      <c r="G35" s="37"/>
      <c r="H35" s="37"/>
      <c r="I35" s="127">
        <v>0.21</v>
      </c>
      <c r="J35" s="126">
        <f>ROUND(((SUM(BE89:BE258))*I35),  2)</f>
        <v>0</v>
      </c>
      <c r="K35" s="37"/>
      <c r="L35" s="116"/>
      <c r="S35" s="37"/>
      <c r="T35" s="37"/>
      <c r="U35" s="37"/>
      <c r="V35" s="37"/>
      <c r="W35" s="37"/>
      <c r="X35" s="37"/>
      <c r="Y35" s="37"/>
      <c r="Z35" s="37"/>
      <c r="AA35" s="37"/>
      <c r="AB35" s="37"/>
      <c r="AC35" s="37"/>
      <c r="AD35" s="37"/>
      <c r="AE35" s="37"/>
    </row>
    <row r="36" spans="1:31" s="2" customFormat="1" ht="14.45" customHeight="1">
      <c r="A36" s="37"/>
      <c r="B36" s="42"/>
      <c r="C36" s="37"/>
      <c r="D36" s="37"/>
      <c r="E36" s="115" t="s">
        <v>49</v>
      </c>
      <c r="F36" s="126">
        <f>ROUND((SUM(BF89:BF258)),  2)</f>
        <v>0</v>
      </c>
      <c r="G36" s="37"/>
      <c r="H36" s="37"/>
      <c r="I36" s="127">
        <v>0.12</v>
      </c>
      <c r="J36" s="126">
        <f>ROUND(((SUM(BF89:BF258))*I36),  2)</f>
        <v>0</v>
      </c>
      <c r="K36" s="37"/>
      <c r="L36" s="116"/>
      <c r="S36" s="37"/>
      <c r="T36" s="37"/>
      <c r="U36" s="37"/>
      <c r="V36" s="37"/>
      <c r="W36" s="37"/>
      <c r="X36" s="37"/>
      <c r="Y36" s="37"/>
      <c r="Z36" s="37"/>
      <c r="AA36" s="37"/>
      <c r="AB36" s="37"/>
      <c r="AC36" s="37"/>
      <c r="AD36" s="37"/>
      <c r="AE36" s="37"/>
    </row>
    <row r="37" spans="1:31" s="2" customFormat="1" ht="14.45" hidden="1" customHeight="1">
      <c r="A37" s="37"/>
      <c r="B37" s="42"/>
      <c r="C37" s="37"/>
      <c r="D37" s="37"/>
      <c r="E37" s="115" t="s">
        <v>50</v>
      </c>
      <c r="F37" s="126">
        <f>ROUND((SUM(BG89:BG258)),  2)</f>
        <v>0</v>
      </c>
      <c r="G37" s="37"/>
      <c r="H37" s="37"/>
      <c r="I37" s="127">
        <v>0.21</v>
      </c>
      <c r="J37" s="126">
        <f>0</f>
        <v>0</v>
      </c>
      <c r="K37" s="37"/>
      <c r="L37" s="116"/>
      <c r="S37" s="37"/>
      <c r="T37" s="37"/>
      <c r="U37" s="37"/>
      <c r="V37" s="37"/>
      <c r="W37" s="37"/>
      <c r="X37" s="37"/>
      <c r="Y37" s="37"/>
      <c r="Z37" s="37"/>
      <c r="AA37" s="37"/>
      <c r="AB37" s="37"/>
      <c r="AC37" s="37"/>
      <c r="AD37" s="37"/>
      <c r="AE37" s="37"/>
    </row>
    <row r="38" spans="1:31" s="2" customFormat="1" ht="14.45" hidden="1" customHeight="1">
      <c r="A38" s="37"/>
      <c r="B38" s="42"/>
      <c r="C38" s="37"/>
      <c r="D38" s="37"/>
      <c r="E38" s="115" t="s">
        <v>51</v>
      </c>
      <c r="F38" s="126">
        <f>ROUND((SUM(BH89:BH258)),  2)</f>
        <v>0</v>
      </c>
      <c r="G38" s="37"/>
      <c r="H38" s="37"/>
      <c r="I38" s="127">
        <v>0.12</v>
      </c>
      <c r="J38" s="126">
        <f>0</f>
        <v>0</v>
      </c>
      <c r="K38" s="37"/>
      <c r="L38" s="116"/>
      <c r="S38" s="37"/>
      <c r="T38" s="37"/>
      <c r="U38" s="37"/>
      <c r="V38" s="37"/>
      <c r="W38" s="37"/>
      <c r="X38" s="37"/>
      <c r="Y38" s="37"/>
      <c r="Z38" s="37"/>
      <c r="AA38" s="37"/>
      <c r="AB38" s="37"/>
      <c r="AC38" s="37"/>
      <c r="AD38" s="37"/>
      <c r="AE38" s="37"/>
    </row>
    <row r="39" spans="1:31" s="2" customFormat="1" ht="14.45" hidden="1" customHeight="1">
      <c r="A39" s="37"/>
      <c r="B39" s="42"/>
      <c r="C39" s="37"/>
      <c r="D39" s="37"/>
      <c r="E39" s="115" t="s">
        <v>52</v>
      </c>
      <c r="F39" s="126">
        <f>ROUND((SUM(BI89:BI258)),  2)</f>
        <v>0</v>
      </c>
      <c r="G39" s="37"/>
      <c r="H39" s="37"/>
      <c r="I39" s="127">
        <v>0</v>
      </c>
      <c r="J39" s="126">
        <f>0</f>
        <v>0</v>
      </c>
      <c r="K39" s="37"/>
      <c r="L39" s="116"/>
      <c r="S39" s="37"/>
      <c r="T39" s="37"/>
      <c r="U39" s="37"/>
      <c r="V39" s="37"/>
      <c r="W39" s="37"/>
      <c r="X39" s="37"/>
      <c r="Y39" s="37"/>
      <c r="Z39" s="37"/>
      <c r="AA39" s="37"/>
      <c r="AB39" s="37"/>
      <c r="AC39" s="37"/>
      <c r="AD39" s="37"/>
      <c r="AE39" s="37"/>
    </row>
    <row r="40" spans="1:31" s="2" customFormat="1" ht="6.95" customHeight="1">
      <c r="A40" s="37"/>
      <c r="B40" s="42"/>
      <c r="C40" s="37"/>
      <c r="D40" s="37"/>
      <c r="E40" s="37"/>
      <c r="F40" s="37"/>
      <c r="G40" s="37"/>
      <c r="H40" s="37"/>
      <c r="I40" s="37"/>
      <c r="J40" s="37"/>
      <c r="K40" s="37"/>
      <c r="L40" s="116"/>
      <c r="S40" s="37"/>
      <c r="T40" s="37"/>
      <c r="U40" s="37"/>
      <c r="V40" s="37"/>
      <c r="W40" s="37"/>
      <c r="X40" s="37"/>
      <c r="Y40" s="37"/>
      <c r="Z40" s="37"/>
      <c r="AA40" s="37"/>
      <c r="AB40" s="37"/>
      <c r="AC40" s="37"/>
      <c r="AD40" s="37"/>
      <c r="AE40" s="37"/>
    </row>
    <row r="41" spans="1:31" s="2" customFormat="1" ht="25.35" customHeight="1">
      <c r="A41" s="37"/>
      <c r="B41" s="42"/>
      <c r="C41" s="128"/>
      <c r="D41" s="129" t="s">
        <v>53</v>
      </c>
      <c r="E41" s="130"/>
      <c r="F41" s="130"/>
      <c r="G41" s="131" t="s">
        <v>54</v>
      </c>
      <c r="H41" s="132" t="s">
        <v>55</v>
      </c>
      <c r="I41" s="130"/>
      <c r="J41" s="133">
        <f>SUM(J32:J39)</f>
        <v>0</v>
      </c>
      <c r="K41" s="134"/>
      <c r="L41" s="116"/>
      <c r="S41" s="37"/>
      <c r="T41" s="37"/>
      <c r="U41" s="37"/>
      <c r="V41" s="37"/>
      <c r="W41" s="37"/>
      <c r="X41" s="37"/>
      <c r="Y41" s="37"/>
      <c r="Z41" s="37"/>
      <c r="AA41" s="37"/>
      <c r="AB41" s="37"/>
      <c r="AC41" s="37"/>
      <c r="AD41" s="37"/>
      <c r="AE41" s="37"/>
    </row>
    <row r="42" spans="1:31" s="2" customFormat="1" ht="14.45" customHeight="1">
      <c r="A42" s="37"/>
      <c r="B42" s="135"/>
      <c r="C42" s="136"/>
      <c r="D42" s="136"/>
      <c r="E42" s="136"/>
      <c r="F42" s="136"/>
      <c r="G42" s="136"/>
      <c r="H42" s="136"/>
      <c r="I42" s="136"/>
      <c r="J42" s="136"/>
      <c r="K42" s="136"/>
      <c r="L42" s="116"/>
      <c r="S42" s="37"/>
      <c r="T42" s="37"/>
      <c r="U42" s="37"/>
      <c r="V42" s="37"/>
      <c r="W42" s="37"/>
      <c r="X42" s="37"/>
      <c r="Y42" s="37"/>
      <c r="Z42" s="37"/>
      <c r="AA42" s="37"/>
      <c r="AB42" s="37"/>
      <c r="AC42" s="37"/>
      <c r="AD42" s="37"/>
      <c r="AE42" s="37"/>
    </row>
    <row r="46" spans="1:31" s="2" customFormat="1" ht="6.95" customHeight="1">
      <c r="A46" s="37"/>
      <c r="B46" s="137"/>
      <c r="C46" s="138"/>
      <c r="D46" s="138"/>
      <c r="E46" s="138"/>
      <c r="F46" s="138"/>
      <c r="G46" s="138"/>
      <c r="H46" s="138"/>
      <c r="I46" s="138"/>
      <c r="J46" s="138"/>
      <c r="K46" s="138"/>
      <c r="L46" s="116"/>
      <c r="S46" s="37"/>
      <c r="T46" s="37"/>
      <c r="U46" s="37"/>
      <c r="V46" s="37"/>
      <c r="W46" s="37"/>
      <c r="X46" s="37"/>
      <c r="Y46" s="37"/>
      <c r="Z46" s="37"/>
      <c r="AA46" s="37"/>
      <c r="AB46" s="37"/>
      <c r="AC46" s="37"/>
      <c r="AD46" s="37"/>
      <c r="AE46" s="37"/>
    </row>
    <row r="47" spans="1:31" s="2" customFormat="1" ht="24.95" customHeight="1">
      <c r="A47" s="37"/>
      <c r="B47" s="38"/>
      <c r="C47" s="26" t="s">
        <v>174</v>
      </c>
      <c r="D47" s="39"/>
      <c r="E47" s="39"/>
      <c r="F47" s="39"/>
      <c r="G47" s="39"/>
      <c r="H47" s="39"/>
      <c r="I47" s="39"/>
      <c r="J47" s="39"/>
      <c r="K47" s="39"/>
      <c r="L47" s="116"/>
      <c r="S47" s="37"/>
      <c r="T47" s="37"/>
      <c r="U47" s="37"/>
      <c r="V47" s="37"/>
      <c r="W47" s="37"/>
      <c r="X47" s="37"/>
      <c r="Y47" s="37"/>
      <c r="Z47" s="37"/>
      <c r="AA47" s="37"/>
      <c r="AB47" s="37"/>
      <c r="AC47" s="37"/>
      <c r="AD47" s="37"/>
      <c r="AE47" s="37"/>
    </row>
    <row r="48" spans="1:31" s="2" customFormat="1" ht="6.95" customHeight="1">
      <c r="A48" s="37"/>
      <c r="B48" s="38"/>
      <c r="C48" s="39"/>
      <c r="D48" s="39"/>
      <c r="E48" s="39"/>
      <c r="F48" s="39"/>
      <c r="G48" s="39"/>
      <c r="H48" s="39"/>
      <c r="I48" s="39"/>
      <c r="J48" s="39"/>
      <c r="K48" s="39"/>
      <c r="L48" s="116"/>
      <c r="S48" s="37"/>
      <c r="T48" s="37"/>
      <c r="U48" s="37"/>
      <c r="V48" s="37"/>
      <c r="W48" s="37"/>
      <c r="X48" s="37"/>
      <c r="Y48" s="37"/>
      <c r="Z48" s="37"/>
      <c r="AA48" s="37"/>
      <c r="AB48" s="37"/>
      <c r="AC48" s="37"/>
      <c r="AD48" s="37"/>
      <c r="AE48" s="37"/>
    </row>
    <row r="49" spans="1:47" s="2" customFormat="1" ht="12" customHeight="1">
      <c r="A49" s="37"/>
      <c r="B49" s="38"/>
      <c r="C49" s="32" t="s">
        <v>16</v>
      </c>
      <c r="D49" s="39"/>
      <c r="E49" s="39"/>
      <c r="F49" s="39"/>
      <c r="G49" s="39"/>
      <c r="H49" s="39"/>
      <c r="I49" s="39"/>
      <c r="J49" s="39"/>
      <c r="K49" s="39"/>
      <c r="L49" s="116"/>
      <c r="S49" s="37"/>
      <c r="T49" s="37"/>
      <c r="U49" s="37"/>
      <c r="V49" s="37"/>
      <c r="W49" s="37"/>
      <c r="X49" s="37"/>
      <c r="Y49" s="37"/>
      <c r="Z49" s="37"/>
      <c r="AA49" s="37"/>
      <c r="AB49" s="37"/>
      <c r="AC49" s="37"/>
      <c r="AD49" s="37"/>
      <c r="AE49" s="37"/>
    </row>
    <row r="50" spans="1:47" s="2" customFormat="1" ht="16.5" customHeight="1">
      <c r="A50" s="37"/>
      <c r="B50" s="38"/>
      <c r="C50" s="39"/>
      <c r="D50" s="39"/>
      <c r="E50" s="402" t="str">
        <f>E7</f>
        <v>VÝMĚNA OBRUBNÍKŮ V ULICI STRÁNSKÉHO A SOVÍ - TÁBOR</v>
      </c>
      <c r="F50" s="403"/>
      <c r="G50" s="403"/>
      <c r="H50" s="403"/>
      <c r="I50" s="39"/>
      <c r="J50" s="39"/>
      <c r="K50" s="39"/>
      <c r="L50" s="116"/>
      <c r="S50" s="37"/>
      <c r="T50" s="37"/>
      <c r="U50" s="37"/>
      <c r="V50" s="37"/>
      <c r="W50" s="37"/>
      <c r="X50" s="37"/>
      <c r="Y50" s="37"/>
      <c r="Z50" s="37"/>
      <c r="AA50" s="37"/>
      <c r="AB50" s="37"/>
      <c r="AC50" s="37"/>
      <c r="AD50" s="37"/>
      <c r="AE50" s="37"/>
    </row>
    <row r="51" spans="1:47" s="1" customFormat="1" ht="12" customHeight="1">
      <c r="B51" s="24"/>
      <c r="C51" s="32" t="s">
        <v>170</v>
      </c>
      <c r="D51" s="25"/>
      <c r="E51" s="25"/>
      <c r="F51" s="25"/>
      <c r="G51" s="25"/>
      <c r="H51" s="25"/>
      <c r="I51" s="25"/>
      <c r="J51" s="25"/>
      <c r="K51" s="25"/>
      <c r="L51" s="23"/>
    </row>
    <row r="52" spans="1:47" s="2" customFormat="1" ht="16.5" customHeight="1">
      <c r="A52" s="37"/>
      <c r="B52" s="38"/>
      <c r="C52" s="39"/>
      <c r="D52" s="39"/>
      <c r="E52" s="402" t="s">
        <v>1052</v>
      </c>
      <c r="F52" s="404"/>
      <c r="G52" s="404"/>
      <c r="H52" s="404"/>
      <c r="I52" s="39"/>
      <c r="J52" s="39"/>
      <c r="K52" s="39"/>
      <c r="L52" s="116"/>
      <c r="S52" s="37"/>
      <c r="T52" s="37"/>
      <c r="U52" s="37"/>
      <c r="V52" s="37"/>
      <c r="W52" s="37"/>
      <c r="X52" s="37"/>
      <c r="Y52" s="37"/>
      <c r="Z52" s="37"/>
      <c r="AA52" s="37"/>
      <c r="AB52" s="37"/>
      <c r="AC52" s="37"/>
      <c r="AD52" s="37"/>
      <c r="AE52" s="37"/>
    </row>
    <row r="53" spans="1:47" s="2" customFormat="1" ht="12" customHeight="1">
      <c r="A53" s="37"/>
      <c r="B53" s="38"/>
      <c r="C53" s="32" t="s">
        <v>172</v>
      </c>
      <c r="D53" s="39"/>
      <c r="E53" s="39"/>
      <c r="F53" s="39"/>
      <c r="G53" s="39"/>
      <c r="H53" s="39"/>
      <c r="I53" s="39"/>
      <c r="J53" s="39"/>
      <c r="K53" s="39"/>
      <c r="L53" s="116"/>
      <c r="S53" s="37"/>
      <c r="T53" s="37"/>
      <c r="U53" s="37"/>
      <c r="V53" s="37"/>
      <c r="W53" s="37"/>
      <c r="X53" s="37"/>
      <c r="Y53" s="37"/>
      <c r="Z53" s="37"/>
      <c r="AA53" s="37"/>
      <c r="AB53" s="37"/>
      <c r="AC53" s="37"/>
      <c r="AD53" s="37"/>
      <c r="AE53" s="37"/>
    </row>
    <row r="54" spans="1:47" s="2" customFormat="1" ht="16.5" customHeight="1">
      <c r="A54" s="37"/>
      <c r="B54" s="38"/>
      <c r="C54" s="39"/>
      <c r="D54" s="39"/>
      <c r="E54" s="358" t="str">
        <f>E11</f>
        <v>401 - Bourací a zemní práce</v>
      </c>
      <c r="F54" s="404"/>
      <c r="G54" s="404"/>
      <c r="H54" s="404"/>
      <c r="I54" s="39"/>
      <c r="J54" s="39"/>
      <c r="K54" s="39"/>
      <c r="L54" s="116"/>
      <c r="S54" s="37"/>
      <c r="T54" s="37"/>
      <c r="U54" s="37"/>
      <c r="V54" s="37"/>
      <c r="W54" s="37"/>
      <c r="X54" s="37"/>
      <c r="Y54" s="37"/>
      <c r="Z54" s="37"/>
      <c r="AA54" s="37"/>
      <c r="AB54" s="37"/>
      <c r="AC54" s="37"/>
      <c r="AD54" s="37"/>
      <c r="AE54" s="37"/>
    </row>
    <row r="55" spans="1:47" s="2" customFormat="1" ht="6.95" customHeight="1">
      <c r="A55" s="37"/>
      <c r="B55" s="38"/>
      <c r="C55" s="39"/>
      <c r="D55" s="39"/>
      <c r="E55" s="39"/>
      <c r="F55" s="39"/>
      <c r="G55" s="39"/>
      <c r="H55" s="39"/>
      <c r="I55" s="39"/>
      <c r="J55" s="39"/>
      <c r="K55" s="39"/>
      <c r="L55" s="116"/>
      <c r="S55" s="37"/>
      <c r="T55" s="37"/>
      <c r="U55" s="37"/>
      <c r="V55" s="37"/>
      <c r="W55" s="37"/>
      <c r="X55" s="37"/>
      <c r="Y55" s="37"/>
      <c r="Z55" s="37"/>
      <c r="AA55" s="37"/>
      <c r="AB55" s="37"/>
      <c r="AC55" s="37"/>
      <c r="AD55" s="37"/>
      <c r="AE55" s="37"/>
    </row>
    <row r="56" spans="1:47" s="2" customFormat="1" ht="12" customHeight="1">
      <c r="A56" s="37"/>
      <c r="B56" s="38"/>
      <c r="C56" s="32" t="s">
        <v>21</v>
      </c>
      <c r="D56" s="39"/>
      <c r="E56" s="39"/>
      <c r="F56" s="30" t="str">
        <f>F14</f>
        <v>ul. Stránského a Soví, Tábor</v>
      </c>
      <c r="G56" s="39"/>
      <c r="H56" s="39"/>
      <c r="I56" s="32" t="s">
        <v>23</v>
      </c>
      <c r="J56" s="62" t="str">
        <f>IF(J14="","",J14)</f>
        <v>8. 1. 2026</v>
      </c>
      <c r="K56" s="39"/>
      <c r="L56" s="116"/>
      <c r="S56" s="37"/>
      <c r="T56" s="37"/>
      <c r="U56" s="37"/>
      <c r="V56" s="37"/>
      <c r="W56" s="37"/>
      <c r="X56" s="37"/>
      <c r="Y56" s="37"/>
      <c r="Z56" s="37"/>
      <c r="AA56" s="37"/>
      <c r="AB56" s="37"/>
      <c r="AC56" s="37"/>
      <c r="AD56" s="37"/>
      <c r="AE56" s="37"/>
    </row>
    <row r="57" spans="1:47" s="2" customFormat="1" ht="6.95" customHeight="1">
      <c r="A57" s="37"/>
      <c r="B57" s="38"/>
      <c r="C57" s="39"/>
      <c r="D57" s="39"/>
      <c r="E57" s="39"/>
      <c r="F57" s="39"/>
      <c r="G57" s="39"/>
      <c r="H57" s="39"/>
      <c r="I57" s="39"/>
      <c r="J57" s="39"/>
      <c r="K57" s="39"/>
      <c r="L57" s="116"/>
      <c r="S57" s="37"/>
      <c r="T57" s="37"/>
      <c r="U57" s="37"/>
      <c r="V57" s="37"/>
      <c r="W57" s="37"/>
      <c r="X57" s="37"/>
      <c r="Y57" s="37"/>
      <c r="Z57" s="37"/>
      <c r="AA57" s="37"/>
      <c r="AB57" s="37"/>
      <c r="AC57" s="37"/>
      <c r="AD57" s="37"/>
      <c r="AE57" s="37"/>
    </row>
    <row r="58" spans="1:47" s="2" customFormat="1" ht="15.2" customHeight="1">
      <c r="A58" s="37"/>
      <c r="B58" s="38"/>
      <c r="C58" s="32" t="s">
        <v>25</v>
      </c>
      <c r="D58" s="39"/>
      <c r="E58" s="39"/>
      <c r="F58" s="30" t="str">
        <f>E17</f>
        <v>MĚSTO TÁBOR</v>
      </c>
      <c r="G58" s="39"/>
      <c r="H58" s="39"/>
      <c r="I58" s="32" t="s">
        <v>33</v>
      </c>
      <c r="J58" s="35" t="str">
        <f>E23</f>
        <v>Graphic PRO s.r.o.</v>
      </c>
      <c r="K58" s="39"/>
      <c r="L58" s="116"/>
      <c r="S58" s="37"/>
      <c r="T58" s="37"/>
      <c r="U58" s="37"/>
      <c r="V58" s="37"/>
      <c r="W58" s="37"/>
      <c r="X58" s="37"/>
      <c r="Y58" s="37"/>
      <c r="Z58" s="37"/>
      <c r="AA58" s="37"/>
      <c r="AB58" s="37"/>
      <c r="AC58" s="37"/>
      <c r="AD58" s="37"/>
      <c r="AE58" s="37"/>
    </row>
    <row r="59" spans="1:47" s="2" customFormat="1" ht="15.2" customHeight="1">
      <c r="A59" s="37"/>
      <c r="B59" s="38"/>
      <c r="C59" s="32" t="s">
        <v>31</v>
      </c>
      <c r="D59" s="39"/>
      <c r="E59" s="39"/>
      <c r="F59" s="30" t="str">
        <f>IF(E20="","",E20)</f>
        <v>Vyplň údaj</v>
      </c>
      <c r="G59" s="39"/>
      <c r="H59" s="39"/>
      <c r="I59" s="32" t="s">
        <v>38</v>
      </c>
      <c r="J59" s="35" t="str">
        <f>E26</f>
        <v>Ing. Pavel Vochozka</v>
      </c>
      <c r="K59" s="39"/>
      <c r="L59" s="116"/>
      <c r="S59" s="37"/>
      <c r="T59" s="37"/>
      <c r="U59" s="37"/>
      <c r="V59" s="37"/>
      <c r="W59" s="37"/>
      <c r="X59" s="37"/>
      <c r="Y59" s="37"/>
      <c r="Z59" s="37"/>
      <c r="AA59" s="37"/>
      <c r="AB59" s="37"/>
      <c r="AC59" s="37"/>
      <c r="AD59" s="37"/>
      <c r="AE59" s="37"/>
    </row>
    <row r="60" spans="1:47" s="2" customFormat="1" ht="10.35" customHeight="1">
      <c r="A60" s="37"/>
      <c r="B60" s="38"/>
      <c r="C60" s="39"/>
      <c r="D60" s="39"/>
      <c r="E60" s="39"/>
      <c r="F60" s="39"/>
      <c r="G60" s="39"/>
      <c r="H60" s="39"/>
      <c r="I60" s="39"/>
      <c r="J60" s="39"/>
      <c r="K60" s="39"/>
      <c r="L60" s="116"/>
      <c r="S60" s="37"/>
      <c r="T60" s="37"/>
      <c r="U60" s="37"/>
      <c r="V60" s="37"/>
      <c r="W60" s="37"/>
      <c r="X60" s="37"/>
      <c r="Y60" s="37"/>
      <c r="Z60" s="37"/>
      <c r="AA60" s="37"/>
      <c r="AB60" s="37"/>
      <c r="AC60" s="37"/>
      <c r="AD60" s="37"/>
      <c r="AE60" s="37"/>
    </row>
    <row r="61" spans="1:47" s="2" customFormat="1" ht="29.25" customHeight="1">
      <c r="A61" s="37"/>
      <c r="B61" s="38"/>
      <c r="C61" s="139" t="s">
        <v>175</v>
      </c>
      <c r="D61" s="140"/>
      <c r="E61" s="140"/>
      <c r="F61" s="140"/>
      <c r="G61" s="140"/>
      <c r="H61" s="140"/>
      <c r="I61" s="140"/>
      <c r="J61" s="141" t="s">
        <v>176</v>
      </c>
      <c r="K61" s="140"/>
      <c r="L61" s="116"/>
      <c r="S61" s="37"/>
      <c r="T61" s="37"/>
      <c r="U61" s="37"/>
      <c r="V61" s="37"/>
      <c r="W61" s="37"/>
      <c r="X61" s="37"/>
      <c r="Y61" s="37"/>
      <c r="Z61" s="37"/>
      <c r="AA61" s="37"/>
      <c r="AB61" s="37"/>
      <c r="AC61" s="37"/>
      <c r="AD61" s="37"/>
      <c r="AE61" s="37"/>
    </row>
    <row r="62" spans="1:47" s="2" customFormat="1" ht="10.35" customHeight="1">
      <c r="A62" s="37"/>
      <c r="B62" s="38"/>
      <c r="C62" s="39"/>
      <c r="D62" s="39"/>
      <c r="E62" s="39"/>
      <c r="F62" s="39"/>
      <c r="G62" s="39"/>
      <c r="H62" s="39"/>
      <c r="I62" s="39"/>
      <c r="J62" s="39"/>
      <c r="K62" s="39"/>
      <c r="L62" s="116"/>
      <c r="S62" s="37"/>
      <c r="T62" s="37"/>
      <c r="U62" s="37"/>
      <c r="V62" s="37"/>
      <c r="W62" s="37"/>
      <c r="X62" s="37"/>
      <c r="Y62" s="37"/>
      <c r="Z62" s="37"/>
      <c r="AA62" s="37"/>
      <c r="AB62" s="37"/>
      <c r="AC62" s="37"/>
      <c r="AD62" s="37"/>
      <c r="AE62" s="37"/>
    </row>
    <row r="63" spans="1:47" s="2" customFormat="1" ht="22.9" customHeight="1">
      <c r="A63" s="37"/>
      <c r="B63" s="38"/>
      <c r="C63" s="142" t="s">
        <v>75</v>
      </c>
      <c r="D63" s="39"/>
      <c r="E63" s="39"/>
      <c r="F63" s="39"/>
      <c r="G63" s="39"/>
      <c r="H63" s="39"/>
      <c r="I63" s="39"/>
      <c r="J63" s="80">
        <f>J89</f>
        <v>0</v>
      </c>
      <c r="K63" s="39"/>
      <c r="L63" s="116"/>
      <c r="S63" s="37"/>
      <c r="T63" s="37"/>
      <c r="U63" s="37"/>
      <c r="V63" s="37"/>
      <c r="W63" s="37"/>
      <c r="X63" s="37"/>
      <c r="Y63" s="37"/>
      <c r="Z63" s="37"/>
      <c r="AA63" s="37"/>
      <c r="AB63" s="37"/>
      <c r="AC63" s="37"/>
      <c r="AD63" s="37"/>
      <c r="AE63" s="37"/>
      <c r="AU63" s="20" t="s">
        <v>177</v>
      </c>
    </row>
    <row r="64" spans="1:47" s="9" customFormat="1" ht="24.95" customHeight="1">
      <c r="B64" s="143"/>
      <c r="C64" s="144"/>
      <c r="D64" s="145" t="s">
        <v>178</v>
      </c>
      <c r="E64" s="146"/>
      <c r="F64" s="146"/>
      <c r="G64" s="146"/>
      <c r="H64" s="146"/>
      <c r="I64" s="146"/>
      <c r="J64" s="147">
        <f>J90</f>
        <v>0</v>
      </c>
      <c r="K64" s="144"/>
      <c r="L64" s="148"/>
    </row>
    <row r="65" spans="1:31" s="10" customFormat="1" ht="19.899999999999999" customHeight="1">
      <c r="B65" s="149"/>
      <c r="C65" s="100"/>
      <c r="D65" s="150" t="s">
        <v>179</v>
      </c>
      <c r="E65" s="151"/>
      <c r="F65" s="151"/>
      <c r="G65" s="151"/>
      <c r="H65" s="151"/>
      <c r="I65" s="151"/>
      <c r="J65" s="152">
        <f>J91</f>
        <v>0</v>
      </c>
      <c r="K65" s="100"/>
      <c r="L65" s="153"/>
    </row>
    <row r="66" spans="1:31" s="10" customFormat="1" ht="19.899999999999999" customHeight="1">
      <c r="B66" s="149"/>
      <c r="C66" s="100"/>
      <c r="D66" s="150" t="s">
        <v>180</v>
      </c>
      <c r="E66" s="151"/>
      <c r="F66" s="151"/>
      <c r="G66" s="151"/>
      <c r="H66" s="151"/>
      <c r="I66" s="151"/>
      <c r="J66" s="152">
        <f>J193</f>
        <v>0</v>
      </c>
      <c r="K66" s="100"/>
      <c r="L66" s="153"/>
    </row>
    <row r="67" spans="1:31" s="10" customFormat="1" ht="19.899999999999999" customHeight="1">
      <c r="B67" s="149"/>
      <c r="C67" s="100"/>
      <c r="D67" s="150" t="s">
        <v>181</v>
      </c>
      <c r="E67" s="151"/>
      <c r="F67" s="151"/>
      <c r="G67" s="151"/>
      <c r="H67" s="151"/>
      <c r="I67" s="151"/>
      <c r="J67" s="152">
        <f>J218</f>
        <v>0</v>
      </c>
      <c r="K67" s="100"/>
      <c r="L67" s="153"/>
    </row>
    <row r="68" spans="1:31" s="2" customFormat="1" ht="21.75" customHeight="1">
      <c r="A68" s="37"/>
      <c r="B68" s="38"/>
      <c r="C68" s="39"/>
      <c r="D68" s="39"/>
      <c r="E68" s="39"/>
      <c r="F68" s="39"/>
      <c r="G68" s="39"/>
      <c r="H68" s="39"/>
      <c r="I68" s="39"/>
      <c r="J68" s="39"/>
      <c r="K68" s="39"/>
      <c r="L68" s="116"/>
      <c r="S68" s="37"/>
      <c r="T68" s="37"/>
      <c r="U68" s="37"/>
      <c r="V68" s="37"/>
      <c r="W68" s="37"/>
      <c r="X68" s="37"/>
      <c r="Y68" s="37"/>
      <c r="Z68" s="37"/>
      <c r="AA68" s="37"/>
      <c r="AB68" s="37"/>
      <c r="AC68" s="37"/>
      <c r="AD68" s="37"/>
      <c r="AE68" s="37"/>
    </row>
    <row r="69" spans="1:31" s="2" customFormat="1" ht="6.95" customHeight="1">
      <c r="A69" s="37"/>
      <c r="B69" s="50"/>
      <c r="C69" s="51"/>
      <c r="D69" s="51"/>
      <c r="E69" s="51"/>
      <c r="F69" s="51"/>
      <c r="G69" s="51"/>
      <c r="H69" s="51"/>
      <c r="I69" s="51"/>
      <c r="J69" s="51"/>
      <c r="K69" s="51"/>
      <c r="L69" s="116"/>
      <c r="S69" s="37"/>
      <c r="T69" s="37"/>
      <c r="U69" s="37"/>
      <c r="V69" s="37"/>
      <c r="W69" s="37"/>
      <c r="X69" s="37"/>
      <c r="Y69" s="37"/>
      <c r="Z69" s="37"/>
      <c r="AA69" s="37"/>
      <c r="AB69" s="37"/>
      <c r="AC69" s="37"/>
      <c r="AD69" s="37"/>
      <c r="AE69" s="37"/>
    </row>
    <row r="73" spans="1:31" s="2" customFormat="1" ht="6.95" customHeight="1">
      <c r="A73" s="37"/>
      <c r="B73" s="52"/>
      <c r="C73" s="53"/>
      <c r="D73" s="53"/>
      <c r="E73" s="53"/>
      <c r="F73" s="53"/>
      <c r="G73" s="53"/>
      <c r="H73" s="53"/>
      <c r="I73" s="53"/>
      <c r="J73" s="53"/>
      <c r="K73" s="53"/>
      <c r="L73" s="116"/>
      <c r="S73" s="37"/>
      <c r="T73" s="37"/>
      <c r="U73" s="37"/>
      <c r="V73" s="37"/>
      <c r="W73" s="37"/>
      <c r="X73" s="37"/>
      <c r="Y73" s="37"/>
      <c r="Z73" s="37"/>
      <c r="AA73" s="37"/>
      <c r="AB73" s="37"/>
      <c r="AC73" s="37"/>
      <c r="AD73" s="37"/>
      <c r="AE73" s="37"/>
    </row>
    <row r="74" spans="1:31" s="2" customFormat="1" ht="24.95" customHeight="1">
      <c r="A74" s="37"/>
      <c r="B74" s="38"/>
      <c r="C74" s="26" t="s">
        <v>182</v>
      </c>
      <c r="D74" s="39"/>
      <c r="E74" s="39"/>
      <c r="F74" s="39"/>
      <c r="G74" s="39"/>
      <c r="H74" s="39"/>
      <c r="I74" s="39"/>
      <c r="J74" s="39"/>
      <c r="K74" s="39"/>
      <c r="L74" s="116"/>
      <c r="S74" s="37"/>
      <c r="T74" s="37"/>
      <c r="U74" s="37"/>
      <c r="V74" s="37"/>
      <c r="W74" s="37"/>
      <c r="X74" s="37"/>
      <c r="Y74" s="37"/>
      <c r="Z74" s="37"/>
      <c r="AA74" s="37"/>
      <c r="AB74" s="37"/>
      <c r="AC74" s="37"/>
      <c r="AD74" s="37"/>
      <c r="AE74" s="37"/>
    </row>
    <row r="75" spans="1:31" s="2" customFormat="1" ht="6.95" customHeight="1">
      <c r="A75" s="37"/>
      <c r="B75" s="38"/>
      <c r="C75" s="39"/>
      <c r="D75" s="39"/>
      <c r="E75" s="39"/>
      <c r="F75" s="39"/>
      <c r="G75" s="39"/>
      <c r="H75" s="39"/>
      <c r="I75" s="39"/>
      <c r="J75" s="39"/>
      <c r="K75" s="39"/>
      <c r="L75" s="116"/>
      <c r="S75" s="37"/>
      <c r="T75" s="37"/>
      <c r="U75" s="37"/>
      <c r="V75" s="37"/>
      <c r="W75" s="37"/>
      <c r="X75" s="37"/>
      <c r="Y75" s="37"/>
      <c r="Z75" s="37"/>
      <c r="AA75" s="37"/>
      <c r="AB75" s="37"/>
      <c r="AC75" s="37"/>
      <c r="AD75" s="37"/>
      <c r="AE75" s="37"/>
    </row>
    <row r="76" spans="1:31" s="2" customFormat="1" ht="12" customHeight="1">
      <c r="A76" s="37"/>
      <c r="B76" s="38"/>
      <c r="C76" s="32" t="s">
        <v>16</v>
      </c>
      <c r="D76" s="39"/>
      <c r="E76" s="39"/>
      <c r="F76" s="39"/>
      <c r="G76" s="39"/>
      <c r="H76" s="39"/>
      <c r="I76" s="39"/>
      <c r="J76" s="39"/>
      <c r="K76" s="39"/>
      <c r="L76" s="116"/>
      <c r="S76" s="37"/>
      <c r="T76" s="37"/>
      <c r="U76" s="37"/>
      <c r="V76" s="37"/>
      <c r="W76" s="37"/>
      <c r="X76" s="37"/>
      <c r="Y76" s="37"/>
      <c r="Z76" s="37"/>
      <c r="AA76" s="37"/>
      <c r="AB76" s="37"/>
      <c r="AC76" s="37"/>
      <c r="AD76" s="37"/>
      <c r="AE76" s="37"/>
    </row>
    <row r="77" spans="1:31" s="2" customFormat="1" ht="16.5" customHeight="1">
      <c r="A77" s="37"/>
      <c r="B77" s="38"/>
      <c r="C77" s="39"/>
      <c r="D77" s="39"/>
      <c r="E77" s="402" t="str">
        <f>E7</f>
        <v>VÝMĚNA OBRUBNÍKŮ V ULICI STRÁNSKÉHO A SOVÍ - TÁBOR</v>
      </c>
      <c r="F77" s="403"/>
      <c r="G77" s="403"/>
      <c r="H77" s="403"/>
      <c r="I77" s="39"/>
      <c r="J77" s="39"/>
      <c r="K77" s="39"/>
      <c r="L77" s="116"/>
      <c r="S77" s="37"/>
      <c r="T77" s="37"/>
      <c r="U77" s="37"/>
      <c r="V77" s="37"/>
      <c r="W77" s="37"/>
      <c r="X77" s="37"/>
      <c r="Y77" s="37"/>
      <c r="Z77" s="37"/>
      <c r="AA77" s="37"/>
      <c r="AB77" s="37"/>
      <c r="AC77" s="37"/>
      <c r="AD77" s="37"/>
      <c r="AE77" s="37"/>
    </row>
    <row r="78" spans="1:31" s="1" customFormat="1" ht="12" customHeight="1">
      <c r="B78" s="24"/>
      <c r="C78" s="32" t="s">
        <v>170</v>
      </c>
      <c r="D78" s="25"/>
      <c r="E78" s="25"/>
      <c r="F78" s="25"/>
      <c r="G78" s="25"/>
      <c r="H78" s="25"/>
      <c r="I78" s="25"/>
      <c r="J78" s="25"/>
      <c r="K78" s="25"/>
      <c r="L78" s="23"/>
    </row>
    <row r="79" spans="1:31" s="2" customFormat="1" ht="16.5" customHeight="1">
      <c r="A79" s="37"/>
      <c r="B79" s="38"/>
      <c r="C79" s="39"/>
      <c r="D79" s="39"/>
      <c r="E79" s="402" t="s">
        <v>1052</v>
      </c>
      <c r="F79" s="404"/>
      <c r="G79" s="404"/>
      <c r="H79" s="404"/>
      <c r="I79" s="39"/>
      <c r="J79" s="39"/>
      <c r="K79" s="39"/>
      <c r="L79" s="116"/>
      <c r="S79" s="37"/>
      <c r="T79" s="37"/>
      <c r="U79" s="37"/>
      <c r="V79" s="37"/>
      <c r="W79" s="37"/>
      <c r="X79" s="37"/>
      <c r="Y79" s="37"/>
      <c r="Z79" s="37"/>
      <c r="AA79" s="37"/>
      <c r="AB79" s="37"/>
      <c r="AC79" s="37"/>
      <c r="AD79" s="37"/>
      <c r="AE79" s="37"/>
    </row>
    <row r="80" spans="1:31" s="2" customFormat="1" ht="12" customHeight="1">
      <c r="A80" s="37"/>
      <c r="B80" s="38"/>
      <c r="C80" s="32" t="s">
        <v>172</v>
      </c>
      <c r="D80" s="39"/>
      <c r="E80" s="39"/>
      <c r="F80" s="39"/>
      <c r="G80" s="39"/>
      <c r="H80" s="39"/>
      <c r="I80" s="39"/>
      <c r="J80" s="39"/>
      <c r="K80" s="39"/>
      <c r="L80" s="116"/>
      <c r="S80" s="37"/>
      <c r="T80" s="37"/>
      <c r="U80" s="37"/>
      <c r="V80" s="37"/>
      <c r="W80" s="37"/>
      <c r="X80" s="37"/>
      <c r="Y80" s="37"/>
      <c r="Z80" s="37"/>
      <c r="AA80" s="37"/>
      <c r="AB80" s="37"/>
      <c r="AC80" s="37"/>
      <c r="AD80" s="37"/>
      <c r="AE80" s="37"/>
    </row>
    <row r="81" spans="1:65" s="2" customFormat="1" ht="16.5" customHeight="1">
      <c r="A81" s="37"/>
      <c r="B81" s="38"/>
      <c r="C81" s="39"/>
      <c r="D81" s="39"/>
      <c r="E81" s="358" t="str">
        <f>E11</f>
        <v>401 - Bourací a zemní práce</v>
      </c>
      <c r="F81" s="404"/>
      <c r="G81" s="404"/>
      <c r="H81" s="404"/>
      <c r="I81" s="39"/>
      <c r="J81" s="39"/>
      <c r="K81" s="39"/>
      <c r="L81" s="116"/>
      <c r="S81" s="37"/>
      <c r="T81" s="37"/>
      <c r="U81" s="37"/>
      <c r="V81" s="37"/>
      <c r="W81" s="37"/>
      <c r="X81" s="37"/>
      <c r="Y81" s="37"/>
      <c r="Z81" s="37"/>
      <c r="AA81" s="37"/>
      <c r="AB81" s="37"/>
      <c r="AC81" s="37"/>
      <c r="AD81" s="37"/>
      <c r="AE81" s="37"/>
    </row>
    <row r="82" spans="1:65" s="2" customFormat="1" ht="6.95" customHeight="1">
      <c r="A82" s="37"/>
      <c r="B82" s="38"/>
      <c r="C82" s="39"/>
      <c r="D82" s="39"/>
      <c r="E82" s="39"/>
      <c r="F82" s="39"/>
      <c r="G82" s="39"/>
      <c r="H82" s="39"/>
      <c r="I82" s="39"/>
      <c r="J82" s="39"/>
      <c r="K82" s="39"/>
      <c r="L82" s="116"/>
      <c r="S82" s="37"/>
      <c r="T82" s="37"/>
      <c r="U82" s="37"/>
      <c r="V82" s="37"/>
      <c r="W82" s="37"/>
      <c r="X82" s="37"/>
      <c r="Y82" s="37"/>
      <c r="Z82" s="37"/>
      <c r="AA82" s="37"/>
      <c r="AB82" s="37"/>
      <c r="AC82" s="37"/>
      <c r="AD82" s="37"/>
      <c r="AE82" s="37"/>
    </row>
    <row r="83" spans="1:65" s="2" customFormat="1" ht="12" customHeight="1">
      <c r="A83" s="37"/>
      <c r="B83" s="38"/>
      <c r="C83" s="32" t="s">
        <v>21</v>
      </c>
      <c r="D83" s="39"/>
      <c r="E83" s="39"/>
      <c r="F83" s="30" t="str">
        <f>F14</f>
        <v>ul. Stránského a Soví, Tábor</v>
      </c>
      <c r="G83" s="39"/>
      <c r="H83" s="39"/>
      <c r="I83" s="32" t="s">
        <v>23</v>
      </c>
      <c r="J83" s="62" t="str">
        <f>IF(J14="","",J14)</f>
        <v>8. 1. 2026</v>
      </c>
      <c r="K83" s="39"/>
      <c r="L83" s="116"/>
      <c r="S83" s="37"/>
      <c r="T83" s="37"/>
      <c r="U83" s="37"/>
      <c r="V83" s="37"/>
      <c r="W83" s="37"/>
      <c r="X83" s="37"/>
      <c r="Y83" s="37"/>
      <c r="Z83" s="37"/>
      <c r="AA83" s="37"/>
      <c r="AB83" s="37"/>
      <c r="AC83" s="37"/>
      <c r="AD83" s="37"/>
      <c r="AE83" s="37"/>
    </row>
    <row r="84" spans="1:65" s="2" customFormat="1" ht="6.95" customHeight="1">
      <c r="A84" s="37"/>
      <c r="B84" s="38"/>
      <c r="C84" s="39"/>
      <c r="D84" s="39"/>
      <c r="E84" s="39"/>
      <c r="F84" s="39"/>
      <c r="G84" s="39"/>
      <c r="H84" s="39"/>
      <c r="I84" s="39"/>
      <c r="J84" s="39"/>
      <c r="K84" s="39"/>
      <c r="L84" s="116"/>
      <c r="S84" s="37"/>
      <c r="T84" s="37"/>
      <c r="U84" s="37"/>
      <c r="V84" s="37"/>
      <c r="W84" s="37"/>
      <c r="X84" s="37"/>
      <c r="Y84" s="37"/>
      <c r="Z84" s="37"/>
      <c r="AA84" s="37"/>
      <c r="AB84" s="37"/>
      <c r="AC84" s="37"/>
      <c r="AD84" s="37"/>
      <c r="AE84" s="37"/>
    </row>
    <row r="85" spans="1:65" s="2" customFormat="1" ht="15.2" customHeight="1">
      <c r="A85" s="37"/>
      <c r="B85" s="38"/>
      <c r="C85" s="32" t="s">
        <v>25</v>
      </c>
      <c r="D85" s="39"/>
      <c r="E85" s="39"/>
      <c r="F85" s="30" t="str">
        <f>E17</f>
        <v>MĚSTO TÁBOR</v>
      </c>
      <c r="G85" s="39"/>
      <c r="H85" s="39"/>
      <c r="I85" s="32" t="s">
        <v>33</v>
      </c>
      <c r="J85" s="35" t="str">
        <f>E23</f>
        <v>Graphic PRO s.r.o.</v>
      </c>
      <c r="K85" s="39"/>
      <c r="L85" s="116"/>
      <c r="S85" s="37"/>
      <c r="T85" s="37"/>
      <c r="U85" s="37"/>
      <c r="V85" s="37"/>
      <c r="W85" s="37"/>
      <c r="X85" s="37"/>
      <c r="Y85" s="37"/>
      <c r="Z85" s="37"/>
      <c r="AA85" s="37"/>
      <c r="AB85" s="37"/>
      <c r="AC85" s="37"/>
      <c r="AD85" s="37"/>
      <c r="AE85" s="37"/>
    </row>
    <row r="86" spans="1:65" s="2" customFormat="1" ht="15.2" customHeight="1">
      <c r="A86" s="37"/>
      <c r="B86" s="38"/>
      <c r="C86" s="32" t="s">
        <v>31</v>
      </c>
      <c r="D86" s="39"/>
      <c r="E86" s="39"/>
      <c r="F86" s="30" t="str">
        <f>IF(E20="","",E20)</f>
        <v>Vyplň údaj</v>
      </c>
      <c r="G86" s="39"/>
      <c r="H86" s="39"/>
      <c r="I86" s="32" t="s">
        <v>38</v>
      </c>
      <c r="J86" s="35" t="str">
        <f>E26</f>
        <v>Ing. Pavel Vochozka</v>
      </c>
      <c r="K86" s="39"/>
      <c r="L86" s="116"/>
      <c r="S86" s="37"/>
      <c r="T86" s="37"/>
      <c r="U86" s="37"/>
      <c r="V86" s="37"/>
      <c r="W86" s="37"/>
      <c r="X86" s="37"/>
      <c r="Y86" s="37"/>
      <c r="Z86" s="37"/>
      <c r="AA86" s="37"/>
      <c r="AB86" s="37"/>
      <c r="AC86" s="37"/>
      <c r="AD86" s="37"/>
      <c r="AE86" s="37"/>
    </row>
    <row r="87" spans="1:65" s="2" customFormat="1" ht="10.35" customHeight="1">
      <c r="A87" s="37"/>
      <c r="B87" s="38"/>
      <c r="C87" s="39"/>
      <c r="D87" s="39"/>
      <c r="E87" s="39"/>
      <c r="F87" s="39"/>
      <c r="G87" s="39"/>
      <c r="H87" s="39"/>
      <c r="I87" s="39"/>
      <c r="J87" s="39"/>
      <c r="K87" s="39"/>
      <c r="L87" s="116"/>
      <c r="S87" s="37"/>
      <c r="T87" s="37"/>
      <c r="U87" s="37"/>
      <c r="V87" s="37"/>
      <c r="W87" s="37"/>
      <c r="X87" s="37"/>
      <c r="Y87" s="37"/>
      <c r="Z87" s="37"/>
      <c r="AA87" s="37"/>
      <c r="AB87" s="37"/>
      <c r="AC87" s="37"/>
      <c r="AD87" s="37"/>
      <c r="AE87" s="37"/>
    </row>
    <row r="88" spans="1:65" s="11" customFormat="1" ht="29.25" customHeight="1">
      <c r="A88" s="154"/>
      <c r="B88" s="155"/>
      <c r="C88" s="156" t="s">
        <v>183</v>
      </c>
      <c r="D88" s="157" t="s">
        <v>62</v>
      </c>
      <c r="E88" s="157" t="s">
        <v>58</v>
      </c>
      <c r="F88" s="157" t="s">
        <v>59</v>
      </c>
      <c r="G88" s="157" t="s">
        <v>184</v>
      </c>
      <c r="H88" s="157" t="s">
        <v>185</v>
      </c>
      <c r="I88" s="157" t="s">
        <v>186</v>
      </c>
      <c r="J88" s="157" t="s">
        <v>176</v>
      </c>
      <c r="K88" s="158" t="s">
        <v>187</v>
      </c>
      <c r="L88" s="159"/>
      <c r="M88" s="71" t="s">
        <v>19</v>
      </c>
      <c r="N88" s="72" t="s">
        <v>47</v>
      </c>
      <c r="O88" s="72" t="s">
        <v>188</v>
      </c>
      <c r="P88" s="72" t="s">
        <v>189</v>
      </c>
      <c r="Q88" s="72" t="s">
        <v>190</v>
      </c>
      <c r="R88" s="72" t="s">
        <v>191</v>
      </c>
      <c r="S88" s="72" t="s">
        <v>192</v>
      </c>
      <c r="T88" s="73" t="s">
        <v>193</v>
      </c>
      <c r="U88" s="154"/>
      <c r="V88" s="154"/>
      <c r="W88" s="154"/>
      <c r="X88" s="154"/>
      <c r="Y88" s="154"/>
      <c r="Z88" s="154"/>
      <c r="AA88" s="154"/>
      <c r="AB88" s="154"/>
      <c r="AC88" s="154"/>
      <c r="AD88" s="154"/>
      <c r="AE88" s="154"/>
    </row>
    <row r="89" spans="1:65" s="2" customFormat="1" ht="22.9" customHeight="1">
      <c r="A89" s="37"/>
      <c r="B89" s="38"/>
      <c r="C89" s="78" t="s">
        <v>194</v>
      </c>
      <c r="D89" s="39"/>
      <c r="E89" s="39"/>
      <c r="F89" s="39"/>
      <c r="G89" s="39"/>
      <c r="H89" s="39"/>
      <c r="I89" s="39"/>
      <c r="J89" s="160">
        <f>BK89</f>
        <v>0</v>
      </c>
      <c r="K89" s="39"/>
      <c r="L89" s="42"/>
      <c r="M89" s="74"/>
      <c r="N89" s="161"/>
      <c r="O89" s="75"/>
      <c r="P89" s="162">
        <f>P90</f>
        <v>0</v>
      </c>
      <c r="Q89" s="75"/>
      <c r="R89" s="162">
        <f>R90</f>
        <v>8.197320000000001E-3</v>
      </c>
      <c r="S89" s="75"/>
      <c r="T89" s="163">
        <f>T90</f>
        <v>178.91209699999999</v>
      </c>
      <c r="U89" s="37"/>
      <c r="V89" s="37"/>
      <c r="W89" s="37"/>
      <c r="X89" s="37"/>
      <c r="Y89" s="37"/>
      <c r="Z89" s="37"/>
      <c r="AA89" s="37"/>
      <c r="AB89" s="37"/>
      <c r="AC89" s="37"/>
      <c r="AD89" s="37"/>
      <c r="AE89" s="37"/>
      <c r="AT89" s="20" t="s">
        <v>76</v>
      </c>
      <c r="AU89" s="20" t="s">
        <v>177</v>
      </c>
      <c r="BK89" s="164">
        <f>BK90</f>
        <v>0</v>
      </c>
    </row>
    <row r="90" spans="1:65" s="12" customFormat="1" ht="25.9" customHeight="1">
      <c r="B90" s="165"/>
      <c r="C90" s="166"/>
      <c r="D90" s="167" t="s">
        <v>76</v>
      </c>
      <c r="E90" s="168" t="s">
        <v>195</v>
      </c>
      <c r="F90" s="168" t="s">
        <v>196</v>
      </c>
      <c r="G90" s="166"/>
      <c r="H90" s="166"/>
      <c r="I90" s="169"/>
      <c r="J90" s="170">
        <f>BK90</f>
        <v>0</v>
      </c>
      <c r="K90" s="166"/>
      <c r="L90" s="171"/>
      <c r="M90" s="172"/>
      <c r="N90" s="173"/>
      <c r="O90" s="173"/>
      <c r="P90" s="174">
        <f>P91+P193+P218</f>
        <v>0</v>
      </c>
      <c r="Q90" s="173"/>
      <c r="R90" s="174">
        <f>R91+R193+R218</f>
        <v>8.197320000000001E-3</v>
      </c>
      <c r="S90" s="173"/>
      <c r="T90" s="175">
        <f>T91+T193+T218</f>
        <v>178.91209699999999</v>
      </c>
      <c r="AR90" s="176" t="s">
        <v>84</v>
      </c>
      <c r="AT90" s="177" t="s">
        <v>76</v>
      </c>
      <c r="AU90" s="177" t="s">
        <v>77</v>
      </c>
      <c r="AY90" s="176" t="s">
        <v>197</v>
      </c>
      <c r="BK90" s="178">
        <f>BK91+BK193+BK218</f>
        <v>0</v>
      </c>
    </row>
    <row r="91" spans="1:65" s="12" customFormat="1" ht="22.9" customHeight="1">
      <c r="B91" s="165"/>
      <c r="C91" s="166"/>
      <c r="D91" s="167" t="s">
        <v>76</v>
      </c>
      <c r="E91" s="179" t="s">
        <v>84</v>
      </c>
      <c r="F91" s="179" t="s">
        <v>198</v>
      </c>
      <c r="G91" s="166"/>
      <c r="H91" s="166"/>
      <c r="I91" s="169"/>
      <c r="J91" s="180">
        <f>BK91</f>
        <v>0</v>
      </c>
      <c r="K91" s="166"/>
      <c r="L91" s="171"/>
      <c r="M91" s="172"/>
      <c r="N91" s="173"/>
      <c r="O91" s="173"/>
      <c r="P91" s="174">
        <f>SUM(P92:P192)</f>
        <v>0</v>
      </c>
      <c r="Q91" s="173"/>
      <c r="R91" s="174">
        <f>SUM(R92:R192)</f>
        <v>0</v>
      </c>
      <c r="S91" s="173"/>
      <c r="T91" s="175">
        <f>SUM(T92:T192)</f>
        <v>166.098097</v>
      </c>
      <c r="AR91" s="176" t="s">
        <v>84</v>
      </c>
      <c r="AT91" s="177" t="s">
        <v>76</v>
      </c>
      <c r="AU91" s="177" t="s">
        <v>84</v>
      </c>
      <c r="AY91" s="176" t="s">
        <v>197</v>
      </c>
      <c r="BK91" s="178">
        <f>SUM(BK92:BK192)</f>
        <v>0</v>
      </c>
    </row>
    <row r="92" spans="1:65" s="2" customFormat="1" ht="33" customHeight="1">
      <c r="A92" s="37"/>
      <c r="B92" s="38"/>
      <c r="C92" s="181" t="s">
        <v>84</v>
      </c>
      <c r="D92" s="181" t="s">
        <v>199</v>
      </c>
      <c r="E92" s="182" t="s">
        <v>822</v>
      </c>
      <c r="F92" s="183" t="s">
        <v>823</v>
      </c>
      <c r="G92" s="184" t="s">
        <v>202</v>
      </c>
      <c r="H92" s="185">
        <v>4.7</v>
      </c>
      <c r="I92" s="186"/>
      <c r="J92" s="187">
        <f>ROUND(I92*H92,2)</f>
        <v>0</v>
      </c>
      <c r="K92" s="183" t="s">
        <v>203</v>
      </c>
      <c r="L92" s="42"/>
      <c r="M92" s="188" t="s">
        <v>19</v>
      </c>
      <c r="N92" s="189" t="s">
        <v>48</v>
      </c>
      <c r="O92" s="67"/>
      <c r="P92" s="190">
        <f>O92*H92</f>
        <v>0</v>
      </c>
      <c r="Q92" s="190">
        <v>0</v>
      </c>
      <c r="R92" s="190">
        <f>Q92*H92</f>
        <v>0</v>
      </c>
      <c r="S92" s="190">
        <v>0</v>
      </c>
      <c r="T92" s="191">
        <f>S92*H92</f>
        <v>0</v>
      </c>
      <c r="U92" s="37"/>
      <c r="V92" s="37"/>
      <c r="W92" s="37"/>
      <c r="X92" s="37"/>
      <c r="Y92" s="37"/>
      <c r="Z92" s="37"/>
      <c r="AA92" s="37"/>
      <c r="AB92" s="37"/>
      <c r="AC92" s="37"/>
      <c r="AD92" s="37"/>
      <c r="AE92" s="37"/>
      <c r="AR92" s="192" t="s">
        <v>204</v>
      </c>
      <c r="AT92" s="192" t="s">
        <v>199</v>
      </c>
      <c r="AU92" s="192" t="s">
        <v>86</v>
      </c>
      <c r="AY92" s="20" t="s">
        <v>197</v>
      </c>
      <c r="BE92" s="193">
        <f>IF(N92="základní",J92,0)</f>
        <v>0</v>
      </c>
      <c r="BF92" s="193">
        <f>IF(N92="snížená",J92,0)</f>
        <v>0</v>
      </c>
      <c r="BG92" s="193">
        <f>IF(N92="zákl. přenesená",J92,0)</f>
        <v>0</v>
      </c>
      <c r="BH92" s="193">
        <f>IF(N92="sníž. přenesená",J92,0)</f>
        <v>0</v>
      </c>
      <c r="BI92" s="193">
        <f>IF(N92="nulová",J92,0)</f>
        <v>0</v>
      </c>
      <c r="BJ92" s="20" t="s">
        <v>84</v>
      </c>
      <c r="BK92" s="193">
        <f>ROUND(I92*H92,2)</f>
        <v>0</v>
      </c>
      <c r="BL92" s="20" t="s">
        <v>204</v>
      </c>
      <c r="BM92" s="192" t="s">
        <v>1054</v>
      </c>
    </row>
    <row r="93" spans="1:65" s="2" customFormat="1" ht="29.25">
      <c r="A93" s="37"/>
      <c r="B93" s="38"/>
      <c r="C93" s="39"/>
      <c r="D93" s="194" t="s">
        <v>206</v>
      </c>
      <c r="E93" s="39"/>
      <c r="F93" s="195" t="s">
        <v>825</v>
      </c>
      <c r="G93" s="39"/>
      <c r="H93" s="39"/>
      <c r="I93" s="196"/>
      <c r="J93" s="39"/>
      <c r="K93" s="39"/>
      <c r="L93" s="42"/>
      <c r="M93" s="197"/>
      <c r="N93" s="198"/>
      <c r="O93" s="67"/>
      <c r="P93" s="67"/>
      <c r="Q93" s="67"/>
      <c r="R93" s="67"/>
      <c r="S93" s="67"/>
      <c r="T93" s="68"/>
      <c r="U93" s="37"/>
      <c r="V93" s="37"/>
      <c r="W93" s="37"/>
      <c r="X93" s="37"/>
      <c r="Y93" s="37"/>
      <c r="Z93" s="37"/>
      <c r="AA93" s="37"/>
      <c r="AB93" s="37"/>
      <c r="AC93" s="37"/>
      <c r="AD93" s="37"/>
      <c r="AE93" s="37"/>
      <c r="AT93" s="20" t="s">
        <v>206</v>
      </c>
      <c r="AU93" s="20" t="s">
        <v>86</v>
      </c>
    </row>
    <row r="94" spans="1:65" s="2" customFormat="1" ht="11.25">
      <c r="A94" s="37"/>
      <c r="B94" s="38"/>
      <c r="C94" s="39"/>
      <c r="D94" s="199" t="s">
        <v>208</v>
      </c>
      <c r="E94" s="39"/>
      <c r="F94" s="200" t="s">
        <v>826</v>
      </c>
      <c r="G94" s="39"/>
      <c r="H94" s="39"/>
      <c r="I94" s="196"/>
      <c r="J94" s="39"/>
      <c r="K94" s="39"/>
      <c r="L94" s="42"/>
      <c r="M94" s="197"/>
      <c r="N94" s="198"/>
      <c r="O94" s="67"/>
      <c r="P94" s="67"/>
      <c r="Q94" s="67"/>
      <c r="R94" s="67"/>
      <c r="S94" s="67"/>
      <c r="T94" s="68"/>
      <c r="U94" s="37"/>
      <c r="V94" s="37"/>
      <c r="W94" s="37"/>
      <c r="X94" s="37"/>
      <c r="Y94" s="37"/>
      <c r="Z94" s="37"/>
      <c r="AA94" s="37"/>
      <c r="AB94" s="37"/>
      <c r="AC94" s="37"/>
      <c r="AD94" s="37"/>
      <c r="AE94" s="37"/>
      <c r="AT94" s="20" t="s">
        <v>208</v>
      </c>
      <c r="AU94" s="20" t="s">
        <v>86</v>
      </c>
    </row>
    <row r="95" spans="1:65" s="2" customFormat="1" ht="19.5">
      <c r="A95" s="37"/>
      <c r="B95" s="38"/>
      <c r="C95" s="39"/>
      <c r="D95" s="194" t="s">
        <v>252</v>
      </c>
      <c r="E95" s="39"/>
      <c r="F95" s="222" t="s">
        <v>827</v>
      </c>
      <c r="G95" s="39"/>
      <c r="H95" s="39"/>
      <c r="I95" s="196"/>
      <c r="J95" s="39"/>
      <c r="K95" s="39"/>
      <c r="L95" s="42"/>
      <c r="M95" s="197"/>
      <c r="N95" s="198"/>
      <c r="O95" s="67"/>
      <c r="P95" s="67"/>
      <c r="Q95" s="67"/>
      <c r="R95" s="67"/>
      <c r="S95" s="67"/>
      <c r="T95" s="68"/>
      <c r="U95" s="37"/>
      <c r="V95" s="37"/>
      <c r="W95" s="37"/>
      <c r="X95" s="37"/>
      <c r="Y95" s="37"/>
      <c r="Z95" s="37"/>
      <c r="AA95" s="37"/>
      <c r="AB95" s="37"/>
      <c r="AC95" s="37"/>
      <c r="AD95" s="37"/>
      <c r="AE95" s="37"/>
      <c r="AT95" s="20" t="s">
        <v>252</v>
      </c>
      <c r="AU95" s="20" t="s">
        <v>86</v>
      </c>
    </row>
    <row r="96" spans="1:65" s="13" customFormat="1" ht="11.25">
      <c r="B96" s="201"/>
      <c r="C96" s="202"/>
      <c r="D96" s="194" t="s">
        <v>210</v>
      </c>
      <c r="E96" s="203" t="s">
        <v>19</v>
      </c>
      <c r="F96" s="204" t="s">
        <v>1055</v>
      </c>
      <c r="G96" s="202"/>
      <c r="H96" s="203" t="s">
        <v>19</v>
      </c>
      <c r="I96" s="205"/>
      <c r="J96" s="202"/>
      <c r="K96" s="202"/>
      <c r="L96" s="206"/>
      <c r="M96" s="207"/>
      <c r="N96" s="208"/>
      <c r="O96" s="208"/>
      <c r="P96" s="208"/>
      <c r="Q96" s="208"/>
      <c r="R96" s="208"/>
      <c r="S96" s="208"/>
      <c r="T96" s="209"/>
      <c r="AT96" s="210" t="s">
        <v>210</v>
      </c>
      <c r="AU96" s="210" t="s">
        <v>86</v>
      </c>
      <c r="AV96" s="13" t="s">
        <v>84</v>
      </c>
      <c r="AW96" s="13" t="s">
        <v>37</v>
      </c>
      <c r="AX96" s="13" t="s">
        <v>77</v>
      </c>
      <c r="AY96" s="210" t="s">
        <v>197</v>
      </c>
    </row>
    <row r="97" spans="1:65" s="13" customFormat="1" ht="11.25">
      <c r="B97" s="201"/>
      <c r="C97" s="202"/>
      <c r="D97" s="194" t="s">
        <v>210</v>
      </c>
      <c r="E97" s="203" t="s">
        <v>19</v>
      </c>
      <c r="F97" s="204" t="s">
        <v>1056</v>
      </c>
      <c r="G97" s="202"/>
      <c r="H97" s="203" t="s">
        <v>19</v>
      </c>
      <c r="I97" s="205"/>
      <c r="J97" s="202"/>
      <c r="K97" s="202"/>
      <c r="L97" s="206"/>
      <c r="M97" s="207"/>
      <c r="N97" s="208"/>
      <c r="O97" s="208"/>
      <c r="P97" s="208"/>
      <c r="Q97" s="208"/>
      <c r="R97" s="208"/>
      <c r="S97" s="208"/>
      <c r="T97" s="209"/>
      <c r="AT97" s="210" t="s">
        <v>210</v>
      </c>
      <c r="AU97" s="210" t="s">
        <v>86</v>
      </c>
      <c r="AV97" s="13" t="s">
        <v>84</v>
      </c>
      <c r="AW97" s="13" t="s">
        <v>37</v>
      </c>
      <c r="AX97" s="13" t="s">
        <v>77</v>
      </c>
      <c r="AY97" s="210" t="s">
        <v>197</v>
      </c>
    </row>
    <row r="98" spans="1:65" s="14" customFormat="1" ht="11.25">
      <c r="B98" s="211"/>
      <c r="C98" s="212"/>
      <c r="D98" s="194" t="s">
        <v>210</v>
      </c>
      <c r="E98" s="213" t="s">
        <v>19</v>
      </c>
      <c r="F98" s="214" t="s">
        <v>1057</v>
      </c>
      <c r="G98" s="212"/>
      <c r="H98" s="215">
        <v>4.7</v>
      </c>
      <c r="I98" s="216"/>
      <c r="J98" s="212"/>
      <c r="K98" s="212"/>
      <c r="L98" s="217"/>
      <c r="M98" s="218"/>
      <c r="N98" s="219"/>
      <c r="O98" s="219"/>
      <c r="P98" s="219"/>
      <c r="Q98" s="219"/>
      <c r="R98" s="219"/>
      <c r="S98" s="219"/>
      <c r="T98" s="220"/>
      <c r="AT98" s="221" t="s">
        <v>210</v>
      </c>
      <c r="AU98" s="221" t="s">
        <v>86</v>
      </c>
      <c r="AV98" s="14" t="s">
        <v>86</v>
      </c>
      <c r="AW98" s="14" t="s">
        <v>37</v>
      </c>
      <c r="AX98" s="14" t="s">
        <v>84</v>
      </c>
      <c r="AY98" s="221" t="s">
        <v>197</v>
      </c>
    </row>
    <row r="99" spans="1:65" s="2" customFormat="1" ht="24.2" customHeight="1">
      <c r="A99" s="37"/>
      <c r="B99" s="38"/>
      <c r="C99" s="181" t="s">
        <v>86</v>
      </c>
      <c r="D99" s="181" t="s">
        <v>199</v>
      </c>
      <c r="E99" s="182" t="s">
        <v>200</v>
      </c>
      <c r="F99" s="183" t="s">
        <v>201</v>
      </c>
      <c r="G99" s="184" t="s">
        <v>202</v>
      </c>
      <c r="H99" s="185">
        <v>10.89</v>
      </c>
      <c r="I99" s="186"/>
      <c r="J99" s="187">
        <f>ROUND(I99*H99,2)</f>
        <v>0</v>
      </c>
      <c r="K99" s="183" t="s">
        <v>203</v>
      </c>
      <c r="L99" s="42"/>
      <c r="M99" s="188" t="s">
        <v>19</v>
      </c>
      <c r="N99" s="189" t="s">
        <v>48</v>
      </c>
      <c r="O99" s="67"/>
      <c r="P99" s="190">
        <f>O99*H99</f>
        <v>0</v>
      </c>
      <c r="Q99" s="190">
        <v>0</v>
      </c>
      <c r="R99" s="190">
        <f>Q99*H99</f>
        <v>0</v>
      </c>
      <c r="S99" s="190">
        <v>0.29499999999999998</v>
      </c>
      <c r="T99" s="191">
        <f>S99*H99</f>
        <v>3.2125499999999998</v>
      </c>
      <c r="U99" s="37"/>
      <c r="V99" s="37"/>
      <c r="W99" s="37"/>
      <c r="X99" s="37"/>
      <c r="Y99" s="37"/>
      <c r="Z99" s="37"/>
      <c r="AA99" s="37"/>
      <c r="AB99" s="37"/>
      <c r="AC99" s="37"/>
      <c r="AD99" s="37"/>
      <c r="AE99" s="37"/>
      <c r="AR99" s="192" t="s">
        <v>204</v>
      </c>
      <c r="AT99" s="192" t="s">
        <v>199</v>
      </c>
      <c r="AU99" s="192" t="s">
        <v>86</v>
      </c>
      <c r="AY99" s="20" t="s">
        <v>197</v>
      </c>
      <c r="BE99" s="193">
        <f>IF(N99="základní",J99,0)</f>
        <v>0</v>
      </c>
      <c r="BF99" s="193">
        <f>IF(N99="snížená",J99,0)</f>
        <v>0</v>
      </c>
      <c r="BG99" s="193">
        <f>IF(N99="zákl. přenesená",J99,0)</f>
        <v>0</v>
      </c>
      <c r="BH99" s="193">
        <f>IF(N99="sníž. přenesená",J99,0)</f>
        <v>0</v>
      </c>
      <c r="BI99" s="193">
        <f>IF(N99="nulová",J99,0)</f>
        <v>0</v>
      </c>
      <c r="BJ99" s="20" t="s">
        <v>84</v>
      </c>
      <c r="BK99" s="193">
        <f>ROUND(I99*H99,2)</f>
        <v>0</v>
      </c>
      <c r="BL99" s="20" t="s">
        <v>204</v>
      </c>
      <c r="BM99" s="192" t="s">
        <v>205</v>
      </c>
    </row>
    <row r="100" spans="1:65" s="2" customFormat="1" ht="29.25">
      <c r="A100" s="37"/>
      <c r="B100" s="38"/>
      <c r="C100" s="39"/>
      <c r="D100" s="194" t="s">
        <v>206</v>
      </c>
      <c r="E100" s="39"/>
      <c r="F100" s="195" t="s">
        <v>207</v>
      </c>
      <c r="G100" s="39"/>
      <c r="H100" s="39"/>
      <c r="I100" s="196"/>
      <c r="J100" s="39"/>
      <c r="K100" s="39"/>
      <c r="L100" s="42"/>
      <c r="M100" s="197"/>
      <c r="N100" s="198"/>
      <c r="O100" s="67"/>
      <c r="P100" s="67"/>
      <c r="Q100" s="67"/>
      <c r="R100" s="67"/>
      <c r="S100" s="67"/>
      <c r="T100" s="68"/>
      <c r="U100" s="37"/>
      <c r="V100" s="37"/>
      <c r="W100" s="37"/>
      <c r="X100" s="37"/>
      <c r="Y100" s="37"/>
      <c r="Z100" s="37"/>
      <c r="AA100" s="37"/>
      <c r="AB100" s="37"/>
      <c r="AC100" s="37"/>
      <c r="AD100" s="37"/>
      <c r="AE100" s="37"/>
      <c r="AT100" s="20" t="s">
        <v>206</v>
      </c>
      <c r="AU100" s="20" t="s">
        <v>86</v>
      </c>
    </row>
    <row r="101" spans="1:65" s="2" customFormat="1" ht="11.25">
      <c r="A101" s="37"/>
      <c r="B101" s="38"/>
      <c r="C101" s="39"/>
      <c r="D101" s="199" t="s">
        <v>208</v>
      </c>
      <c r="E101" s="39"/>
      <c r="F101" s="200" t="s">
        <v>209</v>
      </c>
      <c r="G101" s="39"/>
      <c r="H101" s="39"/>
      <c r="I101" s="196"/>
      <c r="J101" s="39"/>
      <c r="K101" s="39"/>
      <c r="L101" s="42"/>
      <c r="M101" s="197"/>
      <c r="N101" s="198"/>
      <c r="O101" s="67"/>
      <c r="P101" s="67"/>
      <c r="Q101" s="67"/>
      <c r="R101" s="67"/>
      <c r="S101" s="67"/>
      <c r="T101" s="68"/>
      <c r="U101" s="37"/>
      <c r="V101" s="37"/>
      <c r="W101" s="37"/>
      <c r="X101" s="37"/>
      <c r="Y101" s="37"/>
      <c r="Z101" s="37"/>
      <c r="AA101" s="37"/>
      <c r="AB101" s="37"/>
      <c r="AC101" s="37"/>
      <c r="AD101" s="37"/>
      <c r="AE101" s="37"/>
      <c r="AT101" s="20" t="s">
        <v>208</v>
      </c>
      <c r="AU101" s="20" t="s">
        <v>86</v>
      </c>
    </row>
    <row r="102" spans="1:65" s="2" customFormat="1" ht="39">
      <c r="A102" s="37"/>
      <c r="B102" s="38"/>
      <c r="C102" s="39"/>
      <c r="D102" s="194" t="s">
        <v>252</v>
      </c>
      <c r="E102" s="39"/>
      <c r="F102" s="222" t="s">
        <v>1058</v>
      </c>
      <c r="G102" s="39"/>
      <c r="H102" s="39"/>
      <c r="I102" s="196"/>
      <c r="J102" s="39"/>
      <c r="K102" s="39"/>
      <c r="L102" s="42"/>
      <c r="M102" s="197"/>
      <c r="N102" s="198"/>
      <c r="O102" s="67"/>
      <c r="P102" s="67"/>
      <c r="Q102" s="67"/>
      <c r="R102" s="67"/>
      <c r="S102" s="67"/>
      <c r="T102" s="68"/>
      <c r="U102" s="37"/>
      <c r="V102" s="37"/>
      <c r="W102" s="37"/>
      <c r="X102" s="37"/>
      <c r="Y102" s="37"/>
      <c r="Z102" s="37"/>
      <c r="AA102" s="37"/>
      <c r="AB102" s="37"/>
      <c r="AC102" s="37"/>
      <c r="AD102" s="37"/>
      <c r="AE102" s="37"/>
      <c r="AT102" s="20" t="s">
        <v>252</v>
      </c>
      <c r="AU102" s="20" t="s">
        <v>86</v>
      </c>
    </row>
    <row r="103" spans="1:65" s="13" customFormat="1" ht="11.25">
      <c r="B103" s="201"/>
      <c r="C103" s="202"/>
      <c r="D103" s="194" t="s">
        <v>210</v>
      </c>
      <c r="E103" s="203" t="s">
        <v>19</v>
      </c>
      <c r="F103" s="204" t="s">
        <v>1059</v>
      </c>
      <c r="G103" s="202"/>
      <c r="H103" s="203" t="s">
        <v>19</v>
      </c>
      <c r="I103" s="205"/>
      <c r="J103" s="202"/>
      <c r="K103" s="202"/>
      <c r="L103" s="206"/>
      <c r="M103" s="207"/>
      <c r="N103" s="208"/>
      <c r="O103" s="208"/>
      <c r="P103" s="208"/>
      <c r="Q103" s="208"/>
      <c r="R103" s="208"/>
      <c r="S103" s="208"/>
      <c r="T103" s="209"/>
      <c r="AT103" s="210" t="s">
        <v>210</v>
      </c>
      <c r="AU103" s="210" t="s">
        <v>86</v>
      </c>
      <c r="AV103" s="13" t="s">
        <v>84</v>
      </c>
      <c r="AW103" s="13" t="s">
        <v>37</v>
      </c>
      <c r="AX103" s="13" t="s">
        <v>77</v>
      </c>
      <c r="AY103" s="210" t="s">
        <v>197</v>
      </c>
    </row>
    <row r="104" spans="1:65" s="13" customFormat="1" ht="22.5">
      <c r="B104" s="201"/>
      <c r="C104" s="202"/>
      <c r="D104" s="194" t="s">
        <v>210</v>
      </c>
      <c r="E104" s="203" t="s">
        <v>19</v>
      </c>
      <c r="F104" s="204" t="s">
        <v>1060</v>
      </c>
      <c r="G104" s="202"/>
      <c r="H104" s="203" t="s">
        <v>19</v>
      </c>
      <c r="I104" s="205"/>
      <c r="J104" s="202"/>
      <c r="K104" s="202"/>
      <c r="L104" s="206"/>
      <c r="M104" s="207"/>
      <c r="N104" s="208"/>
      <c r="O104" s="208"/>
      <c r="P104" s="208"/>
      <c r="Q104" s="208"/>
      <c r="R104" s="208"/>
      <c r="S104" s="208"/>
      <c r="T104" s="209"/>
      <c r="AT104" s="210" t="s">
        <v>210</v>
      </c>
      <c r="AU104" s="210" t="s">
        <v>86</v>
      </c>
      <c r="AV104" s="13" t="s">
        <v>84</v>
      </c>
      <c r="AW104" s="13" t="s">
        <v>37</v>
      </c>
      <c r="AX104" s="13" t="s">
        <v>77</v>
      </c>
      <c r="AY104" s="210" t="s">
        <v>197</v>
      </c>
    </row>
    <row r="105" spans="1:65" s="14" customFormat="1" ht="11.25">
      <c r="B105" s="211"/>
      <c r="C105" s="212"/>
      <c r="D105" s="194" t="s">
        <v>210</v>
      </c>
      <c r="E105" s="213" t="s">
        <v>19</v>
      </c>
      <c r="F105" s="214" t="s">
        <v>1061</v>
      </c>
      <c r="G105" s="212"/>
      <c r="H105" s="215">
        <v>10.89</v>
      </c>
      <c r="I105" s="216"/>
      <c r="J105" s="212"/>
      <c r="K105" s="212"/>
      <c r="L105" s="217"/>
      <c r="M105" s="218"/>
      <c r="N105" s="219"/>
      <c r="O105" s="219"/>
      <c r="P105" s="219"/>
      <c r="Q105" s="219"/>
      <c r="R105" s="219"/>
      <c r="S105" s="219"/>
      <c r="T105" s="220"/>
      <c r="AT105" s="221" t="s">
        <v>210</v>
      </c>
      <c r="AU105" s="221" t="s">
        <v>86</v>
      </c>
      <c r="AV105" s="14" t="s">
        <v>86</v>
      </c>
      <c r="AW105" s="14" t="s">
        <v>37</v>
      </c>
      <c r="AX105" s="14" t="s">
        <v>84</v>
      </c>
      <c r="AY105" s="221" t="s">
        <v>197</v>
      </c>
    </row>
    <row r="106" spans="1:65" s="2" customFormat="1" ht="24.2" customHeight="1">
      <c r="A106" s="37"/>
      <c r="B106" s="38"/>
      <c r="C106" s="181" t="s">
        <v>151</v>
      </c>
      <c r="D106" s="181" t="s">
        <v>199</v>
      </c>
      <c r="E106" s="182" t="s">
        <v>1062</v>
      </c>
      <c r="F106" s="183" t="s">
        <v>1063</v>
      </c>
      <c r="G106" s="184" t="s">
        <v>202</v>
      </c>
      <c r="H106" s="185">
        <v>10.89</v>
      </c>
      <c r="I106" s="186"/>
      <c r="J106" s="187">
        <f>ROUND(I106*H106,2)</f>
        <v>0</v>
      </c>
      <c r="K106" s="183" t="s">
        <v>203</v>
      </c>
      <c r="L106" s="42"/>
      <c r="M106" s="188" t="s">
        <v>19</v>
      </c>
      <c r="N106" s="189" t="s">
        <v>48</v>
      </c>
      <c r="O106" s="67"/>
      <c r="P106" s="190">
        <f>O106*H106</f>
        <v>0</v>
      </c>
      <c r="Q106" s="190">
        <v>0</v>
      </c>
      <c r="R106" s="190">
        <f>Q106*H106</f>
        <v>0</v>
      </c>
      <c r="S106" s="190">
        <v>0.17</v>
      </c>
      <c r="T106" s="191">
        <f>S106*H106</f>
        <v>1.8513000000000002</v>
      </c>
      <c r="U106" s="37"/>
      <c r="V106" s="37"/>
      <c r="W106" s="37"/>
      <c r="X106" s="37"/>
      <c r="Y106" s="37"/>
      <c r="Z106" s="37"/>
      <c r="AA106" s="37"/>
      <c r="AB106" s="37"/>
      <c r="AC106" s="37"/>
      <c r="AD106" s="37"/>
      <c r="AE106" s="37"/>
      <c r="AR106" s="192" t="s">
        <v>204</v>
      </c>
      <c r="AT106" s="192" t="s">
        <v>199</v>
      </c>
      <c r="AU106" s="192" t="s">
        <v>86</v>
      </c>
      <c r="AY106" s="20" t="s">
        <v>197</v>
      </c>
      <c r="BE106" s="193">
        <f>IF(N106="základní",J106,0)</f>
        <v>0</v>
      </c>
      <c r="BF106" s="193">
        <f>IF(N106="snížená",J106,0)</f>
        <v>0</v>
      </c>
      <c r="BG106" s="193">
        <f>IF(N106="zákl. přenesená",J106,0)</f>
        <v>0</v>
      </c>
      <c r="BH106" s="193">
        <f>IF(N106="sníž. přenesená",J106,0)</f>
        <v>0</v>
      </c>
      <c r="BI106" s="193">
        <f>IF(N106="nulová",J106,0)</f>
        <v>0</v>
      </c>
      <c r="BJ106" s="20" t="s">
        <v>84</v>
      </c>
      <c r="BK106" s="193">
        <f>ROUND(I106*H106,2)</f>
        <v>0</v>
      </c>
      <c r="BL106" s="20" t="s">
        <v>204</v>
      </c>
      <c r="BM106" s="192" t="s">
        <v>1064</v>
      </c>
    </row>
    <row r="107" spans="1:65" s="2" customFormat="1" ht="29.25">
      <c r="A107" s="37"/>
      <c r="B107" s="38"/>
      <c r="C107" s="39"/>
      <c r="D107" s="194" t="s">
        <v>206</v>
      </c>
      <c r="E107" s="39"/>
      <c r="F107" s="195" t="s">
        <v>1065</v>
      </c>
      <c r="G107" s="39"/>
      <c r="H107" s="39"/>
      <c r="I107" s="196"/>
      <c r="J107" s="39"/>
      <c r="K107" s="39"/>
      <c r="L107" s="42"/>
      <c r="M107" s="197"/>
      <c r="N107" s="198"/>
      <c r="O107" s="67"/>
      <c r="P107" s="67"/>
      <c r="Q107" s="67"/>
      <c r="R107" s="67"/>
      <c r="S107" s="67"/>
      <c r="T107" s="68"/>
      <c r="U107" s="37"/>
      <c r="V107" s="37"/>
      <c r="W107" s="37"/>
      <c r="X107" s="37"/>
      <c r="Y107" s="37"/>
      <c r="Z107" s="37"/>
      <c r="AA107" s="37"/>
      <c r="AB107" s="37"/>
      <c r="AC107" s="37"/>
      <c r="AD107" s="37"/>
      <c r="AE107" s="37"/>
      <c r="AT107" s="20" t="s">
        <v>206</v>
      </c>
      <c r="AU107" s="20" t="s">
        <v>86</v>
      </c>
    </row>
    <row r="108" spans="1:65" s="2" customFormat="1" ht="11.25">
      <c r="A108" s="37"/>
      <c r="B108" s="38"/>
      <c r="C108" s="39"/>
      <c r="D108" s="199" t="s">
        <v>208</v>
      </c>
      <c r="E108" s="39"/>
      <c r="F108" s="200" t="s">
        <v>1066</v>
      </c>
      <c r="G108" s="39"/>
      <c r="H108" s="39"/>
      <c r="I108" s="196"/>
      <c r="J108" s="39"/>
      <c r="K108" s="39"/>
      <c r="L108" s="42"/>
      <c r="M108" s="197"/>
      <c r="N108" s="198"/>
      <c r="O108" s="67"/>
      <c r="P108" s="67"/>
      <c r="Q108" s="67"/>
      <c r="R108" s="67"/>
      <c r="S108" s="67"/>
      <c r="T108" s="68"/>
      <c r="U108" s="37"/>
      <c r="V108" s="37"/>
      <c r="W108" s="37"/>
      <c r="X108" s="37"/>
      <c r="Y108" s="37"/>
      <c r="Z108" s="37"/>
      <c r="AA108" s="37"/>
      <c r="AB108" s="37"/>
      <c r="AC108" s="37"/>
      <c r="AD108" s="37"/>
      <c r="AE108" s="37"/>
      <c r="AT108" s="20" t="s">
        <v>208</v>
      </c>
      <c r="AU108" s="20" t="s">
        <v>86</v>
      </c>
    </row>
    <row r="109" spans="1:65" s="13" customFormat="1" ht="11.25">
      <c r="B109" s="201"/>
      <c r="C109" s="202"/>
      <c r="D109" s="194" t="s">
        <v>210</v>
      </c>
      <c r="E109" s="203" t="s">
        <v>19</v>
      </c>
      <c r="F109" s="204" t="s">
        <v>1059</v>
      </c>
      <c r="G109" s="202"/>
      <c r="H109" s="203" t="s">
        <v>19</v>
      </c>
      <c r="I109" s="205"/>
      <c r="J109" s="202"/>
      <c r="K109" s="202"/>
      <c r="L109" s="206"/>
      <c r="M109" s="207"/>
      <c r="N109" s="208"/>
      <c r="O109" s="208"/>
      <c r="P109" s="208"/>
      <c r="Q109" s="208"/>
      <c r="R109" s="208"/>
      <c r="S109" s="208"/>
      <c r="T109" s="209"/>
      <c r="AT109" s="210" t="s">
        <v>210</v>
      </c>
      <c r="AU109" s="210" t="s">
        <v>86</v>
      </c>
      <c r="AV109" s="13" t="s">
        <v>84</v>
      </c>
      <c r="AW109" s="13" t="s">
        <v>37</v>
      </c>
      <c r="AX109" s="13" t="s">
        <v>77</v>
      </c>
      <c r="AY109" s="210" t="s">
        <v>197</v>
      </c>
    </row>
    <row r="110" spans="1:65" s="13" customFormat="1" ht="22.5">
      <c r="B110" s="201"/>
      <c r="C110" s="202"/>
      <c r="D110" s="194" t="s">
        <v>210</v>
      </c>
      <c r="E110" s="203" t="s">
        <v>19</v>
      </c>
      <c r="F110" s="204" t="s">
        <v>1067</v>
      </c>
      <c r="G110" s="202"/>
      <c r="H110" s="203" t="s">
        <v>19</v>
      </c>
      <c r="I110" s="205"/>
      <c r="J110" s="202"/>
      <c r="K110" s="202"/>
      <c r="L110" s="206"/>
      <c r="M110" s="207"/>
      <c r="N110" s="208"/>
      <c r="O110" s="208"/>
      <c r="P110" s="208"/>
      <c r="Q110" s="208"/>
      <c r="R110" s="208"/>
      <c r="S110" s="208"/>
      <c r="T110" s="209"/>
      <c r="AT110" s="210" t="s">
        <v>210</v>
      </c>
      <c r="AU110" s="210" t="s">
        <v>86</v>
      </c>
      <c r="AV110" s="13" t="s">
        <v>84</v>
      </c>
      <c r="AW110" s="13" t="s">
        <v>37</v>
      </c>
      <c r="AX110" s="13" t="s">
        <v>77</v>
      </c>
      <c r="AY110" s="210" t="s">
        <v>197</v>
      </c>
    </row>
    <row r="111" spans="1:65" s="14" customFormat="1" ht="11.25">
      <c r="B111" s="211"/>
      <c r="C111" s="212"/>
      <c r="D111" s="194" t="s">
        <v>210</v>
      </c>
      <c r="E111" s="213" t="s">
        <v>19</v>
      </c>
      <c r="F111" s="214" t="s">
        <v>1061</v>
      </c>
      <c r="G111" s="212"/>
      <c r="H111" s="215">
        <v>10.89</v>
      </c>
      <c r="I111" s="216"/>
      <c r="J111" s="212"/>
      <c r="K111" s="212"/>
      <c r="L111" s="217"/>
      <c r="M111" s="218"/>
      <c r="N111" s="219"/>
      <c r="O111" s="219"/>
      <c r="P111" s="219"/>
      <c r="Q111" s="219"/>
      <c r="R111" s="219"/>
      <c r="S111" s="219"/>
      <c r="T111" s="220"/>
      <c r="AT111" s="221" t="s">
        <v>210</v>
      </c>
      <c r="AU111" s="221" t="s">
        <v>86</v>
      </c>
      <c r="AV111" s="14" t="s">
        <v>86</v>
      </c>
      <c r="AW111" s="14" t="s">
        <v>37</v>
      </c>
      <c r="AX111" s="14" t="s">
        <v>84</v>
      </c>
      <c r="AY111" s="221" t="s">
        <v>197</v>
      </c>
    </row>
    <row r="112" spans="1:65" s="2" customFormat="1" ht="24.2" customHeight="1">
      <c r="A112" s="37"/>
      <c r="B112" s="38"/>
      <c r="C112" s="181" t="s">
        <v>204</v>
      </c>
      <c r="D112" s="181" t="s">
        <v>199</v>
      </c>
      <c r="E112" s="182" t="s">
        <v>222</v>
      </c>
      <c r="F112" s="183" t="s">
        <v>223</v>
      </c>
      <c r="G112" s="184" t="s">
        <v>202</v>
      </c>
      <c r="H112" s="185">
        <v>13.114000000000001</v>
      </c>
      <c r="I112" s="186"/>
      <c r="J112" s="187">
        <f>ROUND(I112*H112,2)</f>
        <v>0</v>
      </c>
      <c r="K112" s="183" t="s">
        <v>203</v>
      </c>
      <c r="L112" s="42"/>
      <c r="M112" s="188" t="s">
        <v>19</v>
      </c>
      <c r="N112" s="189" t="s">
        <v>48</v>
      </c>
      <c r="O112" s="67"/>
      <c r="P112" s="190">
        <f>O112*H112</f>
        <v>0</v>
      </c>
      <c r="Q112" s="190">
        <v>0</v>
      </c>
      <c r="R112" s="190">
        <f>Q112*H112</f>
        <v>0</v>
      </c>
      <c r="S112" s="190">
        <v>0.28999999999999998</v>
      </c>
      <c r="T112" s="191">
        <f>S112*H112</f>
        <v>3.8030599999999999</v>
      </c>
      <c r="U112" s="37"/>
      <c r="V112" s="37"/>
      <c r="W112" s="37"/>
      <c r="X112" s="37"/>
      <c r="Y112" s="37"/>
      <c r="Z112" s="37"/>
      <c r="AA112" s="37"/>
      <c r="AB112" s="37"/>
      <c r="AC112" s="37"/>
      <c r="AD112" s="37"/>
      <c r="AE112" s="37"/>
      <c r="AR112" s="192" t="s">
        <v>204</v>
      </c>
      <c r="AT112" s="192" t="s">
        <v>199</v>
      </c>
      <c r="AU112" s="192" t="s">
        <v>86</v>
      </c>
      <c r="AY112" s="20" t="s">
        <v>197</v>
      </c>
      <c r="BE112" s="193">
        <f>IF(N112="základní",J112,0)</f>
        <v>0</v>
      </c>
      <c r="BF112" s="193">
        <f>IF(N112="snížená",J112,0)</f>
        <v>0</v>
      </c>
      <c r="BG112" s="193">
        <f>IF(N112="zákl. přenesená",J112,0)</f>
        <v>0</v>
      </c>
      <c r="BH112" s="193">
        <f>IF(N112="sníž. přenesená",J112,0)</f>
        <v>0</v>
      </c>
      <c r="BI112" s="193">
        <f>IF(N112="nulová",J112,0)</f>
        <v>0</v>
      </c>
      <c r="BJ112" s="20" t="s">
        <v>84</v>
      </c>
      <c r="BK112" s="193">
        <f>ROUND(I112*H112,2)</f>
        <v>0</v>
      </c>
      <c r="BL112" s="20" t="s">
        <v>204</v>
      </c>
      <c r="BM112" s="192" t="s">
        <v>841</v>
      </c>
    </row>
    <row r="113" spans="1:65" s="2" customFormat="1" ht="39">
      <c r="A113" s="37"/>
      <c r="B113" s="38"/>
      <c r="C113" s="39"/>
      <c r="D113" s="194" t="s">
        <v>206</v>
      </c>
      <c r="E113" s="39"/>
      <c r="F113" s="195" t="s">
        <v>225</v>
      </c>
      <c r="G113" s="39"/>
      <c r="H113" s="39"/>
      <c r="I113" s="196"/>
      <c r="J113" s="39"/>
      <c r="K113" s="39"/>
      <c r="L113" s="42"/>
      <c r="M113" s="197"/>
      <c r="N113" s="198"/>
      <c r="O113" s="67"/>
      <c r="P113" s="67"/>
      <c r="Q113" s="67"/>
      <c r="R113" s="67"/>
      <c r="S113" s="67"/>
      <c r="T113" s="68"/>
      <c r="U113" s="37"/>
      <c r="V113" s="37"/>
      <c r="W113" s="37"/>
      <c r="X113" s="37"/>
      <c r="Y113" s="37"/>
      <c r="Z113" s="37"/>
      <c r="AA113" s="37"/>
      <c r="AB113" s="37"/>
      <c r="AC113" s="37"/>
      <c r="AD113" s="37"/>
      <c r="AE113" s="37"/>
      <c r="AT113" s="20" t="s">
        <v>206</v>
      </c>
      <c r="AU113" s="20" t="s">
        <v>86</v>
      </c>
    </row>
    <row r="114" spans="1:65" s="2" customFormat="1" ht="11.25">
      <c r="A114" s="37"/>
      <c r="B114" s="38"/>
      <c r="C114" s="39"/>
      <c r="D114" s="199" t="s">
        <v>208</v>
      </c>
      <c r="E114" s="39"/>
      <c r="F114" s="200" t="s">
        <v>226</v>
      </c>
      <c r="G114" s="39"/>
      <c r="H114" s="39"/>
      <c r="I114" s="196"/>
      <c r="J114" s="39"/>
      <c r="K114" s="39"/>
      <c r="L114" s="42"/>
      <c r="M114" s="197"/>
      <c r="N114" s="198"/>
      <c r="O114" s="67"/>
      <c r="P114" s="67"/>
      <c r="Q114" s="67"/>
      <c r="R114" s="67"/>
      <c r="S114" s="67"/>
      <c r="T114" s="68"/>
      <c r="U114" s="37"/>
      <c r="V114" s="37"/>
      <c r="W114" s="37"/>
      <c r="X114" s="37"/>
      <c r="Y114" s="37"/>
      <c r="Z114" s="37"/>
      <c r="AA114" s="37"/>
      <c r="AB114" s="37"/>
      <c r="AC114" s="37"/>
      <c r="AD114" s="37"/>
      <c r="AE114" s="37"/>
      <c r="AT114" s="20" t="s">
        <v>208</v>
      </c>
      <c r="AU114" s="20" t="s">
        <v>86</v>
      </c>
    </row>
    <row r="115" spans="1:65" s="13" customFormat="1" ht="11.25">
      <c r="B115" s="201"/>
      <c r="C115" s="202"/>
      <c r="D115" s="194" t="s">
        <v>210</v>
      </c>
      <c r="E115" s="203" t="s">
        <v>19</v>
      </c>
      <c r="F115" s="204" t="s">
        <v>1068</v>
      </c>
      <c r="G115" s="202"/>
      <c r="H115" s="203" t="s">
        <v>19</v>
      </c>
      <c r="I115" s="205"/>
      <c r="J115" s="202"/>
      <c r="K115" s="202"/>
      <c r="L115" s="206"/>
      <c r="M115" s="207"/>
      <c r="N115" s="208"/>
      <c r="O115" s="208"/>
      <c r="P115" s="208"/>
      <c r="Q115" s="208"/>
      <c r="R115" s="208"/>
      <c r="S115" s="208"/>
      <c r="T115" s="209"/>
      <c r="AT115" s="210" t="s">
        <v>210</v>
      </c>
      <c r="AU115" s="210" t="s">
        <v>86</v>
      </c>
      <c r="AV115" s="13" t="s">
        <v>84</v>
      </c>
      <c r="AW115" s="13" t="s">
        <v>37</v>
      </c>
      <c r="AX115" s="13" t="s">
        <v>77</v>
      </c>
      <c r="AY115" s="210" t="s">
        <v>197</v>
      </c>
    </row>
    <row r="116" spans="1:65" s="13" customFormat="1" ht="33.75">
      <c r="B116" s="201"/>
      <c r="C116" s="202"/>
      <c r="D116" s="194" t="s">
        <v>210</v>
      </c>
      <c r="E116" s="203" t="s">
        <v>19</v>
      </c>
      <c r="F116" s="204" t="s">
        <v>1069</v>
      </c>
      <c r="G116" s="202"/>
      <c r="H116" s="203" t="s">
        <v>19</v>
      </c>
      <c r="I116" s="205"/>
      <c r="J116" s="202"/>
      <c r="K116" s="202"/>
      <c r="L116" s="206"/>
      <c r="M116" s="207"/>
      <c r="N116" s="208"/>
      <c r="O116" s="208"/>
      <c r="P116" s="208"/>
      <c r="Q116" s="208"/>
      <c r="R116" s="208"/>
      <c r="S116" s="208"/>
      <c r="T116" s="209"/>
      <c r="AT116" s="210" t="s">
        <v>210</v>
      </c>
      <c r="AU116" s="210" t="s">
        <v>86</v>
      </c>
      <c r="AV116" s="13" t="s">
        <v>84</v>
      </c>
      <c r="AW116" s="13" t="s">
        <v>37</v>
      </c>
      <c r="AX116" s="13" t="s">
        <v>77</v>
      </c>
      <c r="AY116" s="210" t="s">
        <v>197</v>
      </c>
    </row>
    <row r="117" spans="1:65" s="14" customFormat="1" ht="11.25">
      <c r="B117" s="211"/>
      <c r="C117" s="212"/>
      <c r="D117" s="194" t="s">
        <v>210</v>
      </c>
      <c r="E117" s="213" t="s">
        <v>19</v>
      </c>
      <c r="F117" s="214" t="s">
        <v>1070</v>
      </c>
      <c r="G117" s="212"/>
      <c r="H117" s="215">
        <v>13.114000000000001</v>
      </c>
      <c r="I117" s="216"/>
      <c r="J117" s="212"/>
      <c r="K117" s="212"/>
      <c r="L117" s="217"/>
      <c r="M117" s="218"/>
      <c r="N117" s="219"/>
      <c r="O117" s="219"/>
      <c r="P117" s="219"/>
      <c r="Q117" s="219"/>
      <c r="R117" s="219"/>
      <c r="S117" s="219"/>
      <c r="T117" s="220"/>
      <c r="AT117" s="221" t="s">
        <v>210</v>
      </c>
      <c r="AU117" s="221" t="s">
        <v>86</v>
      </c>
      <c r="AV117" s="14" t="s">
        <v>86</v>
      </c>
      <c r="AW117" s="14" t="s">
        <v>37</v>
      </c>
      <c r="AX117" s="14" t="s">
        <v>84</v>
      </c>
      <c r="AY117" s="221" t="s">
        <v>197</v>
      </c>
    </row>
    <row r="118" spans="1:65" s="2" customFormat="1" ht="24.2" customHeight="1">
      <c r="A118" s="37"/>
      <c r="B118" s="38"/>
      <c r="C118" s="181" t="s">
        <v>237</v>
      </c>
      <c r="D118" s="181" t="s">
        <v>199</v>
      </c>
      <c r="E118" s="182" t="s">
        <v>605</v>
      </c>
      <c r="F118" s="183" t="s">
        <v>606</v>
      </c>
      <c r="G118" s="184" t="s">
        <v>202</v>
      </c>
      <c r="H118" s="185">
        <v>68.59</v>
      </c>
      <c r="I118" s="186"/>
      <c r="J118" s="187">
        <f>ROUND(I118*H118,2)</f>
        <v>0</v>
      </c>
      <c r="K118" s="183" t="s">
        <v>203</v>
      </c>
      <c r="L118" s="42"/>
      <c r="M118" s="188" t="s">
        <v>19</v>
      </c>
      <c r="N118" s="189" t="s">
        <v>48</v>
      </c>
      <c r="O118" s="67"/>
      <c r="P118" s="190">
        <f>O118*H118</f>
        <v>0</v>
      </c>
      <c r="Q118" s="190">
        <v>0</v>
      </c>
      <c r="R118" s="190">
        <f>Q118*H118</f>
        <v>0</v>
      </c>
      <c r="S118" s="190">
        <v>0.22</v>
      </c>
      <c r="T118" s="191">
        <f>S118*H118</f>
        <v>15.0898</v>
      </c>
      <c r="U118" s="37"/>
      <c r="V118" s="37"/>
      <c r="W118" s="37"/>
      <c r="X118" s="37"/>
      <c r="Y118" s="37"/>
      <c r="Z118" s="37"/>
      <c r="AA118" s="37"/>
      <c r="AB118" s="37"/>
      <c r="AC118" s="37"/>
      <c r="AD118" s="37"/>
      <c r="AE118" s="37"/>
      <c r="AR118" s="192" t="s">
        <v>204</v>
      </c>
      <c r="AT118" s="192" t="s">
        <v>199</v>
      </c>
      <c r="AU118" s="192" t="s">
        <v>86</v>
      </c>
      <c r="AY118" s="20" t="s">
        <v>197</v>
      </c>
      <c r="BE118" s="193">
        <f>IF(N118="základní",J118,0)</f>
        <v>0</v>
      </c>
      <c r="BF118" s="193">
        <f>IF(N118="snížená",J118,0)</f>
        <v>0</v>
      </c>
      <c r="BG118" s="193">
        <f>IF(N118="zákl. přenesená",J118,0)</f>
        <v>0</v>
      </c>
      <c r="BH118" s="193">
        <f>IF(N118="sníž. přenesená",J118,0)</f>
        <v>0</v>
      </c>
      <c r="BI118" s="193">
        <f>IF(N118="nulová",J118,0)</f>
        <v>0</v>
      </c>
      <c r="BJ118" s="20" t="s">
        <v>84</v>
      </c>
      <c r="BK118" s="193">
        <f>ROUND(I118*H118,2)</f>
        <v>0</v>
      </c>
      <c r="BL118" s="20" t="s">
        <v>204</v>
      </c>
      <c r="BM118" s="192" t="s">
        <v>607</v>
      </c>
    </row>
    <row r="119" spans="1:65" s="2" customFormat="1" ht="29.25">
      <c r="A119" s="37"/>
      <c r="B119" s="38"/>
      <c r="C119" s="39"/>
      <c r="D119" s="194" t="s">
        <v>206</v>
      </c>
      <c r="E119" s="39"/>
      <c r="F119" s="195" t="s">
        <v>608</v>
      </c>
      <c r="G119" s="39"/>
      <c r="H119" s="39"/>
      <c r="I119" s="196"/>
      <c r="J119" s="39"/>
      <c r="K119" s="39"/>
      <c r="L119" s="42"/>
      <c r="M119" s="197"/>
      <c r="N119" s="198"/>
      <c r="O119" s="67"/>
      <c r="P119" s="67"/>
      <c r="Q119" s="67"/>
      <c r="R119" s="67"/>
      <c r="S119" s="67"/>
      <c r="T119" s="68"/>
      <c r="U119" s="37"/>
      <c r="V119" s="37"/>
      <c r="W119" s="37"/>
      <c r="X119" s="37"/>
      <c r="Y119" s="37"/>
      <c r="Z119" s="37"/>
      <c r="AA119" s="37"/>
      <c r="AB119" s="37"/>
      <c r="AC119" s="37"/>
      <c r="AD119" s="37"/>
      <c r="AE119" s="37"/>
      <c r="AT119" s="20" t="s">
        <v>206</v>
      </c>
      <c r="AU119" s="20" t="s">
        <v>86</v>
      </c>
    </row>
    <row r="120" spans="1:65" s="2" customFormat="1" ht="11.25">
      <c r="A120" s="37"/>
      <c r="B120" s="38"/>
      <c r="C120" s="39"/>
      <c r="D120" s="199" t="s">
        <v>208</v>
      </c>
      <c r="E120" s="39"/>
      <c r="F120" s="200" t="s">
        <v>609</v>
      </c>
      <c r="G120" s="39"/>
      <c r="H120" s="39"/>
      <c r="I120" s="196"/>
      <c r="J120" s="39"/>
      <c r="K120" s="39"/>
      <c r="L120" s="42"/>
      <c r="M120" s="197"/>
      <c r="N120" s="198"/>
      <c r="O120" s="67"/>
      <c r="P120" s="67"/>
      <c r="Q120" s="67"/>
      <c r="R120" s="67"/>
      <c r="S120" s="67"/>
      <c r="T120" s="68"/>
      <c r="U120" s="37"/>
      <c r="V120" s="37"/>
      <c r="W120" s="37"/>
      <c r="X120" s="37"/>
      <c r="Y120" s="37"/>
      <c r="Z120" s="37"/>
      <c r="AA120" s="37"/>
      <c r="AB120" s="37"/>
      <c r="AC120" s="37"/>
      <c r="AD120" s="37"/>
      <c r="AE120" s="37"/>
      <c r="AT120" s="20" t="s">
        <v>208</v>
      </c>
      <c r="AU120" s="20" t="s">
        <v>86</v>
      </c>
    </row>
    <row r="121" spans="1:65" s="13" customFormat="1" ht="11.25">
      <c r="B121" s="201"/>
      <c r="C121" s="202"/>
      <c r="D121" s="194" t="s">
        <v>210</v>
      </c>
      <c r="E121" s="203" t="s">
        <v>19</v>
      </c>
      <c r="F121" s="204" t="s">
        <v>1068</v>
      </c>
      <c r="G121" s="202"/>
      <c r="H121" s="203" t="s">
        <v>19</v>
      </c>
      <c r="I121" s="205"/>
      <c r="J121" s="202"/>
      <c r="K121" s="202"/>
      <c r="L121" s="206"/>
      <c r="M121" s="207"/>
      <c r="N121" s="208"/>
      <c r="O121" s="208"/>
      <c r="P121" s="208"/>
      <c r="Q121" s="208"/>
      <c r="R121" s="208"/>
      <c r="S121" s="208"/>
      <c r="T121" s="209"/>
      <c r="AT121" s="210" t="s">
        <v>210</v>
      </c>
      <c r="AU121" s="210" t="s">
        <v>86</v>
      </c>
      <c r="AV121" s="13" t="s">
        <v>84</v>
      </c>
      <c r="AW121" s="13" t="s">
        <v>37</v>
      </c>
      <c r="AX121" s="13" t="s">
        <v>77</v>
      </c>
      <c r="AY121" s="210" t="s">
        <v>197</v>
      </c>
    </row>
    <row r="122" spans="1:65" s="13" customFormat="1" ht="22.5">
      <c r="B122" s="201"/>
      <c r="C122" s="202"/>
      <c r="D122" s="194" t="s">
        <v>210</v>
      </c>
      <c r="E122" s="203" t="s">
        <v>19</v>
      </c>
      <c r="F122" s="204" t="s">
        <v>1071</v>
      </c>
      <c r="G122" s="202"/>
      <c r="H122" s="203" t="s">
        <v>19</v>
      </c>
      <c r="I122" s="205"/>
      <c r="J122" s="202"/>
      <c r="K122" s="202"/>
      <c r="L122" s="206"/>
      <c r="M122" s="207"/>
      <c r="N122" s="208"/>
      <c r="O122" s="208"/>
      <c r="P122" s="208"/>
      <c r="Q122" s="208"/>
      <c r="R122" s="208"/>
      <c r="S122" s="208"/>
      <c r="T122" s="209"/>
      <c r="AT122" s="210" t="s">
        <v>210</v>
      </c>
      <c r="AU122" s="210" t="s">
        <v>86</v>
      </c>
      <c r="AV122" s="13" t="s">
        <v>84</v>
      </c>
      <c r="AW122" s="13" t="s">
        <v>37</v>
      </c>
      <c r="AX122" s="13" t="s">
        <v>77</v>
      </c>
      <c r="AY122" s="210" t="s">
        <v>197</v>
      </c>
    </row>
    <row r="123" spans="1:65" s="14" customFormat="1" ht="11.25">
      <c r="B123" s="211"/>
      <c r="C123" s="212"/>
      <c r="D123" s="194" t="s">
        <v>210</v>
      </c>
      <c r="E123" s="213" t="s">
        <v>19</v>
      </c>
      <c r="F123" s="214" t="s">
        <v>1072</v>
      </c>
      <c r="G123" s="212"/>
      <c r="H123" s="215">
        <v>68.59</v>
      </c>
      <c r="I123" s="216"/>
      <c r="J123" s="212"/>
      <c r="K123" s="212"/>
      <c r="L123" s="217"/>
      <c r="M123" s="218"/>
      <c r="N123" s="219"/>
      <c r="O123" s="219"/>
      <c r="P123" s="219"/>
      <c r="Q123" s="219"/>
      <c r="R123" s="219"/>
      <c r="S123" s="219"/>
      <c r="T123" s="220"/>
      <c r="AT123" s="221" t="s">
        <v>210</v>
      </c>
      <c r="AU123" s="221" t="s">
        <v>86</v>
      </c>
      <c r="AV123" s="14" t="s">
        <v>86</v>
      </c>
      <c r="AW123" s="14" t="s">
        <v>37</v>
      </c>
      <c r="AX123" s="14" t="s">
        <v>84</v>
      </c>
      <c r="AY123" s="221" t="s">
        <v>197</v>
      </c>
    </row>
    <row r="124" spans="1:65" s="2" customFormat="1" ht="24.2" customHeight="1">
      <c r="A124" s="37"/>
      <c r="B124" s="38"/>
      <c r="C124" s="181" t="s">
        <v>246</v>
      </c>
      <c r="D124" s="181" t="s">
        <v>199</v>
      </c>
      <c r="E124" s="182" t="s">
        <v>229</v>
      </c>
      <c r="F124" s="183" t="s">
        <v>230</v>
      </c>
      <c r="G124" s="184" t="s">
        <v>202</v>
      </c>
      <c r="H124" s="185">
        <v>81.972999999999999</v>
      </c>
      <c r="I124" s="186"/>
      <c r="J124" s="187">
        <f>ROUND(I124*H124,2)</f>
        <v>0</v>
      </c>
      <c r="K124" s="183" t="s">
        <v>203</v>
      </c>
      <c r="L124" s="42"/>
      <c r="M124" s="188" t="s">
        <v>19</v>
      </c>
      <c r="N124" s="189" t="s">
        <v>48</v>
      </c>
      <c r="O124" s="67"/>
      <c r="P124" s="190">
        <f>O124*H124</f>
        <v>0</v>
      </c>
      <c r="Q124" s="190">
        <v>0</v>
      </c>
      <c r="R124" s="190">
        <f>Q124*H124</f>
        <v>0</v>
      </c>
      <c r="S124" s="190">
        <v>0.70899999999999996</v>
      </c>
      <c r="T124" s="191">
        <f>S124*H124</f>
        <v>58.118856999999998</v>
      </c>
      <c r="U124" s="37"/>
      <c r="V124" s="37"/>
      <c r="W124" s="37"/>
      <c r="X124" s="37"/>
      <c r="Y124" s="37"/>
      <c r="Z124" s="37"/>
      <c r="AA124" s="37"/>
      <c r="AB124" s="37"/>
      <c r="AC124" s="37"/>
      <c r="AD124" s="37"/>
      <c r="AE124" s="37"/>
      <c r="AR124" s="192" t="s">
        <v>204</v>
      </c>
      <c r="AT124" s="192" t="s">
        <v>199</v>
      </c>
      <c r="AU124" s="192" t="s">
        <v>86</v>
      </c>
      <c r="AY124" s="20" t="s">
        <v>197</v>
      </c>
      <c r="BE124" s="193">
        <f>IF(N124="základní",J124,0)</f>
        <v>0</v>
      </c>
      <c r="BF124" s="193">
        <f>IF(N124="snížená",J124,0)</f>
        <v>0</v>
      </c>
      <c r="BG124" s="193">
        <f>IF(N124="zákl. přenesená",J124,0)</f>
        <v>0</v>
      </c>
      <c r="BH124" s="193">
        <f>IF(N124="sníž. přenesená",J124,0)</f>
        <v>0</v>
      </c>
      <c r="BI124" s="193">
        <f>IF(N124="nulová",J124,0)</f>
        <v>0</v>
      </c>
      <c r="BJ124" s="20" t="s">
        <v>84</v>
      </c>
      <c r="BK124" s="193">
        <f>ROUND(I124*H124,2)</f>
        <v>0</v>
      </c>
      <c r="BL124" s="20" t="s">
        <v>204</v>
      </c>
      <c r="BM124" s="192" t="s">
        <v>231</v>
      </c>
    </row>
    <row r="125" spans="1:65" s="2" customFormat="1" ht="39">
      <c r="A125" s="37"/>
      <c r="B125" s="38"/>
      <c r="C125" s="39"/>
      <c r="D125" s="194" t="s">
        <v>206</v>
      </c>
      <c r="E125" s="39"/>
      <c r="F125" s="195" t="s">
        <v>232</v>
      </c>
      <c r="G125" s="39"/>
      <c r="H125" s="39"/>
      <c r="I125" s="196"/>
      <c r="J125" s="39"/>
      <c r="K125" s="39"/>
      <c r="L125" s="42"/>
      <c r="M125" s="197"/>
      <c r="N125" s="198"/>
      <c r="O125" s="67"/>
      <c r="P125" s="67"/>
      <c r="Q125" s="67"/>
      <c r="R125" s="67"/>
      <c r="S125" s="67"/>
      <c r="T125" s="68"/>
      <c r="U125" s="37"/>
      <c r="V125" s="37"/>
      <c r="W125" s="37"/>
      <c r="X125" s="37"/>
      <c r="Y125" s="37"/>
      <c r="Z125" s="37"/>
      <c r="AA125" s="37"/>
      <c r="AB125" s="37"/>
      <c r="AC125" s="37"/>
      <c r="AD125" s="37"/>
      <c r="AE125" s="37"/>
      <c r="AT125" s="20" t="s">
        <v>206</v>
      </c>
      <c r="AU125" s="20" t="s">
        <v>86</v>
      </c>
    </row>
    <row r="126" spans="1:65" s="2" customFormat="1" ht="11.25">
      <c r="A126" s="37"/>
      <c r="B126" s="38"/>
      <c r="C126" s="39"/>
      <c r="D126" s="199" t="s">
        <v>208</v>
      </c>
      <c r="E126" s="39"/>
      <c r="F126" s="200" t="s">
        <v>233</v>
      </c>
      <c r="G126" s="39"/>
      <c r="H126" s="39"/>
      <c r="I126" s="196"/>
      <c r="J126" s="39"/>
      <c r="K126" s="39"/>
      <c r="L126" s="42"/>
      <c r="M126" s="197"/>
      <c r="N126" s="198"/>
      <c r="O126" s="67"/>
      <c r="P126" s="67"/>
      <c r="Q126" s="67"/>
      <c r="R126" s="67"/>
      <c r="S126" s="67"/>
      <c r="T126" s="68"/>
      <c r="U126" s="37"/>
      <c r="V126" s="37"/>
      <c r="W126" s="37"/>
      <c r="X126" s="37"/>
      <c r="Y126" s="37"/>
      <c r="Z126" s="37"/>
      <c r="AA126" s="37"/>
      <c r="AB126" s="37"/>
      <c r="AC126" s="37"/>
      <c r="AD126" s="37"/>
      <c r="AE126" s="37"/>
      <c r="AT126" s="20" t="s">
        <v>208</v>
      </c>
      <c r="AU126" s="20" t="s">
        <v>86</v>
      </c>
    </row>
    <row r="127" spans="1:65" s="13" customFormat="1" ht="22.5">
      <c r="B127" s="201"/>
      <c r="C127" s="202"/>
      <c r="D127" s="194" t="s">
        <v>210</v>
      </c>
      <c r="E127" s="203" t="s">
        <v>19</v>
      </c>
      <c r="F127" s="204" t="s">
        <v>234</v>
      </c>
      <c r="G127" s="202"/>
      <c r="H127" s="203" t="s">
        <v>19</v>
      </c>
      <c r="I127" s="205"/>
      <c r="J127" s="202"/>
      <c r="K127" s="202"/>
      <c r="L127" s="206"/>
      <c r="M127" s="207"/>
      <c r="N127" s="208"/>
      <c r="O127" s="208"/>
      <c r="P127" s="208"/>
      <c r="Q127" s="208"/>
      <c r="R127" s="208"/>
      <c r="S127" s="208"/>
      <c r="T127" s="209"/>
      <c r="AT127" s="210" t="s">
        <v>210</v>
      </c>
      <c r="AU127" s="210" t="s">
        <v>86</v>
      </c>
      <c r="AV127" s="13" t="s">
        <v>84</v>
      </c>
      <c r="AW127" s="13" t="s">
        <v>37</v>
      </c>
      <c r="AX127" s="13" t="s">
        <v>77</v>
      </c>
      <c r="AY127" s="210" t="s">
        <v>197</v>
      </c>
    </row>
    <row r="128" spans="1:65" s="13" customFormat="1" ht="22.5">
      <c r="B128" s="201"/>
      <c r="C128" s="202"/>
      <c r="D128" s="194" t="s">
        <v>210</v>
      </c>
      <c r="E128" s="203" t="s">
        <v>19</v>
      </c>
      <c r="F128" s="204" t="s">
        <v>1073</v>
      </c>
      <c r="G128" s="202"/>
      <c r="H128" s="203" t="s">
        <v>19</v>
      </c>
      <c r="I128" s="205"/>
      <c r="J128" s="202"/>
      <c r="K128" s="202"/>
      <c r="L128" s="206"/>
      <c r="M128" s="207"/>
      <c r="N128" s="208"/>
      <c r="O128" s="208"/>
      <c r="P128" s="208"/>
      <c r="Q128" s="208"/>
      <c r="R128" s="208"/>
      <c r="S128" s="208"/>
      <c r="T128" s="209"/>
      <c r="AT128" s="210" t="s">
        <v>210</v>
      </c>
      <c r="AU128" s="210" t="s">
        <v>86</v>
      </c>
      <c r="AV128" s="13" t="s">
        <v>84</v>
      </c>
      <c r="AW128" s="13" t="s">
        <v>37</v>
      </c>
      <c r="AX128" s="13" t="s">
        <v>77</v>
      </c>
      <c r="AY128" s="210" t="s">
        <v>197</v>
      </c>
    </row>
    <row r="129" spans="1:65" s="14" customFormat="1" ht="11.25">
      <c r="B129" s="211"/>
      <c r="C129" s="212"/>
      <c r="D129" s="194" t="s">
        <v>210</v>
      </c>
      <c r="E129" s="213" t="s">
        <v>19</v>
      </c>
      <c r="F129" s="214" t="s">
        <v>1074</v>
      </c>
      <c r="G129" s="212"/>
      <c r="H129" s="215">
        <v>81.972999999999999</v>
      </c>
      <c r="I129" s="216"/>
      <c r="J129" s="212"/>
      <c r="K129" s="212"/>
      <c r="L129" s="217"/>
      <c r="M129" s="218"/>
      <c r="N129" s="219"/>
      <c r="O129" s="219"/>
      <c r="P129" s="219"/>
      <c r="Q129" s="219"/>
      <c r="R129" s="219"/>
      <c r="S129" s="219"/>
      <c r="T129" s="220"/>
      <c r="AT129" s="221" t="s">
        <v>210</v>
      </c>
      <c r="AU129" s="221" t="s">
        <v>86</v>
      </c>
      <c r="AV129" s="14" t="s">
        <v>86</v>
      </c>
      <c r="AW129" s="14" t="s">
        <v>37</v>
      </c>
      <c r="AX129" s="14" t="s">
        <v>84</v>
      </c>
      <c r="AY129" s="221" t="s">
        <v>197</v>
      </c>
    </row>
    <row r="130" spans="1:65" s="2" customFormat="1" ht="16.5" customHeight="1">
      <c r="A130" s="37"/>
      <c r="B130" s="38"/>
      <c r="C130" s="181" t="s">
        <v>256</v>
      </c>
      <c r="D130" s="181" t="s">
        <v>199</v>
      </c>
      <c r="E130" s="182" t="s">
        <v>238</v>
      </c>
      <c r="F130" s="183" t="s">
        <v>239</v>
      </c>
      <c r="G130" s="184" t="s">
        <v>240</v>
      </c>
      <c r="H130" s="185">
        <v>409.86599999999999</v>
      </c>
      <c r="I130" s="186"/>
      <c r="J130" s="187">
        <f>ROUND(I130*H130,2)</f>
        <v>0</v>
      </c>
      <c r="K130" s="183" t="s">
        <v>203</v>
      </c>
      <c r="L130" s="42"/>
      <c r="M130" s="188" t="s">
        <v>19</v>
      </c>
      <c r="N130" s="189" t="s">
        <v>48</v>
      </c>
      <c r="O130" s="67"/>
      <c r="P130" s="190">
        <f>O130*H130</f>
        <v>0</v>
      </c>
      <c r="Q130" s="190">
        <v>0</v>
      </c>
      <c r="R130" s="190">
        <f>Q130*H130</f>
        <v>0</v>
      </c>
      <c r="S130" s="190">
        <v>0.20499999999999999</v>
      </c>
      <c r="T130" s="191">
        <f>S130*H130</f>
        <v>84.022529999999989</v>
      </c>
      <c r="U130" s="37"/>
      <c r="V130" s="37"/>
      <c r="W130" s="37"/>
      <c r="X130" s="37"/>
      <c r="Y130" s="37"/>
      <c r="Z130" s="37"/>
      <c r="AA130" s="37"/>
      <c r="AB130" s="37"/>
      <c r="AC130" s="37"/>
      <c r="AD130" s="37"/>
      <c r="AE130" s="37"/>
      <c r="AR130" s="192" t="s">
        <v>204</v>
      </c>
      <c r="AT130" s="192" t="s">
        <v>199</v>
      </c>
      <c r="AU130" s="192" t="s">
        <v>86</v>
      </c>
      <c r="AY130" s="20" t="s">
        <v>197</v>
      </c>
      <c r="BE130" s="193">
        <f>IF(N130="základní",J130,0)</f>
        <v>0</v>
      </c>
      <c r="BF130" s="193">
        <f>IF(N130="snížená",J130,0)</f>
        <v>0</v>
      </c>
      <c r="BG130" s="193">
        <f>IF(N130="zákl. přenesená",J130,0)</f>
        <v>0</v>
      </c>
      <c r="BH130" s="193">
        <f>IF(N130="sníž. přenesená",J130,0)</f>
        <v>0</v>
      </c>
      <c r="BI130" s="193">
        <f>IF(N130="nulová",J130,0)</f>
        <v>0</v>
      </c>
      <c r="BJ130" s="20" t="s">
        <v>84</v>
      </c>
      <c r="BK130" s="193">
        <f>ROUND(I130*H130,2)</f>
        <v>0</v>
      </c>
      <c r="BL130" s="20" t="s">
        <v>204</v>
      </c>
      <c r="BM130" s="192" t="s">
        <v>241</v>
      </c>
    </row>
    <row r="131" spans="1:65" s="2" customFormat="1" ht="29.25">
      <c r="A131" s="37"/>
      <c r="B131" s="38"/>
      <c r="C131" s="39"/>
      <c r="D131" s="194" t="s">
        <v>206</v>
      </c>
      <c r="E131" s="39"/>
      <c r="F131" s="195" t="s">
        <v>242</v>
      </c>
      <c r="G131" s="39"/>
      <c r="H131" s="39"/>
      <c r="I131" s="196"/>
      <c r="J131" s="39"/>
      <c r="K131" s="39"/>
      <c r="L131" s="42"/>
      <c r="M131" s="197"/>
      <c r="N131" s="198"/>
      <c r="O131" s="67"/>
      <c r="P131" s="67"/>
      <c r="Q131" s="67"/>
      <c r="R131" s="67"/>
      <c r="S131" s="67"/>
      <c r="T131" s="68"/>
      <c r="U131" s="37"/>
      <c r="V131" s="37"/>
      <c r="W131" s="37"/>
      <c r="X131" s="37"/>
      <c r="Y131" s="37"/>
      <c r="Z131" s="37"/>
      <c r="AA131" s="37"/>
      <c r="AB131" s="37"/>
      <c r="AC131" s="37"/>
      <c r="AD131" s="37"/>
      <c r="AE131" s="37"/>
      <c r="AT131" s="20" t="s">
        <v>206</v>
      </c>
      <c r="AU131" s="20" t="s">
        <v>86</v>
      </c>
    </row>
    <row r="132" spans="1:65" s="2" customFormat="1" ht="11.25">
      <c r="A132" s="37"/>
      <c r="B132" s="38"/>
      <c r="C132" s="39"/>
      <c r="D132" s="199" t="s">
        <v>208</v>
      </c>
      <c r="E132" s="39"/>
      <c r="F132" s="200" t="s">
        <v>243</v>
      </c>
      <c r="G132" s="39"/>
      <c r="H132" s="39"/>
      <c r="I132" s="196"/>
      <c r="J132" s="39"/>
      <c r="K132" s="39"/>
      <c r="L132" s="42"/>
      <c r="M132" s="197"/>
      <c r="N132" s="198"/>
      <c r="O132" s="67"/>
      <c r="P132" s="67"/>
      <c r="Q132" s="67"/>
      <c r="R132" s="67"/>
      <c r="S132" s="67"/>
      <c r="T132" s="68"/>
      <c r="U132" s="37"/>
      <c r="V132" s="37"/>
      <c r="W132" s="37"/>
      <c r="X132" s="37"/>
      <c r="Y132" s="37"/>
      <c r="Z132" s="37"/>
      <c r="AA132" s="37"/>
      <c r="AB132" s="37"/>
      <c r="AC132" s="37"/>
      <c r="AD132" s="37"/>
      <c r="AE132" s="37"/>
      <c r="AT132" s="20" t="s">
        <v>208</v>
      </c>
      <c r="AU132" s="20" t="s">
        <v>86</v>
      </c>
    </row>
    <row r="133" spans="1:65" s="13" customFormat="1" ht="11.25">
      <c r="B133" s="201"/>
      <c r="C133" s="202"/>
      <c r="D133" s="194" t="s">
        <v>210</v>
      </c>
      <c r="E133" s="203" t="s">
        <v>19</v>
      </c>
      <c r="F133" s="204" t="s">
        <v>1075</v>
      </c>
      <c r="G133" s="202"/>
      <c r="H133" s="203" t="s">
        <v>19</v>
      </c>
      <c r="I133" s="205"/>
      <c r="J133" s="202"/>
      <c r="K133" s="202"/>
      <c r="L133" s="206"/>
      <c r="M133" s="207"/>
      <c r="N133" s="208"/>
      <c r="O133" s="208"/>
      <c r="P133" s="208"/>
      <c r="Q133" s="208"/>
      <c r="R133" s="208"/>
      <c r="S133" s="208"/>
      <c r="T133" s="209"/>
      <c r="AT133" s="210" t="s">
        <v>210</v>
      </c>
      <c r="AU133" s="210" t="s">
        <v>86</v>
      </c>
      <c r="AV133" s="13" t="s">
        <v>84</v>
      </c>
      <c r="AW133" s="13" t="s">
        <v>37</v>
      </c>
      <c r="AX133" s="13" t="s">
        <v>77</v>
      </c>
      <c r="AY133" s="210" t="s">
        <v>197</v>
      </c>
    </row>
    <row r="134" spans="1:65" s="14" customFormat="1" ht="11.25">
      <c r="B134" s="211"/>
      <c r="C134" s="212"/>
      <c r="D134" s="194" t="s">
        <v>210</v>
      </c>
      <c r="E134" s="213" t="s">
        <v>19</v>
      </c>
      <c r="F134" s="214" t="s">
        <v>1076</v>
      </c>
      <c r="G134" s="212"/>
      <c r="H134" s="215">
        <v>409.86599999999999</v>
      </c>
      <c r="I134" s="216"/>
      <c r="J134" s="212"/>
      <c r="K134" s="212"/>
      <c r="L134" s="217"/>
      <c r="M134" s="218"/>
      <c r="N134" s="219"/>
      <c r="O134" s="219"/>
      <c r="P134" s="219"/>
      <c r="Q134" s="219"/>
      <c r="R134" s="219"/>
      <c r="S134" s="219"/>
      <c r="T134" s="220"/>
      <c r="AT134" s="221" t="s">
        <v>210</v>
      </c>
      <c r="AU134" s="221" t="s">
        <v>86</v>
      </c>
      <c r="AV134" s="14" t="s">
        <v>86</v>
      </c>
      <c r="AW134" s="14" t="s">
        <v>37</v>
      </c>
      <c r="AX134" s="14" t="s">
        <v>84</v>
      </c>
      <c r="AY134" s="221" t="s">
        <v>197</v>
      </c>
    </row>
    <row r="135" spans="1:65" s="2" customFormat="1" ht="24.2" customHeight="1">
      <c r="A135" s="37"/>
      <c r="B135" s="38"/>
      <c r="C135" s="181" t="s">
        <v>265</v>
      </c>
      <c r="D135" s="181" t="s">
        <v>199</v>
      </c>
      <c r="E135" s="182" t="s">
        <v>247</v>
      </c>
      <c r="F135" s="183" t="s">
        <v>248</v>
      </c>
      <c r="G135" s="184" t="s">
        <v>202</v>
      </c>
      <c r="H135" s="185">
        <v>317.8</v>
      </c>
      <c r="I135" s="186"/>
      <c r="J135" s="187">
        <f>ROUND(I135*H135,2)</f>
        <v>0</v>
      </c>
      <c r="K135" s="183" t="s">
        <v>203</v>
      </c>
      <c r="L135" s="42"/>
      <c r="M135" s="188" t="s">
        <v>19</v>
      </c>
      <c r="N135" s="189" t="s">
        <v>48</v>
      </c>
      <c r="O135" s="67"/>
      <c r="P135" s="190">
        <f>O135*H135</f>
        <v>0</v>
      </c>
      <c r="Q135" s="190">
        <v>0</v>
      </c>
      <c r="R135" s="190">
        <f>Q135*H135</f>
        <v>0</v>
      </c>
      <c r="S135" s="190">
        <v>0</v>
      </c>
      <c r="T135" s="191">
        <f>S135*H135</f>
        <v>0</v>
      </c>
      <c r="U135" s="37"/>
      <c r="V135" s="37"/>
      <c r="W135" s="37"/>
      <c r="X135" s="37"/>
      <c r="Y135" s="37"/>
      <c r="Z135" s="37"/>
      <c r="AA135" s="37"/>
      <c r="AB135" s="37"/>
      <c r="AC135" s="37"/>
      <c r="AD135" s="37"/>
      <c r="AE135" s="37"/>
      <c r="AR135" s="192" t="s">
        <v>204</v>
      </c>
      <c r="AT135" s="192" t="s">
        <v>199</v>
      </c>
      <c r="AU135" s="192" t="s">
        <v>86</v>
      </c>
      <c r="AY135" s="20" t="s">
        <v>197</v>
      </c>
      <c r="BE135" s="193">
        <f>IF(N135="základní",J135,0)</f>
        <v>0</v>
      </c>
      <c r="BF135" s="193">
        <f>IF(N135="snížená",J135,0)</f>
        <v>0</v>
      </c>
      <c r="BG135" s="193">
        <f>IF(N135="zákl. přenesená",J135,0)</f>
        <v>0</v>
      </c>
      <c r="BH135" s="193">
        <f>IF(N135="sníž. přenesená",J135,0)</f>
        <v>0</v>
      </c>
      <c r="BI135" s="193">
        <f>IF(N135="nulová",J135,0)</f>
        <v>0</v>
      </c>
      <c r="BJ135" s="20" t="s">
        <v>84</v>
      </c>
      <c r="BK135" s="193">
        <f>ROUND(I135*H135,2)</f>
        <v>0</v>
      </c>
      <c r="BL135" s="20" t="s">
        <v>204</v>
      </c>
      <c r="BM135" s="192" t="s">
        <v>249</v>
      </c>
    </row>
    <row r="136" spans="1:65" s="2" customFormat="1" ht="19.5">
      <c r="A136" s="37"/>
      <c r="B136" s="38"/>
      <c r="C136" s="39"/>
      <c r="D136" s="194" t="s">
        <v>206</v>
      </c>
      <c r="E136" s="39"/>
      <c r="F136" s="195" t="s">
        <v>250</v>
      </c>
      <c r="G136" s="39"/>
      <c r="H136" s="39"/>
      <c r="I136" s="196"/>
      <c r="J136" s="39"/>
      <c r="K136" s="39"/>
      <c r="L136" s="42"/>
      <c r="M136" s="197"/>
      <c r="N136" s="198"/>
      <c r="O136" s="67"/>
      <c r="P136" s="67"/>
      <c r="Q136" s="67"/>
      <c r="R136" s="67"/>
      <c r="S136" s="67"/>
      <c r="T136" s="68"/>
      <c r="U136" s="37"/>
      <c r="V136" s="37"/>
      <c r="W136" s="37"/>
      <c r="X136" s="37"/>
      <c r="Y136" s="37"/>
      <c r="Z136" s="37"/>
      <c r="AA136" s="37"/>
      <c r="AB136" s="37"/>
      <c r="AC136" s="37"/>
      <c r="AD136" s="37"/>
      <c r="AE136" s="37"/>
      <c r="AT136" s="20" t="s">
        <v>206</v>
      </c>
      <c r="AU136" s="20" t="s">
        <v>86</v>
      </c>
    </row>
    <row r="137" spans="1:65" s="2" customFormat="1" ht="11.25">
      <c r="A137" s="37"/>
      <c r="B137" s="38"/>
      <c r="C137" s="39"/>
      <c r="D137" s="199" t="s">
        <v>208</v>
      </c>
      <c r="E137" s="39"/>
      <c r="F137" s="200" t="s">
        <v>251</v>
      </c>
      <c r="G137" s="39"/>
      <c r="H137" s="39"/>
      <c r="I137" s="196"/>
      <c r="J137" s="39"/>
      <c r="K137" s="39"/>
      <c r="L137" s="42"/>
      <c r="M137" s="197"/>
      <c r="N137" s="198"/>
      <c r="O137" s="67"/>
      <c r="P137" s="67"/>
      <c r="Q137" s="67"/>
      <c r="R137" s="67"/>
      <c r="S137" s="67"/>
      <c r="T137" s="68"/>
      <c r="U137" s="37"/>
      <c r="V137" s="37"/>
      <c r="W137" s="37"/>
      <c r="X137" s="37"/>
      <c r="Y137" s="37"/>
      <c r="Z137" s="37"/>
      <c r="AA137" s="37"/>
      <c r="AB137" s="37"/>
      <c r="AC137" s="37"/>
      <c r="AD137" s="37"/>
      <c r="AE137" s="37"/>
      <c r="AT137" s="20" t="s">
        <v>208</v>
      </c>
      <c r="AU137" s="20" t="s">
        <v>86</v>
      </c>
    </row>
    <row r="138" spans="1:65" s="2" customFormat="1" ht="19.5">
      <c r="A138" s="37"/>
      <c r="B138" s="38"/>
      <c r="C138" s="39"/>
      <c r="D138" s="194" t="s">
        <v>252</v>
      </c>
      <c r="E138" s="39"/>
      <c r="F138" s="222" t="s">
        <v>253</v>
      </c>
      <c r="G138" s="39"/>
      <c r="H138" s="39"/>
      <c r="I138" s="196"/>
      <c r="J138" s="39"/>
      <c r="K138" s="39"/>
      <c r="L138" s="42"/>
      <c r="M138" s="197"/>
      <c r="N138" s="198"/>
      <c r="O138" s="67"/>
      <c r="P138" s="67"/>
      <c r="Q138" s="67"/>
      <c r="R138" s="67"/>
      <c r="S138" s="67"/>
      <c r="T138" s="68"/>
      <c r="U138" s="37"/>
      <c r="V138" s="37"/>
      <c r="W138" s="37"/>
      <c r="X138" s="37"/>
      <c r="Y138" s="37"/>
      <c r="Z138" s="37"/>
      <c r="AA138" s="37"/>
      <c r="AB138" s="37"/>
      <c r="AC138" s="37"/>
      <c r="AD138" s="37"/>
      <c r="AE138" s="37"/>
      <c r="AT138" s="20" t="s">
        <v>252</v>
      </c>
      <c r="AU138" s="20" t="s">
        <v>86</v>
      </c>
    </row>
    <row r="139" spans="1:65" s="13" customFormat="1" ht="11.25">
      <c r="B139" s="201"/>
      <c r="C139" s="202"/>
      <c r="D139" s="194" t="s">
        <v>210</v>
      </c>
      <c r="E139" s="203" t="s">
        <v>19</v>
      </c>
      <c r="F139" s="204" t="s">
        <v>1077</v>
      </c>
      <c r="G139" s="202"/>
      <c r="H139" s="203" t="s">
        <v>19</v>
      </c>
      <c r="I139" s="205"/>
      <c r="J139" s="202"/>
      <c r="K139" s="202"/>
      <c r="L139" s="206"/>
      <c r="M139" s="207"/>
      <c r="N139" s="208"/>
      <c r="O139" s="208"/>
      <c r="P139" s="208"/>
      <c r="Q139" s="208"/>
      <c r="R139" s="208"/>
      <c r="S139" s="208"/>
      <c r="T139" s="209"/>
      <c r="AT139" s="210" t="s">
        <v>210</v>
      </c>
      <c r="AU139" s="210" t="s">
        <v>86</v>
      </c>
      <c r="AV139" s="13" t="s">
        <v>84</v>
      </c>
      <c r="AW139" s="13" t="s">
        <v>37</v>
      </c>
      <c r="AX139" s="13" t="s">
        <v>77</v>
      </c>
      <c r="AY139" s="210" t="s">
        <v>197</v>
      </c>
    </row>
    <row r="140" spans="1:65" s="13" customFormat="1" ht="22.5">
      <c r="B140" s="201"/>
      <c r="C140" s="202"/>
      <c r="D140" s="194" t="s">
        <v>210</v>
      </c>
      <c r="E140" s="203" t="s">
        <v>19</v>
      </c>
      <c r="F140" s="204" t="s">
        <v>1078</v>
      </c>
      <c r="G140" s="202"/>
      <c r="H140" s="203" t="s">
        <v>19</v>
      </c>
      <c r="I140" s="205"/>
      <c r="J140" s="202"/>
      <c r="K140" s="202"/>
      <c r="L140" s="206"/>
      <c r="M140" s="207"/>
      <c r="N140" s="208"/>
      <c r="O140" s="208"/>
      <c r="P140" s="208"/>
      <c r="Q140" s="208"/>
      <c r="R140" s="208"/>
      <c r="S140" s="208"/>
      <c r="T140" s="209"/>
      <c r="AT140" s="210" t="s">
        <v>210</v>
      </c>
      <c r="AU140" s="210" t="s">
        <v>86</v>
      </c>
      <c r="AV140" s="13" t="s">
        <v>84</v>
      </c>
      <c r="AW140" s="13" t="s">
        <v>37</v>
      </c>
      <c r="AX140" s="13" t="s">
        <v>77</v>
      </c>
      <c r="AY140" s="210" t="s">
        <v>197</v>
      </c>
    </row>
    <row r="141" spans="1:65" s="14" customFormat="1" ht="11.25">
      <c r="B141" s="211"/>
      <c r="C141" s="212"/>
      <c r="D141" s="194" t="s">
        <v>210</v>
      </c>
      <c r="E141" s="213" t="s">
        <v>19</v>
      </c>
      <c r="F141" s="214" t="s">
        <v>1079</v>
      </c>
      <c r="G141" s="212"/>
      <c r="H141" s="215">
        <v>261.92</v>
      </c>
      <c r="I141" s="216"/>
      <c r="J141" s="212"/>
      <c r="K141" s="212"/>
      <c r="L141" s="217"/>
      <c r="M141" s="218"/>
      <c r="N141" s="219"/>
      <c r="O141" s="219"/>
      <c r="P141" s="219"/>
      <c r="Q141" s="219"/>
      <c r="R141" s="219"/>
      <c r="S141" s="219"/>
      <c r="T141" s="220"/>
      <c r="AT141" s="221" t="s">
        <v>210</v>
      </c>
      <c r="AU141" s="221" t="s">
        <v>86</v>
      </c>
      <c r="AV141" s="14" t="s">
        <v>86</v>
      </c>
      <c r="AW141" s="14" t="s">
        <v>37</v>
      </c>
      <c r="AX141" s="14" t="s">
        <v>77</v>
      </c>
      <c r="AY141" s="221" t="s">
        <v>197</v>
      </c>
    </row>
    <row r="142" spans="1:65" s="13" customFormat="1" ht="22.5">
      <c r="B142" s="201"/>
      <c r="C142" s="202"/>
      <c r="D142" s="194" t="s">
        <v>210</v>
      </c>
      <c r="E142" s="203" t="s">
        <v>19</v>
      </c>
      <c r="F142" s="204" t="s">
        <v>1080</v>
      </c>
      <c r="G142" s="202"/>
      <c r="H142" s="203" t="s">
        <v>19</v>
      </c>
      <c r="I142" s="205"/>
      <c r="J142" s="202"/>
      <c r="K142" s="202"/>
      <c r="L142" s="206"/>
      <c r="M142" s="207"/>
      <c r="N142" s="208"/>
      <c r="O142" s="208"/>
      <c r="P142" s="208"/>
      <c r="Q142" s="208"/>
      <c r="R142" s="208"/>
      <c r="S142" s="208"/>
      <c r="T142" s="209"/>
      <c r="AT142" s="210" t="s">
        <v>210</v>
      </c>
      <c r="AU142" s="210" t="s">
        <v>86</v>
      </c>
      <c r="AV142" s="13" t="s">
        <v>84</v>
      </c>
      <c r="AW142" s="13" t="s">
        <v>37</v>
      </c>
      <c r="AX142" s="13" t="s">
        <v>77</v>
      </c>
      <c r="AY142" s="210" t="s">
        <v>197</v>
      </c>
    </row>
    <row r="143" spans="1:65" s="14" customFormat="1" ht="11.25">
      <c r="B143" s="211"/>
      <c r="C143" s="212"/>
      <c r="D143" s="194" t="s">
        <v>210</v>
      </c>
      <c r="E143" s="213" t="s">
        <v>19</v>
      </c>
      <c r="F143" s="214" t="s">
        <v>1081</v>
      </c>
      <c r="G143" s="212"/>
      <c r="H143" s="215">
        <v>55.88</v>
      </c>
      <c r="I143" s="216"/>
      <c r="J143" s="212"/>
      <c r="K143" s="212"/>
      <c r="L143" s="217"/>
      <c r="M143" s="218"/>
      <c r="N143" s="219"/>
      <c r="O143" s="219"/>
      <c r="P143" s="219"/>
      <c r="Q143" s="219"/>
      <c r="R143" s="219"/>
      <c r="S143" s="219"/>
      <c r="T143" s="220"/>
      <c r="AT143" s="221" t="s">
        <v>210</v>
      </c>
      <c r="AU143" s="221" t="s">
        <v>86</v>
      </c>
      <c r="AV143" s="14" t="s">
        <v>86</v>
      </c>
      <c r="AW143" s="14" t="s">
        <v>37</v>
      </c>
      <c r="AX143" s="14" t="s">
        <v>77</v>
      </c>
      <c r="AY143" s="221" t="s">
        <v>197</v>
      </c>
    </row>
    <row r="144" spans="1:65" s="15" customFormat="1" ht="11.25">
      <c r="B144" s="223"/>
      <c r="C144" s="224"/>
      <c r="D144" s="194" t="s">
        <v>210</v>
      </c>
      <c r="E144" s="225" t="s">
        <v>19</v>
      </c>
      <c r="F144" s="226" t="s">
        <v>295</v>
      </c>
      <c r="G144" s="224"/>
      <c r="H144" s="227">
        <v>317.8</v>
      </c>
      <c r="I144" s="228"/>
      <c r="J144" s="224"/>
      <c r="K144" s="224"/>
      <c r="L144" s="229"/>
      <c r="M144" s="230"/>
      <c r="N144" s="231"/>
      <c r="O144" s="231"/>
      <c r="P144" s="231"/>
      <c r="Q144" s="231"/>
      <c r="R144" s="231"/>
      <c r="S144" s="231"/>
      <c r="T144" s="232"/>
      <c r="AT144" s="233" t="s">
        <v>210</v>
      </c>
      <c r="AU144" s="233" t="s">
        <v>86</v>
      </c>
      <c r="AV144" s="15" t="s">
        <v>204</v>
      </c>
      <c r="AW144" s="15" t="s">
        <v>37</v>
      </c>
      <c r="AX144" s="15" t="s">
        <v>84</v>
      </c>
      <c r="AY144" s="233" t="s">
        <v>197</v>
      </c>
    </row>
    <row r="145" spans="1:65" s="2" customFormat="1" ht="37.9" customHeight="1">
      <c r="A145" s="37"/>
      <c r="B145" s="38"/>
      <c r="C145" s="181" t="s">
        <v>273</v>
      </c>
      <c r="D145" s="181" t="s">
        <v>199</v>
      </c>
      <c r="E145" s="182" t="s">
        <v>257</v>
      </c>
      <c r="F145" s="183" t="s">
        <v>258</v>
      </c>
      <c r="G145" s="184" t="s">
        <v>259</v>
      </c>
      <c r="H145" s="185">
        <v>23.454000000000001</v>
      </c>
      <c r="I145" s="186"/>
      <c r="J145" s="187">
        <f>ROUND(I145*H145,2)</f>
        <v>0</v>
      </c>
      <c r="K145" s="183" t="s">
        <v>203</v>
      </c>
      <c r="L145" s="42"/>
      <c r="M145" s="188" t="s">
        <v>19</v>
      </c>
      <c r="N145" s="189" t="s">
        <v>48</v>
      </c>
      <c r="O145" s="67"/>
      <c r="P145" s="190">
        <f>O145*H145</f>
        <v>0</v>
      </c>
      <c r="Q145" s="190">
        <v>0</v>
      </c>
      <c r="R145" s="190">
        <f>Q145*H145</f>
        <v>0</v>
      </c>
      <c r="S145" s="190">
        <v>0</v>
      </c>
      <c r="T145" s="191">
        <f>S145*H145</f>
        <v>0</v>
      </c>
      <c r="U145" s="37"/>
      <c r="V145" s="37"/>
      <c r="W145" s="37"/>
      <c r="X145" s="37"/>
      <c r="Y145" s="37"/>
      <c r="Z145" s="37"/>
      <c r="AA145" s="37"/>
      <c r="AB145" s="37"/>
      <c r="AC145" s="37"/>
      <c r="AD145" s="37"/>
      <c r="AE145" s="37"/>
      <c r="AR145" s="192" t="s">
        <v>204</v>
      </c>
      <c r="AT145" s="192" t="s">
        <v>199</v>
      </c>
      <c r="AU145" s="192" t="s">
        <v>86</v>
      </c>
      <c r="AY145" s="20" t="s">
        <v>197</v>
      </c>
      <c r="BE145" s="193">
        <f>IF(N145="základní",J145,0)</f>
        <v>0</v>
      </c>
      <c r="BF145" s="193">
        <f>IF(N145="snížená",J145,0)</f>
        <v>0</v>
      </c>
      <c r="BG145" s="193">
        <f>IF(N145="zákl. přenesená",J145,0)</f>
        <v>0</v>
      </c>
      <c r="BH145" s="193">
        <f>IF(N145="sníž. přenesená",J145,0)</f>
        <v>0</v>
      </c>
      <c r="BI145" s="193">
        <f>IF(N145="nulová",J145,0)</f>
        <v>0</v>
      </c>
      <c r="BJ145" s="20" t="s">
        <v>84</v>
      </c>
      <c r="BK145" s="193">
        <f>ROUND(I145*H145,2)</f>
        <v>0</v>
      </c>
      <c r="BL145" s="20" t="s">
        <v>204</v>
      </c>
      <c r="BM145" s="192" t="s">
        <v>260</v>
      </c>
    </row>
    <row r="146" spans="1:65" s="2" customFormat="1" ht="19.5">
      <c r="A146" s="37"/>
      <c r="B146" s="38"/>
      <c r="C146" s="39"/>
      <c r="D146" s="194" t="s">
        <v>206</v>
      </c>
      <c r="E146" s="39"/>
      <c r="F146" s="195" t="s">
        <v>261</v>
      </c>
      <c r="G146" s="39"/>
      <c r="H146" s="39"/>
      <c r="I146" s="196"/>
      <c r="J146" s="39"/>
      <c r="K146" s="39"/>
      <c r="L146" s="42"/>
      <c r="M146" s="197"/>
      <c r="N146" s="198"/>
      <c r="O146" s="67"/>
      <c r="P146" s="67"/>
      <c r="Q146" s="67"/>
      <c r="R146" s="67"/>
      <c r="S146" s="67"/>
      <c r="T146" s="68"/>
      <c r="U146" s="37"/>
      <c r="V146" s="37"/>
      <c r="W146" s="37"/>
      <c r="X146" s="37"/>
      <c r="Y146" s="37"/>
      <c r="Z146" s="37"/>
      <c r="AA146" s="37"/>
      <c r="AB146" s="37"/>
      <c r="AC146" s="37"/>
      <c r="AD146" s="37"/>
      <c r="AE146" s="37"/>
      <c r="AT146" s="20" t="s">
        <v>206</v>
      </c>
      <c r="AU146" s="20" t="s">
        <v>86</v>
      </c>
    </row>
    <row r="147" spans="1:65" s="2" customFormat="1" ht="11.25">
      <c r="A147" s="37"/>
      <c r="B147" s="38"/>
      <c r="C147" s="39"/>
      <c r="D147" s="199" t="s">
        <v>208</v>
      </c>
      <c r="E147" s="39"/>
      <c r="F147" s="200" t="s">
        <v>262</v>
      </c>
      <c r="G147" s="39"/>
      <c r="H147" s="39"/>
      <c r="I147" s="196"/>
      <c r="J147" s="39"/>
      <c r="K147" s="39"/>
      <c r="L147" s="42"/>
      <c r="M147" s="197"/>
      <c r="N147" s="198"/>
      <c r="O147" s="67"/>
      <c r="P147" s="67"/>
      <c r="Q147" s="67"/>
      <c r="R147" s="67"/>
      <c r="S147" s="67"/>
      <c r="T147" s="68"/>
      <c r="U147" s="37"/>
      <c r="V147" s="37"/>
      <c r="W147" s="37"/>
      <c r="X147" s="37"/>
      <c r="Y147" s="37"/>
      <c r="Z147" s="37"/>
      <c r="AA147" s="37"/>
      <c r="AB147" s="37"/>
      <c r="AC147" s="37"/>
      <c r="AD147" s="37"/>
      <c r="AE147" s="37"/>
      <c r="AT147" s="20" t="s">
        <v>208</v>
      </c>
      <c r="AU147" s="20" t="s">
        <v>86</v>
      </c>
    </row>
    <row r="148" spans="1:65" s="13" customFormat="1" ht="22.5">
      <c r="B148" s="201"/>
      <c r="C148" s="202"/>
      <c r="D148" s="194" t="s">
        <v>210</v>
      </c>
      <c r="E148" s="203" t="s">
        <v>19</v>
      </c>
      <c r="F148" s="204" t="s">
        <v>1082</v>
      </c>
      <c r="G148" s="202"/>
      <c r="H148" s="203" t="s">
        <v>19</v>
      </c>
      <c r="I148" s="205"/>
      <c r="J148" s="202"/>
      <c r="K148" s="202"/>
      <c r="L148" s="206"/>
      <c r="M148" s="207"/>
      <c r="N148" s="208"/>
      <c r="O148" s="208"/>
      <c r="P148" s="208"/>
      <c r="Q148" s="208"/>
      <c r="R148" s="208"/>
      <c r="S148" s="208"/>
      <c r="T148" s="209"/>
      <c r="AT148" s="210" t="s">
        <v>210</v>
      </c>
      <c r="AU148" s="210" t="s">
        <v>86</v>
      </c>
      <c r="AV148" s="13" t="s">
        <v>84</v>
      </c>
      <c r="AW148" s="13" t="s">
        <v>37</v>
      </c>
      <c r="AX148" s="13" t="s">
        <v>77</v>
      </c>
      <c r="AY148" s="210" t="s">
        <v>197</v>
      </c>
    </row>
    <row r="149" spans="1:65" s="14" customFormat="1" ht="11.25">
      <c r="B149" s="211"/>
      <c r="C149" s="212"/>
      <c r="D149" s="194" t="s">
        <v>210</v>
      </c>
      <c r="E149" s="213" t="s">
        <v>19</v>
      </c>
      <c r="F149" s="214" t="s">
        <v>1083</v>
      </c>
      <c r="G149" s="212"/>
      <c r="H149" s="215">
        <v>23.454000000000001</v>
      </c>
      <c r="I149" s="216"/>
      <c r="J149" s="212"/>
      <c r="K149" s="212"/>
      <c r="L149" s="217"/>
      <c r="M149" s="218"/>
      <c r="N149" s="219"/>
      <c r="O149" s="219"/>
      <c r="P149" s="219"/>
      <c r="Q149" s="219"/>
      <c r="R149" s="219"/>
      <c r="S149" s="219"/>
      <c r="T149" s="220"/>
      <c r="AT149" s="221" t="s">
        <v>210</v>
      </c>
      <c r="AU149" s="221" t="s">
        <v>86</v>
      </c>
      <c r="AV149" s="14" t="s">
        <v>86</v>
      </c>
      <c r="AW149" s="14" t="s">
        <v>37</v>
      </c>
      <c r="AX149" s="14" t="s">
        <v>84</v>
      </c>
      <c r="AY149" s="221" t="s">
        <v>197</v>
      </c>
    </row>
    <row r="150" spans="1:65" s="2" customFormat="1" ht="37.9" customHeight="1">
      <c r="A150" s="37"/>
      <c r="B150" s="38"/>
      <c r="C150" s="181" t="s">
        <v>277</v>
      </c>
      <c r="D150" s="181" t="s">
        <v>199</v>
      </c>
      <c r="E150" s="182" t="s">
        <v>266</v>
      </c>
      <c r="F150" s="183" t="s">
        <v>267</v>
      </c>
      <c r="G150" s="184" t="s">
        <v>259</v>
      </c>
      <c r="H150" s="185">
        <v>34.573999999999998</v>
      </c>
      <c r="I150" s="186"/>
      <c r="J150" s="187">
        <f>ROUND(I150*H150,2)</f>
        <v>0</v>
      </c>
      <c r="K150" s="183" t="s">
        <v>203</v>
      </c>
      <c r="L150" s="42"/>
      <c r="M150" s="188" t="s">
        <v>19</v>
      </c>
      <c r="N150" s="189" t="s">
        <v>48</v>
      </c>
      <c r="O150" s="67"/>
      <c r="P150" s="190">
        <f>O150*H150</f>
        <v>0</v>
      </c>
      <c r="Q150" s="190">
        <v>0</v>
      </c>
      <c r="R150" s="190">
        <f>Q150*H150</f>
        <v>0</v>
      </c>
      <c r="S150" s="190">
        <v>0</v>
      </c>
      <c r="T150" s="191">
        <f>S150*H150</f>
        <v>0</v>
      </c>
      <c r="U150" s="37"/>
      <c r="V150" s="37"/>
      <c r="W150" s="37"/>
      <c r="X150" s="37"/>
      <c r="Y150" s="37"/>
      <c r="Z150" s="37"/>
      <c r="AA150" s="37"/>
      <c r="AB150" s="37"/>
      <c r="AC150" s="37"/>
      <c r="AD150" s="37"/>
      <c r="AE150" s="37"/>
      <c r="AR150" s="192" t="s">
        <v>204</v>
      </c>
      <c r="AT150" s="192" t="s">
        <v>199</v>
      </c>
      <c r="AU150" s="192" t="s">
        <v>86</v>
      </c>
      <c r="AY150" s="20" t="s">
        <v>197</v>
      </c>
      <c r="BE150" s="193">
        <f>IF(N150="základní",J150,0)</f>
        <v>0</v>
      </c>
      <c r="BF150" s="193">
        <f>IF(N150="snížená",J150,0)</f>
        <v>0</v>
      </c>
      <c r="BG150" s="193">
        <f>IF(N150="zákl. přenesená",J150,0)</f>
        <v>0</v>
      </c>
      <c r="BH150" s="193">
        <f>IF(N150="sníž. přenesená",J150,0)</f>
        <v>0</v>
      </c>
      <c r="BI150" s="193">
        <f>IF(N150="nulová",J150,0)</f>
        <v>0</v>
      </c>
      <c r="BJ150" s="20" t="s">
        <v>84</v>
      </c>
      <c r="BK150" s="193">
        <f>ROUND(I150*H150,2)</f>
        <v>0</v>
      </c>
      <c r="BL150" s="20" t="s">
        <v>204</v>
      </c>
      <c r="BM150" s="192" t="s">
        <v>268</v>
      </c>
    </row>
    <row r="151" spans="1:65" s="2" customFormat="1" ht="39">
      <c r="A151" s="37"/>
      <c r="B151" s="38"/>
      <c r="C151" s="39"/>
      <c r="D151" s="194" t="s">
        <v>206</v>
      </c>
      <c r="E151" s="39"/>
      <c r="F151" s="195" t="s">
        <v>269</v>
      </c>
      <c r="G151" s="39"/>
      <c r="H151" s="39"/>
      <c r="I151" s="196"/>
      <c r="J151" s="39"/>
      <c r="K151" s="39"/>
      <c r="L151" s="42"/>
      <c r="M151" s="197"/>
      <c r="N151" s="198"/>
      <c r="O151" s="67"/>
      <c r="P151" s="67"/>
      <c r="Q151" s="67"/>
      <c r="R151" s="67"/>
      <c r="S151" s="67"/>
      <c r="T151" s="68"/>
      <c r="U151" s="37"/>
      <c r="V151" s="37"/>
      <c r="W151" s="37"/>
      <c r="X151" s="37"/>
      <c r="Y151" s="37"/>
      <c r="Z151" s="37"/>
      <c r="AA151" s="37"/>
      <c r="AB151" s="37"/>
      <c r="AC151" s="37"/>
      <c r="AD151" s="37"/>
      <c r="AE151" s="37"/>
      <c r="AT151" s="20" t="s">
        <v>206</v>
      </c>
      <c r="AU151" s="20" t="s">
        <v>86</v>
      </c>
    </row>
    <row r="152" spans="1:65" s="2" customFormat="1" ht="11.25">
      <c r="A152" s="37"/>
      <c r="B152" s="38"/>
      <c r="C152" s="39"/>
      <c r="D152" s="199" t="s">
        <v>208</v>
      </c>
      <c r="E152" s="39"/>
      <c r="F152" s="200" t="s">
        <v>270</v>
      </c>
      <c r="G152" s="39"/>
      <c r="H152" s="39"/>
      <c r="I152" s="196"/>
      <c r="J152" s="39"/>
      <c r="K152" s="39"/>
      <c r="L152" s="42"/>
      <c r="M152" s="197"/>
      <c r="N152" s="198"/>
      <c r="O152" s="67"/>
      <c r="P152" s="67"/>
      <c r="Q152" s="67"/>
      <c r="R152" s="67"/>
      <c r="S152" s="67"/>
      <c r="T152" s="68"/>
      <c r="U152" s="37"/>
      <c r="V152" s="37"/>
      <c r="W152" s="37"/>
      <c r="X152" s="37"/>
      <c r="Y152" s="37"/>
      <c r="Z152" s="37"/>
      <c r="AA152" s="37"/>
      <c r="AB152" s="37"/>
      <c r="AC152" s="37"/>
      <c r="AD152" s="37"/>
      <c r="AE152" s="37"/>
      <c r="AT152" s="20" t="s">
        <v>208</v>
      </c>
      <c r="AU152" s="20" t="s">
        <v>86</v>
      </c>
    </row>
    <row r="153" spans="1:65" s="13" customFormat="1" ht="22.5">
      <c r="B153" s="201"/>
      <c r="C153" s="202"/>
      <c r="D153" s="194" t="s">
        <v>210</v>
      </c>
      <c r="E153" s="203" t="s">
        <v>19</v>
      </c>
      <c r="F153" s="204" t="s">
        <v>271</v>
      </c>
      <c r="G153" s="202"/>
      <c r="H153" s="203" t="s">
        <v>19</v>
      </c>
      <c r="I153" s="205"/>
      <c r="J153" s="202"/>
      <c r="K153" s="202"/>
      <c r="L153" s="206"/>
      <c r="M153" s="207"/>
      <c r="N153" s="208"/>
      <c r="O153" s="208"/>
      <c r="P153" s="208"/>
      <c r="Q153" s="208"/>
      <c r="R153" s="208"/>
      <c r="S153" s="208"/>
      <c r="T153" s="209"/>
      <c r="AT153" s="210" t="s">
        <v>210</v>
      </c>
      <c r="AU153" s="210" t="s">
        <v>86</v>
      </c>
      <c r="AV153" s="13" t="s">
        <v>84</v>
      </c>
      <c r="AW153" s="13" t="s">
        <v>37</v>
      </c>
      <c r="AX153" s="13" t="s">
        <v>77</v>
      </c>
      <c r="AY153" s="210" t="s">
        <v>197</v>
      </c>
    </row>
    <row r="154" spans="1:65" s="13" customFormat="1" ht="11.25">
      <c r="B154" s="201"/>
      <c r="C154" s="202"/>
      <c r="D154" s="194" t="s">
        <v>210</v>
      </c>
      <c r="E154" s="203" t="s">
        <v>19</v>
      </c>
      <c r="F154" s="204" t="s">
        <v>1084</v>
      </c>
      <c r="G154" s="202"/>
      <c r="H154" s="203" t="s">
        <v>19</v>
      </c>
      <c r="I154" s="205"/>
      <c r="J154" s="202"/>
      <c r="K154" s="202"/>
      <c r="L154" s="206"/>
      <c r="M154" s="207"/>
      <c r="N154" s="208"/>
      <c r="O154" s="208"/>
      <c r="P154" s="208"/>
      <c r="Q154" s="208"/>
      <c r="R154" s="208"/>
      <c r="S154" s="208"/>
      <c r="T154" s="209"/>
      <c r="AT154" s="210" t="s">
        <v>210</v>
      </c>
      <c r="AU154" s="210" t="s">
        <v>86</v>
      </c>
      <c r="AV154" s="13" t="s">
        <v>84</v>
      </c>
      <c r="AW154" s="13" t="s">
        <v>37</v>
      </c>
      <c r="AX154" s="13" t="s">
        <v>77</v>
      </c>
      <c r="AY154" s="210" t="s">
        <v>197</v>
      </c>
    </row>
    <row r="155" spans="1:65" s="13" customFormat="1" ht="22.5">
      <c r="B155" s="201"/>
      <c r="C155" s="202"/>
      <c r="D155" s="194" t="s">
        <v>210</v>
      </c>
      <c r="E155" s="203" t="s">
        <v>19</v>
      </c>
      <c r="F155" s="204" t="s">
        <v>1078</v>
      </c>
      <c r="G155" s="202"/>
      <c r="H155" s="203" t="s">
        <v>19</v>
      </c>
      <c r="I155" s="205"/>
      <c r="J155" s="202"/>
      <c r="K155" s="202"/>
      <c r="L155" s="206"/>
      <c r="M155" s="207"/>
      <c r="N155" s="208"/>
      <c r="O155" s="208"/>
      <c r="P155" s="208"/>
      <c r="Q155" s="208"/>
      <c r="R155" s="208"/>
      <c r="S155" s="208"/>
      <c r="T155" s="209"/>
      <c r="AT155" s="210" t="s">
        <v>210</v>
      </c>
      <c r="AU155" s="210" t="s">
        <v>86</v>
      </c>
      <c r="AV155" s="13" t="s">
        <v>84</v>
      </c>
      <c r="AW155" s="13" t="s">
        <v>37</v>
      </c>
      <c r="AX155" s="13" t="s">
        <v>77</v>
      </c>
      <c r="AY155" s="210" t="s">
        <v>197</v>
      </c>
    </row>
    <row r="156" spans="1:65" s="14" customFormat="1" ht="11.25">
      <c r="B156" s="211"/>
      <c r="C156" s="212"/>
      <c r="D156" s="194" t="s">
        <v>210</v>
      </c>
      <c r="E156" s="213" t="s">
        <v>19</v>
      </c>
      <c r="F156" s="214" t="s">
        <v>1085</v>
      </c>
      <c r="G156" s="212"/>
      <c r="H156" s="215">
        <v>26.192</v>
      </c>
      <c r="I156" s="216"/>
      <c r="J156" s="212"/>
      <c r="K156" s="212"/>
      <c r="L156" s="217"/>
      <c r="M156" s="218"/>
      <c r="N156" s="219"/>
      <c r="O156" s="219"/>
      <c r="P156" s="219"/>
      <c r="Q156" s="219"/>
      <c r="R156" s="219"/>
      <c r="S156" s="219"/>
      <c r="T156" s="220"/>
      <c r="AT156" s="221" t="s">
        <v>210</v>
      </c>
      <c r="AU156" s="221" t="s">
        <v>86</v>
      </c>
      <c r="AV156" s="14" t="s">
        <v>86</v>
      </c>
      <c r="AW156" s="14" t="s">
        <v>37</v>
      </c>
      <c r="AX156" s="14" t="s">
        <v>77</v>
      </c>
      <c r="AY156" s="221" t="s">
        <v>197</v>
      </c>
    </row>
    <row r="157" spans="1:65" s="13" customFormat="1" ht="22.5">
      <c r="B157" s="201"/>
      <c r="C157" s="202"/>
      <c r="D157" s="194" t="s">
        <v>210</v>
      </c>
      <c r="E157" s="203" t="s">
        <v>19</v>
      </c>
      <c r="F157" s="204" t="s">
        <v>1080</v>
      </c>
      <c r="G157" s="202"/>
      <c r="H157" s="203" t="s">
        <v>19</v>
      </c>
      <c r="I157" s="205"/>
      <c r="J157" s="202"/>
      <c r="K157" s="202"/>
      <c r="L157" s="206"/>
      <c r="M157" s="207"/>
      <c r="N157" s="208"/>
      <c r="O157" s="208"/>
      <c r="P157" s="208"/>
      <c r="Q157" s="208"/>
      <c r="R157" s="208"/>
      <c r="S157" s="208"/>
      <c r="T157" s="209"/>
      <c r="AT157" s="210" t="s">
        <v>210</v>
      </c>
      <c r="AU157" s="210" t="s">
        <v>86</v>
      </c>
      <c r="AV157" s="13" t="s">
        <v>84</v>
      </c>
      <c r="AW157" s="13" t="s">
        <v>37</v>
      </c>
      <c r="AX157" s="13" t="s">
        <v>77</v>
      </c>
      <c r="AY157" s="210" t="s">
        <v>197</v>
      </c>
    </row>
    <row r="158" spans="1:65" s="14" customFormat="1" ht="11.25">
      <c r="B158" s="211"/>
      <c r="C158" s="212"/>
      <c r="D158" s="194" t="s">
        <v>210</v>
      </c>
      <c r="E158" s="213" t="s">
        <v>19</v>
      </c>
      <c r="F158" s="214" t="s">
        <v>1086</v>
      </c>
      <c r="G158" s="212"/>
      <c r="H158" s="215">
        <v>8.3819999999999997</v>
      </c>
      <c r="I158" s="216"/>
      <c r="J158" s="212"/>
      <c r="K158" s="212"/>
      <c r="L158" s="217"/>
      <c r="M158" s="218"/>
      <c r="N158" s="219"/>
      <c r="O158" s="219"/>
      <c r="P158" s="219"/>
      <c r="Q158" s="219"/>
      <c r="R158" s="219"/>
      <c r="S158" s="219"/>
      <c r="T158" s="220"/>
      <c r="AT158" s="221" t="s">
        <v>210</v>
      </c>
      <c r="AU158" s="221" t="s">
        <v>86</v>
      </c>
      <c r="AV158" s="14" t="s">
        <v>86</v>
      </c>
      <c r="AW158" s="14" t="s">
        <v>37</v>
      </c>
      <c r="AX158" s="14" t="s">
        <v>77</v>
      </c>
      <c r="AY158" s="221" t="s">
        <v>197</v>
      </c>
    </row>
    <row r="159" spans="1:65" s="15" customFormat="1" ht="11.25">
      <c r="B159" s="223"/>
      <c r="C159" s="224"/>
      <c r="D159" s="194" t="s">
        <v>210</v>
      </c>
      <c r="E159" s="225" t="s">
        <v>19</v>
      </c>
      <c r="F159" s="226" t="s">
        <v>295</v>
      </c>
      <c r="G159" s="224"/>
      <c r="H159" s="227">
        <v>34.573999999999998</v>
      </c>
      <c r="I159" s="228"/>
      <c r="J159" s="224"/>
      <c r="K159" s="224"/>
      <c r="L159" s="229"/>
      <c r="M159" s="230"/>
      <c r="N159" s="231"/>
      <c r="O159" s="231"/>
      <c r="P159" s="231"/>
      <c r="Q159" s="231"/>
      <c r="R159" s="231"/>
      <c r="S159" s="231"/>
      <c r="T159" s="232"/>
      <c r="AT159" s="233" t="s">
        <v>210</v>
      </c>
      <c r="AU159" s="233" t="s">
        <v>86</v>
      </c>
      <c r="AV159" s="15" t="s">
        <v>204</v>
      </c>
      <c r="AW159" s="15" t="s">
        <v>37</v>
      </c>
      <c r="AX159" s="15" t="s">
        <v>84</v>
      </c>
      <c r="AY159" s="233" t="s">
        <v>197</v>
      </c>
    </row>
    <row r="160" spans="1:65" s="2" customFormat="1" ht="37.9" customHeight="1">
      <c r="A160" s="37"/>
      <c r="B160" s="38"/>
      <c r="C160" s="181" t="s">
        <v>287</v>
      </c>
      <c r="D160" s="181" t="s">
        <v>199</v>
      </c>
      <c r="E160" s="182" t="s">
        <v>266</v>
      </c>
      <c r="F160" s="183" t="s">
        <v>267</v>
      </c>
      <c r="G160" s="184" t="s">
        <v>259</v>
      </c>
      <c r="H160" s="185">
        <v>23.454000000000001</v>
      </c>
      <c r="I160" s="186"/>
      <c r="J160" s="187">
        <f>ROUND(I160*H160,2)</f>
        <v>0</v>
      </c>
      <c r="K160" s="183" t="s">
        <v>203</v>
      </c>
      <c r="L160" s="42"/>
      <c r="M160" s="188" t="s">
        <v>19</v>
      </c>
      <c r="N160" s="189" t="s">
        <v>48</v>
      </c>
      <c r="O160" s="67"/>
      <c r="P160" s="190">
        <f>O160*H160</f>
        <v>0</v>
      </c>
      <c r="Q160" s="190">
        <v>0</v>
      </c>
      <c r="R160" s="190">
        <f>Q160*H160</f>
        <v>0</v>
      </c>
      <c r="S160" s="190">
        <v>0</v>
      </c>
      <c r="T160" s="191">
        <f>S160*H160</f>
        <v>0</v>
      </c>
      <c r="U160" s="37"/>
      <c r="V160" s="37"/>
      <c r="W160" s="37"/>
      <c r="X160" s="37"/>
      <c r="Y160" s="37"/>
      <c r="Z160" s="37"/>
      <c r="AA160" s="37"/>
      <c r="AB160" s="37"/>
      <c r="AC160" s="37"/>
      <c r="AD160" s="37"/>
      <c r="AE160" s="37"/>
      <c r="AR160" s="192" t="s">
        <v>204</v>
      </c>
      <c r="AT160" s="192" t="s">
        <v>199</v>
      </c>
      <c r="AU160" s="192" t="s">
        <v>86</v>
      </c>
      <c r="AY160" s="20" t="s">
        <v>197</v>
      </c>
      <c r="BE160" s="193">
        <f>IF(N160="základní",J160,0)</f>
        <v>0</v>
      </c>
      <c r="BF160" s="193">
        <f>IF(N160="snížená",J160,0)</f>
        <v>0</v>
      </c>
      <c r="BG160" s="193">
        <f>IF(N160="zákl. přenesená",J160,0)</f>
        <v>0</v>
      </c>
      <c r="BH160" s="193">
        <f>IF(N160="sníž. přenesená",J160,0)</f>
        <v>0</v>
      </c>
      <c r="BI160" s="193">
        <f>IF(N160="nulová",J160,0)</f>
        <v>0</v>
      </c>
      <c r="BJ160" s="20" t="s">
        <v>84</v>
      </c>
      <c r="BK160" s="193">
        <f>ROUND(I160*H160,2)</f>
        <v>0</v>
      </c>
      <c r="BL160" s="20" t="s">
        <v>204</v>
      </c>
      <c r="BM160" s="192" t="s">
        <v>274</v>
      </c>
    </row>
    <row r="161" spans="1:65" s="2" customFormat="1" ht="39">
      <c r="A161" s="37"/>
      <c r="B161" s="38"/>
      <c r="C161" s="39"/>
      <c r="D161" s="194" t="s">
        <v>206</v>
      </c>
      <c r="E161" s="39"/>
      <c r="F161" s="195" t="s">
        <v>269</v>
      </c>
      <c r="G161" s="39"/>
      <c r="H161" s="39"/>
      <c r="I161" s="196"/>
      <c r="J161" s="39"/>
      <c r="K161" s="39"/>
      <c r="L161" s="42"/>
      <c r="M161" s="197"/>
      <c r="N161" s="198"/>
      <c r="O161" s="67"/>
      <c r="P161" s="67"/>
      <c r="Q161" s="67"/>
      <c r="R161" s="67"/>
      <c r="S161" s="67"/>
      <c r="T161" s="68"/>
      <c r="U161" s="37"/>
      <c r="V161" s="37"/>
      <c r="W161" s="37"/>
      <c r="X161" s="37"/>
      <c r="Y161" s="37"/>
      <c r="Z161" s="37"/>
      <c r="AA161" s="37"/>
      <c r="AB161" s="37"/>
      <c r="AC161" s="37"/>
      <c r="AD161" s="37"/>
      <c r="AE161" s="37"/>
      <c r="AT161" s="20" t="s">
        <v>206</v>
      </c>
      <c r="AU161" s="20" t="s">
        <v>86</v>
      </c>
    </row>
    <row r="162" spans="1:65" s="2" customFormat="1" ht="11.25">
      <c r="A162" s="37"/>
      <c r="B162" s="38"/>
      <c r="C162" s="39"/>
      <c r="D162" s="199" t="s">
        <v>208</v>
      </c>
      <c r="E162" s="39"/>
      <c r="F162" s="200" t="s">
        <v>270</v>
      </c>
      <c r="G162" s="39"/>
      <c r="H162" s="39"/>
      <c r="I162" s="196"/>
      <c r="J162" s="39"/>
      <c r="K162" s="39"/>
      <c r="L162" s="42"/>
      <c r="M162" s="197"/>
      <c r="N162" s="198"/>
      <c r="O162" s="67"/>
      <c r="P162" s="67"/>
      <c r="Q162" s="67"/>
      <c r="R162" s="67"/>
      <c r="S162" s="67"/>
      <c r="T162" s="68"/>
      <c r="U162" s="37"/>
      <c r="V162" s="37"/>
      <c r="W162" s="37"/>
      <c r="X162" s="37"/>
      <c r="Y162" s="37"/>
      <c r="Z162" s="37"/>
      <c r="AA162" s="37"/>
      <c r="AB162" s="37"/>
      <c r="AC162" s="37"/>
      <c r="AD162" s="37"/>
      <c r="AE162" s="37"/>
      <c r="AT162" s="20" t="s">
        <v>208</v>
      </c>
      <c r="AU162" s="20" t="s">
        <v>86</v>
      </c>
    </row>
    <row r="163" spans="1:65" s="13" customFormat="1" ht="22.5">
      <c r="B163" s="201"/>
      <c r="C163" s="202"/>
      <c r="D163" s="194" t="s">
        <v>210</v>
      </c>
      <c r="E163" s="203" t="s">
        <v>19</v>
      </c>
      <c r="F163" s="204" t="s">
        <v>275</v>
      </c>
      <c r="G163" s="202"/>
      <c r="H163" s="203" t="s">
        <v>19</v>
      </c>
      <c r="I163" s="205"/>
      <c r="J163" s="202"/>
      <c r="K163" s="202"/>
      <c r="L163" s="206"/>
      <c r="M163" s="207"/>
      <c r="N163" s="208"/>
      <c r="O163" s="208"/>
      <c r="P163" s="208"/>
      <c r="Q163" s="208"/>
      <c r="R163" s="208"/>
      <c r="S163" s="208"/>
      <c r="T163" s="209"/>
      <c r="AT163" s="210" t="s">
        <v>210</v>
      </c>
      <c r="AU163" s="210" t="s">
        <v>86</v>
      </c>
      <c r="AV163" s="13" t="s">
        <v>84</v>
      </c>
      <c r="AW163" s="13" t="s">
        <v>37</v>
      </c>
      <c r="AX163" s="13" t="s">
        <v>77</v>
      </c>
      <c r="AY163" s="210" t="s">
        <v>197</v>
      </c>
    </row>
    <row r="164" spans="1:65" s="13" customFormat="1" ht="22.5">
      <c r="B164" s="201"/>
      <c r="C164" s="202"/>
      <c r="D164" s="194" t="s">
        <v>210</v>
      </c>
      <c r="E164" s="203" t="s">
        <v>19</v>
      </c>
      <c r="F164" s="204" t="s">
        <v>1087</v>
      </c>
      <c r="G164" s="202"/>
      <c r="H164" s="203" t="s">
        <v>19</v>
      </c>
      <c r="I164" s="205"/>
      <c r="J164" s="202"/>
      <c r="K164" s="202"/>
      <c r="L164" s="206"/>
      <c r="M164" s="207"/>
      <c r="N164" s="208"/>
      <c r="O164" s="208"/>
      <c r="P164" s="208"/>
      <c r="Q164" s="208"/>
      <c r="R164" s="208"/>
      <c r="S164" s="208"/>
      <c r="T164" s="209"/>
      <c r="AT164" s="210" t="s">
        <v>210</v>
      </c>
      <c r="AU164" s="210" t="s">
        <v>86</v>
      </c>
      <c r="AV164" s="13" t="s">
        <v>84</v>
      </c>
      <c r="AW164" s="13" t="s">
        <v>37</v>
      </c>
      <c r="AX164" s="13" t="s">
        <v>77</v>
      </c>
      <c r="AY164" s="210" t="s">
        <v>197</v>
      </c>
    </row>
    <row r="165" spans="1:65" s="14" customFormat="1" ht="11.25">
      <c r="B165" s="211"/>
      <c r="C165" s="212"/>
      <c r="D165" s="194" t="s">
        <v>210</v>
      </c>
      <c r="E165" s="213" t="s">
        <v>19</v>
      </c>
      <c r="F165" s="214" t="s">
        <v>1083</v>
      </c>
      <c r="G165" s="212"/>
      <c r="H165" s="215">
        <v>23.454000000000001</v>
      </c>
      <c r="I165" s="216"/>
      <c r="J165" s="212"/>
      <c r="K165" s="212"/>
      <c r="L165" s="217"/>
      <c r="M165" s="218"/>
      <c r="N165" s="219"/>
      <c r="O165" s="219"/>
      <c r="P165" s="219"/>
      <c r="Q165" s="219"/>
      <c r="R165" s="219"/>
      <c r="S165" s="219"/>
      <c r="T165" s="220"/>
      <c r="AT165" s="221" t="s">
        <v>210</v>
      </c>
      <c r="AU165" s="221" t="s">
        <v>86</v>
      </c>
      <c r="AV165" s="14" t="s">
        <v>86</v>
      </c>
      <c r="AW165" s="14" t="s">
        <v>37</v>
      </c>
      <c r="AX165" s="14" t="s">
        <v>84</v>
      </c>
      <c r="AY165" s="221" t="s">
        <v>197</v>
      </c>
    </row>
    <row r="166" spans="1:65" s="2" customFormat="1" ht="24.2" customHeight="1">
      <c r="A166" s="37"/>
      <c r="B166" s="38"/>
      <c r="C166" s="181" t="s">
        <v>8</v>
      </c>
      <c r="D166" s="181" t="s">
        <v>199</v>
      </c>
      <c r="E166" s="182" t="s">
        <v>278</v>
      </c>
      <c r="F166" s="183" t="s">
        <v>279</v>
      </c>
      <c r="G166" s="184" t="s">
        <v>259</v>
      </c>
      <c r="H166" s="185">
        <v>23.454000000000001</v>
      </c>
      <c r="I166" s="186"/>
      <c r="J166" s="187">
        <f>ROUND(I166*H166,2)</f>
        <v>0</v>
      </c>
      <c r="K166" s="183" t="s">
        <v>203</v>
      </c>
      <c r="L166" s="42"/>
      <c r="M166" s="188" t="s">
        <v>19</v>
      </c>
      <c r="N166" s="189" t="s">
        <v>48</v>
      </c>
      <c r="O166" s="67"/>
      <c r="P166" s="190">
        <f>O166*H166</f>
        <v>0</v>
      </c>
      <c r="Q166" s="190">
        <v>0</v>
      </c>
      <c r="R166" s="190">
        <f>Q166*H166</f>
        <v>0</v>
      </c>
      <c r="S166" s="190">
        <v>0</v>
      </c>
      <c r="T166" s="191">
        <f>S166*H166</f>
        <v>0</v>
      </c>
      <c r="U166" s="37"/>
      <c r="V166" s="37"/>
      <c r="W166" s="37"/>
      <c r="X166" s="37"/>
      <c r="Y166" s="37"/>
      <c r="Z166" s="37"/>
      <c r="AA166" s="37"/>
      <c r="AB166" s="37"/>
      <c r="AC166" s="37"/>
      <c r="AD166" s="37"/>
      <c r="AE166" s="37"/>
      <c r="AR166" s="192" t="s">
        <v>204</v>
      </c>
      <c r="AT166" s="192" t="s">
        <v>199</v>
      </c>
      <c r="AU166" s="192" t="s">
        <v>86</v>
      </c>
      <c r="AY166" s="20" t="s">
        <v>197</v>
      </c>
      <c r="BE166" s="193">
        <f>IF(N166="základní",J166,0)</f>
        <v>0</v>
      </c>
      <c r="BF166" s="193">
        <f>IF(N166="snížená",J166,0)</f>
        <v>0</v>
      </c>
      <c r="BG166" s="193">
        <f>IF(N166="zákl. přenesená",J166,0)</f>
        <v>0</v>
      </c>
      <c r="BH166" s="193">
        <f>IF(N166="sníž. přenesená",J166,0)</f>
        <v>0</v>
      </c>
      <c r="BI166" s="193">
        <f>IF(N166="nulová",J166,0)</f>
        <v>0</v>
      </c>
      <c r="BJ166" s="20" t="s">
        <v>84</v>
      </c>
      <c r="BK166" s="193">
        <f>ROUND(I166*H166,2)</f>
        <v>0</v>
      </c>
      <c r="BL166" s="20" t="s">
        <v>204</v>
      </c>
      <c r="BM166" s="192" t="s">
        <v>280</v>
      </c>
    </row>
    <row r="167" spans="1:65" s="2" customFormat="1" ht="29.25">
      <c r="A167" s="37"/>
      <c r="B167" s="38"/>
      <c r="C167" s="39"/>
      <c r="D167" s="194" t="s">
        <v>206</v>
      </c>
      <c r="E167" s="39"/>
      <c r="F167" s="195" t="s">
        <v>281</v>
      </c>
      <c r="G167" s="39"/>
      <c r="H167" s="39"/>
      <c r="I167" s="196"/>
      <c r="J167" s="39"/>
      <c r="K167" s="39"/>
      <c r="L167" s="42"/>
      <c r="M167" s="197"/>
      <c r="N167" s="198"/>
      <c r="O167" s="67"/>
      <c r="P167" s="67"/>
      <c r="Q167" s="67"/>
      <c r="R167" s="67"/>
      <c r="S167" s="67"/>
      <c r="T167" s="68"/>
      <c r="U167" s="37"/>
      <c r="V167" s="37"/>
      <c r="W167" s="37"/>
      <c r="X167" s="37"/>
      <c r="Y167" s="37"/>
      <c r="Z167" s="37"/>
      <c r="AA167" s="37"/>
      <c r="AB167" s="37"/>
      <c r="AC167" s="37"/>
      <c r="AD167" s="37"/>
      <c r="AE167" s="37"/>
      <c r="AT167" s="20" t="s">
        <v>206</v>
      </c>
      <c r="AU167" s="20" t="s">
        <v>86</v>
      </c>
    </row>
    <row r="168" spans="1:65" s="2" customFormat="1" ht="11.25">
      <c r="A168" s="37"/>
      <c r="B168" s="38"/>
      <c r="C168" s="39"/>
      <c r="D168" s="199" t="s">
        <v>208</v>
      </c>
      <c r="E168" s="39"/>
      <c r="F168" s="200" t="s">
        <v>282</v>
      </c>
      <c r="G168" s="39"/>
      <c r="H168" s="39"/>
      <c r="I168" s="196"/>
      <c r="J168" s="39"/>
      <c r="K168" s="39"/>
      <c r="L168" s="42"/>
      <c r="M168" s="197"/>
      <c r="N168" s="198"/>
      <c r="O168" s="67"/>
      <c r="P168" s="67"/>
      <c r="Q168" s="67"/>
      <c r="R168" s="67"/>
      <c r="S168" s="67"/>
      <c r="T168" s="68"/>
      <c r="U168" s="37"/>
      <c r="V168" s="37"/>
      <c r="W168" s="37"/>
      <c r="X168" s="37"/>
      <c r="Y168" s="37"/>
      <c r="Z168" s="37"/>
      <c r="AA168" s="37"/>
      <c r="AB168" s="37"/>
      <c r="AC168" s="37"/>
      <c r="AD168" s="37"/>
      <c r="AE168" s="37"/>
      <c r="AT168" s="20" t="s">
        <v>208</v>
      </c>
      <c r="AU168" s="20" t="s">
        <v>86</v>
      </c>
    </row>
    <row r="169" spans="1:65" s="13" customFormat="1" ht="22.5">
      <c r="B169" s="201"/>
      <c r="C169" s="202"/>
      <c r="D169" s="194" t="s">
        <v>210</v>
      </c>
      <c r="E169" s="203" t="s">
        <v>19</v>
      </c>
      <c r="F169" s="204" t="s">
        <v>283</v>
      </c>
      <c r="G169" s="202"/>
      <c r="H169" s="203" t="s">
        <v>19</v>
      </c>
      <c r="I169" s="205"/>
      <c r="J169" s="202"/>
      <c r="K169" s="202"/>
      <c r="L169" s="206"/>
      <c r="M169" s="207"/>
      <c r="N169" s="208"/>
      <c r="O169" s="208"/>
      <c r="P169" s="208"/>
      <c r="Q169" s="208"/>
      <c r="R169" s="208"/>
      <c r="S169" s="208"/>
      <c r="T169" s="209"/>
      <c r="AT169" s="210" t="s">
        <v>210</v>
      </c>
      <c r="AU169" s="210" t="s">
        <v>86</v>
      </c>
      <c r="AV169" s="13" t="s">
        <v>84</v>
      </c>
      <c r="AW169" s="13" t="s">
        <v>37</v>
      </c>
      <c r="AX169" s="13" t="s">
        <v>77</v>
      </c>
      <c r="AY169" s="210" t="s">
        <v>197</v>
      </c>
    </row>
    <row r="170" spans="1:65" s="13" customFormat="1" ht="11.25">
      <c r="B170" s="201"/>
      <c r="C170" s="202"/>
      <c r="D170" s="194" t="s">
        <v>210</v>
      </c>
      <c r="E170" s="203" t="s">
        <v>19</v>
      </c>
      <c r="F170" s="204" t="s">
        <v>1088</v>
      </c>
      <c r="G170" s="202"/>
      <c r="H170" s="203" t="s">
        <v>19</v>
      </c>
      <c r="I170" s="205"/>
      <c r="J170" s="202"/>
      <c r="K170" s="202"/>
      <c r="L170" s="206"/>
      <c r="M170" s="207"/>
      <c r="N170" s="208"/>
      <c r="O170" s="208"/>
      <c r="P170" s="208"/>
      <c r="Q170" s="208"/>
      <c r="R170" s="208"/>
      <c r="S170" s="208"/>
      <c r="T170" s="209"/>
      <c r="AT170" s="210" t="s">
        <v>210</v>
      </c>
      <c r="AU170" s="210" t="s">
        <v>86</v>
      </c>
      <c r="AV170" s="13" t="s">
        <v>84</v>
      </c>
      <c r="AW170" s="13" t="s">
        <v>37</v>
      </c>
      <c r="AX170" s="13" t="s">
        <v>77</v>
      </c>
      <c r="AY170" s="210" t="s">
        <v>197</v>
      </c>
    </row>
    <row r="171" spans="1:65" s="13" customFormat="1" ht="22.5">
      <c r="B171" s="201"/>
      <c r="C171" s="202"/>
      <c r="D171" s="194" t="s">
        <v>210</v>
      </c>
      <c r="E171" s="203" t="s">
        <v>19</v>
      </c>
      <c r="F171" s="204" t="s">
        <v>285</v>
      </c>
      <c r="G171" s="202"/>
      <c r="H171" s="203" t="s">
        <v>19</v>
      </c>
      <c r="I171" s="205"/>
      <c r="J171" s="202"/>
      <c r="K171" s="202"/>
      <c r="L171" s="206"/>
      <c r="M171" s="207"/>
      <c r="N171" s="208"/>
      <c r="O171" s="208"/>
      <c r="P171" s="208"/>
      <c r="Q171" s="208"/>
      <c r="R171" s="208"/>
      <c r="S171" s="208"/>
      <c r="T171" s="209"/>
      <c r="AT171" s="210" t="s">
        <v>210</v>
      </c>
      <c r="AU171" s="210" t="s">
        <v>86</v>
      </c>
      <c r="AV171" s="13" t="s">
        <v>84</v>
      </c>
      <c r="AW171" s="13" t="s">
        <v>37</v>
      </c>
      <c r="AX171" s="13" t="s">
        <v>77</v>
      </c>
      <c r="AY171" s="210" t="s">
        <v>197</v>
      </c>
    </row>
    <row r="172" spans="1:65" s="14" customFormat="1" ht="11.25">
      <c r="B172" s="211"/>
      <c r="C172" s="212"/>
      <c r="D172" s="194" t="s">
        <v>210</v>
      </c>
      <c r="E172" s="213" t="s">
        <v>19</v>
      </c>
      <c r="F172" s="214" t="s">
        <v>1089</v>
      </c>
      <c r="G172" s="212"/>
      <c r="H172" s="215">
        <v>23.454000000000001</v>
      </c>
      <c r="I172" s="216"/>
      <c r="J172" s="212"/>
      <c r="K172" s="212"/>
      <c r="L172" s="217"/>
      <c r="M172" s="218"/>
      <c r="N172" s="219"/>
      <c r="O172" s="219"/>
      <c r="P172" s="219"/>
      <c r="Q172" s="219"/>
      <c r="R172" s="219"/>
      <c r="S172" s="219"/>
      <c r="T172" s="220"/>
      <c r="AT172" s="221" t="s">
        <v>210</v>
      </c>
      <c r="AU172" s="221" t="s">
        <v>86</v>
      </c>
      <c r="AV172" s="14" t="s">
        <v>86</v>
      </c>
      <c r="AW172" s="14" t="s">
        <v>37</v>
      </c>
      <c r="AX172" s="14" t="s">
        <v>84</v>
      </c>
      <c r="AY172" s="221" t="s">
        <v>197</v>
      </c>
    </row>
    <row r="173" spans="1:65" s="2" customFormat="1" ht="16.5" customHeight="1">
      <c r="A173" s="37"/>
      <c r="B173" s="38"/>
      <c r="C173" s="181" t="s">
        <v>303</v>
      </c>
      <c r="D173" s="181" t="s">
        <v>199</v>
      </c>
      <c r="E173" s="182" t="s">
        <v>288</v>
      </c>
      <c r="F173" s="183" t="s">
        <v>289</v>
      </c>
      <c r="G173" s="184" t="s">
        <v>259</v>
      </c>
      <c r="H173" s="185">
        <v>58.027999999999999</v>
      </c>
      <c r="I173" s="186"/>
      <c r="J173" s="187">
        <f>ROUND(I173*H173,2)</f>
        <v>0</v>
      </c>
      <c r="K173" s="183" t="s">
        <v>203</v>
      </c>
      <c r="L173" s="42"/>
      <c r="M173" s="188" t="s">
        <v>19</v>
      </c>
      <c r="N173" s="189" t="s">
        <v>48</v>
      </c>
      <c r="O173" s="67"/>
      <c r="P173" s="190">
        <f>O173*H173</f>
        <v>0</v>
      </c>
      <c r="Q173" s="190">
        <v>0</v>
      </c>
      <c r="R173" s="190">
        <f>Q173*H173</f>
        <v>0</v>
      </c>
      <c r="S173" s="190">
        <v>0</v>
      </c>
      <c r="T173" s="191">
        <f>S173*H173</f>
        <v>0</v>
      </c>
      <c r="U173" s="37"/>
      <c r="V173" s="37"/>
      <c r="W173" s="37"/>
      <c r="X173" s="37"/>
      <c r="Y173" s="37"/>
      <c r="Z173" s="37"/>
      <c r="AA173" s="37"/>
      <c r="AB173" s="37"/>
      <c r="AC173" s="37"/>
      <c r="AD173" s="37"/>
      <c r="AE173" s="37"/>
      <c r="AR173" s="192" t="s">
        <v>204</v>
      </c>
      <c r="AT173" s="192" t="s">
        <v>199</v>
      </c>
      <c r="AU173" s="192" t="s">
        <v>86</v>
      </c>
      <c r="AY173" s="20" t="s">
        <v>197</v>
      </c>
      <c r="BE173" s="193">
        <f>IF(N173="základní",J173,0)</f>
        <v>0</v>
      </c>
      <c r="BF173" s="193">
        <f>IF(N173="snížená",J173,0)</f>
        <v>0</v>
      </c>
      <c r="BG173" s="193">
        <f>IF(N173="zákl. přenesená",J173,0)</f>
        <v>0</v>
      </c>
      <c r="BH173" s="193">
        <f>IF(N173="sníž. přenesená",J173,0)</f>
        <v>0</v>
      </c>
      <c r="BI173" s="193">
        <f>IF(N173="nulová",J173,0)</f>
        <v>0</v>
      </c>
      <c r="BJ173" s="20" t="s">
        <v>84</v>
      </c>
      <c r="BK173" s="193">
        <f>ROUND(I173*H173,2)</f>
        <v>0</v>
      </c>
      <c r="BL173" s="20" t="s">
        <v>204</v>
      </c>
      <c r="BM173" s="192" t="s">
        <v>290</v>
      </c>
    </row>
    <row r="174" spans="1:65" s="2" customFormat="1" ht="19.5">
      <c r="A174" s="37"/>
      <c r="B174" s="38"/>
      <c r="C174" s="39"/>
      <c r="D174" s="194" t="s">
        <v>206</v>
      </c>
      <c r="E174" s="39"/>
      <c r="F174" s="195" t="s">
        <v>291</v>
      </c>
      <c r="G174" s="39"/>
      <c r="H174" s="39"/>
      <c r="I174" s="196"/>
      <c r="J174" s="39"/>
      <c r="K174" s="39"/>
      <c r="L174" s="42"/>
      <c r="M174" s="197"/>
      <c r="N174" s="198"/>
      <c r="O174" s="67"/>
      <c r="P174" s="67"/>
      <c r="Q174" s="67"/>
      <c r="R174" s="67"/>
      <c r="S174" s="67"/>
      <c r="T174" s="68"/>
      <c r="U174" s="37"/>
      <c r="V174" s="37"/>
      <c r="W174" s="37"/>
      <c r="X174" s="37"/>
      <c r="Y174" s="37"/>
      <c r="Z174" s="37"/>
      <c r="AA174" s="37"/>
      <c r="AB174" s="37"/>
      <c r="AC174" s="37"/>
      <c r="AD174" s="37"/>
      <c r="AE174" s="37"/>
      <c r="AT174" s="20" t="s">
        <v>206</v>
      </c>
      <c r="AU174" s="20" t="s">
        <v>86</v>
      </c>
    </row>
    <row r="175" spans="1:65" s="2" customFormat="1" ht="11.25">
      <c r="A175" s="37"/>
      <c r="B175" s="38"/>
      <c r="C175" s="39"/>
      <c r="D175" s="199" t="s">
        <v>208</v>
      </c>
      <c r="E175" s="39"/>
      <c r="F175" s="200" t="s">
        <v>292</v>
      </c>
      <c r="G175" s="39"/>
      <c r="H175" s="39"/>
      <c r="I175" s="196"/>
      <c r="J175" s="39"/>
      <c r="K175" s="39"/>
      <c r="L175" s="42"/>
      <c r="M175" s="197"/>
      <c r="N175" s="198"/>
      <c r="O175" s="67"/>
      <c r="P175" s="67"/>
      <c r="Q175" s="67"/>
      <c r="R175" s="67"/>
      <c r="S175" s="67"/>
      <c r="T175" s="68"/>
      <c r="U175" s="37"/>
      <c r="V175" s="37"/>
      <c r="W175" s="37"/>
      <c r="X175" s="37"/>
      <c r="Y175" s="37"/>
      <c r="Z175" s="37"/>
      <c r="AA175" s="37"/>
      <c r="AB175" s="37"/>
      <c r="AC175" s="37"/>
      <c r="AD175" s="37"/>
      <c r="AE175" s="37"/>
      <c r="AT175" s="20" t="s">
        <v>208</v>
      </c>
      <c r="AU175" s="20" t="s">
        <v>86</v>
      </c>
    </row>
    <row r="176" spans="1:65" s="13" customFormat="1" ht="22.5">
      <c r="B176" s="201"/>
      <c r="C176" s="202"/>
      <c r="D176" s="194" t="s">
        <v>210</v>
      </c>
      <c r="E176" s="203" t="s">
        <v>19</v>
      </c>
      <c r="F176" s="204" t="s">
        <v>293</v>
      </c>
      <c r="G176" s="202"/>
      <c r="H176" s="203" t="s">
        <v>19</v>
      </c>
      <c r="I176" s="205"/>
      <c r="J176" s="202"/>
      <c r="K176" s="202"/>
      <c r="L176" s="206"/>
      <c r="M176" s="207"/>
      <c r="N176" s="208"/>
      <c r="O176" s="208"/>
      <c r="P176" s="208"/>
      <c r="Q176" s="208"/>
      <c r="R176" s="208"/>
      <c r="S176" s="208"/>
      <c r="T176" s="209"/>
      <c r="AT176" s="210" t="s">
        <v>210</v>
      </c>
      <c r="AU176" s="210" t="s">
        <v>86</v>
      </c>
      <c r="AV176" s="13" t="s">
        <v>84</v>
      </c>
      <c r="AW176" s="13" t="s">
        <v>37</v>
      </c>
      <c r="AX176" s="13" t="s">
        <v>77</v>
      </c>
      <c r="AY176" s="210" t="s">
        <v>197</v>
      </c>
    </row>
    <row r="177" spans="1:65" s="13" customFormat="1" ht="22.5">
      <c r="B177" s="201"/>
      <c r="C177" s="202"/>
      <c r="D177" s="194" t="s">
        <v>210</v>
      </c>
      <c r="E177" s="203" t="s">
        <v>19</v>
      </c>
      <c r="F177" s="204" t="s">
        <v>1090</v>
      </c>
      <c r="G177" s="202"/>
      <c r="H177" s="203" t="s">
        <v>19</v>
      </c>
      <c r="I177" s="205"/>
      <c r="J177" s="202"/>
      <c r="K177" s="202"/>
      <c r="L177" s="206"/>
      <c r="M177" s="207"/>
      <c r="N177" s="208"/>
      <c r="O177" s="208"/>
      <c r="P177" s="208"/>
      <c r="Q177" s="208"/>
      <c r="R177" s="208"/>
      <c r="S177" s="208"/>
      <c r="T177" s="209"/>
      <c r="AT177" s="210" t="s">
        <v>210</v>
      </c>
      <c r="AU177" s="210" t="s">
        <v>86</v>
      </c>
      <c r="AV177" s="13" t="s">
        <v>84</v>
      </c>
      <c r="AW177" s="13" t="s">
        <v>37</v>
      </c>
      <c r="AX177" s="13" t="s">
        <v>77</v>
      </c>
      <c r="AY177" s="210" t="s">
        <v>197</v>
      </c>
    </row>
    <row r="178" spans="1:65" s="14" customFormat="1" ht="11.25">
      <c r="B178" s="211"/>
      <c r="C178" s="212"/>
      <c r="D178" s="194" t="s">
        <v>210</v>
      </c>
      <c r="E178" s="213" t="s">
        <v>19</v>
      </c>
      <c r="F178" s="214" t="s">
        <v>1085</v>
      </c>
      <c r="G178" s="212"/>
      <c r="H178" s="215">
        <v>26.192</v>
      </c>
      <c r="I178" s="216"/>
      <c r="J178" s="212"/>
      <c r="K178" s="212"/>
      <c r="L178" s="217"/>
      <c r="M178" s="218"/>
      <c r="N178" s="219"/>
      <c r="O178" s="219"/>
      <c r="P178" s="219"/>
      <c r="Q178" s="219"/>
      <c r="R178" s="219"/>
      <c r="S178" s="219"/>
      <c r="T178" s="220"/>
      <c r="AT178" s="221" t="s">
        <v>210</v>
      </c>
      <c r="AU178" s="221" t="s">
        <v>86</v>
      </c>
      <c r="AV178" s="14" t="s">
        <v>86</v>
      </c>
      <c r="AW178" s="14" t="s">
        <v>37</v>
      </c>
      <c r="AX178" s="14" t="s">
        <v>77</v>
      </c>
      <c r="AY178" s="221" t="s">
        <v>197</v>
      </c>
    </row>
    <row r="179" spans="1:65" s="13" customFormat="1" ht="11.25">
      <c r="B179" s="201"/>
      <c r="C179" s="202"/>
      <c r="D179" s="194" t="s">
        <v>210</v>
      </c>
      <c r="E179" s="203" t="s">
        <v>19</v>
      </c>
      <c r="F179" s="204" t="s">
        <v>1091</v>
      </c>
      <c r="G179" s="202"/>
      <c r="H179" s="203" t="s">
        <v>19</v>
      </c>
      <c r="I179" s="205"/>
      <c r="J179" s="202"/>
      <c r="K179" s="202"/>
      <c r="L179" s="206"/>
      <c r="M179" s="207"/>
      <c r="N179" s="208"/>
      <c r="O179" s="208"/>
      <c r="P179" s="208"/>
      <c r="Q179" s="208"/>
      <c r="R179" s="208"/>
      <c r="S179" s="208"/>
      <c r="T179" s="209"/>
      <c r="AT179" s="210" t="s">
        <v>210</v>
      </c>
      <c r="AU179" s="210" t="s">
        <v>86</v>
      </c>
      <c r="AV179" s="13" t="s">
        <v>84</v>
      </c>
      <c r="AW179" s="13" t="s">
        <v>37</v>
      </c>
      <c r="AX179" s="13" t="s">
        <v>77</v>
      </c>
      <c r="AY179" s="210" t="s">
        <v>197</v>
      </c>
    </row>
    <row r="180" spans="1:65" s="14" customFormat="1" ht="11.25">
      <c r="B180" s="211"/>
      <c r="C180" s="212"/>
      <c r="D180" s="194" t="s">
        <v>210</v>
      </c>
      <c r="E180" s="213" t="s">
        <v>19</v>
      </c>
      <c r="F180" s="214" t="s">
        <v>1086</v>
      </c>
      <c r="G180" s="212"/>
      <c r="H180" s="215">
        <v>8.3819999999999997</v>
      </c>
      <c r="I180" s="216"/>
      <c r="J180" s="212"/>
      <c r="K180" s="212"/>
      <c r="L180" s="217"/>
      <c r="M180" s="218"/>
      <c r="N180" s="219"/>
      <c r="O180" s="219"/>
      <c r="P180" s="219"/>
      <c r="Q180" s="219"/>
      <c r="R180" s="219"/>
      <c r="S180" s="219"/>
      <c r="T180" s="220"/>
      <c r="AT180" s="221" t="s">
        <v>210</v>
      </c>
      <c r="AU180" s="221" t="s">
        <v>86</v>
      </c>
      <c r="AV180" s="14" t="s">
        <v>86</v>
      </c>
      <c r="AW180" s="14" t="s">
        <v>37</v>
      </c>
      <c r="AX180" s="14" t="s">
        <v>77</v>
      </c>
      <c r="AY180" s="221" t="s">
        <v>197</v>
      </c>
    </row>
    <row r="181" spans="1:65" s="16" customFormat="1" ht="11.25">
      <c r="B181" s="251"/>
      <c r="C181" s="252"/>
      <c r="D181" s="194" t="s">
        <v>210</v>
      </c>
      <c r="E181" s="253" t="s">
        <v>19</v>
      </c>
      <c r="F181" s="254" t="s">
        <v>661</v>
      </c>
      <c r="G181" s="252"/>
      <c r="H181" s="255">
        <v>34.573999999999998</v>
      </c>
      <c r="I181" s="256"/>
      <c r="J181" s="252"/>
      <c r="K181" s="252"/>
      <c r="L181" s="257"/>
      <c r="M181" s="258"/>
      <c r="N181" s="259"/>
      <c r="O181" s="259"/>
      <c r="P181" s="259"/>
      <c r="Q181" s="259"/>
      <c r="R181" s="259"/>
      <c r="S181" s="259"/>
      <c r="T181" s="260"/>
      <c r="AT181" s="261" t="s">
        <v>210</v>
      </c>
      <c r="AU181" s="261" t="s">
        <v>86</v>
      </c>
      <c r="AV181" s="16" t="s">
        <v>151</v>
      </c>
      <c r="AW181" s="16" t="s">
        <v>37</v>
      </c>
      <c r="AX181" s="16" t="s">
        <v>77</v>
      </c>
      <c r="AY181" s="261" t="s">
        <v>197</v>
      </c>
    </row>
    <row r="182" spans="1:65" s="13" customFormat="1" ht="22.5">
      <c r="B182" s="201"/>
      <c r="C182" s="202"/>
      <c r="D182" s="194" t="s">
        <v>210</v>
      </c>
      <c r="E182" s="203" t="s">
        <v>19</v>
      </c>
      <c r="F182" s="204" t="s">
        <v>1087</v>
      </c>
      <c r="G182" s="202"/>
      <c r="H182" s="203" t="s">
        <v>19</v>
      </c>
      <c r="I182" s="205"/>
      <c r="J182" s="202"/>
      <c r="K182" s="202"/>
      <c r="L182" s="206"/>
      <c r="M182" s="207"/>
      <c r="N182" s="208"/>
      <c r="O182" s="208"/>
      <c r="P182" s="208"/>
      <c r="Q182" s="208"/>
      <c r="R182" s="208"/>
      <c r="S182" s="208"/>
      <c r="T182" s="209"/>
      <c r="AT182" s="210" t="s">
        <v>210</v>
      </c>
      <c r="AU182" s="210" t="s">
        <v>86</v>
      </c>
      <c r="AV182" s="13" t="s">
        <v>84</v>
      </c>
      <c r="AW182" s="13" t="s">
        <v>37</v>
      </c>
      <c r="AX182" s="13" t="s">
        <v>77</v>
      </c>
      <c r="AY182" s="210" t="s">
        <v>197</v>
      </c>
    </row>
    <row r="183" spans="1:65" s="14" customFormat="1" ht="11.25">
      <c r="B183" s="211"/>
      <c r="C183" s="212"/>
      <c r="D183" s="194" t="s">
        <v>210</v>
      </c>
      <c r="E183" s="213" t="s">
        <v>19</v>
      </c>
      <c r="F183" s="214" t="s">
        <v>1083</v>
      </c>
      <c r="G183" s="212"/>
      <c r="H183" s="215">
        <v>23.454000000000001</v>
      </c>
      <c r="I183" s="216"/>
      <c r="J183" s="212"/>
      <c r="K183" s="212"/>
      <c r="L183" s="217"/>
      <c r="M183" s="218"/>
      <c r="N183" s="219"/>
      <c r="O183" s="219"/>
      <c r="P183" s="219"/>
      <c r="Q183" s="219"/>
      <c r="R183" s="219"/>
      <c r="S183" s="219"/>
      <c r="T183" s="220"/>
      <c r="AT183" s="221" t="s">
        <v>210</v>
      </c>
      <c r="AU183" s="221" t="s">
        <v>86</v>
      </c>
      <c r="AV183" s="14" t="s">
        <v>86</v>
      </c>
      <c r="AW183" s="14" t="s">
        <v>37</v>
      </c>
      <c r="AX183" s="14" t="s">
        <v>77</v>
      </c>
      <c r="AY183" s="221" t="s">
        <v>197</v>
      </c>
    </row>
    <row r="184" spans="1:65" s="15" customFormat="1" ht="11.25">
      <c r="B184" s="223"/>
      <c r="C184" s="224"/>
      <c r="D184" s="194" t="s">
        <v>210</v>
      </c>
      <c r="E184" s="225" t="s">
        <v>19</v>
      </c>
      <c r="F184" s="226" t="s">
        <v>295</v>
      </c>
      <c r="G184" s="224"/>
      <c r="H184" s="227">
        <v>58.027999999999999</v>
      </c>
      <c r="I184" s="228"/>
      <c r="J184" s="224"/>
      <c r="K184" s="224"/>
      <c r="L184" s="229"/>
      <c r="M184" s="230"/>
      <c r="N184" s="231"/>
      <c r="O184" s="231"/>
      <c r="P184" s="231"/>
      <c r="Q184" s="231"/>
      <c r="R184" s="231"/>
      <c r="S184" s="231"/>
      <c r="T184" s="232"/>
      <c r="AT184" s="233" t="s">
        <v>210</v>
      </c>
      <c r="AU184" s="233" t="s">
        <v>86</v>
      </c>
      <c r="AV184" s="15" t="s">
        <v>204</v>
      </c>
      <c r="AW184" s="15" t="s">
        <v>37</v>
      </c>
      <c r="AX184" s="15" t="s">
        <v>84</v>
      </c>
      <c r="AY184" s="233" t="s">
        <v>197</v>
      </c>
    </row>
    <row r="185" spans="1:65" s="2" customFormat="1" ht="21.75" customHeight="1">
      <c r="A185" s="37"/>
      <c r="B185" s="38"/>
      <c r="C185" s="181" t="s">
        <v>310</v>
      </c>
      <c r="D185" s="181" t="s">
        <v>199</v>
      </c>
      <c r="E185" s="182" t="s">
        <v>882</v>
      </c>
      <c r="F185" s="183" t="s">
        <v>883</v>
      </c>
      <c r="G185" s="184" t="s">
        <v>884</v>
      </c>
      <c r="H185" s="185">
        <v>1</v>
      </c>
      <c r="I185" s="186"/>
      <c r="J185" s="187">
        <f>ROUND(I185*H185,2)</f>
        <v>0</v>
      </c>
      <c r="K185" s="183" t="s">
        <v>469</v>
      </c>
      <c r="L185" s="42"/>
      <c r="M185" s="188" t="s">
        <v>19</v>
      </c>
      <c r="N185" s="189" t="s">
        <v>48</v>
      </c>
      <c r="O185" s="67"/>
      <c r="P185" s="190">
        <f>O185*H185</f>
        <v>0</v>
      </c>
      <c r="Q185" s="190">
        <v>0</v>
      </c>
      <c r="R185" s="190">
        <f>Q185*H185</f>
        <v>0</v>
      </c>
      <c r="S185" s="190">
        <v>0</v>
      </c>
      <c r="T185" s="191">
        <f>S185*H185</f>
        <v>0</v>
      </c>
      <c r="U185" s="37"/>
      <c r="V185" s="37"/>
      <c r="W185" s="37"/>
      <c r="X185" s="37"/>
      <c r="Y185" s="37"/>
      <c r="Z185" s="37"/>
      <c r="AA185" s="37"/>
      <c r="AB185" s="37"/>
      <c r="AC185" s="37"/>
      <c r="AD185" s="37"/>
      <c r="AE185" s="37"/>
      <c r="AR185" s="192" t="s">
        <v>204</v>
      </c>
      <c r="AT185" s="192" t="s">
        <v>199</v>
      </c>
      <c r="AU185" s="192" t="s">
        <v>86</v>
      </c>
      <c r="AY185" s="20" t="s">
        <v>197</v>
      </c>
      <c r="BE185" s="193">
        <f>IF(N185="základní",J185,0)</f>
        <v>0</v>
      </c>
      <c r="BF185" s="193">
        <f>IF(N185="snížená",J185,0)</f>
        <v>0</v>
      </c>
      <c r="BG185" s="193">
        <f>IF(N185="zákl. přenesená",J185,0)</f>
        <v>0</v>
      </c>
      <c r="BH185" s="193">
        <f>IF(N185="sníž. přenesená",J185,0)</f>
        <v>0</v>
      </c>
      <c r="BI185" s="193">
        <f>IF(N185="nulová",J185,0)</f>
        <v>0</v>
      </c>
      <c r="BJ185" s="20" t="s">
        <v>84</v>
      </c>
      <c r="BK185" s="193">
        <f>ROUND(I185*H185,2)</f>
        <v>0</v>
      </c>
      <c r="BL185" s="20" t="s">
        <v>204</v>
      </c>
      <c r="BM185" s="192" t="s">
        <v>1092</v>
      </c>
    </row>
    <row r="186" spans="1:65" s="2" customFormat="1" ht="11.25">
      <c r="A186" s="37"/>
      <c r="B186" s="38"/>
      <c r="C186" s="39"/>
      <c r="D186" s="194" t="s">
        <v>206</v>
      </c>
      <c r="E186" s="39"/>
      <c r="F186" s="195" t="s">
        <v>883</v>
      </c>
      <c r="G186" s="39"/>
      <c r="H186" s="39"/>
      <c r="I186" s="196"/>
      <c r="J186" s="39"/>
      <c r="K186" s="39"/>
      <c r="L186" s="42"/>
      <c r="M186" s="197"/>
      <c r="N186" s="198"/>
      <c r="O186" s="67"/>
      <c r="P186" s="67"/>
      <c r="Q186" s="67"/>
      <c r="R186" s="67"/>
      <c r="S186" s="67"/>
      <c r="T186" s="68"/>
      <c r="U186" s="37"/>
      <c r="V186" s="37"/>
      <c r="W186" s="37"/>
      <c r="X186" s="37"/>
      <c r="Y186" s="37"/>
      <c r="Z186" s="37"/>
      <c r="AA186" s="37"/>
      <c r="AB186" s="37"/>
      <c r="AC186" s="37"/>
      <c r="AD186" s="37"/>
      <c r="AE186" s="37"/>
      <c r="AT186" s="20" t="s">
        <v>206</v>
      </c>
      <c r="AU186" s="20" t="s">
        <v>86</v>
      </c>
    </row>
    <row r="187" spans="1:65" s="13" customFormat="1" ht="22.5">
      <c r="B187" s="201"/>
      <c r="C187" s="202"/>
      <c r="D187" s="194" t="s">
        <v>210</v>
      </c>
      <c r="E187" s="203" t="s">
        <v>19</v>
      </c>
      <c r="F187" s="204" t="s">
        <v>886</v>
      </c>
      <c r="G187" s="202"/>
      <c r="H187" s="203" t="s">
        <v>19</v>
      </c>
      <c r="I187" s="205"/>
      <c r="J187" s="202"/>
      <c r="K187" s="202"/>
      <c r="L187" s="206"/>
      <c r="M187" s="207"/>
      <c r="N187" s="208"/>
      <c r="O187" s="208"/>
      <c r="P187" s="208"/>
      <c r="Q187" s="208"/>
      <c r="R187" s="208"/>
      <c r="S187" s="208"/>
      <c r="T187" s="209"/>
      <c r="AT187" s="210" t="s">
        <v>210</v>
      </c>
      <c r="AU187" s="210" t="s">
        <v>86</v>
      </c>
      <c r="AV187" s="13" t="s">
        <v>84</v>
      </c>
      <c r="AW187" s="13" t="s">
        <v>37</v>
      </c>
      <c r="AX187" s="13" t="s">
        <v>77</v>
      </c>
      <c r="AY187" s="210" t="s">
        <v>197</v>
      </c>
    </row>
    <row r="188" spans="1:65" s="14" customFormat="1" ht="11.25">
      <c r="B188" s="211"/>
      <c r="C188" s="212"/>
      <c r="D188" s="194" t="s">
        <v>210</v>
      </c>
      <c r="E188" s="213" t="s">
        <v>19</v>
      </c>
      <c r="F188" s="214" t="s">
        <v>84</v>
      </c>
      <c r="G188" s="212"/>
      <c r="H188" s="215">
        <v>1</v>
      </c>
      <c r="I188" s="216"/>
      <c r="J188" s="212"/>
      <c r="K188" s="212"/>
      <c r="L188" s="217"/>
      <c r="M188" s="218"/>
      <c r="N188" s="219"/>
      <c r="O188" s="219"/>
      <c r="P188" s="219"/>
      <c r="Q188" s="219"/>
      <c r="R188" s="219"/>
      <c r="S188" s="219"/>
      <c r="T188" s="220"/>
      <c r="AT188" s="221" t="s">
        <v>210</v>
      </c>
      <c r="AU188" s="221" t="s">
        <v>86</v>
      </c>
      <c r="AV188" s="14" t="s">
        <v>86</v>
      </c>
      <c r="AW188" s="14" t="s">
        <v>37</v>
      </c>
      <c r="AX188" s="14" t="s">
        <v>84</v>
      </c>
      <c r="AY188" s="221" t="s">
        <v>197</v>
      </c>
    </row>
    <row r="189" spans="1:65" s="2" customFormat="1" ht="24.2" customHeight="1">
      <c r="A189" s="37"/>
      <c r="B189" s="38"/>
      <c r="C189" s="181" t="s">
        <v>320</v>
      </c>
      <c r="D189" s="181" t="s">
        <v>199</v>
      </c>
      <c r="E189" s="182" t="s">
        <v>887</v>
      </c>
      <c r="F189" s="183" t="s">
        <v>888</v>
      </c>
      <c r="G189" s="184" t="s">
        <v>323</v>
      </c>
      <c r="H189" s="185">
        <v>0.376</v>
      </c>
      <c r="I189" s="186"/>
      <c r="J189" s="187">
        <f>ROUND(I189*H189,2)</f>
        <v>0</v>
      </c>
      <c r="K189" s="183" t="s">
        <v>469</v>
      </c>
      <c r="L189" s="42"/>
      <c r="M189" s="188" t="s">
        <v>19</v>
      </c>
      <c r="N189" s="189" t="s">
        <v>48</v>
      </c>
      <c r="O189" s="67"/>
      <c r="P189" s="190">
        <f>O189*H189</f>
        <v>0</v>
      </c>
      <c r="Q189" s="190">
        <v>0</v>
      </c>
      <c r="R189" s="190">
        <f>Q189*H189</f>
        <v>0</v>
      </c>
      <c r="S189" s="190">
        <v>0</v>
      </c>
      <c r="T189" s="191">
        <f>S189*H189</f>
        <v>0</v>
      </c>
      <c r="U189" s="37"/>
      <c r="V189" s="37"/>
      <c r="W189" s="37"/>
      <c r="X189" s="37"/>
      <c r="Y189" s="37"/>
      <c r="Z189" s="37"/>
      <c r="AA189" s="37"/>
      <c r="AB189" s="37"/>
      <c r="AC189" s="37"/>
      <c r="AD189" s="37"/>
      <c r="AE189" s="37"/>
      <c r="AR189" s="192" t="s">
        <v>204</v>
      </c>
      <c r="AT189" s="192" t="s">
        <v>199</v>
      </c>
      <c r="AU189" s="192" t="s">
        <v>86</v>
      </c>
      <c r="AY189" s="20" t="s">
        <v>197</v>
      </c>
      <c r="BE189" s="193">
        <f>IF(N189="základní",J189,0)</f>
        <v>0</v>
      </c>
      <c r="BF189" s="193">
        <f>IF(N189="snížená",J189,0)</f>
        <v>0</v>
      </c>
      <c r="BG189" s="193">
        <f>IF(N189="zákl. přenesená",J189,0)</f>
        <v>0</v>
      </c>
      <c r="BH189" s="193">
        <f>IF(N189="sníž. přenesená",J189,0)</f>
        <v>0</v>
      </c>
      <c r="BI189" s="193">
        <f>IF(N189="nulová",J189,0)</f>
        <v>0</v>
      </c>
      <c r="BJ189" s="20" t="s">
        <v>84</v>
      </c>
      <c r="BK189" s="193">
        <f>ROUND(I189*H189,2)</f>
        <v>0</v>
      </c>
      <c r="BL189" s="20" t="s">
        <v>204</v>
      </c>
      <c r="BM189" s="192" t="s">
        <v>1093</v>
      </c>
    </row>
    <row r="190" spans="1:65" s="2" customFormat="1" ht="19.5">
      <c r="A190" s="37"/>
      <c r="B190" s="38"/>
      <c r="C190" s="39"/>
      <c r="D190" s="194" t="s">
        <v>206</v>
      </c>
      <c r="E190" s="39"/>
      <c r="F190" s="195" t="s">
        <v>888</v>
      </c>
      <c r="G190" s="39"/>
      <c r="H190" s="39"/>
      <c r="I190" s="196"/>
      <c r="J190" s="39"/>
      <c r="K190" s="39"/>
      <c r="L190" s="42"/>
      <c r="M190" s="197"/>
      <c r="N190" s="198"/>
      <c r="O190" s="67"/>
      <c r="P190" s="67"/>
      <c r="Q190" s="67"/>
      <c r="R190" s="67"/>
      <c r="S190" s="67"/>
      <c r="T190" s="68"/>
      <c r="U190" s="37"/>
      <c r="V190" s="37"/>
      <c r="W190" s="37"/>
      <c r="X190" s="37"/>
      <c r="Y190" s="37"/>
      <c r="Z190" s="37"/>
      <c r="AA190" s="37"/>
      <c r="AB190" s="37"/>
      <c r="AC190" s="37"/>
      <c r="AD190" s="37"/>
      <c r="AE190" s="37"/>
      <c r="AT190" s="20" t="s">
        <v>206</v>
      </c>
      <c r="AU190" s="20" t="s">
        <v>86</v>
      </c>
    </row>
    <row r="191" spans="1:65" s="13" customFormat="1" ht="22.5">
      <c r="B191" s="201"/>
      <c r="C191" s="202"/>
      <c r="D191" s="194" t="s">
        <v>210</v>
      </c>
      <c r="E191" s="203" t="s">
        <v>19</v>
      </c>
      <c r="F191" s="204" t="s">
        <v>1094</v>
      </c>
      <c r="G191" s="202"/>
      <c r="H191" s="203" t="s">
        <v>19</v>
      </c>
      <c r="I191" s="205"/>
      <c r="J191" s="202"/>
      <c r="K191" s="202"/>
      <c r="L191" s="206"/>
      <c r="M191" s="207"/>
      <c r="N191" s="208"/>
      <c r="O191" s="208"/>
      <c r="P191" s="208"/>
      <c r="Q191" s="208"/>
      <c r="R191" s="208"/>
      <c r="S191" s="208"/>
      <c r="T191" s="209"/>
      <c r="AT191" s="210" t="s">
        <v>210</v>
      </c>
      <c r="AU191" s="210" t="s">
        <v>86</v>
      </c>
      <c r="AV191" s="13" t="s">
        <v>84</v>
      </c>
      <c r="AW191" s="13" t="s">
        <v>37</v>
      </c>
      <c r="AX191" s="13" t="s">
        <v>77</v>
      </c>
      <c r="AY191" s="210" t="s">
        <v>197</v>
      </c>
    </row>
    <row r="192" spans="1:65" s="14" customFormat="1" ht="11.25">
      <c r="B192" s="211"/>
      <c r="C192" s="212"/>
      <c r="D192" s="194" t="s">
        <v>210</v>
      </c>
      <c r="E192" s="213" t="s">
        <v>19</v>
      </c>
      <c r="F192" s="214" t="s">
        <v>1095</v>
      </c>
      <c r="G192" s="212"/>
      <c r="H192" s="215">
        <v>0.376</v>
      </c>
      <c r="I192" s="216"/>
      <c r="J192" s="212"/>
      <c r="K192" s="212"/>
      <c r="L192" s="217"/>
      <c r="M192" s="218"/>
      <c r="N192" s="219"/>
      <c r="O192" s="219"/>
      <c r="P192" s="219"/>
      <c r="Q192" s="219"/>
      <c r="R192" s="219"/>
      <c r="S192" s="219"/>
      <c r="T192" s="220"/>
      <c r="AT192" s="221" t="s">
        <v>210</v>
      </c>
      <c r="AU192" s="221" t="s">
        <v>86</v>
      </c>
      <c r="AV192" s="14" t="s">
        <v>86</v>
      </c>
      <c r="AW192" s="14" t="s">
        <v>37</v>
      </c>
      <c r="AX192" s="14" t="s">
        <v>84</v>
      </c>
      <c r="AY192" s="221" t="s">
        <v>197</v>
      </c>
    </row>
    <row r="193" spans="1:65" s="12" customFormat="1" ht="22.9" customHeight="1">
      <c r="B193" s="165"/>
      <c r="C193" s="166"/>
      <c r="D193" s="167" t="s">
        <v>76</v>
      </c>
      <c r="E193" s="179" t="s">
        <v>273</v>
      </c>
      <c r="F193" s="179" t="s">
        <v>296</v>
      </c>
      <c r="G193" s="166"/>
      <c r="H193" s="166"/>
      <c r="I193" s="169"/>
      <c r="J193" s="180">
        <f>BK193</f>
        <v>0</v>
      </c>
      <c r="K193" s="166"/>
      <c r="L193" s="171"/>
      <c r="M193" s="172"/>
      <c r="N193" s="173"/>
      <c r="O193" s="173"/>
      <c r="P193" s="174">
        <f>SUM(P194:P217)</f>
        <v>0</v>
      </c>
      <c r="Q193" s="173"/>
      <c r="R193" s="174">
        <f>SUM(R194:R217)</f>
        <v>8.197320000000001E-3</v>
      </c>
      <c r="S193" s="173"/>
      <c r="T193" s="175">
        <f>SUM(T194:T217)</f>
        <v>12.814</v>
      </c>
      <c r="AR193" s="176" t="s">
        <v>84</v>
      </c>
      <c r="AT193" s="177" t="s">
        <v>76</v>
      </c>
      <c r="AU193" s="177" t="s">
        <v>84</v>
      </c>
      <c r="AY193" s="176" t="s">
        <v>197</v>
      </c>
      <c r="BK193" s="178">
        <f>SUM(BK194:BK217)</f>
        <v>0</v>
      </c>
    </row>
    <row r="194" spans="1:65" s="2" customFormat="1" ht="24.2" customHeight="1">
      <c r="A194" s="37"/>
      <c r="B194" s="38"/>
      <c r="C194" s="181" t="s">
        <v>328</v>
      </c>
      <c r="D194" s="181" t="s">
        <v>199</v>
      </c>
      <c r="E194" s="182" t="s">
        <v>662</v>
      </c>
      <c r="F194" s="183" t="s">
        <v>663</v>
      </c>
      <c r="G194" s="184" t="s">
        <v>240</v>
      </c>
      <c r="H194" s="185">
        <v>50.052</v>
      </c>
      <c r="I194" s="186"/>
      <c r="J194" s="187">
        <f>ROUND(I194*H194,2)</f>
        <v>0</v>
      </c>
      <c r="K194" s="183" t="s">
        <v>203</v>
      </c>
      <c r="L194" s="42"/>
      <c r="M194" s="188" t="s">
        <v>19</v>
      </c>
      <c r="N194" s="189" t="s">
        <v>48</v>
      </c>
      <c r="O194" s="67"/>
      <c r="P194" s="190">
        <f>O194*H194</f>
        <v>0</v>
      </c>
      <c r="Q194" s="190">
        <v>0</v>
      </c>
      <c r="R194" s="190">
        <f>Q194*H194</f>
        <v>0</v>
      </c>
      <c r="S194" s="190">
        <v>0</v>
      </c>
      <c r="T194" s="191">
        <f>S194*H194</f>
        <v>0</v>
      </c>
      <c r="U194" s="37"/>
      <c r="V194" s="37"/>
      <c r="W194" s="37"/>
      <c r="X194" s="37"/>
      <c r="Y194" s="37"/>
      <c r="Z194" s="37"/>
      <c r="AA194" s="37"/>
      <c r="AB194" s="37"/>
      <c r="AC194" s="37"/>
      <c r="AD194" s="37"/>
      <c r="AE194" s="37"/>
      <c r="AR194" s="192" t="s">
        <v>204</v>
      </c>
      <c r="AT194" s="192" t="s">
        <v>199</v>
      </c>
      <c r="AU194" s="192" t="s">
        <v>86</v>
      </c>
      <c r="AY194" s="20" t="s">
        <v>197</v>
      </c>
      <c r="BE194" s="193">
        <f>IF(N194="základní",J194,0)</f>
        <v>0</v>
      </c>
      <c r="BF194" s="193">
        <f>IF(N194="snížená",J194,0)</f>
        <v>0</v>
      </c>
      <c r="BG194" s="193">
        <f>IF(N194="zákl. přenesená",J194,0)</f>
        <v>0</v>
      </c>
      <c r="BH194" s="193">
        <f>IF(N194="sníž. přenesená",J194,0)</f>
        <v>0</v>
      </c>
      <c r="BI194" s="193">
        <f>IF(N194="nulová",J194,0)</f>
        <v>0</v>
      </c>
      <c r="BJ194" s="20" t="s">
        <v>84</v>
      </c>
      <c r="BK194" s="193">
        <f>ROUND(I194*H194,2)</f>
        <v>0</v>
      </c>
      <c r="BL194" s="20" t="s">
        <v>204</v>
      </c>
      <c r="BM194" s="192" t="s">
        <v>664</v>
      </c>
    </row>
    <row r="195" spans="1:65" s="2" customFormat="1" ht="19.5">
      <c r="A195" s="37"/>
      <c r="B195" s="38"/>
      <c r="C195" s="39"/>
      <c r="D195" s="194" t="s">
        <v>206</v>
      </c>
      <c r="E195" s="39"/>
      <c r="F195" s="195" t="s">
        <v>665</v>
      </c>
      <c r="G195" s="39"/>
      <c r="H195" s="39"/>
      <c r="I195" s="196"/>
      <c r="J195" s="39"/>
      <c r="K195" s="39"/>
      <c r="L195" s="42"/>
      <c r="M195" s="197"/>
      <c r="N195" s="198"/>
      <c r="O195" s="67"/>
      <c r="P195" s="67"/>
      <c r="Q195" s="67"/>
      <c r="R195" s="67"/>
      <c r="S195" s="67"/>
      <c r="T195" s="68"/>
      <c r="U195" s="37"/>
      <c r="V195" s="37"/>
      <c r="W195" s="37"/>
      <c r="X195" s="37"/>
      <c r="Y195" s="37"/>
      <c r="Z195" s="37"/>
      <c r="AA195" s="37"/>
      <c r="AB195" s="37"/>
      <c r="AC195" s="37"/>
      <c r="AD195" s="37"/>
      <c r="AE195" s="37"/>
      <c r="AT195" s="20" t="s">
        <v>206</v>
      </c>
      <c r="AU195" s="20" t="s">
        <v>86</v>
      </c>
    </row>
    <row r="196" spans="1:65" s="2" customFormat="1" ht="11.25">
      <c r="A196" s="37"/>
      <c r="B196" s="38"/>
      <c r="C196" s="39"/>
      <c r="D196" s="199" t="s">
        <v>208</v>
      </c>
      <c r="E196" s="39"/>
      <c r="F196" s="200" t="s">
        <v>666</v>
      </c>
      <c r="G196" s="39"/>
      <c r="H196" s="39"/>
      <c r="I196" s="196"/>
      <c r="J196" s="39"/>
      <c r="K196" s="39"/>
      <c r="L196" s="42"/>
      <c r="M196" s="197"/>
      <c r="N196" s="198"/>
      <c r="O196" s="67"/>
      <c r="P196" s="67"/>
      <c r="Q196" s="67"/>
      <c r="R196" s="67"/>
      <c r="S196" s="67"/>
      <c r="T196" s="68"/>
      <c r="U196" s="37"/>
      <c r="V196" s="37"/>
      <c r="W196" s="37"/>
      <c r="X196" s="37"/>
      <c r="Y196" s="37"/>
      <c r="Z196" s="37"/>
      <c r="AA196" s="37"/>
      <c r="AB196" s="37"/>
      <c r="AC196" s="37"/>
      <c r="AD196" s="37"/>
      <c r="AE196" s="37"/>
      <c r="AT196" s="20" t="s">
        <v>208</v>
      </c>
      <c r="AU196" s="20" t="s">
        <v>86</v>
      </c>
    </row>
    <row r="197" spans="1:65" s="13" customFormat="1" ht="11.25">
      <c r="B197" s="201"/>
      <c r="C197" s="202"/>
      <c r="D197" s="194" t="s">
        <v>210</v>
      </c>
      <c r="E197" s="203" t="s">
        <v>19</v>
      </c>
      <c r="F197" s="204" t="s">
        <v>892</v>
      </c>
      <c r="G197" s="202"/>
      <c r="H197" s="203" t="s">
        <v>19</v>
      </c>
      <c r="I197" s="205"/>
      <c r="J197" s="202"/>
      <c r="K197" s="202"/>
      <c r="L197" s="206"/>
      <c r="M197" s="207"/>
      <c r="N197" s="208"/>
      <c r="O197" s="208"/>
      <c r="P197" s="208"/>
      <c r="Q197" s="208"/>
      <c r="R197" s="208"/>
      <c r="S197" s="208"/>
      <c r="T197" s="209"/>
      <c r="AT197" s="210" t="s">
        <v>210</v>
      </c>
      <c r="AU197" s="210" t="s">
        <v>86</v>
      </c>
      <c r="AV197" s="13" t="s">
        <v>84</v>
      </c>
      <c r="AW197" s="13" t="s">
        <v>37</v>
      </c>
      <c r="AX197" s="13" t="s">
        <v>77</v>
      </c>
      <c r="AY197" s="210" t="s">
        <v>197</v>
      </c>
    </row>
    <row r="198" spans="1:65" s="13" customFormat="1" ht="22.5">
      <c r="B198" s="201"/>
      <c r="C198" s="202"/>
      <c r="D198" s="194" t="s">
        <v>210</v>
      </c>
      <c r="E198" s="203" t="s">
        <v>19</v>
      </c>
      <c r="F198" s="204" t="s">
        <v>1096</v>
      </c>
      <c r="G198" s="202"/>
      <c r="H198" s="203" t="s">
        <v>19</v>
      </c>
      <c r="I198" s="205"/>
      <c r="J198" s="202"/>
      <c r="K198" s="202"/>
      <c r="L198" s="206"/>
      <c r="M198" s="207"/>
      <c r="N198" s="208"/>
      <c r="O198" s="208"/>
      <c r="P198" s="208"/>
      <c r="Q198" s="208"/>
      <c r="R198" s="208"/>
      <c r="S198" s="208"/>
      <c r="T198" s="209"/>
      <c r="AT198" s="210" t="s">
        <v>210</v>
      </c>
      <c r="AU198" s="210" t="s">
        <v>86</v>
      </c>
      <c r="AV198" s="13" t="s">
        <v>84</v>
      </c>
      <c r="AW198" s="13" t="s">
        <v>37</v>
      </c>
      <c r="AX198" s="13" t="s">
        <v>77</v>
      </c>
      <c r="AY198" s="210" t="s">
        <v>197</v>
      </c>
    </row>
    <row r="199" spans="1:65" s="14" customFormat="1" ht="11.25">
      <c r="B199" s="211"/>
      <c r="C199" s="212"/>
      <c r="D199" s="194" t="s">
        <v>210</v>
      </c>
      <c r="E199" s="213" t="s">
        <v>19</v>
      </c>
      <c r="F199" s="214" t="s">
        <v>1097</v>
      </c>
      <c r="G199" s="212"/>
      <c r="H199" s="215">
        <v>50.052</v>
      </c>
      <c r="I199" s="216"/>
      <c r="J199" s="212"/>
      <c r="K199" s="212"/>
      <c r="L199" s="217"/>
      <c r="M199" s="218"/>
      <c r="N199" s="219"/>
      <c r="O199" s="219"/>
      <c r="P199" s="219"/>
      <c r="Q199" s="219"/>
      <c r="R199" s="219"/>
      <c r="S199" s="219"/>
      <c r="T199" s="220"/>
      <c r="AT199" s="221" t="s">
        <v>210</v>
      </c>
      <c r="AU199" s="221" t="s">
        <v>86</v>
      </c>
      <c r="AV199" s="14" t="s">
        <v>86</v>
      </c>
      <c r="AW199" s="14" t="s">
        <v>37</v>
      </c>
      <c r="AX199" s="14" t="s">
        <v>84</v>
      </c>
      <c r="AY199" s="221" t="s">
        <v>197</v>
      </c>
    </row>
    <row r="200" spans="1:65" s="2" customFormat="1" ht="24.2" customHeight="1">
      <c r="A200" s="37"/>
      <c r="B200" s="38"/>
      <c r="C200" s="181" t="s">
        <v>337</v>
      </c>
      <c r="D200" s="181" t="s">
        <v>199</v>
      </c>
      <c r="E200" s="182" t="s">
        <v>297</v>
      </c>
      <c r="F200" s="183" t="s">
        <v>298</v>
      </c>
      <c r="G200" s="184" t="s">
        <v>240</v>
      </c>
      <c r="H200" s="185">
        <v>409.86599999999999</v>
      </c>
      <c r="I200" s="186"/>
      <c r="J200" s="187">
        <f>ROUND(I200*H200,2)</f>
        <v>0</v>
      </c>
      <c r="K200" s="183" t="s">
        <v>203</v>
      </c>
      <c r="L200" s="42"/>
      <c r="M200" s="188" t="s">
        <v>19</v>
      </c>
      <c r="N200" s="189" t="s">
        <v>48</v>
      </c>
      <c r="O200" s="67"/>
      <c r="P200" s="190">
        <f>O200*H200</f>
        <v>0</v>
      </c>
      <c r="Q200" s="190">
        <v>2.0000000000000002E-5</v>
      </c>
      <c r="R200" s="190">
        <f>Q200*H200</f>
        <v>8.197320000000001E-3</v>
      </c>
      <c r="S200" s="190">
        <v>0</v>
      </c>
      <c r="T200" s="191">
        <f>S200*H200</f>
        <v>0</v>
      </c>
      <c r="U200" s="37"/>
      <c r="V200" s="37"/>
      <c r="W200" s="37"/>
      <c r="X200" s="37"/>
      <c r="Y200" s="37"/>
      <c r="Z200" s="37"/>
      <c r="AA200" s="37"/>
      <c r="AB200" s="37"/>
      <c r="AC200" s="37"/>
      <c r="AD200" s="37"/>
      <c r="AE200" s="37"/>
      <c r="AR200" s="192" t="s">
        <v>204</v>
      </c>
      <c r="AT200" s="192" t="s">
        <v>199</v>
      </c>
      <c r="AU200" s="192" t="s">
        <v>86</v>
      </c>
      <c r="AY200" s="20" t="s">
        <v>197</v>
      </c>
      <c r="BE200" s="193">
        <f>IF(N200="základní",J200,0)</f>
        <v>0</v>
      </c>
      <c r="BF200" s="193">
        <f>IF(N200="snížená",J200,0)</f>
        <v>0</v>
      </c>
      <c r="BG200" s="193">
        <f>IF(N200="zákl. přenesená",J200,0)</f>
        <v>0</v>
      </c>
      <c r="BH200" s="193">
        <f>IF(N200="sníž. přenesená",J200,0)</f>
        <v>0</v>
      </c>
      <c r="BI200" s="193">
        <f>IF(N200="nulová",J200,0)</f>
        <v>0</v>
      </c>
      <c r="BJ200" s="20" t="s">
        <v>84</v>
      </c>
      <c r="BK200" s="193">
        <f>ROUND(I200*H200,2)</f>
        <v>0</v>
      </c>
      <c r="BL200" s="20" t="s">
        <v>204</v>
      </c>
      <c r="BM200" s="192" t="s">
        <v>299</v>
      </c>
    </row>
    <row r="201" spans="1:65" s="2" customFormat="1" ht="19.5">
      <c r="A201" s="37"/>
      <c r="B201" s="38"/>
      <c r="C201" s="39"/>
      <c r="D201" s="194" t="s">
        <v>206</v>
      </c>
      <c r="E201" s="39"/>
      <c r="F201" s="195" t="s">
        <v>300</v>
      </c>
      <c r="G201" s="39"/>
      <c r="H201" s="39"/>
      <c r="I201" s="196"/>
      <c r="J201" s="39"/>
      <c r="K201" s="39"/>
      <c r="L201" s="42"/>
      <c r="M201" s="197"/>
      <c r="N201" s="198"/>
      <c r="O201" s="67"/>
      <c r="P201" s="67"/>
      <c r="Q201" s="67"/>
      <c r="R201" s="67"/>
      <c r="S201" s="67"/>
      <c r="T201" s="68"/>
      <c r="U201" s="37"/>
      <c r="V201" s="37"/>
      <c r="W201" s="37"/>
      <c r="X201" s="37"/>
      <c r="Y201" s="37"/>
      <c r="Z201" s="37"/>
      <c r="AA201" s="37"/>
      <c r="AB201" s="37"/>
      <c r="AC201" s="37"/>
      <c r="AD201" s="37"/>
      <c r="AE201" s="37"/>
      <c r="AT201" s="20" t="s">
        <v>206</v>
      </c>
      <c r="AU201" s="20" t="s">
        <v>86</v>
      </c>
    </row>
    <row r="202" spans="1:65" s="2" customFormat="1" ht="11.25">
      <c r="A202" s="37"/>
      <c r="B202" s="38"/>
      <c r="C202" s="39"/>
      <c r="D202" s="199" t="s">
        <v>208</v>
      </c>
      <c r="E202" s="39"/>
      <c r="F202" s="200" t="s">
        <v>301</v>
      </c>
      <c r="G202" s="39"/>
      <c r="H202" s="39"/>
      <c r="I202" s="196"/>
      <c r="J202" s="39"/>
      <c r="K202" s="39"/>
      <c r="L202" s="42"/>
      <c r="M202" s="197"/>
      <c r="N202" s="198"/>
      <c r="O202" s="67"/>
      <c r="P202" s="67"/>
      <c r="Q202" s="67"/>
      <c r="R202" s="67"/>
      <c r="S202" s="67"/>
      <c r="T202" s="68"/>
      <c r="U202" s="37"/>
      <c r="V202" s="37"/>
      <c r="W202" s="37"/>
      <c r="X202" s="37"/>
      <c r="Y202" s="37"/>
      <c r="Z202" s="37"/>
      <c r="AA202" s="37"/>
      <c r="AB202" s="37"/>
      <c r="AC202" s="37"/>
      <c r="AD202" s="37"/>
      <c r="AE202" s="37"/>
      <c r="AT202" s="20" t="s">
        <v>208</v>
      </c>
      <c r="AU202" s="20" t="s">
        <v>86</v>
      </c>
    </row>
    <row r="203" spans="1:65" s="13" customFormat="1" ht="33.75">
      <c r="B203" s="201"/>
      <c r="C203" s="202"/>
      <c r="D203" s="194" t="s">
        <v>210</v>
      </c>
      <c r="E203" s="203" t="s">
        <v>19</v>
      </c>
      <c r="F203" s="204" t="s">
        <v>1098</v>
      </c>
      <c r="G203" s="202"/>
      <c r="H203" s="203" t="s">
        <v>19</v>
      </c>
      <c r="I203" s="205"/>
      <c r="J203" s="202"/>
      <c r="K203" s="202"/>
      <c r="L203" s="206"/>
      <c r="M203" s="207"/>
      <c r="N203" s="208"/>
      <c r="O203" s="208"/>
      <c r="P203" s="208"/>
      <c r="Q203" s="208"/>
      <c r="R203" s="208"/>
      <c r="S203" s="208"/>
      <c r="T203" s="209"/>
      <c r="AT203" s="210" t="s">
        <v>210</v>
      </c>
      <c r="AU203" s="210" t="s">
        <v>86</v>
      </c>
      <c r="AV203" s="13" t="s">
        <v>84</v>
      </c>
      <c r="AW203" s="13" t="s">
        <v>37</v>
      </c>
      <c r="AX203" s="13" t="s">
        <v>77</v>
      </c>
      <c r="AY203" s="210" t="s">
        <v>197</v>
      </c>
    </row>
    <row r="204" spans="1:65" s="14" customFormat="1" ht="11.25">
      <c r="B204" s="211"/>
      <c r="C204" s="212"/>
      <c r="D204" s="194" t="s">
        <v>210</v>
      </c>
      <c r="E204" s="213" t="s">
        <v>19</v>
      </c>
      <c r="F204" s="214" t="s">
        <v>1076</v>
      </c>
      <c r="G204" s="212"/>
      <c r="H204" s="215">
        <v>409.86599999999999</v>
      </c>
      <c r="I204" s="216"/>
      <c r="J204" s="212"/>
      <c r="K204" s="212"/>
      <c r="L204" s="217"/>
      <c r="M204" s="218"/>
      <c r="N204" s="219"/>
      <c r="O204" s="219"/>
      <c r="P204" s="219"/>
      <c r="Q204" s="219"/>
      <c r="R204" s="219"/>
      <c r="S204" s="219"/>
      <c r="T204" s="220"/>
      <c r="AT204" s="221" t="s">
        <v>210</v>
      </c>
      <c r="AU204" s="221" t="s">
        <v>86</v>
      </c>
      <c r="AV204" s="14" t="s">
        <v>86</v>
      </c>
      <c r="AW204" s="14" t="s">
        <v>37</v>
      </c>
      <c r="AX204" s="14" t="s">
        <v>84</v>
      </c>
      <c r="AY204" s="221" t="s">
        <v>197</v>
      </c>
    </row>
    <row r="205" spans="1:65" s="2" customFormat="1" ht="16.5" customHeight="1">
      <c r="A205" s="37"/>
      <c r="B205" s="38"/>
      <c r="C205" s="181" t="s">
        <v>347</v>
      </c>
      <c r="D205" s="181" t="s">
        <v>199</v>
      </c>
      <c r="E205" s="182" t="s">
        <v>304</v>
      </c>
      <c r="F205" s="183" t="s">
        <v>305</v>
      </c>
      <c r="G205" s="184" t="s">
        <v>259</v>
      </c>
      <c r="H205" s="185">
        <v>6.1479999999999997</v>
      </c>
      <c r="I205" s="186"/>
      <c r="J205" s="187">
        <f>ROUND(I205*H205,2)</f>
        <v>0</v>
      </c>
      <c r="K205" s="183" t="s">
        <v>203</v>
      </c>
      <c r="L205" s="42"/>
      <c r="M205" s="188" t="s">
        <v>19</v>
      </c>
      <c r="N205" s="189" t="s">
        <v>48</v>
      </c>
      <c r="O205" s="67"/>
      <c r="P205" s="190">
        <f>O205*H205</f>
        <v>0</v>
      </c>
      <c r="Q205" s="190">
        <v>0</v>
      </c>
      <c r="R205" s="190">
        <f>Q205*H205</f>
        <v>0</v>
      </c>
      <c r="S205" s="190">
        <v>2</v>
      </c>
      <c r="T205" s="191">
        <f>S205*H205</f>
        <v>12.295999999999999</v>
      </c>
      <c r="U205" s="37"/>
      <c r="V205" s="37"/>
      <c r="W205" s="37"/>
      <c r="X205" s="37"/>
      <c r="Y205" s="37"/>
      <c r="Z205" s="37"/>
      <c r="AA205" s="37"/>
      <c r="AB205" s="37"/>
      <c r="AC205" s="37"/>
      <c r="AD205" s="37"/>
      <c r="AE205" s="37"/>
      <c r="AR205" s="192" t="s">
        <v>204</v>
      </c>
      <c r="AT205" s="192" t="s">
        <v>199</v>
      </c>
      <c r="AU205" s="192" t="s">
        <v>86</v>
      </c>
      <c r="AY205" s="20" t="s">
        <v>197</v>
      </c>
      <c r="BE205" s="193">
        <f>IF(N205="základní",J205,0)</f>
        <v>0</v>
      </c>
      <c r="BF205" s="193">
        <f>IF(N205="snížená",J205,0)</f>
        <v>0</v>
      </c>
      <c r="BG205" s="193">
        <f>IF(N205="zákl. přenesená",J205,0)</f>
        <v>0</v>
      </c>
      <c r="BH205" s="193">
        <f>IF(N205="sníž. přenesená",J205,0)</f>
        <v>0</v>
      </c>
      <c r="BI205" s="193">
        <f>IF(N205="nulová",J205,0)</f>
        <v>0</v>
      </c>
      <c r="BJ205" s="20" t="s">
        <v>84</v>
      </c>
      <c r="BK205" s="193">
        <f>ROUND(I205*H205,2)</f>
        <v>0</v>
      </c>
      <c r="BL205" s="20" t="s">
        <v>204</v>
      </c>
      <c r="BM205" s="192" t="s">
        <v>306</v>
      </c>
    </row>
    <row r="206" spans="1:65" s="2" customFormat="1" ht="11.25">
      <c r="A206" s="37"/>
      <c r="B206" s="38"/>
      <c r="C206" s="39"/>
      <c r="D206" s="194" t="s">
        <v>206</v>
      </c>
      <c r="E206" s="39"/>
      <c r="F206" s="195" t="s">
        <v>305</v>
      </c>
      <c r="G206" s="39"/>
      <c r="H206" s="39"/>
      <c r="I206" s="196"/>
      <c r="J206" s="39"/>
      <c r="K206" s="39"/>
      <c r="L206" s="42"/>
      <c r="M206" s="197"/>
      <c r="N206" s="198"/>
      <c r="O206" s="67"/>
      <c r="P206" s="67"/>
      <c r="Q206" s="67"/>
      <c r="R206" s="67"/>
      <c r="S206" s="67"/>
      <c r="T206" s="68"/>
      <c r="U206" s="37"/>
      <c r="V206" s="37"/>
      <c r="W206" s="37"/>
      <c r="X206" s="37"/>
      <c r="Y206" s="37"/>
      <c r="Z206" s="37"/>
      <c r="AA206" s="37"/>
      <c r="AB206" s="37"/>
      <c r="AC206" s="37"/>
      <c r="AD206" s="37"/>
      <c r="AE206" s="37"/>
      <c r="AT206" s="20" t="s">
        <v>206</v>
      </c>
      <c r="AU206" s="20" t="s">
        <v>86</v>
      </c>
    </row>
    <row r="207" spans="1:65" s="2" customFormat="1" ht="11.25">
      <c r="A207" s="37"/>
      <c r="B207" s="38"/>
      <c r="C207" s="39"/>
      <c r="D207" s="199" t="s">
        <v>208</v>
      </c>
      <c r="E207" s="39"/>
      <c r="F207" s="200" t="s">
        <v>307</v>
      </c>
      <c r="G207" s="39"/>
      <c r="H207" s="39"/>
      <c r="I207" s="196"/>
      <c r="J207" s="39"/>
      <c r="K207" s="39"/>
      <c r="L207" s="42"/>
      <c r="M207" s="197"/>
      <c r="N207" s="198"/>
      <c r="O207" s="67"/>
      <c r="P207" s="67"/>
      <c r="Q207" s="67"/>
      <c r="R207" s="67"/>
      <c r="S207" s="67"/>
      <c r="T207" s="68"/>
      <c r="U207" s="37"/>
      <c r="V207" s="37"/>
      <c r="W207" s="37"/>
      <c r="X207" s="37"/>
      <c r="Y207" s="37"/>
      <c r="Z207" s="37"/>
      <c r="AA207" s="37"/>
      <c r="AB207" s="37"/>
      <c r="AC207" s="37"/>
      <c r="AD207" s="37"/>
      <c r="AE207" s="37"/>
      <c r="AT207" s="20" t="s">
        <v>208</v>
      </c>
      <c r="AU207" s="20" t="s">
        <v>86</v>
      </c>
    </row>
    <row r="208" spans="1:65" s="13" customFormat="1" ht="22.5">
      <c r="B208" s="201"/>
      <c r="C208" s="202"/>
      <c r="D208" s="194" t="s">
        <v>210</v>
      </c>
      <c r="E208" s="203" t="s">
        <v>19</v>
      </c>
      <c r="F208" s="204" t="s">
        <v>1099</v>
      </c>
      <c r="G208" s="202"/>
      <c r="H208" s="203" t="s">
        <v>19</v>
      </c>
      <c r="I208" s="205"/>
      <c r="J208" s="202"/>
      <c r="K208" s="202"/>
      <c r="L208" s="206"/>
      <c r="M208" s="207"/>
      <c r="N208" s="208"/>
      <c r="O208" s="208"/>
      <c r="P208" s="208"/>
      <c r="Q208" s="208"/>
      <c r="R208" s="208"/>
      <c r="S208" s="208"/>
      <c r="T208" s="209"/>
      <c r="AT208" s="210" t="s">
        <v>210</v>
      </c>
      <c r="AU208" s="210" t="s">
        <v>86</v>
      </c>
      <c r="AV208" s="13" t="s">
        <v>84</v>
      </c>
      <c r="AW208" s="13" t="s">
        <v>37</v>
      </c>
      <c r="AX208" s="13" t="s">
        <v>77</v>
      </c>
      <c r="AY208" s="210" t="s">
        <v>197</v>
      </c>
    </row>
    <row r="209" spans="1:65" s="14" customFormat="1" ht="11.25">
      <c r="B209" s="211"/>
      <c r="C209" s="212"/>
      <c r="D209" s="194" t="s">
        <v>210</v>
      </c>
      <c r="E209" s="213" t="s">
        <v>19</v>
      </c>
      <c r="F209" s="214" t="s">
        <v>1100</v>
      </c>
      <c r="G209" s="212"/>
      <c r="H209" s="215">
        <v>6.1479999999999997</v>
      </c>
      <c r="I209" s="216"/>
      <c r="J209" s="212"/>
      <c r="K209" s="212"/>
      <c r="L209" s="217"/>
      <c r="M209" s="218"/>
      <c r="N209" s="219"/>
      <c r="O209" s="219"/>
      <c r="P209" s="219"/>
      <c r="Q209" s="219"/>
      <c r="R209" s="219"/>
      <c r="S209" s="219"/>
      <c r="T209" s="220"/>
      <c r="AT209" s="221" t="s">
        <v>210</v>
      </c>
      <c r="AU209" s="221" t="s">
        <v>86</v>
      </c>
      <c r="AV209" s="14" t="s">
        <v>86</v>
      </c>
      <c r="AW209" s="14" t="s">
        <v>37</v>
      </c>
      <c r="AX209" s="14" t="s">
        <v>84</v>
      </c>
      <c r="AY209" s="221" t="s">
        <v>197</v>
      </c>
    </row>
    <row r="210" spans="1:65" s="2" customFormat="1" ht="24.2" customHeight="1">
      <c r="A210" s="37"/>
      <c r="B210" s="38"/>
      <c r="C210" s="181" t="s">
        <v>356</v>
      </c>
      <c r="D210" s="181" t="s">
        <v>199</v>
      </c>
      <c r="E210" s="182" t="s">
        <v>1101</v>
      </c>
      <c r="F210" s="183" t="s">
        <v>1102</v>
      </c>
      <c r="G210" s="184" t="s">
        <v>240</v>
      </c>
      <c r="H210" s="185">
        <v>14.8</v>
      </c>
      <c r="I210" s="186"/>
      <c r="J210" s="187">
        <f>ROUND(I210*H210,2)</f>
        <v>0</v>
      </c>
      <c r="K210" s="183" t="s">
        <v>203</v>
      </c>
      <c r="L210" s="42"/>
      <c r="M210" s="188" t="s">
        <v>19</v>
      </c>
      <c r="N210" s="189" t="s">
        <v>48</v>
      </c>
      <c r="O210" s="67"/>
      <c r="P210" s="190">
        <f>O210*H210</f>
        <v>0</v>
      </c>
      <c r="Q210" s="190">
        <v>0</v>
      </c>
      <c r="R210" s="190">
        <f>Q210*H210</f>
        <v>0</v>
      </c>
      <c r="S210" s="190">
        <v>3.5000000000000003E-2</v>
      </c>
      <c r="T210" s="191">
        <f>S210*H210</f>
        <v>0.51800000000000013</v>
      </c>
      <c r="U210" s="37"/>
      <c r="V210" s="37"/>
      <c r="W210" s="37"/>
      <c r="X210" s="37"/>
      <c r="Y210" s="37"/>
      <c r="Z210" s="37"/>
      <c r="AA210" s="37"/>
      <c r="AB210" s="37"/>
      <c r="AC210" s="37"/>
      <c r="AD210" s="37"/>
      <c r="AE210" s="37"/>
      <c r="AR210" s="192" t="s">
        <v>204</v>
      </c>
      <c r="AT210" s="192" t="s">
        <v>199</v>
      </c>
      <c r="AU210" s="192" t="s">
        <v>86</v>
      </c>
      <c r="AY210" s="20" t="s">
        <v>197</v>
      </c>
      <c r="BE210" s="193">
        <f>IF(N210="základní",J210,0)</f>
        <v>0</v>
      </c>
      <c r="BF210" s="193">
        <f>IF(N210="snížená",J210,0)</f>
        <v>0</v>
      </c>
      <c r="BG210" s="193">
        <f>IF(N210="zákl. přenesená",J210,0)</f>
        <v>0</v>
      </c>
      <c r="BH210" s="193">
        <f>IF(N210="sníž. přenesená",J210,0)</f>
        <v>0</v>
      </c>
      <c r="BI210" s="193">
        <f>IF(N210="nulová",J210,0)</f>
        <v>0</v>
      </c>
      <c r="BJ210" s="20" t="s">
        <v>84</v>
      </c>
      <c r="BK210" s="193">
        <f>ROUND(I210*H210,2)</f>
        <v>0</v>
      </c>
      <c r="BL210" s="20" t="s">
        <v>204</v>
      </c>
      <c r="BM210" s="192" t="s">
        <v>1103</v>
      </c>
    </row>
    <row r="211" spans="1:65" s="2" customFormat="1" ht="48.75">
      <c r="A211" s="37"/>
      <c r="B211" s="38"/>
      <c r="C211" s="39"/>
      <c r="D211" s="194" t="s">
        <v>206</v>
      </c>
      <c r="E211" s="39"/>
      <c r="F211" s="195" t="s">
        <v>1104</v>
      </c>
      <c r="G211" s="39"/>
      <c r="H211" s="39"/>
      <c r="I211" s="196"/>
      <c r="J211" s="39"/>
      <c r="K211" s="39"/>
      <c r="L211" s="42"/>
      <c r="M211" s="197"/>
      <c r="N211" s="198"/>
      <c r="O211" s="67"/>
      <c r="P211" s="67"/>
      <c r="Q211" s="67"/>
      <c r="R211" s="67"/>
      <c r="S211" s="67"/>
      <c r="T211" s="68"/>
      <c r="U211" s="37"/>
      <c r="V211" s="37"/>
      <c r="W211" s="37"/>
      <c r="X211" s="37"/>
      <c r="Y211" s="37"/>
      <c r="Z211" s="37"/>
      <c r="AA211" s="37"/>
      <c r="AB211" s="37"/>
      <c r="AC211" s="37"/>
      <c r="AD211" s="37"/>
      <c r="AE211" s="37"/>
      <c r="AT211" s="20" t="s">
        <v>206</v>
      </c>
      <c r="AU211" s="20" t="s">
        <v>86</v>
      </c>
    </row>
    <row r="212" spans="1:65" s="2" customFormat="1" ht="11.25">
      <c r="A212" s="37"/>
      <c r="B212" s="38"/>
      <c r="C212" s="39"/>
      <c r="D212" s="199" t="s">
        <v>208</v>
      </c>
      <c r="E212" s="39"/>
      <c r="F212" s="200" t="s">
        <v>1105</v>
      </c>
      <c r="G212" s="39"/>
      <c r="H212" s="39"/>
      <c r="I212" s="196"/>
      <c r="J212" s="39"/>
      <c r="K212" s="39"/>
      <c r="L212" s="42"/>
      <c r="M212" s="197"/>
      <c r="N212" s="198"/>
      <c r="O212" s="67"/>
      <c r="P212" s="67"/>
      <c r="Q212" s="67"/>
      <c r="R212" s="67"/>
      <c r="S212" s="67"/>
      <c r="T212" s="68"/>
      <c r="U212" s="37"/>
      <c r="V212" s="37"/>
      <c r="W212" s="37"/>
      <c r="X212" s="37"/>
      <c r="Y212" s="37"/>
      <c r="Z212" s="37"/>
      <c r="AA212" s="37"/>
      <c r="AB212" s="37"/>
      <c r="AC212" s="37"/>
      <c r="AD212" s="37"/>
      <c r="AE212" s="37"/>
      <c r="AT212" s="20" t="s">
        <v>208</v>
      </c>
      <c r="AU212" s="20" t="s">
        <v>86</v>
      </c>
    </row>
    <row r="213" spans="1:65" s="13" customFormat="1" ht="33.75">
      <c r="B213" s="201"/>
      <c r="C213" s="202"/>
      <c r="D213" s="194" t="s">
        <v>210</v>
      </c>
      <c r="E213" s="203" t="s">
        <v>19</v>
      </c>
      <c r="F213" s="204" t="s">
        <v>1106</v>
      </c>
      <c r="G213" s="202"/>
      <c r="H213" s="203" t="s">
        <v>19</v>
      </c>
      <c r="I213" s="205"/>
      <c r="J213" s="202"/>
      <c r="K213" s="202"/>
      <c r="L213" s="206"/>
      <c r="M213" s="207"/>
      <c r="N213" s="208"/>
      <c r="O213" s="208"/>
      <c r="P213" s="208"/>
      <c r="Q213" s="208"/>
      <c r="R213" s="208"/>
      <c r="S213" s="208"/>
      <c r="T213" s="209"/>
      <c r="AT213" s="210" t="s">
        <v>210</v>
      </c>
      <c r="AU213" s="210" t="s">
        <v>86</v>
      </c>
      <c r="AV213" s="13" t="s">
        <v>84</v>
      </c>
      <c r="AW213" s="13" t="s">
        <v>37</v>
      </c>
      <c r="AX213" s="13" t="s">
        <v>77</v>
      </c>
      <c r="AY213" s="210" t="s">
        <v>197</v>
      </c>
    </row>
    <row r="214" spans="1:65" s="14" customFormat="1" ht="11.25">
      <c r="B214" s="211"/>
      <c r="C214" s="212"/>
      <c r="D214" s="194" t="s">
        <v>210</v>
      </c>
      <c r="E214" s="213" t="s">
        <v>19</v>
      </c>
      <c r="F214" s="214" t="s">
        <v>1107</v>
      </c>
      <c r="G214" s="212"/>
      <c r="H214" s="215">
        <v>14.8</v>
      </c>
      <c r="I214" s="216"/>
      <c r="J214" s="212"/>
      <c r="K214" s="212"/>
      <c r="L214" s="217"/>
      <c r="M214" s="218"/>
      <c r="N214" s="219"/>
      <c r="O214" s="219"/>
      <c r="P214" s="219"/>
      <c r="Q214" s="219"/>
      <c r="R214" s="219"/>
      <c r="S214" s="219"/>
      <c r="T214" s="220"/>
      <c r="AT214" s="221" t="s">
        <v>210</v>
      </c>
      <c r="AU214" s="221" t="s">
        <v>86</v>
      </c>
      <c r="AV214" s="14" t="s">
        <v>86</v>
      </c>
      <c r="AW214" s="14" t="s">
        <v>37</v>
      </c>
      <c r="AX214" s="14" t="s">
        <v>84</v>
      </c>
      <c r="AY214" s="221" t="s">
        <v>197</v>
      </c>
    </row>
    <row r="215" spans="1:65" s="2" customFormat="1" ht="49.15" customHeight="1">
      <c r="A215" s="37"/>
      <c r="B215" s="38"/>
      <c r="C215" s="181" t="s">
        <v>362</v>
      </c>
      <c r="D215" s="181" t="s">
        <v>199</v>
      </c>
      <c r="E215" s="182" t="s">
        <v>1108</v>
      </c>
      <c r="F215" s="183" t="s">
        <v>1109</v>
      </c>
      <c r="G215" s="184" t="s">
        <v>1110</v>
      </c>
      <c r="H215" s="185">
        <v>1</v>
      </c>
      <c r="I215" s="186"/>
      <c r="J215" s="187">
        <f>ROUND(I215*H215,2)</f>
        <v>0</v>
      </c>
      <c r="K215" s="183" t="s">
        <v>469</v>
      </c>
      <c r="L215" s="42"/>
      <c r="M215" s="188" t="s">
        <v>19</v>
      </c>
      <c r="N215" s="189" t="s">
        <v>48</v>
      </c>
      <c r="O215" s="67"/>
      <c r="P215" s="190">
        <f>O215*H215</f>
        <v>0</v>
      </c>
      <c r="Q215" s="190">
        <v>0</v>
      </c>
      <c r="R215" s="190">
        <f>Q215*H215</f>
        <v>0</v>
      </c>
      <c r="S215" s="190">
        <v>0</v>
      </c>
      <c r="T215" s="191">
        <f>S215*H215</f>
        <v>0</v>
      </c>
      <c r="U215" s="37"/>
      <c r="V215" s="37"/>
      <c r="W215" s="37"/>
      <c r="X215" s="37"/>
      <c r="Y215" s="37"/>
      <c r="Z215" s="37"/>
      <c r="AA215" s="37"/>
      <c r="AB215" s="37"/>
      <c r="AC215" s="37"/>
      <c r="AD215" s="37"/>
      <c r="AE215" s="37"/>
      <c r="AR215" s="192" t="s">
        <v>204</v>
      </c>
      <c r="AT215" s="192" t="s">
        <v>199</v>
      </c>
      <c r="AU215" s="192" t="s">
        <v>86</v>
      </c>
      <c r="AY215" s="20" t="s">
        <v>197</v>
      </c>
      <c r="BE215" s="193">
        <f>IF(N215="základní",J215,0)</f>
        <v>0</v>
      </c>
      <c r="BF215" s="193">
        <f>IF(N215="snížená",J215,0)</f>
        <v>0</v>
      </c>
      <c r="BG215" s="193">
        <f>IF(N215="zákl. přenesená",J215,0)</f>
        <v>0</v>
      </c>
      <c r="BH215" s="193">
        <f>IF(N215="sníž. přenesená",J215,0)</f>
        <v>0</v>
      </c>
      <c r="BI215" s="193">
        <f>IF(N215="nulová",J215,0)</f>
        <v>0</v>
      </c>
      <c r="BJ215" s="20" t="s">
        <v>84</v>
      </c>
      <c r="BK215" s="193">
        <f>ROUND(I215*H215,2)</f>
        <v>0</v>
      </c>
      <c r="BL215" s="20" t="s">
        <v>204</v>
      </c>
      <c r="BM215" s="192" t="s">
        <v>1111</v>
      </c>
    </row>
    <row r="216" spans="1:65" s="2" customFormat="1" ht="29.25">
      <c r="A216" s="37"/>
      <c r="B216" s="38"/>
      <c r="C216" s="39"/>
      <c r="D216" s="194" t="s">
        <v>206</v>
      </c>
      <c r="E216" s="39"/>
      <c r="F216" s="195" t="s">
        <v>1109</v>
      </c>
      <c r="G216" s="39"/>
      <c r="H216" s="39"/>
      <c r="I216" s="196"/>
      <c r="J216" s="39"/>
      <c r="K216" s="39"/>
      <c r="L216" s="42"/>
      <c r="M216" s="197"/>
      <c r="N216" s="198"/>
      <c r="O216" s="67"/>
      <c r="P216" s="67"/>
      <c r="Q216" s="67"/>
      <c r="R216" s="67"/>
      <c r="S216" s="67"/>
      <c r="T216" s="68"/>
      <c r="U216" s="37"/>
      <c r="V216" s="37"/>
      <c r="W216" s="37"/>
      <c r="X216" s="37"/>
      <c r="Y216" s="37"/>
      <c r="Z216" s="37"/>
      <c r="AA216" s="37"/>
      <c r="AB216" s="37"/>
      <c r="AC216" s="37"/>
      <c r="AD216" s="37"/>
      <c r="AE216" s="37"/>
      <c r="AT216" s="20" t="s">
        <v>206</v>
      </c>
      <c r="AU216" s="20" t="s">
        <v>86</v>
      </c>
    </row>
    <row r="217" spans="1:65" s="2" customFormat="1" ht="19.5">
      <c r="A217" s="37"/>
      <c r="B217" s="38"/>
      <c r="C217" s="39"/>
      <c r="D217" s="194" t="s">
        <v>252</v>
      </c>
      <c r="E217" s="39"/>
      <c r="F217" s="222" t="s">
        <v>1112</v>
      </c>
      <c r="G217" s="39"/>
      <c r="H217" s="39"/>
      <c r="I217" s="196"/>
      <c r="J217" s="39"/>
      <c r="K217" s="39"/>
      <c r="L217" s="42"/>
      <c r="M217" s="197"/>
      <c r="N217" s="198"/>
      <c r="O217" s="67"/>
      <c r="P217" s="67"/>
      <c r="Q217" s="67"/>
      <c r="R217" s="67"/>
      <c r="S217" s="67"/>
      <c r="T217" s="68"/>
      <c r="U217" s="37"/>
      <c r="V217" s="37"/>
      <c r="W217" s="37"/>
      <c r="X217" s="37"/>
      <c r="Y217" s="37"/>
      <c r="Z217" s="37"/>
      <c r="AA217" s="37"/>
      <c r="AB217" s="37"/>
      <c r="AC217" s="37"/>
      <c r="AD217" s="37"/>
      <c r="AE217" s="37"/>
      <c r="AT217" s="20" t="s">
        <v>252</v>
      </c>
      <c r="AU217" s="20" t="s">
        <v>86</v>
      </c>
    </row>
    <row r="218" spans="1:65" s="12" customFormat="1" ht="22.9" customHeight="1">
      <c r="B218" s="165"/>
      <c r="C218" s="166"/>
      <c r="D218" s="167" t="s">
        <v>76</v>
      </c>
      <c r="E218" s="179" t="s">
        <v>318</v>
      </c>
      <c r="F218" s="179" t="s">
        <v>319</v>
      </c>
      <c r="G218" s="166"/>
      <c r="H218" s="166"/>
      <c r="I218" s="169"/>
      <c r="J218" s="180">
        <f>BK218</f>
        <v>0</v>
      </c>
      <c r="K218" s="166"/>
      <c r="L218" s="171"/>
      <c r="M218" s="172"/>
      <c r="N218" s="173"/>
      <c r="O218" s="173"/>
      <c r="P218" s="174">
        <f>SUM(P219:P258)</f>
        <v>0</v>
      </c>
      <c r="Q218" s="173"/>
      <c r="R218" s="174">
        <f>SUM(R219:R258)</f>
        <v>0</v>
      </c>
      <c r="S218" s="173"/>
      <c r="T218" s="175">
        <f>SUM(T219:T258)</f>
        <v>0</v>
      </c>
      <c r="AR218" s="176" t="s">
        <v>84</v>
      </c>
      <c r="AT218" s="177" t="s">
        <v>76</v>
      </c>
      <c r="AU218" s="177" t="s">
        <v>84</v>
      </c>
      <c r="AY218" s="176" t="s">
        <v>197</v>
      </c>
      <c r="BK218" s="178">
        <f>SUM(BK219:BK258)</f>
        <v>0</v>
      </c>
    </row>
    <row r="219" spans="1:65" s="2" customFormat="1" ht="21.75" customHeight="1">
      <c r="A219" s="37"/>
      <c r="B219" s="38"/>
      <c r="C219" s="181" t="s">
        <v>7</v>
      </c>
      <c r="D219" s="181" t="s">
        <v>199</v>
      </c>
      <c r="E219" s="182" t="s">
        <v>321</v>
      </c>
      <c r="F219" s="183" t="s">
        <v>322</v>
      </c>
      <c r="G219" s="184" t="s">
        <v>323</v>
      </c>
      <c r="H219" s="185">
        <v>6.95</v>
      </c>
      <c r="I219" s="186"/>
      <c r="J219" s="187">
        <f>ROUND(I219*H219,2)</f>
        <v>0</v>
      </c>
      <c r="K219" s="183" t="s">
        <v>203</v>
      </c>
      <c r="L219" s="42"/>
      <c r="M219" s="188" t="s">
        <v>19</v>
      </c>
      <c r="N219" s="189" t="s">
        <v>48</v>
      </c>
      <c r="O219" s="67"/>
      <c r="P219" s="190">
        <f>O219*H219</f>
        <v>0</v>
      </c>
      <c r="Q219" s="190">
        <v>0</v>
      </c>
      <c r="R219" s="190">
        <f>Q219*H219</f>
        <v>0</v>
      </c>
      <c r="S219" s="190">
        <v>0</v>
      </c>
      <c r="T219" s="191">
        <f>S219*H219</f>
        <v>0</v>
      </c>
      <c r="U219" s="37"/>
      <c r="V219" s="37"/>
      <c r="W219" s="37"/>
      <c r="X219" s="37"/>
      <c r="Y219" s="37"/>
      <c r="Z219" s="37"/>
      <c r="AA219" s="37"/>
      <c r="AB219" s="37"/>
      <c r="AC219" s="37"/>
      <c r="AD219" s="37"/>
      <c r="AE219" s="37"/>
      <c r="AR219" s="192" t="s">
        <v>204</v>
      </c>
      <c r="AT219" s="192" t="s">
        <v>199</v>
      </c>
      <c r="AU219" s="192" t="s">
        <v>86</v>
      </c>
      <c r="AY219" s="20" t="s">
        <v>197</v>
      </c>
      <c r="BE219" s="193">
        <f>IF(N219="základní",J219,0)</f>
        <v>0</v>
      </c>
      <c r="BF219" s="193">
        <f>IF(N219="snížená",J219,0)</f>
        <v>0</v>
      </c>
      <c r="BG219" s="193">
        <f>IF(N219="zákl. přenesená",J219,0)</f>
        <v>0</v>
      </c>
      <c r="BH219" s="193">
        <f>IF(N219="sníž. přenesená",J219,0)</f>
        <v>0</v>
      </c>
      <c r="BI219" s="193">
        <f>IF(N219="nulová",J219,0)</f>
        <v>0</v>
      </c>
      <c r="BJ219" s="20" t="s">
        <v>84</v>
      </c>
      <c r="BK219" s="193">
        <f>ROUND(I219*H219,2)</f>
        <v>0</v>
      </c>
      <c r="BL219" s="20" t="s">
        <v>204</v>
      </c>
      <c r="BM219" s="192" t="s">
        <v>324</v>
      </c>
    </row>
    <row r="220" spans="1:65" s="2" customFormat="1" ht="19.5">
      <c r="A220" s="37"/>
      <c r="B220" s="38"/>
      <c r="C220" s="39"/>
      <c r="D220" s="194" t="s">
        <v>206</v>
      </c>
      <c r="E220" s="39"/>
      <c r="F220" s="195" t="s">
        <v>325</v>
      </c>
      <c r="G220" s="39"/>
      <c r="H220" s="39"/>
      <c r="I220" s="196"/>
      <c r="J220" s="39"/>
      <c r="K220" s="39"/>
      <c r="L220" s="42"/>
      <c r="M220" s="197"/>
      <c r="N220" s="198"/>
      <c r="O220" s="67"/>
      <c r="P220" s="67"/>
      <c r="Q220" s="67"/>
      <c r="R220" s="67"/>
      <c r="S220" s="67"/>
      <c r="T220" s="68"/>
      <c r="U220" s="37"/>
      <c r="V220" s="37"/>
      <c r="W220" s="37"/>
      <c r="X220" s="37"/>
      <c r="Y220" s="37"/>
      <c r="Z220" s="37"/>
      <c r="AA220" s="37"/>
      <c r="AB220" s="37"/>
      <c r="AC220" s="37"/>
      <c r="AD220" s="37"/>
      <c r="AE220" s="37"/>
      <c r="AT220" s="20" t="s">
        <v>206</v>
      </c>
      <c r="AU220" s="20" t="s">
        <v>86</v>
      </c>
    </row>
    <row r="221" spans="1:65" s="2" customFormat="1" ht="11.25">
      <c r="A221" s="37"/>
      <c r="B221" s="38"/>
      <c r="C221" s="39"/>
      <c r="D221" s="199" t="s">
        <v>208</v>
      </c>
      <c r="E221" s="39"/>
      <c r="F221" s="200" t="s">
        <v>326</v>
      </c>
      <c r="G221" s="39"/>
      <c r="H221" s="39"/>
      <c r="I221" s="196"/>
      <c r="J221" s="39"/>
      <c r="K221" s="39"/>
      <c r="L221" s="42"/>
      <c r="M221" s="197"/>
      <c r="N221" s="198"/>
      <c r="O221" s="67"/>
      <c r="P221" s="67"/>
      <c r="Q221" s="67"/>
      <c r="R221" s="67"/>
      <c r="S221" s="67"/>
      <c r="T221" s="68"/>
      <c r="U221" s="37"/>
      <c r="V221" s="37"/>
      <c r="W221" s="37"/>
      <c r="X221" s="37"/>
      <c r="Y221" s="37"/>
      <c r="Z221" s="37"/>
      <c r="AA221" s="37"/>
      <c r="AB221" s="37"/>
      <c r="AC221" s="37"/>
      <c r="AD221" s="37"/>
      <c r="AE221" s="37"/>
      <c r="AT221" s="20" t="s">
        <v>208</v>
      </c>
      <c r="AU221" s="20" t="s">
        <v>86</v>
      </c>
    </row>
    <row r="222" spans="1:65" s="14" customFormat="1" ht="11.25">
      <c r="B222" s="211"/>
      <c r="C222" s="212"/>
      <c r="D222" s="194" t="s">
        <v>210</v>
      </c>
      <c r="E222" s="213" t="s">
        <v>19</v>
      </c>
      <c r="F222" s="214" t="s">
        <v>1113</v>
      </c>
      <c r="G222" s="212"/>
      <c r="H222" s="215">
        <v>6.95</v>
      </c>
      <c r="I222" s="216"/>
      <c r="J222" s="212"/>
      <c r="K222" s="212"/>
      <c r="L222" s="217"/>
      <c r="M222" s="218"/>
      <c r="N222" s="219"/>
      <c r="O222" s="219"/>
      <c r="P222" s="219"/>
      <c r="Q222" s="219"/>
      <c r="R222" s="219"/>
      <c r="S222" s="219"/>
      <c r="T222" s="220"/>
      <c r="AT222" s="221" t="s">
        <v>210</v>
      </c>
      <c r="AU222" s="221" t="s">
        <v>86</v>
      </c>
      <c r="AV222" s="14" t="s">
        <v>86</v>
      </c>
      <c r="AW222" s="14" t="s">
        <v>37</v>
      </c>
      <c r="AX222" s="14" t="s">
        <v>84</v>
      </c>
      <c r="AY222" s="221" t="s">
        <v>197</v>
      </c>
    </row>
    <row r="223" spans="1:65" s="2" customFormat="1" ht="24.2" customHeight="1">
      <c r="A223" s="37"/>
      <c r="B223" s="38"/>
      <c r="C223" s="181" t="s">
        <v>373</v>
      </c>
      <c r="D223" s="181" t="s">
        <v>199</v>
      </c>
      <c r="E223" s="182" t="s">
        <v>329</v>
      </c>
      <c r="F223" s="183" t="s">
        <v>330</v>
      </c>
      <c r="G223" s="184" t="s">
        <v>323</v>
      </c>
      <c r="H223" s="185">
        <v>83.4</v>
      </c>
      <c r="I223" s="186"/>
      <c r="J223" s="187">
        <f>ROUND(I223*H223,2)</f>
        <v>0</v>
      </c>
      <c r="K223" s="183" t="s">
        <v>203</v>
      </c>
      <c r="L223" s="42"/>
      <c r="M223" s="188" t="s">
        <v>19</v>
      </c>
      <c r="N223" s="189" t="s">
        <v>48</v>
      </c>
      <c r="O223" s="67"/>
      <c r="P223" s="190">
        <f>O223*H223</f>
        <v>0</v>
      </c>
      <c r="Q223" s="190">
        <v>0</v>
      </c>
      <c r="R223" s="190">
        <f>Q223*H223</f>
        <v>0</v>
      </c>
      <c r="S223" s="190">
        <v>0</v>
      </c>
      <c r="T223" s="191">
        <f>S223*H223</f>
        <v>0</v>
      </c>
      <c r="U223" s="37"/>
      <c r="V223" s="37"/>
      <c r="W223" s="37"/>
      <c r="X223" s="37"/>
      <c r="Y223" s="37"/>
      <c r="Z223" s="37"/>
      <c r="AA223" s="37"/>
      <c r="AB223" s="37"/>
      <c r="AC223" s="37"/>
      <c r="AD223" s="37"/>
      <c r="AE223" s="37"/>
      <c r="AR223" s="192" t="s">
        <v>204</v>
      </c>
      <c r="AT223" s="192" t="s">
        <v>199</v>
      </c>
      <c r="AU223" s="192" t="s">
        <v>86</v>
      </c>
      <c r="AY223" s="20" t="s">
        <v>197</v>
      </c>
      <c r="BE223" s="193">
        <f>IF(N223="základní",J223,0)</f>
        <v>0</v>
      </c>
      <c r="BF223" s="193">
        <f>IF(N223="snížená",J223,0)</f>
        <v>0</v>
      </c>
      <c r="BG223" s="193">
        <f>IF(N223="zákl. přenesená",J223,0)</f>
        <v>0</v>
      </c>
      <c r="BH223" s="193">
        <f>IF(N223="sníž. přenesená",J223,0)</f>
        <v>0</v>
      </c>
      <c r="BI223" s="193">
        <f>IF(N223="nulová",J223,0)</f>
        <v>0</v>
      </c>
      <c r="BJ223" s="20" t="s">
        <v>84</v>
      </c>
      <c r="BK223" s="193">
        <f>ROUND(I223*H223,2)</f>
        <v>0</v>
      </c>
      <c r="BL223" s="20" t="s">
        <v>204</v>
      </c>
      <c r="BM223" s="192" t="s">
        <v>331</v>
      </c>
    </row>
    <row r="224" spans="1:65" s="2" customFormat="1" ht="29.25">
      <c r="A224" s="37"/>
      <c r="B224" s="38"/>
      <c r="C224" s="39"/>
      <c r="D224" s="194" t="s">
        <v>206</v>
      </c>
      <c r="E224" s="39"/>
      <c r="F224" s="195" t="s">
        <v>332</v>
      </c>
      <c r="G224" s="39"/>
      <c r="H224" s="39"/>
      <c r="I224" s="196"/>
      <c r="J224" s="39"/>
      <c r="K224" s="39"/>
      <c r="L224" s="42"/>
      <c r="M224" s="197"/>
      <c r="N224" s="198"/>
      <c r="O224" s="67"/>
      <c r="P224" s="67"/>
      <c r="Q224" s="67"/>
      <c r="R224" s="67"/>
      <c r="S224" s="67"/>
      <c r="T224" s="68"/>
      <c r="U224" s="37"/>
      <c r="V224" s="37"/>
      <c r="W224" s="37"/>
      <c r="X224" s="37"/>
      <c r="Y224" s="37"/>
      <c r="Z224" s="37"/>
      <c r="AA224" s="37"/>
      <c r="AB224" s="37"/>
      <c r="AC224" s="37"/>
      <c r="AD224" s="37"/>
      <c r="AE224" s="37"/>
      <c r="AT224" s="20" t="s">
        <v>206</v>
      </c>
      <c r="AU224" s="20" t="s">
        <v>86</v>
      </c>
    </row>
    <row r="225" spans="1:65" s="2" customFormat="1" ht="11.25">
      <c r="A225" s="37"/>
      <c r="B225" s="38"/>
      <c r="C225" s="39"/>
      <c r="D225" s="199" t="s">
        <v>208</v>
      </c>
      <c r="E225" s="39"/>
      <c r="F225" s="200" t="s">
        <v>333</v>
      </c>
      <c r="G225" s="39"/>
      <c r="H225" s="39"/>
      <c r="I225" s="196"/>
      <c r="J225" s="39"/>
      <c r="K225" s="39"/>
      <c r="L225" s="42"/>
      <c r="M225" s="197"/>
      <c r="N225" s="198"/>
      <c r="O225" s="67"/>
      <c r="P225" s="67"/>
      <c r="Q225" s="67"/>
      <c r="R225" s="67"/>
      <c r="S225" s="67"/>
      <c r="T225" s="68"/>
      <c r="U225" s="37"/>
      <c r="V225" s="37"/>
      <c r="W225" s="37"/>
      <c r="X225" s="37"/>
      <c r="Y225" s="37"/>
      <c r="Z225" s="37"/>
      <c r="AA225" s="37"/>
      <c r="AB225" s="37"/>
      <c r="AC225" s="37"/>
      <c r="AD225" s="37"/>
      <c r="AE225" s="37"/>
      <c r="AT225" s="20" t="s">
        <v>208</v>
      </c>
      <c r="AU225" s="20" t="s">
        <v>86</v>
      </c>
    </row>
    <row r="226" spans="1:65" s="13" customFormat="1" ht="22.5">
      <c r="B226" s="201"/>
      <c r="C226" s="202"/>
      <c r="D226" s="194" t="s">
        <v>210</v>
      </c>
      <c r="E226" s="203" t="s">
        <v>19</v>
      </c>
      <c r="F226" s="204" t="s">
        <v>334</v>
      </c>
      <c r="G226" s="202"/>
      <c r="H226" s="203" t="s">
        <v>19</v>
      </c>
      <c r="I226" s="205"/>
      <c r="J226" s="202"/>
      <c r="K226" s="202"/>
      <c r="L226" s="206"/>
      <c r="M226" s="207"/>
      <c r="N226" s="208"/>
      <c r="O226" s="208"/>
      <c r="P226" s="208"/>
      <c r="Q226" s="208"/>
      <c r="R226" s="208"/>
      <c r="S226" s="208"/>
      <c r="T226" s="209"/>
      <c r="AT226" s="210" t="s">
        <v>210</v>
      </c>
      <c r="AU226" s="210" t="s">
        <v>86</v>
      </c>
      <c r="AV226" s="13" t="s">
        <v>84</v>
      </c>
      <c r="AW226" s="13" t="s">
        <v>37</v>
      </c>
      <c r="AX226" s="13" t="s">
        <v>77</v>
      </c>
      <c r="AY226" s="210" t="s">
        <v>197</v>
      </c>
    </row>
    <row r="227" spans="1:65" s="13" customFormat="1" ht="11.25">
      <c r="B227" s="201"/>
      <c r="C227" s="202"/>
      <c r="D227" s="194" t="s">
        <v>210</v>
      </c>
      <c r="E227" s="203" t="s">
        <v>19</v>
      </c>
      <c r="F227" s="204" t="s">
        <v>335</v>
      </c>
      <c r="G227" s="202"/>
      <c r="H227" s="203" t="s">
        <v>19</v>
      </c>
      <c r="I227" s="205"/>
      <c r="J227" s="202"/>
      <c r="K227" s="202"/>
      <c r="L227" s="206"/>
      <c r="M227" s="207"/>
      <c r="N227" s="208"/>
      <c r="O227" s="208"/>
      <c r="P227" s="208"/>
      <c r="Q227" s="208"/>
      <c r="R227" s="208"/>
      <c r="S227" s="208"/>
      <c r="T227" s="209"/>
      <c r="AT227" s="210" t="s">
        <v>210</v>
      </c>
      <c r="AU227" s="210" t="s">
        <v>86</v>
      </c>
      <c r="AV227" s="13" t="s">
        <v>84</v>
      </c>
      <c r="AW227" s="13" t="s">
        <v>37</v>
      </c>
      <c r="AX227" s="13" t="s">
        <v>77</v>
      </c>
      <c r="AY227" s="210" t="s">
        <v>197</v>
      </c>
    </row>
    <row r="228" spans="1:65" s="14" customFormat="1" ht="11.25">
      <c r="B228" s="211"/>
      <c r="C228" s="212"/>
      <c r="D228" s="194" t="s">
        <v>210</v>
      </c>
      <c r="E228" s="213" t="s">
        <v>19</v>
      </c>
      <c r="F228" s="214" t="s">
        <v>1114</v>
      </c>
      <c r="G228" s="212"/>
      <c r="H228" s="215">
        <v>83.4</v>
      </c>
      <c r="I228" s="216"/>
      <c r="J228" s="212"/>
      <c r="K228" s="212"/>
      <c r="L228" s="217"/>
      <c r="M228" s="218"/>
      <c r="N228" s="219"/>
      <c r="O228" s="219"/>
      <c r="P228" s="219"/>
      <c r="Q228" s="219"/>
      <c r="R228" s="219"/>
      <c r="S228" s="219"/>
      <c r="T228" s="220"/>
      <c r="AT228" s="221" t="s">
        <v>210</v>
      </c>
      <c r="AU228" s="221" t="s">
        <v>86</v>
      </c>
      <c r="AV228" s="14" t="s">
        <v>86</v>
      </c>
      <c r="AW228" s="14" t="s">
        <v>37</v>
      </c>
      <c r="AX228" s="14" t="s">
        <v>84</v>
      </c>
      <c r="AY228" s="221" t="s">
        <v>197</v>
      </c>
    </row>
    <row r="229" spans="1:65" s="2" customFormat="1" ht="21.75" customHeight="1">
      <c r="A229" s="37"/>
      <c r="B229" s="38"/>
      <c r="C229" s="181" t="s">
        <v>678</v>
      </c>
      <c r="D229" s="181" t="s">
        <v>199</v>
      </c>
      <c r="E229" s="182" t="s">
        <v>338</v>
      </c>
      <c r="F229" s="183" t="s">
        <v>339</v>
      </c>
      <c r="G229" s="184" t="s">
        <v>323</v>
      </c>
      <c r="H229" s="185">
        <v>171.96199999999999</v>
      </c>
      <c r="I229" s="186"/>
      <c r="J229" s="187">
        <f>ROUND(I229*H229,2)</f>
        <v>0</v>
      </c>
      <c r="K229" s="183" t="s">
        <v>203</v>
      </c>
      <c r="L229" s="42"/>
      <c r="M229" s="188" t="s">
        <v>19</v>
      </c>
      <c r="N229" s="189" t="s">
        <v>48</v>
      </c>
      <c r="O229" s="67"/>
      <c r="P229" s="190">
        <f>O229*H229</f>
        <v>0</v>
      </c>
      <c r="Q229" s="190">
        <v>0</v>
      </c>
      <c r="R229" s="190">
        <f>Q229*H229</f>
        <v>0</v>
      </c>
      <c r="S229" s="190">
        <v>0</v>
      </c>
      <c r="T229" s="191">
        <f>S229*H229</f>
        <v>0</v>
      </c>
      <c r="U229" s="37"/>
      <c r="V229" s="37"/>
      <c r="W229" s="37"/>
      <c r="X229" s="37"/>
      <c r="Y229" s="37"/>
      <c r="Z229" s="37"/>
      <c r="AA229" s="37"/>
      <c r="AB229" s="37"/>
      <c r="AC229" s="37"/>
      <c r="AD229" s="37"/>
      <c r="AE229" s="37"/>
      <c r="AR229" s="192" t="s">
        <v>204</v>
      </c>
      <c r="AT229" s="192" t="s">
        <v>199</v>
      </c>
      <c r="AU229" s="192" t="s">
        <v>86</v>
      </c>
      <c r="AY229" s="20" t="s">
        <v>197</v>
      </c>
      <c r="BE229" s="193">
        <f>IF(N229="základní",J229,0)</f>
        <v>0</v>
      </c>
      <c r="BF229" s="193">
        <f>IF(N229="snížená",J229,0)</f>
        <v>0</v>
      </c>
      <c r="BG229" s="193">
        <f>IF(N229="zákl. přenesená",J229,0)</f>
        <v>0</v>
      </c>
      <c r="BH229" s="193">
        <f>IF(N229="sníž. přenesená",J229,0)</f>
        <v>0</v>
      </c>
      <c r="BI229" s="193">
        <f>IF(N229="nulová",J229,0)</f>
        <v>0</v>
      </c>
      <c r="BJ229" s="20" t="s">
        <v>84</v>
      </c>
      <c r="BK229" s="193">
        <f>ROUND(I229*H229,2)</f>
        <v>0</v>
      </c>
      <c r="BL229" s="20" t="s">
        <v>204</v>
      </c>
      <c r="BM229" s="192" t="s">
        <v>340</v>
      </c>
    </row>
    <row r="230" spans="1:65" s="2" customFormat="1" ht="19.5">
      <c r="A230" s="37"/>
      <c r="B230" s="38"/>
      <c r="C230" s="39"/>
      <c r="D230" s="194" t="s">
        <v>206</v>
      </c>
      <c r="E230" s="39"/>
      <c r="F230" s="195" t="s">
        <v>341</v>
      </c>
      <c r="G230" s="39"/>
      <c r="H230" s="39"/>
      <c r="I230" s="196"/>
      <c r="J230" s="39"/>
      <c r="K230" s="39"/>
      <c r="L230" s="42"/>
      <c r="M230" s="197"/>
      <c r="N230" s="198"/>
      <c r="O230" s="67"/>
      <c r="P230" s="67"/>
      <c r="Q230" s="67"/>
      <c r="R230" s="67"/>
      <c r="S230" s="67"/>
      <c r="T230" s="68"/>
      <c r="U230" s="37"/>
      <c r="V230" s="37"/>
      <c r="W230" s="37"/>
      <c r="X230" s="37"/>
      <c r="Y230" s="37"/>
      <c r="Z230" s="37"/>
      <c r="AA230" s="37"/>
      <c r="AB230" s="37"/>
      <c r="AC230" s="37"/>
      <c r="AD230" s="37"/>
      <c r="AE230" s="37"/>
      <c r="AT230" s="20" t="s">
        <v>206</v>
      </c>
      <c r="AU230" s="20" t="s">
        <v>86</v>
      </c>
    </row>
    <row r="231" spans="1:65" s="2" customFormat="1" ht="11.25">
      <c r="A231" s="37"/>
      <c r="B231" s="38"/>
      <c r="C231" s="39"/>
      <c r="D231" s="199" t="s">
        <v>208</v>
      </c>
      <c r="E231" s="39"/>
      <c r="F231" s="200" t="s">
        <v>342</v>
      </c>
      <c r="G231" s="39"/>
      <c r="H231" s="39"/>
      <c r="I231" s="196"/>
      <c r="J231" s="39"/>
      <c r="K231" s="39"/>
      <c r="L231" s="42"/>
      <c r="M231" s="197"/>
      <c r="N231" s="198"/>
      <c r="O231" s="67"/>
      <c r="P231" s="67"/>
      <c r="Q231" s="67"/>
      <c r="R231" s="67"/>
      <c r="S231" s="67"/>
      <c r="T231" s="68"/>
      <c r="U231" s="37"/>
      <c r="V231" s="37"/>
      <c r="W231" s="37"/>
      <c r="X231" s="37"/>
      <c r="Y231" s="37"/>
      <c r="Z231" s="37"/>
      <c r="AA231" s="37"/>
      <c r="AB231" s="37"/>
      <c r="AC231" s="37"/>
      <c r="AD231" s="37"/>
      <c r="AE231" s="37"/>
      <c r="AT231" s="20" t="s">
        <v>208</v>
      </c>
      <c r="AU231" s="20" t="s">
        <v>86</v>
      </c>
    </row>
    <row r="232" spans="1:65" s="13" customFormat="1" ht="11.25">
      <c r="B232" s="201"/>
      <c r="C232" s="202"/>
      <c r="D232" s="194" t="s">
        <v>210</v>
      </c>
      <c r="E232" s="203" t="s">
        <v>19</v>
      </c>
      <c r="F232" s="204" t="s">
        <v>674</v>
      </c>
      <c r="G232" s="202"/>
      <c r="H232" s="203" t="s">
        <v>19</v>
      </c>
      <c r="I232" s="205"/>
      <c r="J232" s="202"/>
      <c r="K232" s="202"/>
      <c r="L232" s="206"/>
      <c r="M232" s="207"/>
      <c r="N232" s="208"/>
      <c r="O232" s="208"/>
      <c r="P232" s="208"/>
      <c r="Q232" s="208"/>
      <c r="R232" s="208"/>
      <c r="S232" s="208"/>
      <c r="T232" s="209"/>
      <c r="AT232" s="210" t="s">
        <v>210</v>
      </c>
      <c r="AU232" s="210" t="s">
        <v>86</v>
      </c>
      <c r="AV232" s="13" t="s">
        <v>84</v>
      </c>
      <c r="AW232" s="13" t="s">
        <v>37</v>
      </c>
      <c r="AX232" s="13" t="s">
        <v>77</v>
      </c>
      <c r="AY232" s="210" t="s">
        <v>197</v>
      </c>
    </row>
    <row r="233" spans="1:65" s="14" customFormat="1" ht="22.5">
      <c r="B233" s="211"/>
      <c r="C233" s="212"/>
      <c r="D233" s="194" t="s">
        <v>210</v>
      </c>
      <c r="E233" s="213" t="s">
        <v>19</v>
      </c>
      <c r="F233" s="214" t="s">
        <v>1115</v>
      </c>
      <c r="G233" s="212"/>
      <c r="H233" s="215">
        <v>98.456999999999994</v>
      </c>
      <c r="I233" s="216"/>
      <c r="J233" s="212"/>
      <c r="K233" s="212"/>
      <c r="L233" s="217"/>
      <c r="M233" s="218"/>
      <c r="N233" s="219"/>
      <c r="O233" s="219"/>
      <c r="P233" s="219"/>
      <c r="Q233" s="219"/>
      <c r="R233" s="219"/>
      <c r="S233" s="219"/>
      <c r="T233" s="220"/>
      <c r="AT233" s="221" t="s">
        <v>210</v>
      </c>
      <c r="AU233" s="221" t="s">
        <v>86</v>
      </c>
      <c r="AV233" s="14" t="s">
        <v>86</v>
      </c>
      <c r="AW233" s="14" t="s">
        <v>37</v>
      </c>
      <c r="AX233" s="14" t="s">
        <v>77</v>
      </c>
      <c r="AY233" s="221" t="s">
        <v>197</v>
      </c>
    </row>
    <row r="234" spans="1:65" s="14" customFormat="1" ht="11.25">
      <c r="B234" s="211"/>
      <c r="C234" s="212"/>
      <c r="D234" s="194" t="s">
        <v>210</v>
      </c>
      <c r="E234" s="213" t="s">
        <v>19</v>
      </c>
      <c r="F234" s="214" t="s">
        <v>1116</v>
      </c>
      <c r="G234" s="212"/>
      <c r="H234" s="215">
        <v>73.209000000000003</v>
      </c>
      <c r="I234" s="216"/>
      <c r="J234" s="212"/>
      <c r="K234" s="212"/>
      <c r="L234" s="217"/>
      <c r="M234" s="218"/>
      <c r="N234" s="219"/>
      <c r="O234" s="219"/>
      <c r="P234" s="219"/>
      <c r="Q234" s="219"/>
      <c r="R234" s="219"/>
      <c r="S234" s="219"/>
      <c r="T234" s="220"/>
      <c r="AT234" s="221" t="s">
        <v>210</v>
      </c>
      <c r="AU234" s="221" t="s">
        <v>86</v>
      </c>
      <c r="AV234" s="14" t="s">
        <v>86</v>
      </c>
      <c r="AW234" s="14" t="s">
        <v>37</v>
      </c>
      <c r="AX234" s="14" t="s">
        <v>77</v>
      </c>
      <c r="AY234" s="221" t="s">
        <v>197</v>
      </c>
    </row>
    <row r="235" spans="1:65" s="14" customFormat="1" ht="33.75">
      <c r="B235" s="211"/>
      <c r="C235" s="212"/>
      <c r="D235" s="194" t="s">
        <v>210</v>
      </c>
      <c r="E235" s="213" t="s">
        <v>19</v>
      </c>
      <c r="F235" s="214" t="s">
        <v>1117</v>
      </c>
      <c r="G235" s="212"/>
      <c r="H235" s="215">
        <v>0.29599999999999999</v>
      </c>
      <c r="I235" s="216"/>
      <c r="J235" s="212"/>
      <c r="K235" s="212"/>
      <c r="L235" s="217"/>
      <c r="M235" s="218"/>
      <c r="N235" s="219"/>
      <c r="O235" s="219"/>
      <c r="P235" s="219"/>
      <c r="Q235" s="219"/>
      <c r="R235" s="219"/>
      <c r="S235" s="219"/>
      <c r="T235" s="220"/>
      <c r="AT235" s="221" t="s">
        <v>210</v>
      </c>
      <c r="AU235" s="221" t="s">
        <v>86</v>
      </c>
      <c r="AV235" s="14" t="s">
        <v>86</v>
      </c>
      <c r="AW235" s="14" t="s">
        <v>37</v>
      </c>
      <c r="AX235" s="14" t="s">
        <v>77</v>
      </c>
      <c r="AY235" s="221" t="s">
        <v>197</v>
      </c>
    </row>
    <row r="236" spans="1:65" s="15" customFormat="1" ht="11.25">
      <c r="B236" s="223"/>
      <c r="C236" s="224"/>
      <c r="D236" s="194" t="s">
        <v>210</v>
      </c>
      <c r="E236" s="225" t="s">
        <v>19</v>
      </c>
      <c r="F236" s="226" t="s">
        <v>295</v>
      </c>
      <c r="G236" s="224"/>
      <c r="H236" s="227">
        <v>171.96199999999999</v>
      </c>
      <c r="I236" s="228"/>
      <c r="J236" s="224"/>
      <c r="K236" s="224"/>
      <c r="L236" s="229"/>
      <c r="M236" s="230"/>
      <c r="N236" s="231"/>
      <c r="O236" s="231"/>
      <c r="P236" s="231"/>
      <c r="Q236" s="231"/>
      <c r="R236" s="231"/>
      <c r="S236" s="231"/>
      <c r="T236" s="232"/>
      <c r="AT236" s="233" t="s">
        <v>210</v>
      </c>
      <c r="AU236" s="233" t="s">
        <v>86</v>
      </c>
      <c r="AV236" s="15" t="s">
        <v>204</v>
      </c>
      <c r="AW236" s="15" t="s">
        <v>37</v>
      </c>
      <c r="AX236" s="15" t="s">
        <v>84</v>
      </c>
      <c r="AY236" s="233" t="s">
        <v>197</v>
      </c>
    </row>
    <row r="237" spans="1:65" s="2" customFormat="1" ht="24.2" customHeight="1">
      <c r="A237" s="37"/>
      <c r="B237" s="38"/>
      <c r="C237" s="181" t="s">
        <v>679</v>
      </c>
      <c r="D237" s="181" t="s">
        <v>199</v>
      </c>
      <c r="E237" s="182" t="s">
        <v>348</v>
      </c>
      <c r="F237" s="183" t="s">
        <v>349</v>
      </c>
      <c r="G237" s="184" t="s">
        <v>323</v>
      </c>
      <c r="H237" s="185">
        <v>171.666</v>
      </c>
      <c r="I237" s="186"/>
      <c r="J237" s="187">
        <f>ROUND(I237*H237,2)</f>
        <v>0</v>
      </c>
      <c r="K237" s="183" t="s">
        <v>203</v>
      </c>
      <c r="L237" s="42"/>
      <c r="M237" s="188" t="s">
        <v>19</v>
      </c>
      <c r="N237" s="189" t="s">
        <v>48</v>
      </c>
      <c r="O237" s="67"/>
      <c r="P237" s="190">
        <f>O237*H237</f>
        <v>0</v>
      </c>
      <c r="Q237" s="190">
        <v>0</v>
      </c>
      <c r="R237" s="190">
        <f>Q237*H237</f>
        <v>0</v>
      </c>
      <c r="S237" s="190">
        <v>0</v>
      </c>
      <c r="T237" s="191">
        <f>S237*H237</f>
        <v>0</v>
      </c>
      <c r="U237" s="37"/>
      <c r="V237" s="37"/>
      <c r="W237" s="37"/>
      <c r="X237" s="37"/>
      <c r="Y237" s="37"/>
      <c r="Z237" s="37"/>
      <c r="AA237" s="37"/>
      <c r="AB237" s="37"/>
      <c r="AC237" s="37"/>
      <c r="AD237" s="37"/>
      <c r="AE237" s="37"/>
      <c r="AR237" s="192" t="s">
        <v>204</v>
      </c>
      <c r="AT237" s="192" t="s">
        <v>199</v>
      </c>
      <c r="AU237" s="192" t="s">
        <v>86</v>
      </c>
      <c r="AY237" s="20" t="s">
        <v>197</v>
      </c>
      <c r="BE237" s="193">
        <f>IF(N237="základní",J237,0)</f>
        <v>0</v>
      </c>
      <c r="BF237" s="193">
        <f>IF(N237="snížená",J237,0)</f>
        <v>0</v>
      </c>
      <c r="BG237" s="193">
        <f>IF(N237="zákl. přenesená",J237,0)</f>
        <v>0</v>
      </c>
      <c r="BH237" s="193">
        <f>IF(N237="sníž. přenesená",J237,0)</f>
        <v>0</v>
      </c>
      <c r="BI237" s="193">
        <f>IF(N237="nulová",J237,0)</f>
        <v>0</v>
      </c>
      <c r="BJ237" s="20" t="s">
        <v>84</v>
      </c>
      <c r="BK237" s="193">
        <f>ROUND(I237*H237,2)</f>
        <v>0</v>
      </c>
      <c r="BL237" s="20" t="s">
        <v>204</v>
      </c>
      <c r="BM237" s="192" t="s">
        <v>350</v>
      </c>
    </row>
    <row r="238" spans="1:65" s="2" customFormat="1" ht="29.25">
      <c r="A238" s="37"/>
      <c r="B238" s="38"/>
      <c r="C238" s="39"/>
      <c r="D238" s="194" t="s">
        <v>206</v>
      </c>
      <c r="E238" s="39"/>
      <c r="F238" s="195" t="s">
        <v>351</v>
      </c>
      <c r="G238" s="39"/>
      <c r="H238" s="39"/>
      <c r="I238" s="196"/>
      <c r="J238" s="39"/>
      <c r="K238" s="39"/>
      <c r="L238" s="42"/>
      <c r="M238" s="197"/>
      <c r="N238" s="198"/>
      <c r="O238" s="67"/>
      <c r="P238" s="67"/>
      <c r="Q238" s="67"/>
      <c r="R238" s="67"/>
      <c r="S238" s="67"/>
      <c r="T238" s="68"/>
      <c r="U238" s="37"/>
      <c r="V238" s="37"/>
      <c r="W238" s="37"/>
      <c r="X238" s="37"/>
      <c r="Y238" s="37"/>
      <c r="Z238" s="37"/>
      <c r="AA238" s="37"/>
      <c r="AB238" s="37"/>
      <c r="AC238" s="37"/>
      <c r="AD238" s="37"/>
      <c r="AE238" s="37"/>
      <c r="AT238" s="20" t="s">
        <v>206</v>
      </c>
      <c r="AU238" s="20" t="s">
        <v>86</v>
      </c>
    </row>
    <row r="239" spans="1:65" s="2" customFormat="1" ht="11.25">
      <c r="A239" s="37"/>
      <c r="B239" s="38"/>
      <c r="C239" s="39"/>
      <c r="D239" s="199" t="s">
        <v>208</v>
      </c>
      <c r="E239" s="39"/>
      <c r="F239" s="200" t="s">
        <v>352</v>
      </c>
      <c r="G239" s="39"/>
      <c r="H239" s="39"/>
      <c r="I239" s="196"/>
      <c r="J239" s="39"/>
      <c r="K239" s="39"/>
      <c r="L239" s="42"/>
      <c r="M239" s="197"/>
      <c r="N239" s="198"/>
      <c r="O239" s="67"/>
      <c r="P239" s="67"/>
      <c r="Q239" s="67"/>
      <c r="R239" s="67"/>
      <c r="S239" s="67"/>
      <c r="T239" s="68"/>
      <c r="U239" s="37"/>
      <c r="V239" s="37"/>
      <c r="W239" s="37"/>
      <c r="X239" s="37"/>
      <c r="Y239" s="37"/>
      <c r="Z239" s="37"/>
      <c r="AA239" s="37"/>
      <c r="AB239" s="37"/>
      <c r="AC239" s="37"/>
      <c r="AD239" s="37"/>
      <c r="AE239" s="37"/>
      <c r="AT239" s="20" t="s">
        <v>208</v>
      </c>
      <c r="AU239" s="20" t="s">
        <v>86</v>
      </c>
    </row>
    <row r="240" spans="1:65" s="13" customFormat="1" ht="22.5">
      <c r="B240" s="201"/>
      <c r="C240" s="202"/>
      <c r="D240" s="194" t="s">
        <v>210</v>
      </c>
      <c r="E240" s="203" t="s">
        <v>19</v>
      </c>
      <c r="F240" s="204" t="s">
        <v>353</v>
      </c>
      <c r="G240" s="202"/>
      <c r="H240" s="203" t="s">
        <v>19</v>
      </c>
      <c r="I240" s="205"/>
      <c r="J240" s="202"/>
      <c r="K240" s="202"/>
      <c r="L240" s="206"/>
      <c r="M240" s="207"/>
      <c r="N240" s="208"/>
      <c r="O240" s="208"/>
      <c r="P240" s="208"/>
      <c r="Q240" s="208"/>
      <c r="R240" s="208"/>
      <c r="S240" s="208"/>
      <c r="T240" s="209"/>
      <c r="AT240" s="210" t="s">
        <v>210</v>
      </c>
      <c r="AU240" s="210" t="s">
        <v>86</v>
      </c>
      <c r="AV240" s="13" t="s">
        <v>84</v>
      </c>
      <c r="AW240" s="13" t="s">
        <v>37</v>
      </c>
      <c r="AX240" s="13" t="s">
        <v>77</v>
      </c>
      <c r="AY240" s="210" t="s">
        <v>197</v>
      </c>
    </row>
    <row r="241" spans="1:65" s="13" customFormat="1" ht="11.25">
      <c r="B241" s="201"/>
      <c r="C241" s="202"/>
      <c r="D241" s="194" t="s">
        <v>210</v>
      </c>
      <c r="E241" s="203" t="s">
        <v>19</v>
      </c>
      <c r="F241" s="204" t="s">
        <v>354</v>
      </c>
      <c r="G241" s="202"/>
      <c r="H241" s="203" t="s">
        <v>19</v>
      </c>
      <c r="I241" s="205"/>
      <c r="J241" s="202"/>
      <c r="K241" s="202"/>
      <c r="L241" s="206"/>
      <c r="M241" s="207"/>
      <c r="N241" s="208"/>
      <c r="O241" s="208"/>
      <c r="P241" s="208"/>
      <c r="Q241" s="208"/>
      <c r="R241" s="208"/>
      <c r="S241" s="208"/>
      <c r="T241" s="209"/>
      <c r="AT241" s="210" t="s">
        <v>210</v>
      </c>
      <c r="AU241" s="210" t="s">
        <v>86</v>
      </c>
      <c r="AV241" s="13" t="s">
        <v>84</v>
      </c>
      <c r="AW241" s="13" t="s">
        <v>37</v>
      </c>
      <c r="AX241" s="13" t="s">
        <v>77</v>
      </c>
      <c r="AY241" s="210" t="s">
        <v>197</v>
      </c>
    </row>
    <row r="242" spans="1:65" s="14" customFormat="1" ht="11.25">
      <c r="B242" s="211"/>
      <c r="C242" s="212"/>
      <c r="D242" s="194" t="s">
        <v>210</v>
      </c>
      <c r="E242" s="213" t="s">
        <v>19</v>
      </c>
      <c r="F242" s="214" t="s">
        <v>1118</v>
      </c>
      <c r="G242" s="212"/>
      <c r="H242" s="215">
        <v>171.666</v>
      </c>
      <c r="I242" s="216"/>
      <c r="J242" s="212"/>
      <c r="K242" s="212"/>
      <c r="L242" s="217"/>
      <c r="M242" s="218"/>
      <c r="N242" s="219"/>
      <c r="O242" s="219"/>
      <c r="P242" s="219"/>
      <c r="Q242" s="219"/>
      <c r="R242" s="219"/>
      <c r="S242" s="219"/>
      <c r="T242" s="220"/>
      <c r="AT242" s="221" t="s">
        <v>210</v>
      </c>
      <c r="AU242" s="221" t="s">
        <v>86</v>
      </c>
      <c r="AV242" s="14" t="s">
        <v>86</v>
      </c>
      <c r="AW242" s="14" t="s">
        <v>37</v>
      </c>
      <c r="AX242" s="14" t="s">
        <v>84</v>
      </c>
      <c r="AY242" s="221" t="s">
        <v>197</v>
      </c>
    </row>
    <row r="243" spans="1:65" s="2" customFormat="1" ht="24.2" customHeight="1">
      <c r="A243" s="37"/>
      <c r="B243" s="38"/>
      <c r="C243" s="181" t="s">
        <v>680</v>
      </c>
      <c r="D243" s="181" t="s">
        <v>199</v>
      </c>
      <c r="E243" s="182" t="s">
        <v>357</v>
      </c>
      <c r="F243" s="183" t="s">
        <v>358</v>
      </c>
      <c r="G243" s="184" t="s">
        <v>323</v>
      </c>
      <c r="H243" s="185">
        <v>178.91200000000001</v>
      </c>
      <c r="I243" s="186"/>
      <c r="J243" s="187">
        <f>ROUND(I243*H243,2)</f>
        <v>0</v>
      </c>
      <c r="K243" s="183" t="s">
        <v>203</v>
      </c>
      <c r="L243" s="42"/>
      <c r="M243" s="188" t="s">
        <v>19</v>
      </c>
      <c r="N243" s="189" t="s">
        <v>48</v>
      </c>
      <c r="O243" s="67"/>
      <c r="P243" s="190">
        <f>O243*H243</f>
        <v>0</v>
      </c>
      <c r="Q243" s="190">
        <v>0</v>
      </c>
      <c r="R243" s="190">
        <f>Q243*H243</f>
        <v>0</v>
      </c>
      <c r="S243" s="190">
        <v>0</v>
      </c>
      <c r="T243" s="191">
        <f>S243*H243</f>
        <v>0</v>
      </c>
      <c r="U243" s="37"/>
      <c r="V243" s="37"/>
      <c r="W243" s="37"/>
      <c r="X243" s="37"/>
      <c r="Y243" s="37"/>
      <c r="Z243" s="37"/>
      <c r="AA243" s="37"/>
      <c r="AB243" s="37"/>
      <c r="AC243" s="37"/>
      <c r="AD243" s="37"/>
      <c r="AE243" s="37"/>
      <c r="AR243" s="192" t="s">
        <v>204</v>
      </c>
      <c r="AT243" s="192" t="s">
        <v>199</v>
      </c>
      <c r="AU243" s="192" t="s">
        <v>86</v>
      </c>
      <c r="AY243" s="20" t="s">
        <v>197</v>
      </c>
      <c r="BE243" s="193">
        <f>IF(N243="základní",J243,0)</f>
        <v>0</v>
      </c>
      <c r="BF243" s="193">
        <f>IF(N243="snížená",J243,0)</f>
        <v>0</v>
      </c>
      <c r="BG243" s="193">
        <f>IF(N243="zákl. přenesená",J243,0)</f>
        <v>0</v>
      </c>
      <c r="BH243" s="193">
        <f>IF(N243="sníž. přenesená",J243,0)</f>
        <v>0</v>
      </c>
      <c r="BI243" s="193">
        <f>IF(N243="nulová",J243,0)</f>
        <v>0</v>
      </c>
      <c r="BJ243" s="20" t="s">
        <v>84</v>
      </c>
      <c r="BK243" s="193">
        <f>ROUND(I243*H243,2)</f>
        <v>0</v>
      </c>
      <c r="BL243" s="20" t="s">
        <v>204</v>
      </c>
      <c r="BM243" s="192" t="s">
        <v>359</v>
      </c>
    </row>
    <row r="244" spans="1:65" s="2" customFormat="1" ht="11.25">
      <c r="A244" s="37"/>
      <c r="B244" s="38"/>
      <c r="C244" s="39"/>
      <c r="D244" s="194" t="s">
        <v>206</v>
      </c>
      <c r="E244" s="39"/>
      <c r="F244" s="195" t="s">
        <v>360</v>
      </c>
      <c r="G244" s="39"/>
      <c r="H244" s="39"/>
      <c r="I244" s="196"/>
      <c r="J244" s="39"/>
      <c r="K244" s="39"/>
      <c r="L244" s="42"/>
      <c r="M244" s="197"/>
      <c r="N244" s="198"/>
      <c r="O244" s="67"/>
      <c r="P244" s="67"/>
      <c r="Q244" s="67"/>
      <c r="R244" s="67"/>
      <c r="S244" s="67"/>
      <c r="T244" s="68"/>
      <c r="U244" s="37"/>
      <c r="V244" s="37"/>
      <c r="W244" s="37"/>
      <c r="X244" s="37"/>
      <c r="Y244" s="37"/>
      <c r="Z244" s="37"/>
      <c r="AA244" s="37"/>
      <c r="AB244" s="37"/>
      <c r="AC244" s="37"/>
      <c r="AD244" s="37"/>
      <c r="AE244" s="37"/>
      <c r="AT244" s="20" t="s">
        <v>206</v>
      </c>
      <c r="AU244" s="20" t="s">
        <v>86</v>
      </c>
    </row>
    <row r="245" spans="1:65" s="2" customFormat="1" ht="11.25">
      <c r="A245" s="37"/>
      <c r="B245" s="38"/>
      <c r="C245" s="39"/>
      <c r="D245" s="199" t="s">
        <v>208</v>
      </c>
      <c r="E245" s="39"/>
      <c r="F245" s="200" t="s">
        <v>361</v>
      </c>
      <c r="G245" s="39"/>
      <c r="H245" s="39"/>
      <c r="I245" s="196"/>
      <c r="J245" s="39"/>
      <c r="K245" s="39"/>
      <c r="L245" s="42"/>
      <c r="M245" s="197"/>
      <c r="N245" s="198"/>
      <c r="O245" s="67"/>
      <c r="P245" s="67"/>
      <c r="Q245" s="67"/>
      <c r="R245" s="67"/>
      <c r="S245" s="67"/>
      <c r="T245" s="68"/>
      <c r="U245" s="37"/>
      <c r="V245" s="37"/>
      <c r="W245" s="37"/>
      <c r="X245" s="37"/>
      <c r="Y245" s="37"/>
      <c r="Z245" s="37"/>
      <c r="AA245" s="37"/>
      <c r="AB245" s="37"/>
      <c r="AC245" s="37"/>
      <c r="AD245" s="37"/>
      <c r="AE245" s="37"/>
      <c r="AT245" s="20" t="s">
        <v>208</v>
      </c>
      <c r="AU245" s="20" t="s">
        <v>86</v>
      </c>
    </row>
    <row r="246" spans="1:65" s="2" customFormat="1" ht="37.9" customHeight="1">
      <c r="A246" s="37"/>
      <c r="B246" s="38"/>
      <c r="C246" s="181" t="s">
        <v>915</v>
      </c>
      <c r="D246" s="181" t="s">
        <v>199</v>
      </c>
      <c r="E246" s="182" t="s">
        <v>363</v>
      </c>
      <c r="F246" s="183" t="s">
        <v>364</v>
      </c>
      <c r="G246" s="184" t="s">
        <v>323</v>
      </c>
      <c r="H246" s="185">
        <v>98.456999999999994</v>
      </c>
      <c r="I246" s="186"/>
      <c r="J246" s="187">
        <f>ROUND(I246*H246,2)</f>
        <v>0</v>
      </c>
      <c r="K246" s="183" t="s">
        <v>203</v>
      </c>
      <c r="L246" s="42"/>
      <c r="M246" s="188" t="s">
        <v>19</v>
      </c>
      <c r="N246" s="189" t="s">
        <v>48</v>
      </c>
      <c r="O246" s="67"/>
      <c r="P246" s="190">
        <f>O246*H246</f>
        <v>0</v>
      </c>
      <c r="Q246" s="190">
        <v>0</v>
      </c>
      <c r="R246" s="190">
        <f>Q246*H246</f>
        <v>0</v>
      </c>
      <c r="S246" s="190">
        <v>0</v>
      </c>
      <c r="T246" s="191">
        <f>S246*H246</f>
        <v>0</v>
      </c>
      <c r="U246" s="37"/>
      <c r="V246" s="37"/>
      <c r="W246" s="37"/>
      <c r="X246" s="37"/>
      <c r="Y246" s="37"/>
      <c r="Z246" s="37"/>
      <c r="AA246" s="37"/>
      <c r="AB246" s="37"/>
      <c r="AC246" s="37"/>
      <c r="AD246" s="37"/>
      <c r="AE246" s="37"/>
      <c r="AR246" s="192" t="s">
        <v>204</v>
      </c>
      <c r="AT246" s="192" t="s">
        <v>199</v>
      </c>
      <c r="AU246" s="192" t="s">
        <v>86</v>
      </c>
      <c r="AY246" s="20" t="s">
        <v>197</v>
      </c>
      <c r="BE246" s="193">
        <f>IF(N246="základní",J246,0)</f>
        <v>0</v>
      </c>
      <c r="BF246" s="193">
        <f>IF(N246="snížená",J246,0)</f>
        <v>0</v>
      </c>
      <c r="BG246" s="193">
        <f>IF(N246="zákl. přenesená",J246,0)</f>
        <v>0</v>
      </c>
      <c r="BH246" s="193">
        <f>IF(N246="sníž. přenesená",J246,0)</f>
        <v>0</v>
      </c>
      <c r="BI246" s="193">
        <f>IF(N246="nulová",J246,0)</f>
        <v>0</v>
      </c>
      <c r="BJ246" s="20" t="s">
        <v>84</v>
      </c>
      <c r="BK246" s="193">
        <f>ROUND(I246*H246,2)</f>
        <v>0</v>
      </c>
      <c r="BL246" s="20" t="s">
        <v>204</v>
      </c>
      <c r="BM246" s="192" t="s">
        <v>365</v>
      </c>
    </row>
    <row r="247" spans="1:65" s="2" customFormat="1" ht="29.25">
      <c r="A247" s="37"/>
      <c r="B247" s="38"/>
      <c r="C247" s="39"/>
      <c r="D247" s="194" t="s">
        <v>206</v>
      </c>
      <c r="E247" s="39"/>
      <c r="F247" s="195" t="s">
        <v>366</v>
      </c>
      <c r="G247" s="39"/>
      <c r="H247" s="39"/>
      <c r="I247" s="196"/>
      <c r="J247" s="39"/>
      <c r="K247" s="39"/>
      <c r="L247" s="42"/>
      <c r="M247" s="197"/>
      <c r="N247" s="198"/>
      <c r="O247" s="67"/>
      <c r="P247" s="67"/>
      <c r="Q247" s="67"/>
      <c r="R247" s="67"/>
      <c r="S247" s="67"/>
      <c r="T247" s="68"/>
      <c r="U247" s="37"/>
      <c r="V247" s="37"/>
      <c r="W247" s="37"/>
      <c r="X247" s="37"/>
      <c r="Y247" s="37"/>
      <c r="Z247" s="37"/>
      <c r="AA247" s="37"/>
      <c r="AB247" s="37"/>
      <c r="AC247" s="37"/>
      <c r="AD247" s="37"/>
      <c r="AE247" s="37"/>
      <c r="AT247" s="20" t="s">
        <v>206</v>
      </c>
      <c r="AU247" s="20" t="s">
        <v>86</v>
      </c>
    </row>
    <row r="248" spans="1:65" s="2" customFormat="1" ht="11.25">
      <c r="A248" s="37"/>
      <c r="B248" s="38"/>
      <c r="C248" s="39"/>
      <c r="D248" s="199" t="s">
        <v>208</v>
      </c>
      <c r="E248" s="39"/>
      <c r="F248" s="200" t="s">
        <v>367</v>
      </c>
      <c r="G248" s="39"/>
      <c r="H248" s="39"/>
      <c r="I248" s="196"/>
      <c r="J248" s="39"/>
      <c r="K248" s="39"/>
      <c r="L248" s="42"/>
      <c r="M248" s="197"/>
      <c r="N248" s="198"/>
      <c r="O248" s="67"/>
      <c r="P248" s="67"/>
      <c r="Q248" s="67"/>
      <c r="R248" s="67"/>
      <c r="S248" s="67"/>
      <c r="T248" s="68"/>
      <c r="U248" s="37"/>
      <c r="V248" s="37"/>
      <c r="W248" s="37"/>
      <c r="X248" s="37"/>
      <c r="Y248" s="37"/>
      <c r="Z248" s="37"/>
      <c r="AA248" s="37"/>
      <c r="AB248" s="37"/>
      <c r="AC248" s="37"/>
      <c r="AD248" s="37"/>
      <c r="AE248" s="37"/>
      <c r="AT248" s="20" t="s">
        <v>208</v>
      </c>
      <c r="AU248" s="20" t="s">
        <v>86</v>
      </c>
    </row>
    <row r="249" spans="1:65" s="14" customFormat="1" ht="22.5">
      <c r="B249" s="211"/>
      <c r="C249" s="212"/>
      <c r="D249" s="194" t="s">
        <v>210</v>
      </c>
      <c r="E249" s="213" t="s">
        <v>19</v>
      </c>
      <c r="F249" s="214" t="s">
        <v>1115</v>
      </c>
      <c r="G249" s="212"/>
      <c r="H249" s="215">
        <v>98.456999999999994</v>
      </c>
      <c r="I249" s="216"/>
      <c r="J249" s="212"/>
      <c r="K249" s="212"/>
      <c r="L249" s="217"/>
      <c r="M249" s="218"/>
      <c r="N249" s="219"/>
      <c r="O249" s="219"/>
      <c r="P249" s="219"/>
      <c r="Q249" s="219"/>
      <c r="R249" s="219"/>
      <c r="S249" s="219"/>
      <c r="T249" s="220"/>
      <c r="AT249" s="221" t="s">
        <v>210</v>
      </c>
      <c r="AU249" s="221" t="s">
        <v>86</v>
      </c>
      <c r="AV249" s="14" t="s">
        <v>86</v>
      </c>
      <c r="AW249" s="14" t="s">
        <v>37</v>
      </c>
      <c r="AX249" s="14" t="s">
        <v>84</v>
      </c>
      <c r="AY249" s="221" t="s">
        <v>197</v>
      </c>
    </row>
    <row r="250" spans="1:65" s="2" customFormat="1" ht="44.25" customHeight="1">
      <c r="A250" s="37"/>
      <c r="B250" s="38"/>
      <c r="C250" s="181" t="s">
        <v>920</v>
      </c>
      <c r="D250" s="181" t="s">
        <v>199</v>
      </c>
      <c r="E250" s="182" t="s">
        <v>368</v>
      </c>
      <c r="F250" s="183" t="s">
        <v>369</v>
      </c>
      <c r="G250" s="184" t="s">
        <v>323</v>
      </c>
      <c r="H250" s="185">
        <v>6.95</v>
      </c>
      <c r="I250" s="186"/>
      <c r="J250" s="187">
        <f>ROUND(I250*H250,2)</f>
        <v>0</v>
      </c>
      <c r="K250" s="183" t="s">
        <v>203</v>
      </c>
      <c r="L250" s="42"/>
      <c r="M250" s="188" t="s">
        <v>19</v>
      </c>
      <c r="N250" s="189" t="s">
        <v>48</v>
      </c>
      <c r="O250" s="67"/>
      <c r="P250" s="190">
        <f>O250*H250</f>
        <v>0</v>
      </c>
      <c r="Q250" s="190">
        <v>0</v>
      </c>
      <c r="R250" s="190">
        <f>Q250*H250</f>
        <v>0</v>
      </c>
      <c r="S250" s="190">
        <v>0</v>
      </c>
      <c r="T250" s="191">
        <f>S250*H250</f>
        <v>0</v>
      </c>
      <c r="U250" s="37"/>
      <c r="V250" s="37"/>
      <c r="W250" s="37"/>
      <c r="X250" s="37"/>
      <c r="Y250" s="37"/>
      <c r="Z250" s="37"/>
      <c r="AA250" s="37"/>
      <c r="AB250" s="37"/>
      <c r="AC250" s="37"/>
      <c r="AD250" s="37"/>
      <c r="AE250" s="37"/>
      <c r="AR250" s="192" t="s">
        <v>204</v>
      </c>
      <c r="AT250" s="192" t="s">
        <v>199</v>
      </c>
      <c r="AU250" s="192" t="s">
        <v>86</v>
      </c>
      <c r="AY250" s="20" t="s">
        <v>197</v>
      </c>
      <c r="BE250" s="193">
        <f>IF(N250="základní",J250,0)</f>
        <v>0</v>
      </c>
      <c r="BF250" s="193">
        <f>IF(N250="snížená",J250,0)</f>
        <v>0</v>
      </c>
      <c r="BG250" s="193">
        <f>IF(N250="zákl. přenesená",J250,0)</f>
        <v>0</v>
      </c>
      <c r="BH250" s="193">
        <f>IF(N250="sníž. přenesená",J250,0)</f>
        <v>0</v>
      </c>
      <c r="BI250" s="193">
        <f>IF(N250="nulová",J250,0)</f>
        <v>0</v>
      </c>
      <c r="BJ250" s="20" t="s">
        <v>84</v>
      </c>
      <c r="BK250" s="193">
        <f>ROUND(I250*H250,2)</f>
        <v>0</v>
      </c>
      <c r="BL250" s="20" t="s">
        <v>204</v>
      </c>
      <c r="BM250" s="192" t="s">
        <v>370</v>
      </c>
    </row>
    <row r="251" spans="1:65" s="2" customFormat="1" ht="29.25">
      <c r="A251" s="37"/>
      <c r="B251" s="38"/>
      <c r="C251" s="39"/>
      <c r="D251" s="194" t="s">
        <v>206</v>
      </c>
      <c r="E251" s="39"/>
      <c r="F251" s="195" t="s">
        <v>371</v>
      </c>
      <c r="G251" s="39"/>
      <c r="H251" s="39"/>
      <c r="I251" s="196"/>
      <c r="J251" s="39"/>
      <c r="K251" s="39"/>
      <c r="L251" s="42"/>
      <c r="M251" s="197"/>
      <c r="N251" s="198"/>
      <c r="O251" s="67"/>
      <c r="P251" s="67"/>
      <c r="Q251" s="67"/>
      <c r="R251" s="67"/>
      <c r="S251" s="67"/>
      <c r="T251" s="68"/>
      <c r="U251" s="37"/>
      <c r="V251" s="37"/>
      <c r="W251" s="37"/>
      <c r="X251" s="37"/>
      <c r="Y251" s="37"/>
      <c r="Z251" s="37"/>
      <c r="AA251" s="37"/>
      <c r="AB251" s="37"/>
      <c r="AC251" s="37"/>
      <c r="AD251" s="37"/>
      <c r="AE251" s="37"/>
      <c r="AT251" s="20" t="s">
        <v>206</v>
      </c>
      <c r="AU251" s="20" t="s">
        <v>86</v>
      </c>
    </row>
    <row r="252" spans="1:65" s="2" customFormat="1" ht="11.25">
      <c r="A252" s="37"/>
      <c r="B252" s="38"/>
      <c r="C252" s="39"/>
      <c r="D252" s="199" t="s">
        <v>208</v>
      </c>
      <c r="E252" s="39"/>
      <c r="F252" s="200" t="s">
        <v>372</v>
      </c>
      <c r="G252" s="39"/>
      <c r="H252" s="39"/>
      <c r="I252" s="196"/>
      <c r="J252" s="39"/>
      <c r="K252" s="39"/>
      <c r="L252" s="42"/>
      <c r="M252" s="197"/>
      <c r="N252" s="198"/>
      <c r="O252" s="67"/>
      <c r="P252" s="67"/>
      <c r="Q252" s="67"/>
      <c r="R252" s="67"/>
      <c r="S252" s="67"/>
      <c r="T252" s="68"/>
      <c r="U252" s="37"/>
      <c r="V252" s="37"/>
      <c r="W252" s="37"/>
      <c r="X252" s="37"/>
      <c r="Y252" s="37"/>
      <c r="Z252" s="37"/>
      <c r="AA252" s="37"/>
      <c r="AB252" s="37"/>
      <c r="AC252" s="37"/>
      <c r="AD252" s="37"/>
      <c r="AE252" s="37"/>
      <c r="AT252" s="20" t="s">
        <v>208</v>
      </c>
      <c r="AU252" s="20" t="s">
        <v>86</v>
      </c>
    </row>
    <row r="253" spans="1:65" s="14" customFormat="1" ht="11.25">
      <c r="B253" s="211"/>
      <c r="C253" s="212"/>
      <c r="D253" s="194" t="s">
        <v>210</v>
      </c>
      <c r="E253" s="213" t="s">
        <v>19</v>
      </c>
      <c r="F253" s="214" t="s">
        <v>1113</v>
      </c>
      <c r="G253" s="212"/>
      <c r="H253" s="215">
        <v>6.95</v>
      </c>
      <c r="I253" s="216"/>
      <c r="J253" s="212"/>
      <c r="K253" s="212"/>
      <c r="L253" s="217"/>
      <c r="M253" s="218"/>
      <c r="N253" s="219"/>
      <c r="O253" s="219"/>
      <c r="P253" s="219"/>
      <c r="Q253" s="219"/>
      <c r="R253" s="219"/>
      <c r="S253" s="219"/>
      <c r="T253" s="220"/>
      <c r="AT253" s="221" t="s">
        <v>210</v>
      </c>
      <c r="AU253" s="221" t="s">
        <v>86</v>
      </c>
      <c r="AV253" s="14" t="s">
        <v>86</v>
      </c>
      <c r="AW253" s="14" t="s">
        <v>37</v>
      </c>
      <c r="AX253" s="14" t="s">
        <v>84</v>
      </c>
      <c r="AY253" s="221" t="s">
        <v>197</v>
      </c>
    </row>
    <row r="254" spans="1:65" s="2" customFormat="1" ht="44.25" customHeight="1">
      <c r="A254" s="37"/>
      <c r="B254" s="38"/>
      <c r="C254" s="181" t="s">
        <v>921</v>
      </c>
      <c r="D254" s="181" t="s">
        <v>199</v>
      </c>
      <c r="E254" s="182" t="s">
        <v>374</v>
      </c>
      <c r="F254" s="183" t="s">
        <v>375</v>
      </c>
      <c r="G254" s="184" t="s">
        <v>323</v>
      </c>
      <c r="H254" s="185">
        <v>73.209000000000003</v>
      </c>
      <c r="I254" s="186"/>
      <c r="J254" s="187">
        <f>ROUND(I254*H254,2)</f>
        <v>0</v>
      </c>
      <c r="K254" s="183" t="s">
        <v>203</v>
      </c>
      <c r="L254" s="42"/>
      <c r="M254" s="188" t="s">
        <v>19</v>
      </c>
      <c r="N254" s="189" t="s">
        <v>48</v>
      </c>
      <c r="O254" s="67"/>
      <c r="P254" s="190">
        <f>O254*H254</f>
        <v>0</v>
      </c>
      <c r="Q254" s="190">
        <v>0</v>
      </c>
      <c r="R254" s="190">
        <f>Q254*H254</f>
        <v>0</v>
      </c>
      <c r="S254" s="190">
        <v>0</v>
      </c>
      <c r="T254" s="191">
        <f>S254*H254</f>
        <v>0</v>
      </c>
      <c r="U254" s="37"/>
      <c r="V254" s="37"/>
      <c r="W254" s="37"/>
      <c r="X254" s="37"/>
      <c r="Y254" s="37"/>
      <c r="Z254" s="37"/>
      <c r="AA254" s="37"/>
      <c r="AB254" s="37"/>
      <c r="AC254" s="37"/>
      <c r="AD254" s="37"/>
      <c r="AE254" s="37"/>
      <c r="AR254" s="192" t="s">
        <v>204</v>
      </c>
      <c r="AT254" s="192" t="s">
        <v>199</v>
      </c>
      <c r="AU254" s="192" t="s">
        <v>86</v>
      </c>
      <c r="AY254" s="20" t="s">
        <v>197</v>
      </c>
      <c r="BE254" s="193">
        <f>IF(N254="základní",J254,0)</f>
        <v>0</v>
      </c>
      <c r="BF254" s="193">
        <f>IF(N254="snížená",J254,0)</f>
        <v>0</v>
      </c>
      <c r="BG254" s="193">
        <f>IF(N254="zákl. přenesená",J254,0)</f>
        <v>0</v>
      </c>
      <c r="BH254" s="193">
        <f>IF(N254="sníž. přenesená",J254,0)</f>
        <v>0</v>
      </c>
      <c r="BI254" s="193">
        <f>IF(N254="nulová",J254,0)</f>
        <v>0</v>
      </c>
      <c r="BJ254" s="20" t="s">
        <v>84</v>
      </c>
      <c r="BK254" s="193">
        <f>ROUND(I254*H254,2)</f>
        <v>0</v>
      </c>
      <c r="BL254" s="20" t="s">
        <v>204</v>
      </c>
      <c r="BM254" s="192" t="s">
        <v>376</v>
      </c>
    </row>
    <row r="255" spans="1:65" s="2" customFormat="1" ht="29.25">
      <c r="A255" s="37"/>
      <c r="B255" s="38"/>
      <c r="C255" s="39"/>
      <c r="D255" s="194" t="s">
        <v>206</v>
      </c>
      <c r="E255" s="39"/>
      <c r="F255" s="195" t="s">
        <v>377</v>
      </c>
      <c r="G255" s="39"/>
      <c r="H255" s="39"/>
      <c r="I255" s="196"/>
      <c r="J255" s="39"/>
      <c r="K255" s="39"/>
      <c r="L255" s="42"/>
      <c r="M255" s="197"/>
      <c r="N255" s="198"/>
      <c r="O255" s="67"/>
      <c r="P255" s="67"/>
      <c r="Q255" s="67"/>
      <c r="R255" s="67"/>
      <c r="S255" s="67"/>
      <c r="T255" s="68"/>
      <c r="U255" s="37"/>
      <c r="V255" s="37"/>
      <c r="W255" s="37"/>
      <c r="X255" s="37"/>
      <c r="Y255" s="37"/>
      <c r="Z255" s="37"/>
      <c r="AA255" s="37"/>
      <c r="AB255" s="37"/>
      <c r="AC255" s="37"/>
      <c r="AD255" s="37"/>
      <c r="AE255" s="37"/>
      <c r="AT255" s="20" t="s">
        <v>206</v>
      </c>
      <c r="AU255" s="20" t="s">
        <v>86</v>
      </c>
    </row>
    <row r="256" spans="1:65" s="2" customFormat="1" ht="11.25">
      <c r="A256" s="37"/>
      <c r="B256" s="38"/>
      <c r="C256" s="39"/>
      <c r="D256" s="199" t="s">
        <v>208</v>
      </c>
      <c r="E256" s="39"/>
      <c r="F256" s="200" t="s">
        <v>378</v>
      </c>
      <c r="G256" s="39"/>
      <c r="H256" s="39"/>
      <c r="I256" s="196"/>
      <c r="J256" s="39"/>
      <c r="K256" s="39"/>
      <c r="L256" s="42"/>
      <c r="M256" s="197"/>
      <c r="N256" s="198"/>
      <c r="O256" s="67"/>
      <c r="P256" s="67"/>
      <c r="Q256" s="67"/>
      <c r="R256" s="67"/>
      <c r="S256" s="67"/>
      <c r="T256" s="68"/>
      <c r="U256" s="37"/>
      <c r="V256" s="37"/>
      <c r="W256" s="37"/>
      <c r="X256" s="37"/>
      <c r="Y256" s="37"/>
      <c r="Z256" s="37"/>
      <c r="AA256" s="37"/>
      <c r="AB256" s="37"/>
      <c r="AC256" s="37"/>
      <c r="AD256" s="37"/>
      <c r="AE256" s="37"/>
      <c r="AT256" s="20" t="s">
        <v>208</v>
      </c>
      <c r="AU256" s="20" t="s">
        <v>86</v>
      </c>
    </row>
    <row r="257" spans="1:51" s="2" customFormat="1" ht="58.5">
      <c r="A257" s="37"/>
      <c r="B257" s="38"/>
      <c r="C257" s="39"/>
      <c r="D257" s="194" t="s">
        <v>252</v>
      </c>
      <c r="E257" s="39"/>
      <c r="F257" s="222" t="s">
        <v>379</v>
      </c>
      <c r="G257" s="39"/>
      <c r="H257" s="39"/>
      <c r="I257" s="196"/>
      <c r="J257" s="39"/>
      <c r="K257" s="39"/>
      <c r="L257" s="42"/>
      <c r="M257" s="197"/>
      <c r="N257" s="198"/>
      <c r="O257" s="67"/>
      <c r="P257" s="67"/>
      <c r="Q257" s="67"/>
      <c r="R257" s="67"/>
      <c r="S257" s="67"/>
      <c r="T257" s="68"/>
      <c r="U257" s="37"/>
      <c r="V257" s="37"/>
      <c r="W257" s="37"/>
      <c r="X257" s="37"/>
      <c r="Y257" s="37"/>
      <c r="Z257" s="37"/>
      <c r="AA257" s="37"/>
      <c r="AB257" s="37"/>
      <c r="AC257" s="37"/>
      <c r="AD257" s="37"/>
      <c r="AE257" s="37"/>
      <c r="AT257" s="20" t="s">
        <v>252</v>
      </c>
      <c r="AU257" s="20" t="s">
        <v>86</v>
      </c>
    </row>
    <row r="258" spans="1:51" s="14" customFormat="1" ht="11.25">
      <c r="B258" s="211"/>
      <c r="C258" s="212"/>
      <c r="D258" s="194" t="s">
        <v>210</v>
      </c>
      <c r="E258" s="213" t="s">
        <v>19</v>
      </c>
      <c r="F258" s="214" t="s">
        <v>1116</v>
      </c>
      <c r="G258" s="212"/>
      <c r="H258" s="215">
        <v>73.209000000000003</v>
      </c>
      <c r="I258" s="216"/>
      <c r="J258" s="212"/>
      <c r="K258" s="212"/>
      <c r="L258" s="217"/>
      <c r="M258" s="234"/>
      <c r="N258" s="235"/>
      <c r="O258" s="235"/>
      <c r="P258" s="235"/>
      <c r="Q258" s="235"/>
      <c r="R258" s="235"/>
      <c r="S258" s="235"/>
      <c r="T258" s="236"/>
      <c r="AT258" s="221" t="s">
        <v>210</v>
      </c>
      <c r="AU258" s="221" t="s">
        <v>86</v>
      </c>
      <c r="AV258" s="14" t="s">
        <v>86</v>
      </c>
      <c r="AW258" s="14" t="s">
        <v>37</v>
      </c>
      <c r="AX258" s="14" t="s">
        <v>84</v>
      </c>
      <c r="AY258" s="221" t="s">
        <v>197</v>
      </c>
    </row>
    <row r="259" spans="1:51" s="2" customFormat="1" ht="6.95" customHeight="1">
      <c r="A259" s="37"/>
      <c r="B259" s="50"/>
      <c r="C259" s="51"/>
      <c r="D259" s="51"/>
      <c r="E259" s="51"/>
      <c r="F259" s="51"/>
      <c r="G259" s="51"/>
      <c r="H259" s="51"/>
      <c r="I259" s="51"/>
      <c r="J259" s="51"/>
      <c r="K259" s="51"/>
      <c r="L259" s="42"/>
      <c r="M259" s="37"/>
      <c r="O259" s="37"/>
      <c r="P259" s="37"/>
      <c r="Q259" s="37"/>
      <c r="R259" s="37"/>
      <c r="S259" s="37"/>
      <c r="T259" s="37"/>
      <c r="U259" s="37"/>
      <c r="V259" s="37"/>
      <c r="W259" s="37"/>
      <c r="X259" s="37"/>
      <c r="Y259" s="37"/>
      <c r="Z259" s="37"/>
      <c r="AA259" s="37"/>
      <c r="AB259" s="37"/>
      <c r="AC259" s="37"/>
      <c r="AD259" s="37"/>
      <c r="AE259" s="37"/>
    </row>
  </sheetData>
  <sheetProtection algorithmName="SHA-512" hashValue="qzjYWf/AfDPM4gGs856ZGY4ooI3ugxdRkFhHjtRnvctRazKhkQFLlNP66Y2q+a0FV7uEGGbfVp/HJd1tMENk4w==" saltValue="ytznNs5Bgbg/RZwY84htDTydt+WSRNqBhUxk7Z5wT5JvtEyeJmVmnamCpfnU8a7m3dsZN9UjW727P2edVQMYqQ==" spinCount="100000" sheet="1" objects="1" scenarios="1" formatColumns="0" formatRows="0" autoFilter="0"/>
  <autoFilter ref="C88:K258" xr:uid="{00000000-0009-0000-0000-00000A000000}"/>
  <mergeCells count="12">
    <mergeCell ref="E81:H81"/>
    <mergeCell ref="L2:V2"/>
    <mergeCell ref="E50:H50"/>
    <mergeCell ref="E52:H52"/>
    <mergeCell ref="E54:H54"/>
    <mergeCell ref="E77:H77"/>
    <mergeCell ref="E79:H79"/>
    <mergeCell ref="E7:H7"/>
    <mergeCell ref="E9:H9"/>
    <mergeCell ref="E11:H11"/>
    <mergeCell ref="E20:H20"/>
    <mergeCell ref="E29:H29"/>
  </mergeCells>
  <hyperlinks>
    <hyperlink ref="F94" r:id="rId1" xr:uid="{00000000-0004-0000-0A00-000000000000}"/>
    <hyperlink ref="F101" r:id="rId2" xr:uid="{00000000-0004-0000-0A00-000001000000}"/>
    <hyperlink ref="F108" r:id="rId3" xr:uid="{00000000-0004-0000-0A00-000002000000}"/>
    <hyperlink ref="F114" r:id="rId4" xr:uid="{00000000-0004-0000-0A00-000003000000}"/>
    <hyperlink ref="F120" r:id="rId5" xr:uid="{00000000-0004-0000-0A00-000004000000}"/>
    <hyperlink ref="F126" r:id="rId6" xr:uid="{00000000-0004-0000-0A00-000005000000}"/>
    <hyperlink ref="F132" r:id="rId7" xr:uid="{00000000-0004-0000-0A00-000006000000}"/>
    <hyperlink ref="F137" r:id="rId8" xr:uid="{00000000-0004-0000-0A00-000007000000}"/>
    <hyperlink ref="F147" r:id="rId9" xr:uid="{00000000-0004-0000-0A00-000008000000}"/>
    <hyperlink ref="F152" r:id="rId10" xr:uid="{00000000-0004-0000-0A00-000009000000}"/>
    <hyperlink ref="F162" r:id="rId11" xr:uid="{00000000-0004-0000-0A00-00000A000000}"/>
    <hyperlink ref="F168" r:id="rId12" xr:uid="{00000000-0004-0000-0A00-00000B000000}"/>
    <hyperlink ref="F175" r:id="rId13" xr:uid="{00000000-0004-0000-0A00-00000C000000}"/>
    <hyperlink ref="F196" r:id="rId14" xr:uid="{00000000-0004-0000-0A00-00000D000000}"/>
    <hyperlink ref="F202" r:id="rId15" xr:uid="{00000000-0004-0000-0A00-00000E000000}"/>
    <hyperlink ref="F207" r:id="rId16" xr:uid="{00000000-0004-0000-0A00-00000F000000}"/>
    <hyperlink ref="F212" r:id="rId17" xr:uid="{00000000-0004-0000-0A00-000010000000}"/>
    <hyperlink ref="F221" r:id="rId18" xr:uid="{00000000-0004-0000-0A00-000011000000}"/>
    <hyperlink ref="F225" r:id="rId19" xr:uid="{00000000-0004-0000-0A00-000012000000}"/>
    <hyperlink ref="F231" r:id="rId20" xr:uid="{00000000-0004-0000-0A00-000013000000}"/>
    <hyperlink ref="F239" r:id="rId21" xr:uid="{00000000-0004-0000-0A00-000014000000}"/>
    <hyperlink ref="F245" r:id="rId22" xr:uid="{00000000-0004-0000-0A00-000015000000}"/>
    <hyperlink ref="F248" r:id="rId23" xr:uid="{00000000-0004-0000-0A00-000016000000}"/>
    <hyperlink ref="F252" r:id="rId24" xr:uid="{00000000-0004-0000-0A00-000017000000}"/>
    <hyperlink ref="F256" r:id="rId25" xr:uid="{00000000-0004-0000-0A00-000018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2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2:BM413"/>
  <sheetViews>
    <sheetView showGridLines="0" workbookViewId="0">
      <selection activeCell="D6" sqref="D6"/>
    </sheetView>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94"/>
      <c r="M2" s="394"/>
      <c r="N2" s="394"/>
      <c r="O2" s="394"/>
      <c r="P2" s="394"/>
      <c r="Q2" s="394"/>
      <c r="R2" s="394"/>
      <c r="S2" s="394"/>
      <c r="T2" s="394"/>
      <c r="U2" s="394"/>
      <c r="V2" s="394"/>
      <c r="AT2" s="20" t="s">
        <v>122</v>
      </c>
    </row>
    <row r="3" spans="1:46" s="1" customFormat="1" ht="6.95" customHeight="1">
      <c r="B3" s="111"/>
      <c r="C3" s="112"/>
      <c r="D3" s="112"/>
      <c r="E3" s="112"/>
      <c r="F3" s="112"/>
      <c r="G3" s="112"/>
      <c r="H3" s="112"/>
      <c r="I3" s="112"/>
      <c r="J3" s="112"/>
      <c r="K3" s="112"/>
      <c r="L3" s="23"/>
      <c r="AT3" s="20" t="s">
        <v>86</v>
      </c>
    </row>
    <row r="4" spans="1:46" s="1" customFormat="1" ht="24.95" customHeight="1">
      <c r="B4" s="23"/>
      <c r="D4" s="113" t="s">
        <v>169</v>
      </c>
      <c r="L4" s="23"/>
      <c r="M4" s="114" t="s">
        <v>10</v>
      </c>
      <c r="AT4" s="20" t="s">
        <v>4</v>
      </c>
    </row>
    <row r="5" spans="1:46" s="1" customFormat="1" ht="6.95" customHeight="1">
      <c r="B5" s="23"/>
      <c r="L5" s="23"/>
    </row>
    <row r="6" spans="1:46" s="1" customFormat="1" ht="12" customHeight="1">
      <c r="B6" s="23"/>
      <c r="D6" s="115" t="s">
        <v>16</v>
      </c>
      <c r="L6" s="23"/>
    </row>
    <row r="7" spans="1:46" s="1" customFormat="1" ht="16.5" customHeight="1">
      <c r="B7" s="23"/>
      <c r="E7" s="395" t="str">
        <f>'Rekapitulace stavby'!K6</f>
        <v>VÝMĚNA OBRUBNÍKŮ V ULICI STRÁNSKÉHO A SOVÍ - TÁBOR</v>
      </c>
      <c r="F7" s="396"/>
      <c r="G7" s="396"/>
      <c r="H7" s="396"/>
      <c r="L7" s="23"/>
    </row>
    <row r="8" spans="1:46" s="1" customFormat="1" ht="12" customHeight="1">
      <c r="B8" s="23"/>
      <c r="D8" s="115" t="s">
        <v>170</v>
      </c>
      <c r="L8" s="23"/>
    </row>
    <row r="9" spans="1:46" s="2" customFormat="1" ht="16.5" customHeight="1">
      <c r="A9" s="37"/>
      <c r="B9" s="42"/>
      <c r="C9" s="37"/>
      <c r="D9" s="37"/>
      <c r="E9" s="395" t="s">
        <v>1052</v>
      </c>
      <c r="F9" s="397"/>
      <c r="G9" s="397"/>
      <c r="H9" s="397"/>
      <c r="I9" s="37"/>
      <c r="J9" s="37"/>
      <c r="K9" s="37"/>
      <c r="L9" s="116"/>
      <c r="S9" s="37"/>
      <c r="T9" s="37"/>
      <c r="U9" s="37"/>
      <c r="V9" s="37"/>
      <c r="W9" s="37"/>
      <c r="X9" s="37"/>
      <c r="Y9" s="37"/>
      <c r="Z9" s="37"/>
      <c r="AA9" s="37"/>
      <c r="AB9" s="37"/>
      <c r="AC9" s="37"/>
      <c r="AD9" s="37"/>
      <c r="AE9" s="37"/>
    </row>
    <row r="10" spans="1:46" s="2" customFormat="1" ht="12" customHeight="1">
      <c r="A10" s="37"/>
      <c r="B10" s="42"/>
      <c r="C10" s="37"/>
      <c r="D10" s="115" t="s">
        <v>172</v>
      </c>
      <c r="E10" s="37"/>
      <c r="F10" s="37"/>
      <c r="G10" s="37"/>
      <c r="H10" s="37"/>
      <c r="I10" s="37"/>
      <c r="J10" s="37"/>
      <c r="K10" s="37"/>
      <c r="L10" s="116"/>
      <c r="S10" s="37"/>
      <c r="T10" s="37"/>
      <c r="U10" s="37"/>
      <c r="V10" s="37"/>
      <c r="W10" s="37"/>
      <c r="X10" s="37"/>
      <c r="Y10" s="37"/>
      <c r="Z10" s="37"/>
      <c r="AA10" s="37"/>
      <c r="AB10" s="37"/>
      <c r="AC10" s="37"/>
      <c r="AD10" s="37"/>
      <c r="AE10" s="37"/>
    </row>
    <row r="11" spans="1:46" s="2" customFormat="1" ht="16.5" customHeight="1">
      <c r="A11" s="37"/>
      <c r="B11" s="42"/>
      <c r="C11" s="37"/>
      <c r="D11" s="37"/>
      <c r="E11" s="398" t="s">
        <v>1119</v>
      </c>
      <c r="F11" s="397"/>
      <c r="G11" s="397"/>
      <c r="H11" s="397"/>
      <c r="I11" s="37"/>
      <c r="J11" s="37"/>
      <c r="K11" s="37"/>
      <c r="L11" s="116"/>
      <c r="S11" s="37"/>
      <c r="T11" s="37"/>
      <c r="U11" s="37"/>
      <c r="V11" s="37"/>
      <c r="W11" s="37"/>
      <c r="X11" s="37"/>
      <c r="Y11" s="37"/>
      <c r="Z11" s="37"/>
      <c r="AA11" s="37"/>
      <c r="AB11" s="37"/>
      <c r="AC11" s="37"/>
      <c r="AD11" s="37"/>
      <c r="AE11" s="37"/>
    </row>
    <row r="12" spans="1:46" s="2" customFormat="1" ht="11.25">
      <c r="A12" s="37"/>
      <c r="B12" s="42"/>
      <c r="C12" s="37"/>
      <c r="D12" s="37"/>
      <c r="E12" s="37"/>
      <c r="F12" s="37"/>
      <c r="G12" s="37"/>
      <c r="H12" s="37"/>
      <c r="I12" s="37"/>
      <c r="J12" s="37"/>
      <c r="K12" s="37"/>
      <c r="L12" s="116"/>
      <c r="S12" s="37"/>
      <c r="T12" s="37"/>
      <c r="U12" s="37"/>
      <c r="V12" s="37"/>
      <c r="W12" s="37"/>
      <c r="X12" s="37"/>
      <c r="Y12" s="37"/>
      <c r="Z12" s="37"/>
      <c r="AA12" s="37"/>
      <c r="AB12" s="37"/>
      <c r="AC12" s="37"/>
      <c r="AD12" s="37"/>
      <c r="AE12" s="37"/>
    </row>
    <row r="13" spans="1:46" s="2" customFormat="1" ht="12" customHeight="1">
      <c r="A13" s="37"/>
      <c r="B13" s="42"/>
      <c r="C13" s="37"/>
      <c r="D13" s="115" t="s">
        <v>18</v>
      </c>
      <c r="E13" s="37"/>
      <c r="F13" s="106" t="s">
        <v>19</v>
      </c>
      <c r="G13" s="37"/>
      <c r="H13" s="37"/>
      <c r="I13" s="115" t="s">
        <v>20</v>
      </c>
      <c r="J13" s="106" t="s">
        <v>19</v>
      </c>
      <c r="K13" s="37"/>
      <c r="L13" s="116"/>
      <c r="S13" s="37"/>
      <c r="T13" s="37"/>
      <c r="U13" s="37"/>
      <c r="V13" s="37"/>
      <c r="W13" s="37"/>
      <c r="X13" s="37"/>
      <c r="Y13" s="37"/>
      <c r="Z13" s="37"/>
      <c r="AA13" s="37"/>
      <c r="AB13" s="37"/>
      <c r="AC13" s="37"/>
      <c r="AD13" s="37"/>
      <c r="AE13" s="37"/>
    </row>
    <row r="14" spans="1:46" s="2" customFormat="1" ht="12" customHeight="1">
      <c r="A14" s="37"/>
      <c r="B14" s="42"/>
      <c r="C14" s="37"/>
      <c r="D14" s="115" t="s">
        <v>21</v>
      </c>
      <c r="E14" s="37"/>
      <c r="F14" s="106" t="s">
        <v>22</v>
      </c>
      <c r="G14" s="37"/>
      <c r="H14" s="37"/>
      <c r="I14" s="115" t="s">
        <v>23</v>
      </c>
      <c r="J14" s="117" t="str">
        <f>'Rekapitulace stavby'!AN8</f>
        <v>8. 1. 2026</v>
      </c>
      <c r="K14" s="37"/>
      <c r="L14" s="116"/>
      <c r="S14" s="37"/>
      <c r="T14" s="37"/>
      <c r="U14" s="37"/>
      <c r="V14" s="37"/>
      <c r="W14" s="37"/>
      <c r="X14" s="37"/>
      <c r="Y14" s="37"/>
      <c r="Z14" s="37"/>
      <c r="AA14" s="37"/>
      <c r="AB14" s="37"/>
      <c r="AC14" s="37"/>
      <c r="AD14" s="37"/>
      <c r="AE14" s="37"/>
    </row>
    <row r="15" spans="1:46" s="2" customFormat="1" ht="10.9" customHeight="1">
      <c r="A15" s="37"/>
      <c r="B15" s="42"/>
      <c r="C15" s="37"/>
      <c r="D15" s="37"/>
      <c r="E15" s="37"/>
      <c r="F15" s="37"/>
      <c r="G15" s="37"/>
      <c r="H15" s="37"/>
      <c r="I15" s="37"/>
      <c r="J15" s="37"/>
      <c r="K15" s="37"/>
      <c r="L15" s="116"/>
      <c r="S15" s="37"/>
      <c r="T15" s="37"/>
      <c r="U15" s="37"/>
      <c r="V15" s="37"/>
      <c r="W15" s="37"/>
      <c r="X15" s="37"/>
      <c r="Y15" s="37"/>
      <c r="Z15" s="37"/>
      <c r="AA15" s="37"/>
      <c r="AB15" s="37"/>
      <c r="AC15" s="37"/>
      <c r="AD15" s="37"/>
      <c r="AE15" s="37"/>
    </row>
    <row r="16" spans="1:46" s="2" customFormat="1" ht="12" customHeight="1">
      <c r="A16" s="37"/>
      <c r="B16" s="42"/>
      <c r="C16" s="37"/>
      <c r="D16" s="115" t="s">
        <v>25</v>
      </c>
      <c r="E16" s="37"/>
      <c r="F16" s="37"/>
      <c r="G16" s="37"/>
      <c r="H16" s="37"/>
      <c r="I16" s="115" t="s">
        <v>26</v>
      </c>
      <c r="J16" s="106" t="s">
        <v>27</v>
      </c>
      <c r="K16" s="37"/>
      <c r="L16" s="116"/>
      <c r="S16" s="37"/>
      <c r="T16" s="37"/>
      <c r="U16" s="37"/>
      <c r="V16" s="37"/>
      <c r="W16" s="37"/>
      <c r="X16" s="37"/>
      <c r="Y16" s="37"/>
      <c r="Z16" s="37"/>
      <c r="AA16" s="37"/>
      <c r="AB16" s="37"/>
      <c r="AC16" s="37"/>
      <c r="AD16" s="37"/>
      <c r="AE16" s="37"/>
    </row>
    <row r="17" spans="1:31" s="2" customFormat="1" ht="18" customHeight="1">
      <c r="A17" s="37"/>
      <c r="B17" s="42"/>
      <c r="C17" s="37"/>
      <c r="D17" s="37"/>
      <c r="E17" s="106" t="s">
        <v>28</v>
      </c>
      <c r="F17" s="37"/>
      <c r="G17" s="37"/>
      <c r="H17" s="37"/>
      <c r="I17" s="115" t="s">
        <v>29</v>
      </c>
      <c r="J17" s="106" t="s">
        <v>30</v>
      </c>
      <c r="K17" s="37"/>
      <c r="L17" s="116"/>
      <c r="S17" s="37"/>
      <c r="T17" s="37"/>
      <c r="U17" s="37"/>
      <c r="V17" s="37"/>
      <c r="W17" s="37"/>
      <c r="X17" s="37"/>
      <c r="Y17" s="37"/>
      <c r="Z17" s="37"/>
      <c r="AA17" s="37"/>
      <c r="AB17" s="37"/>
      <c r="AC17" s="37"/>
      <c r="AD17" s="37"/>
      <c r="AE17" s="37"/>
    </row>
    <row r="18" spans="1:31" s="2" customFormat="1" ht="6.95" customHeight="1">
      <c r="A18" s="37"/>
      <c r="B18" s="42"/>
      <c r="C18" s="37"/>
      <c r="D18" s="37"/>
      <c r="E18" s="37"/>
      <c r="F18" s="37"/>
      <c r="G18" s="37"/>
      <c r="H18" s="37"/>
      <c r="I18" s="37"/>
      <c r="J18" s="37"/>
      <c r="K18" s="37"/>
      <c r="L18" s="116"/>
      <c r="S18" s="37"/>
      <c r="T18" s="37"/>
      <c r="U18" s="37"/>
      <c r="V18" s="37"/>
      <c r="W18" s="37"/>
      <c r="X18" s="37"/>
      <c r="Y18" s="37"/>
      <c r="Z18" s="37"/>
      <c r="AA18" s="37"/>
      <c r="AB18" s="37"/>
      <c r="AC18" s="37"/>
      <c r="AD18" s="37"/>
      <c r="AE18" s="37"/>
    </row>
    <row r="19" spans="1:31" s="2" customFormat="1" ht="12" customHeight="1">
      <c r="A19" s="37"/>
      <c r="B19" s="42"/>
      <c r="C19" s="37"/>
      <c r="D19" s="115" t="s">
        <v>31</v>
      </c>
      <c r="E19" s="37"/>
      <c r="F19" s="37"/>
      <c r="G19" s="37"/>
      <c r="H19" s="37"/>
      <c r="I19" s="115" t="s">
        <v>26</v>
      </c>
      <c r="J19" s="33" t="str">
        <f>'Rekapitulace stavby'!AN13</f>
        <v>Vyplň údaj</v>
      </c>
      <c r="K19" s="37"/>
      <c r="L19" s="116"/>
      <c r="S19" s="37"/>
      <c r="T19" s="37"/>
      <c r="U19" s="37"/>
      <c r="V19" s="37"/>
      <c r="W19" s="37"/>
      <c r="X19" s="37"/>
      <c r="Y19" s="37"/>
      <c r="Z19" s="37"/>
      <c r="AA19" s="37"/>
      <c r="AB19" s="37"/>
      <c r="AC19" s="37"/>
      <c r="AD19" s="37"/>
      <c r="AE19" s="37"/>
    </row>
    <row r="20" spans="1:31" s="2" customFormat="1" ht="18" customHeight="1">
      <c r="A20" s="37"/>
      <c r="B20" s="42"/>
      <c r="C20" s="37"/>
      <c r="D20" s="37"/>
      <c r="E20" s="399" t="str">
        <f>'Rekapitulace stavby'!E14</f>
        <v>Vyplň údaj</v>
      </c>
      <c r="F20" s="400"/>
      <c r="G20" s="400"/>
      <c r="H20" s="400"/>
      <c r="I20" s="115" t="s">
        <v>29</v>
      </c>
      <c r="J20" s="33" t="str">
        <f>'Rekapitulace stavby'!AN14</f>
        <v>Vyplň údaj</v>
      </c>
      <c r="K20" s="37"/>
      <c r="L20" s="116"/>
      <c r="S20" s="37"/>
      <c r="T20" s="37"/>
      <c r="U20" s="37"/>
      <c r="V20" s="37"/>
      <c r="W20" s="37"/>
      <c r="X20" s="37"/>
      <c r="Y20" s="37"/>
      <c r="Z20" s="37"/>
      <c r="AA20" s="37"/>
      <c r="AB20" s="37"/>
      <c r="AC20" s="37"/>
      <c r="AD20" s="37"/>
      <c r="AE20" s="37"/>
    </row>
    <row r="21" spans="1:31" s="2" customFormat="1" ht="6.95" customHeight="1">
      <c r="A21" s="37"/>
      <c r="B21" s="42"/>
      <c r="C21" s="37"/>
      <c r="D21" s="37"/>
      <c r="E21" s="37"/>
      <c r="F21" s="37"/>
      <c r="G21" s="37"/>
      <c r="H21" s="37"/>
      <c r="I21" s="37"/>
      <c r="J21" s="37"/>
      <c r="K21" s="37"/>
      <c r="L21" s="116"/>
      <c r="S21" s="37"/>
      <c r="T21" s="37"/>
      <c r="U21" s="37"/>
      <c r="V21" s="37"/>
      <c r="W21" s="37"/>
      <c r="X21" s="37"/>
      <c r="Y21" s="37"/>
      <c r="Z21" s="37"/>
      <c r="AA21" s="37"/>
      <c r="AB21" s="37"/>
      <c r="AC21" s="37"/>
      <c r="AD21" s="37"/>
      <c r="AE21" s="37"/>
    </row>
    <row r="22" spans="1:31" s="2" customFormat="1" ht="12" customHeight="1">
      <c r="A22" s="37"/>
      <c r="B22" s="42"/>
      <c r="C22" s="37"/>
      <c r="D22" s="115" t="s">
        <v>33</v>
      </c>
      <c r="E22" s="37"/>
      <c r="F22" s="37"/>
      <c r="G22" s="37"/>
      <c r="H22" s="37"/>
      <c r="I22" s="115" t="s">
        <v>26</v>
      </c>
      <c r="J22" s="106" t="s">
        <v>34</v>
      </c>
      <c r="K22" s="37"/>
      <c r="L22" s="116"/>
      <c r="S22" s="37"/>
      <c r="T22" s="37"/>
      <c r="U22" s="37"/>
      <c r="V22" s="37"/>
      <c r="W22" s="37"/>
      <c r="X22" s="37"/>
      <c r="Y22" s="37"/>
      <c r="Z22" s="37"/>
      <c r="AA22" s="37"/>
      <c r="AB22" s="37"/>
      <c r="AC22" s="37"/>
      <c r="AD22" s="37"/>
      <c r="AE22" s="37"/>
    </row>
    <row r="23" spans="1:31" s="2" customFormat="1" ht="18" customHeight="1">
      <c r="A23" s="37"/>
      <c r="B23" s="42"/>
      <c r="C23" s="37"/>
      <c r="D23" s="37"/>
      <c r="E23" s="106" t="s">
        <v>35</v>
      </c>
      <c r="F23" s="37"/>
      <c r="G23" s="37"/>
      <c r="H23" s="37"/>
      <c r="I23" s="115" t="s">
        <v>29</v>
      </c>
      <c r="J23" s="106" t="s">
        <v>36</v>
      </c>
      <c r="K23" s="37"/>
      <c r="L23" s="116"/>
      <c r="S23" s="37"/>
      <c r="T23" s="37"/>
      <c r="U23" s="37"/>
      <c r="V23" s="37"/>
      <c r="W23" s="37"/>
      <c r="X23" s="37"/>
      <c r="Y23" s="37"/>
      <c r="Z23" s="37"/>
      <c r="AA23" s="37"/>
      <c r="AB23" s="37"/>
      <c r="AC23" s="37"/>
      <c r="AD23" s="37"/>
      <c r="AE23" s="37"/>
    </row>
    <row r="24" spans="1:31" s="2" customFormat="1" ht="6.95" customHeight="1">
      <c r="A24" s="37"/>
      <c r="B24" s="42"/>
      <c r="C24" s="37"/>
      <c r="D24" s="37"/>
      <c r="E24" s="37"/>
      <c r="F24" s="37"/>
      <c r="G24" s="37"/>
      <c r="H24" s="37"/>
      <c r="I24" s="37"/>
      <c r="J24" s="37"/>
      <c r="K24" s="37"/>
      <c r="L24" s="116"/>
      <c r="S24" s="37"/>
      <c r="T24" s="37"/>
      <c r="U24" s="37"/>
      <c r="V24" s="37"/>
      <c r="W24" s="37"/>
      <c r="X24" s="37"/>
      <c r="Y24" s="37"/>
      <c r="Z24" s="37"/>
      <c r="AA24" s="37"/>
      <c r="AB24" s="37"/>
      <c r="AC24" s="37"/>
      <c r="AD24" s="37"/>
      <c r="AE24" s="37"/>
    </row>
    <row r="25" spans="1:31" s="2" customFormat="1" ht="12" customHeight="1">
      <c r="A25" s="37"/>
      <c r="B25" s="42"/>
      <c r="C25" s="37"/>
      <c r="D25" s="115" t="s">
        <v>38</v>
      </c>
      <c r="E25" s="37"/>
      <c r="F25" s="37"/>
      <c r="G25" s="37"/>
      <c r="H25" s="37"/>
      <c r="I25" s="115" t="s">
        <v>26</v>
      </c>
      <c r="J25" s="106" t="s">
        <v>39</v>
      </c>
      <c r="K25" s="37"/>
      <c r="L25" s="116"/>
      <c r="S25" s="37"/>
      <c r="T25" s="37"/>
      <c r="U25" s="37"/>
      <c r="V25" s="37"/>
      <c r="W25" s="37"/>
      <c r="X25" s="37"/>
      <c r="Y25" s="37"/>
      <c r="Z25" s="37"/>
      <c r="AA25" s="37"/>
      <c r="AB25" s="37"/>
      <c r="AC25" s="37"/>
      <c r="AD25" s="37"/>
      <c r="AE25" s="37"/>
    </row>
    <row r="26" spans="1:31" s="2" customFormat="1" ht="18" customHeight="1">
      <c r="A26" s="37"/>
      <c r="B26" s="42"/>
      <c r="C26" s="37"/>
      <c r="D26" s="37"/>
      <c r="E26" s="106" t="s">
        <v>40</v>
      </c>
      <c r="F26" s="37"/>
      <c r="G26" s="37"/>
      <c r="H26" s="37"/>
      <c r="I26" s="115" t="s">
        <v>29</v>
      </c>
      <c r="J26" s="106" t="s">
        <v>19</v>
      </c>
      <c r="K26" s="37"/>
      <c r="L26" s="116"/>
      <c r="S26" s="37"/>
      <c r="T26" s="37"/>
      <c r="U26" s="37"/>
      <c r="V26" s="37"/>
      <c r="W26" s="37"/>
      <c r="X26" s="37"/>
      <c r="Y26" s="37"/>
      <c r="Z26" s="37"/>
      <c r="AA26" s="37"/>
      <c r="AB26" s="37"/>
      <c r="AC26" s="37"/>
      <c r="AD26" s="37"/>
      <c r="AE26" s="37"/>
    </row>
    <row r="27" spans="1:31" s="2" customFormat="1" ht="6.95" customHeight="1">
      <c r="A27" s="37"/>
      <c r="B27" s="42"/>
      <c r="C27" s="37"/>
      <c r="D27" s="37"/>
      <c r="E27" s="37"/>
      <c r="F27" s="37"/>
      <c r="G27" s="37"/>
      <c r="H27" s="37"/>
      <c r="I27" s="37"/>
      <c r="J27" s="37"/>
      <c r="K27" s="37"/>
      <c r="L27" s="116"/>
      <c r="S27" s="37"/>
      <c r="T27" s="37"/>
      <c r="U27" s="37"/>
      <c r="V27" s="37"/>
      <c r="W27" s="37"/>
      <c r="X27" s="37"/>
      <c r="Y27" s="37"/>
      <c r="Z27" s="37"/>
      <c r="AA27" s="37"/>
      <c r="AB27" s="37"/>
      <c r="AC27" s="37"/>
      <c r="AD27" s="37"/>
      <c r="AE27" s="37"/>
    </row>
    <row r="28" spans="1:31" s="2" customFormat="1" ht="12" customHeight="1">
      <c r="A28" s="37"/>
      <c r="B28" s="42"/>
      <c r="C28" s="37"/>
      <c r="D28" s="115" t="s">
        <v>41</v>
      </c>
      <c r="E28" s="37"/>
      <c r="F28" s="37"/>
      <c r="G28" s="37"/>
      <c r="H28" s="37"/>
      <c r="I28" s="37"/>
      <c r="J28" s="37"/>
      <c r="K28" s="37"/>
      <c r="L28" s="116"/>
      <c r="S28" s="37"/>
      <c r="T28" s="37"/>
      <c r="U28" s="37"/>
      <c r="V28" s="37"/>
      <c r="W28" s="37"/>
      <c r="X28" s="37"/>
      <c r="Y28" s="37"/>
      <c r="Z28" s="37"/>
      <c r="AA28" s="37"/>
      <c r="AB28" s="37"/>
      <c r="AC28" s="37"/>
      <c r="AD28" s="37"/>
      <c r="AE28" s="37"/>
    </row>
    <row r="29" spans="1:31" s="8" customFormat="1" ht="16.5" customHeight="1">
      <c r="A29" s="118"/>
      <c r="B29" s="119"/>
      <c r="C29" s="118"/>
      <c r="D29" s="118"/>
      <c r="E29" s="401" t="s">
        <v>19</v>
      </c>
      <c r="F29" s="401"/>
      <c r="G29" s="401"/>
      <c r="H29" s="401"/>
      <c r="I29" s="118"/>
      <c r="J29" s="118"/>
      <c r="K29" s="118"/>
      <c r="L29" s="120"/>
      <c r="S29" s="118"/>
      <c r="T29" s="118"/>
      <c r="U29" s="118"/>
      <c r="V29" s="118"/>
      <c r="W29" s="118"/>
      <c r="X29" s="118"/>
      <c r="Y29" s="118"/>
      <c r="Z29" s="118"/>
      <c r="AA29" s="118"/>
      <c r="AB29" s="118"/>
      <c r="AC29" s="118"/>
      <c r="AD29" s="118"/>
      <c r="AE29" s="118"/>
    </row>
    <row r="30" spans="1:31" s="2" customFormat="1" ht="6.95" customHeight="1">
      <c r="A30" s="37"/>
      <c r="B30" s="42"/>
      <c r="C30" s="37"/>
      <c r="D30" s="37"/>
      <c r="E30" s="37"/>
      <c r="F30" s="37"/>
      <c r="G30" s="37"/>
      <c r="H30" s="37"/>
      <c r="I30" s="37"/>
      <c r="J30" s="37"/>
      <c r="K30" s="37"/>
      <c r="L30" s="116"/>
      <c r="S30" s="37"/>
      <c r="T30" s="37"/>
      <c r="U30" s="37"/>
      <c r="V30" s="37"/>
      <c r="W30" s="37"/>
      <c r="X30" s="37"/>
      <c r="Y30" s="37"/>
      <c r="Z30" s="37"/>
      <c r="AA30" s="37"/>
      <c r="AB30" s="37"/>
      <c r="AC30" s="37"/>
      <c r="AD30" s="37"/>
      <c r="AE30" s="37"/>
    </row>
    <row r="31" spans="1:31" s="2" customFormat="1" ht="6.95" customHeight="1">
      <c r="A31" s="37"/>
      <c r="B31" s="42"/>
      <c r="C31" s="37"/>
      <c r="D31" s="121"/>
      <c r="E31" s="121"/>
      <c r="F31" s="121"/>
      <c r="G31" s="121"/>
      <c r="H31" s="121"/>
      <c r="I31" s="121"/>
      <c r="J31" s="121"/>
      <c r="K31" s="121"/>
      <c r="L31" s="116"/>
      <c r="S31" s="37"/>
      <c r="T31" s="37"/>
      <c r="U31" s="37"/>
      <c r="V31" s="37"/>
      <c r="W31" s="37"/>
      <c r="X31" s="37"/>
      <c r="Y31" s="37"/>
      <c r="Z31" s="37"/>
      <c r="AA31" s="37"/>
      <c r="AB31" s="37"/>
      <c r="AC31" s="37"/>
      <c r="AD31" s="37"/>
      <c r="AE31" s="37"/>
    </row>
    <row r="32" spans="1:31" s="2" customFormat="1" ht="25.35" customHeight="1">
      <c r="A32" s="37"/>
      <c r="B32" s="42"/>
      <c r="C32" s="37"/>
      <c r="D32" s="122" t="s">
        <v>43</v>
      </c>
      <c r="E32" s="37"/>
      <c r="F32" s="37"/>
      <c r="G32" s="37"/>
      <c r="H32" s="37"/>
      <c r="I32" s="37"/>
      <c r="J32" s="123">
        <f>ROUND(J92, 2)</f>
        <v>0</v>
      </c>
      <c r="K32" s="37"/>
      <c r="L32" s="116"/>
      <c r="S32" s="37"/>
      <c r="T32" s="37"/>
      <c r="U32" s="37"/>
      <c r="V32" s="37"/>
      <c r="W32" s="37"/>
      <c r="X32" s="37"/>
      <c r="Y32" s="37"/>
      <c r="Z32" s="37"/>
      <c r="AA32" s="37"/>
      <c r="AB32" s="37"/>
      <c r="AC32" s="37"/>
      <c r="AD32" s="37"/>
      <c r="AE32" s="37"/>
    </row>
    <row r="33" spans="1:31" s="2" customFormat="1" ht="6.95" customHeight="1">
      <c r="A33" s="37"/>
      <c r="B33" s="42"/>
      <c r="C33" s="37"/>
      <c r="D33" s="121"/>
      <c r="E33" s="121"/>
      <c r="F33" s="121"/>
      <c r="G33" s="121"/>
      <c r="H33" s="121"/>
      <c r="I33" s="121"/>
      <c r="J33" s="121"/>
      <c r="K33" s="121"/>
      <c r="L33" s="116"/>
      <c r="S33" s="37"/>
      <c r="T33" s="37"/>
      <c r="U33" s="37"/>
      <c r="V33" s="37"/>
      <c r="W33" s="37"/>
      <c r="X33" s="37"/>
      <c r="Y33" s="37"/>
      <c r="Z33" s="37"/>
      <c r="AA33" s="37"/>
      <c r="AB33" s="37"/>
      <c r="AC33" s="37"/>
      <c r="AD33" s="37"/>
      <c r="AE33" s="37"/>
    </row>
    <row r="34" spans="1:31" s="2" customFormat="1" ht="14.45" customHeight="1">
      <c r="A34" s="37"/>
      <c r="B34" s="42"/>
      <c r="C34" s="37"/>
      <c r="D34" s="37"/>
      <c r="E34" s="37"/>
      <c r="F34" s="124" t="s">
        <v>45</v>
      </c>
      <c r="G34" s="37"/>
      <c r="H34" s="37"/>
      <c r="I34" s="124" t="s">
        <v>44</v>
      </c>
      <c r="J34" s="124" t="s">
        <v>46</v>
      </c>
      <c r="K34" s="37"/>
      <c r="L34" s="116"/>
      <c r="S34" s="37"/>
      <c r="T34" s="37"/>
      <c r="U34" s="37"/>
      <c r="V34" s="37"/>
      <c r="W34" s="37"/>
      <c r="X34" s="37"/>
      <c r="Y34" s="37"/>
      <c r="Z34" s="37"/>
      <c r="AA34" s="37"/>
      <c r="AB34" s="37"/>
      <c r="AC34" s="37"/>
      <c r="AD34" s="37"/>
      <c r="AE34" s="37"/>
    </row>
    <row r="35" spans="1:31" s="2" customFormat="1" ht="14.45" customHeight="1">
      <c r="A35" s="37"/>
      <c r="B35" s="42"/>
      <c r="C35" s="37"/>
      <c r="D35" s="125" t="s">
        <v>47</v>
      </c>
      <c r="E35" s="115" t="s">
        <v>48</v>
      </c>
      <c r="F35" s="126">
        <f>ROUND((SUM(BE92:BE412)),  2)</f>
        <v>0</v>
      </c>
      <c r="G35" s="37"/>
      <c r="H35" s="37"/>
      <c r="I35" s="127">
        <v>0.21</v>
      </c>
      <c r="J35" s="126">
        <f>ROUND(((SUM(BE92:BE412))*I35),  2)</f>
        <v>0</v>
      </c>
      <c r="K35" s="37"/>
      <c r="L35" s="116"/>
      <c r="S35" s="37"/>
      <c r="T35" s="37"/>
      <c r="U35" s="37"/>
      <c r="V35" s="37"/>
      <c r="W35" s="37"/>
      <c r="X35" s="37"/>
      <c r="Y35" s="37"/>
      <c r="Z35" s="37"/>
      <c r="AA35" s="37"/>
      <c r="AB35" s="37"/>
      <c r="AC35" s="37"/>
      <c r="AD35" s="37"/>
      <c r="AE35" s="37"/>
    </row>
    <row r="36" spans="1:31" s="2" customFormat="1" ht="14.45" customHeight="1">
      <c r="A36" s="37"/>
      <c r="B36" s="42"/>
      <c r="C36" s="37"/>
      <c r="D36" s="37"/>
      <c r="E36" s="115" t="s">
        <v>49</v>
      </c>
      <c r="F36" s="126">
        <f>ROUND((SUM(BF92:BF412)),  2)</f>
        <v>0</v>
      </c>
      <c r="G36" s="37"/>
      <c r="H36" s="37"/>
      <c r="I36" s="127">
        <v>0.12</v>
      </c>
      <c r="J36" s="126">
        <f>ROUND(((SUM(BF92:BF412))*I36),  2)</f>
        <v>0</v>
      </c>
      <c r="K36" s="37"/>
      <c r="L36" s="116"/>
      <c r="S36" s="37"/>
      <c r="T36" s="37"/>
      <c r="U36" s="37"/>
      <c r="V36" s="37"/>
      <c r="W36" s="37"/>
      <c r="X36" s="37"/>
      <c r="Y36" s="37"/>
      <c r="Z36" s="37"/>
      <c r="AA36" s="37"/>
      <c r="AB36" s="37"/>
      <c r="AC36" s="37"/>
      <c r="AD36" s="37"/>
      <c r="AE36" s="37"/>
    </row>
    <row r="37" spans="1:31" s="2" customFormat="1" ht="14.45" hidden="1" customHeight="1">
      <c r="A37" s="37"/>
      <c r="B37" s="42"/>
      <c r="C37" s="37"/>
      <c r="D37" s="37"/>
      <c r="E37" s="115" t="s">
        <v>50</v>
      </c>
      <c r="F37" s="126">
        <f>ROUND((SUM(BG92:BG412)),  2)</f>
        <v>0</v>
      </c>
      <c r="G37" s="37"/>
      <c r="H37" s="37"/>
      <c r="I37" s="127">
        <v>0.21</v>
      </c>
      <c r="J37" s="126">
        <f>0</f>
        <v>0</v>
      </c>
      <c r="K37" s="37"/>
      <c r="L37" s="116"/>
      <c r="S37" s="37"/>
      <c r="T37" s="37"/>
      <c r="U37" s="37"/>
      <c r="V37" s="37"/>
      <c r="W37" s="37"/>
      <c r="X37" s="37"/>
      <c r="Y37" s="37"/>
      <c r="Z37" s="37"/>
      <c r="AA37" s="37"/>
      <c r="AB37" s="37"/>
      <c r="AC37" s="37"/>
      <c r="AD37" s="37"/>
      <c r="AE37" s="37"/>
    </row>
    <row r="38" spans="1:31" s="2" customFormat="1" ht="14.45" hidden="1" customHeight="1">
      <c r="A38" s="37"/>
      <c r="B38" s="42"/>
      <c r="C38" s="37"/>
      <c r="D38" s="37"/>
      <c r="E38" s="115" t="s">
        <v>51</v>
      </c>
      <c r="F38" s="126">
        <f>ROUND((SUM(BH92:BH412)),  2)</f>
        <v>0</v>
      </c>
      <c r="G38" s="37"/>
      <c r="H38" s="37"/>
      <c r="I38" s="127">
        <v>0.12</v>
      </c>
      <c r="J38" s="126">
        <f>0</f>
        <v>0</v>
      </c>
      <c r="K38" s="37"/>
      <c r="L38" s="116"/>
      <c r="S38" s="37"/>
      <c r="T38" s="37"/>
      <c r="U38" s="37"/>
      <c r="V38" s="37"/>
      <c r="W38" s="37"/>
      <c r="X38" s="37"/>
      <c r="Y38" s="37"/>
      <c r="Z38" s="37"/>
      <c r="AA38" s="37"/>
      <c r="AB38" s="37"/>
      <c r="AC38" s="37"/>
      <c r="AD38" s="37"/>
      <c r="AE38" s="37"/>
    </row>
    <row r="39" spans="1:31" s="2" customFormat="1" ht="14.45" hidden="1" customHeight="1">
      <c r="A39" s="37"/>
      <c r="B39" s="42"/>
      <c r="C39" s="37"/>
      <c r="D39" s="37"/>
      <c r="E39" s="115" t="s">
        <v>52</v>
      </c>
      <c r="F39" s="126">
        <f>ROUND((SUM(BI92:BI412)),  2)</f>
        <v>0</v>
      </c>
      <c r="G39" s="37"/>
      <c r="H39" s="37"/>
      <c r="I39" s="127">
        <v>0</v>
      </c>
      <c r="J39" s="126">
        <f>0</f>
        <v>0</v>
      </c>
      <c r="K39" s="37"/>
      <c r="L39" s="116"/>
      <c r="S39" s="37"/>
      <c r="T39" s="37"/>
      <c r="U39" s="37"/>
      <c r="V39" s="37"/>
      <c r="W39" s="37"/>
      <c r="X39" s="37"/>
      <c r="Y39" s="37"/>
      <c r="Z39" s="37"/>
      <c r="AA39" s="37"/>
      <c r="AB39" s="37"/>
      <c r="AC39" s="37"/>
      <c r="AD39" s="37"/>
      <c r="AE39" s="37"/>
    </row>
    <row r="40" spans="1:31" s="2" customFormat="1" ht="6.95" customHeight="1">
      <c r="A40" s="37"/>
      <c r="B40" s="42"/>
      <c r="C40" s="37"/>
      <c r="D40" s="37"/>
      <c r="E40" s="37"/>
      <c r="F40" s="37"/>
      <c r="G40" s="37"/>
      <c r="H40" s="37"/>
      <c r="I40" s="37"/>
      <c r="J40" s="37"/>
      <c r="K40" s="37"/>
      <c r="L40" s="116"/>
      <c r="S40" s="37"/>
      <c r="T40" s="37"/>
      <c r="U40" s="37"/>
      <c r="V40" s="37"/>
      <c r="W40" s="37"/>
      <c r="X40" s="37"/>
      <c r="Y40" s="37"/>
      <c r="Z40" s="37"/>
      <c r="AA40" s="37"/>
      <c r="AB40" s="37"/>
      <c r="AC40" s="37"/>
      <c r="AD40" s="37"/>
      <c r="AE40" s="37"/>
    </row>
    <row r="41" spans="1:31" s="2" customFormat="1" ht="25.35" customHeight="1">
      <c r="A41" s="37"/>
      <c r="B41" s="42"/>
      <c r="C41" s="128"/>
      <c r="D41" s="129" t="s">
        <v>53</v>
      </c>
      <c r="E41" s="130"/>
      <c r="F41" s="130"/>
      <c r="G41" s="131" t="s">
        <v>54</v>
      </c>
      <c r="H41" s="132" t="s">
        <v>55</v>
      </c>
      <c r="I41" s="130"/>
      <c r="J41" s="133">
        <f>SUM(J32:J39)</f>
        <v>0</v>
      </c>
      <c r="K41" s="134"/>
      <c r="L41" s="116"/>
      <c r="S41" s="37"/>
      <c r="T41" s="37"/>
      <c r="U41" s="37"/>
      <c r="V41" s="37"/>
      <c r="W41" s="37"/>
      <c r="X41" s="37"/>
      <c r="Y41" s="37"/>
      <c r="Z41" s="37"/>
      <c r="AA41" s="37"/>
      <c r="AB41" s="37"/>
      <c r="AC41" s="37"/>
      <c r="AD41" s="37"/>
      <c r="AE41" s="37"/>
    </row>
    <row r="42" spans="1:31" s="2" customFormat="1" ht="14.45" customHeight="1">
      <c r="A42" s="37"/>
      <c r="B42" s="135"/>
      <c r="C42" s="136"/>
      <c r="D42" s="136"/>
      <c r="E42" s="136"/>
      <c r="F42" s="136"/>
      <c r="G42" s="136"/>
      <c r="H42" s="136"/>
      <c r="I42" s="136"/>
      <c r="J42" s="136"/>
      <c r="K42" s="136"/>
      <c r="L42" s="116"/>
      <c r="S42" s="37"/>
      <c r="T42" s="37"/>
      <c r="U42" s="37"/>
      <c r="V42" s="37"/>
      <c r="W42" s="37"/>
      <c r="X42" s="37"/>
      <c r="Y42" s="37"/>
      <c r="Z42" s="37"/>
      <c r="AA42" s="37"/>
      <c r="AB42" s="37"/>
      <c r="AC42" s="37"/>
      <c r="AD42" s="37"/>
      <c r="AE42" s="37"/>
    </row>
    <row r="46" spans="1:31" s="2" customFormat="1" ht="6.95" customHeight="1">
      <c r="A46" s="37"/>
      <c r="B46" s="137"/>
      <c r="C46" s="138"/>
      <c r="D46" s="138"/>
      <c r="E46" s="138"/>
      <c r="F46" s="138"/>
      <c r="G46" s="138"/>
      <c r="H46" s="138"/>
      <c r="I46" s="138"/>
      <c r="J46" s="138"/>
      <c r="K46" s="138"/>
      <c r="L46" s="116"/>
      <c r="S46" s="37"/>
      <c r="T46" s="37"/>
      <c r="U46" s="37"/>
      <c r="V46" s="37"/>
      <c r="W46" s="37"/>
      <c r="X46" s="37"/>
      <c r="Y46" s="37"/>
      <c r="Z46" s="37"/>
      <c r="AA46" s="37"/>
      <c r="AB46" s="37"/>
      <c r="AC46" s="37"/>
      <c r="AD46" s="37"/>
      <c r="AE46" s="37"/>
    </row>
    <row r="47" spans="1:31" s="2" customFormat="1" ht="24.95" customHeight="1">
      <c r="A47" s="37"/>
      <c r="B47" s="38"/>
      <c r="C47" s="26" t="s">
        <v>174</v>
      </c>
      <c r="D47" s="39"/>
      <c r="E47" s="39"/>
      <c r="F47" s="39"/>
      <c r="G47" s="39"/>
      <c r="H47" s="39"/>
      <c r="I47" s="39"/>
      <c r="J47" s="39"/>
      <c r="K47" s="39"/>
      <c r="L47" s="116"/>
      <c r="S47" s="37"/>
      <c r="T47" s="37"/>
      <c r="U47" s="37"/>
      <c r="V47" s="37"/>
      <c r="W47" s="37"/>
      <c r="X47" s="37"/>
      <c r="Y47" s="37"/>
      <c r="Z47" s="37"/>
      <c r="AA47" s="37"/>
      <c r="AB47" s="37"/>
      <c r="AC47" s="37"/>
      <c r="AD47" s="37"/>
      <c r="AE47" s="37"/>
    </row>
    <row r="48" spans="1:31" s="2" customFormat="1" ht="6.95" customHeight="1">
      <c r="A48" s="37"/>
      <c r="B48" s="38"/>
      <c r="C48" s="39"/>
      <c r="D48" s="39"/>
      <c r="E48" s="39"/>
      <c r="F48" s="39"/>
      <c r="G48" s="39"/>
      <c r="H48" s="39"/>
      <c r="I48" s="39"/>
      <c r="J48" s="39"/>
      <c r="K48" s="39"/>
      <c r="L48" s="116"/>
      <c r="S48" s="37"/>
      <c r="T48" s="37"/>
      <c r="U48" s="37"/>
      <c r="V48" s="37"/>
      <c r="W48" s="37"/>
      <c r="X48" s="37"/>
      <c r="Y48" s="37"/>
      <c r="Z48" s="37"/>
      <c r="AA48" s="37"/>
      <c r="AB48" s="37"/>
      <c r="AC48" s="37"/>
      <c r="AD48" s="37"/>
      <c r="AE48" s="37"/>
    </row>
    <row r="49" spans="1:47" s="2" customFormat="1" ht="12" customHeight="1">
      <c r="A49" s="37"/>
      <c r="B49" s="38"/>
      <c r="C49" s="32" t="s">
        <v>16</v>
      </c>
      <c r="D49" s="39"/>
      <c r="E49" s="39"/>
      <c r="F49" s="39"/>
      <c r="G49" s="39"/>
      <c r="H49" s="39"/>
      <c r="I49" s="39"/>
      <c r="J49" s="39"/>
      <c r="K49" s="39"/>
      <c r="L49" s="116"/>
      <c r="S49" s="37"/>
      <c r="T49" s="37"/>
      <c r="U49" s="37"/>
      <c r="V49" s="37"/>
      <c r="W49" s="37"/>
      <c r="X49" s="37"/>
      <c r="Y49" s="37"/>
      <c r="Z49" s="37"/>
      <c r="AA49" s="37"/>
      <c r="AB49" s="37"/>
      <c r="AC49" s="37"/>
      <c r="AD49" s="37"/>
      <c r="AE49" s="37"/>
    </row>
    <row r="50" spans="1:47" s="2" customFormat="1" ht="16.5" customHeight="1">
      <c r="A50" s="37"/>
      <c r="B50" s="38"/>
      <c r="C50" s="39"/>
      <c r="D50" s="39"/>
      <c r="E50" s="402" t="str">
        <f>E7</f>
        <v>VÝMĚNA OBRUBNÍKŮ V ULICI STRÁNSKÉHO A SOVÍ - TÁBOR</v>
      </c>
      <c r="F50" s="403"/>
      <c r="G50" s="403"/>
      <c r="H50" s="403"/>
      <c r="I50" s="39"/>
      <c r="J50" s="39"/>
      <c r="K50" s="39"/>
      <c r="L50" s="116"/>
      <c r="S50" s="37"/>
      <c r="T50" s="37"/>
      <c r="U50" s="37"/>
      <c r="V50" s="37"/>
      <c r="W50" s="37"/>
      <c r="X50" s="37"/>
      <c r="Y50" s="37"/>
      <c r="Z50" s="37"/>
      <c r="AA50" s="37"/>
      <c r="AB50" s="37"/>
      <c r="AC50" s="37"/>
      <c r="AD50" s="37"/>
      <c r="AE50" s="37"/>
    </row>
    <row r="51" spans="1:47" s="1" customFormat="1" ht="12" customHeight="1">
      <c r="B51" s="24"/>
      <c r="C51" s="32" t="s">
        <v>170</v>
      </c>
      <c r="D51" s="25"/>
      <c r="E51" s="25"/>
      <c r="F51" s="25"/>
      <c r="G51" s="25"/>
      <c r="H51" s="25"/>
      <c r="I51" s="25"/>
      <c r="J51" s="25"/>
      <c r="K51" s="25"/>
      <c r="L51" s="23"/>
    </row>
    <row r="52" spans="1:47" s="2" customFormat="1" ht="16.5" customHeight="1">
      <c r="A52" s="37"/>
      <c r="B52" s="38"/>
      <c r="C52" s="39"/>
      <c r="D52" s="39"/>
      <c r="E52" s="402" t="s">
        <v>1052</v>
      </c>
      <c r="F52" s="404"/>
      <c r="G52" s="404"/>
      <c r="H52" s="404"/>
      <c r="I52" s="39"/>
      <c r="J52" s="39"/>
      <c r="K52" s="39"/>
      <c r="L52" s="116"/>
      <c r="S52" s="37"/>
      <c r="T52" s="37"/>
      <c r="U52" s="37"/>
      <c r="V52" s="37"/>
      <c r="W52" s="37"/>
      <c r="X52" s="37"/>
      <c r="Y52" s="37"/>
      <c r="Z52" s="37"/>
      <c r="AA52" s="37"/>
      <c r="AB52" s="37"/>
      <c r="AC52" s="37"/>
      <c r="AD52" s="37"/>
      <c r="AE52" s="37"/>
    </row>
    <row r="53" spans="1:47" s="2" customFormat="1" ht="12" customHeight="1">
      <c r="A53" s="37"/>
      <c r="B53" s="38"/>
      <c r="C53" s="32" t="s">
        <v>172</v>
      </c>
      <c r="D53" s="39"/>
      <c r="E53" s="39"/>
      <c r="F53" s="39"/>
      <c r="G53" s="39"/>
      <c r="H53" s="39"/>
      <c r="I53" s="39"/>
      <c r="J53" s="39"/>
      <c r="K53" s="39"/>
      <c r="L53" s="116"/>
      <c r="S53" s="37"/>
      <c r="T53" s="37"/>
      <c r="U53" s="37"/>
      <c r="V53" s="37"/>
      <c r="W53" s="37"/>
      <c r="X53" s="37"/>
      <c r="Y53" s="37"/>
      <c r="Z53" s="37"/>
      <c r="AA53" s="37"/>
      <c r="AB53" s="37"/>
      <c r="AC53" s="37"/>
      <c r="AD53" s="37"/>
      <c r="AE53" s="37"/>
    </row>
    <row r="54" spans="1:47" s="2" customFormat="1" ht="16.5" customHeight="1">
      <c r="A54" s="37"/>
      <c r="B54" s="38"/>
      <c r="C54" s="39"/>
      <c r="D54" s="39"/>
      <c r="E54" s="358" t="str">
        <f>E11</f>
        <v>402 - Nové konstrukce</v>
      </c>
      <c r="F54" s="404"/>
      <c r="G54" s="404"/>
      <c r="H54" s="404"/>
      <c r="I54" s="39"/>
      <c r="J54" s="39"/>
      <c r="K54" s="39"/>
      <c r="L54" s="116"/>
      <c r="S54" s="37"/>
      <c r="T54" s="37"/>
      <c r="U54" s="37"/>
      <c r="V54" s="37"/>
      <c r="W54" s="37"/>
      <c r="X54" s="37"/>
      <c r="Y54" s="37"/>
      <c r="Z54" s="37"/>
      <c r="AA54" s="37"/>
      <c r="AB54" s="37"/>
      <c r="AC54" s="37"/>
      <c r="AD54" s="37"/>
      <c r="AE54" s="37"/>
    </row>
    <row r="55" spans="1:47" s="2" customFormat="1" ht="6.95" customHeight="1">
      <c r="A55" s="37"/>
      <c r="B55" s="38"/>
      <c r="C55" s="39"/>
      <c r="D55" s="39"/>
      <c r="E55" s="39"/>
      <c r="F55" s="39"/>
      <c r="G55" s="39"/>
      <c r="H55" s="39"/>
      <c r="I55" s="39"/>
      <c r="J55" s="39"/>
      <c r="K55" s="39"/>
      <c r="L55" s="116"/>
      <c r="S55" s="37"/>
      <c r="T55" s="37"/>
      <c r="U55" s="37"/>
      <c r="V55" s="37"/>
      <c r="W55" s="37"/>
      <c r="X55" s="37"/>
      <c r="Y55" s="37"/>
      <c r="Z55" s="37"/>
      <c r="AA55" s="37"/>
      <c r="AB55" s="37"/>
      <c r="AC55" s="37"/>
      <c r="AD55" s="37"/>
      <c r="AE55" s="37"/>
    </row>
    <row r="56" spans="1:47" s="2" customFormat="1" ht="12" customHeight="1">
      <c r="A56" s="37"/>
      <c r="B56" s="38"/>
      <c r="C56" s="32" t="s">
        <v>21</v>
      </c>
      <c r="D56" s="39"/>
      <c r="E56" s="39"/>
      <c r="F56" s="30" t="str">
        <f>F14</f>
        <v>ul. Stránského a Soví, Tábor</v>
      </c>
      <c r="G56" s="39"/>
      <c r="H56" s="39"/>
      <c r="I56" s="32" t="s">
        <v>23</v>
      </c>
      <c r="J56" s="62" t="str">
        <f>IF(J14="","",J14)</f>
        <v>8. 1. 2026</v>
      </c>
      <c r="K56" s="39"/>
      <c r="L56" s="116"/>
      <c r="S56" s="37"/>
      <c r="T56" s="37"/>
      <c r="U56" s="37"/>
      <c r="V56" s="37"/>
      <c r="W56" s="37"/>
      <c r="X56" s="37"/>
      <c r="Y56" s="37"/>
      <c r="Z56" s="37"/>
      <c r="AA56" s="37"/>
      <c r="AB56" s="37"/>
      <c r="AC56" s="37"/>
      <c r="AD56" s="37"/>
      <c r="AE56" s="37"/>
    </row>
    <row r="57" spans="1:47" s="2" customFormat="1" ht="6.95" customHeight="1">
      <c r="A57" s="37"/>
      <c r="B57" s="38"/>
      <c r="C57" s="39"/>
      <c r="D57" s="39"/>
      <c r="E57" s="39"/>
      <c r="F57" s="39"/>
      <c r="G57" s="39"/>
      <c r="H57" s="39"/>
      <c r="I57" s="39"/>
      <c r="J57" s="39"/>
      <c r="K57" s="39"/>
      <c r="L57" s="116"/>
      <c r="S57" s="37"/>
      <c r="T57" s="37"/>
      <c r="U57" s="37"/>
      <c r="V57" s="37"/>
      <c r="W57" s="37"/>
      <c r="X57" s="37"/>
      <c r="Y57" s="37"/>
      <c r="Z57" s="37"/>
      <c r="AA57" s="37"/>
      <c r="AB57" s="37"/>
      <c r="AC57" s="37"/>
      <c r="AD57" s="37"/>
      <c r="AE57" s="37"/>
    </row>
    <row r="58" spans="1:47" s="2" customFormat="1" ht="15.2" customHeight="1">
      <c r="A58" s="37"/>
      <c r="B58" s="38"/>
      <c r="C58" s="32" t="s">
        <v>25</v>
      </c>
      <c r="D58" s="39"/>
      <c r="E58" s="39"/>
      <c r="F58" s="30" t="str">
        <f>E17</f>
        <v>MĚSTO TÁBOR</v>
      </c>
      <c r="G58" s="39"/>
      <c r="H58" s="39"/>
      <c r="I58" s="32" t="s">
        <v>33</v>
      </c>
      <c r="J58" s="35" t="str">
        <f>E23</f>
        <v>Graphic PRO s.r.o.</v>
      </c>
      <c r="K58" s="39"/>
      <c r="L58" s="116"/>
      <c r="S58" s="37"/>
      <c r="T58" s="37"/>
      <c r="U58" s="37"/>
      <c r="V58" s="37"/>
      <c r="W58" s="37"/>
      <c r="X58" s="37"/>
      <c r="Y58" s="37"/>
      <c r="Z58" s="37"/>
      <c r="AA58" s="37"/>
      <c r="AB58" s="37"/>
      <c r="AC58" s="37"/>
      <c r="AD58" s="37"/>
      <c r="AE58" s="37"/>
    </row>
    <row r="59" spans="1:47" s="2" customFormat="1" ht="15.2" customHeight="1">
      <c r="A59" s="37"/>
      <c r="B59" s="38"/>
      <c r="C59" s="32" t="s">
        <v>31</v>
      </c>
      <c r="D59" s="39"/>
      <c r="E59" s="39"/>
      <c r="F59" s="30" t="str">
        <f>IF(E20="","",E20)</f>
        <v>Vyplň údaj</v>
      </c>
      <c r="G59" s="39"/>
      <c r="H59" s="39"/>
      <c r="I59" s="32" t="s">
        <v>38</v>
      </c>
      <c r="J59" s="35" t="str">
        <f>E26</f>
        <v>Ing. Pavel Vochozka</v>
      </c>
      <c r="K59" s="39"/>
      <c r="L59" s="116"/>
      <c r="S59" s="37"/>
      <c r="T59" s="37"/>
      <c r="U59" s="37"/>
      <c r="V59" s="37"/>
      <c r="W59" s="37"/>
      <c r="X59" s="37"/>
      <c r="Y59" s="37"/>
      <c r="Z59" s="37"/>
      <c r="AA59" s="37"/>
      <c r="AB59" s="37"/>
      <c r="AC59" s="37"/>
      <c r="AD59" s="37"/>
      <c r="AE59" s="37"/>
    </row>
    <row r="60" spans="1:47" s="2" customFormat="1" ht="10.35" customHeight="1">
      <c r="A60" s="37"/>
      <c r="B60" s="38"/>
      <c r="C60" s="39"/>
      <c r="D60" s="39"/>
      <c r="E60" s="39"/>
      <c r="F60" s="39"/>
      <c r="G60" s="39"/>
      <c r="H60" s="39"/>
      <c r="I60" s="39"/>
      <c r="J60" s="39"/>
      <c r="K60" s="39"/>
      <c r="L60" s="116"/>
      <c r="S60" s="37"/>
      <c r="T60" s="37"/>
      <c r="U60" s="37"/>
      <c r="V60" s="37"/>
      <c r="W60" s="37"/>
      <c r="X60" s="37"/>
      <c r="Y60" s="37"/>
      <c r="Z60" s="37"/>
      <c r="AA60" s="37"/>
      <c r="AB60" s="37"/>
      <c r="AC60" s="37"/>
      <c r="AD60" s="37"/>
      <c r="AE60" s="37"/>
    </row>
    <row r="61" spans="1:47" s="2" customFormat="1" ht="29.25" customHeight="1">
      <c r="A61" s="37"/>
      <c r="B61" s="38"/>
      <c r="C61" s="139" t="s">
        <v>175</v>
      </c>
      <c r="D61" s="140"/>
      <c r="E61" s="140"/>
      <c r="F61" s="140"/>
      <c r="G61" s="140"/>
      <c r="H61" s="140"/>
      <c r="I61" s="140"/>
      <c r="J61" s="141" t="s">
        <v>176</v>
      </c>
      <c r="K61" s="140"/>
      <c r="L61" s="116"/>
      <c r="S61" s="37"/>
      <c r="T61" s="37"/>
      <c r="U61" s="37"/>
      <c r="V61" s="37"/>
      <c r="W61" s="37"/>
      <c r="X61" s="37"/>
      <c r="Y61" s="37"/>
      <c r="Z61" s="37"/>
      <c r="AA61" s="37"/>
      <c r="AB61" s="37"/>
      <c r="AC61" s="37"/>
      <c r="AD61" s="37"/>
      <c r="AE61" s="37"/>
    </row>
    <row r="62" spans="1:47" s="2" customFormat="1" ht="10.35" customHeight="1">
      <c r="A62" s="37"/>
      <c r="B62" s="38"/>
      <c r="C62" s="39"/>
      <c r="D62" s="39"/>
      <c r="E62" s="39"/>
      <c r="F62" s="39"/>
      <c r="G62" s="39"/>
      <c r="H62" s="39"/>
      <c r="I62" s="39"/>
      <c r="J62" s="39"/>
      <c r="K62" s="39"/>
      <c r="L62" s="116"/>
      <c r="S62" s="37"/>
      <c r="T62" s="37"/>
      <c r="U62" s="37"/>
      <c r="V62" s="37"/>
      <c r="W62" s="37"/>
      <c r="X62" s="37"/>
      <c r="Y62" s="37"/>
      <c r="Z62" s="37"/>
      <c r="AA62" s="37"/>
      <c r="AB62" s="37"/>
      <c r="AC62" s="37"/>
      <c r="AD62" s="37"/>
      <c r="AE62" s="37"/>
    </row>
    <row r="63" spans="1:47" s="2" customFormat="1" ht="22.9" customHeight="1">
      <c r="A63" s="37"/>
      <c r="B63" s="38"/>
      <c r="C63" s="142" t="s">
        <v>75</v>
      </c>
      <c r="D63" s="39"/>
      <c r="E63" s="39"/>
      <c r="F63" s="39"/>
      <c r="G63" s="39"/>
      <c r="H63" s="39"/>
      <c r="I63" s="39"/>
      <c r="J63" s="80">
        <f>J92</f>
        <v>0</v>
      </c>
      <c r="K63" s="39"/>
      <c r="L63" s="116"/>
      <c r="S63" s="37"/>
      <c r="T63" s="37"/>
      <c r="U63" s="37"/>
      <c r="V63" s="37"/>
      <c r="W63" s="37"/>
      <c r="X63" s="37"/>
      <c r="Y63" s="37"/>
      <c r="Z63" s="37"/>
      <c r="AA63" s="37"/>
      <c r="AB63" s="37"/>
      <c r="AC63" s="37"/>
      <c r="AD63" s="37"/>
      <c r="AE63" s="37"/>
      <c r="AU63" s="20" t="s">
        <v>177</v>
      </c>
    </row>
    <row r="64" spans="1:47" s="9" customFormat="1" ht="24.95" customHeight="1">
      <c r="B64" s="143"/>
      <c r="C64" s="144"/>
      <c r="D64" s="145" t="s">
        <v>178</v>
      </c>
      <c r="E64" s="146"/>
      <c r="F64" s="146"/>
      <c r="G64" s="146"/>
      <c r="H64" s="146"/>
      <c r="I64" s="146"/>
      <c r="J64" s="147">
        <f>J93</f>
        <v>0</v>
      </c>
      <c r="K64" s="144"/>
      <c r="L64" s="148"/>
    </row>
    <row r="65" spans="1:31" s="10" customFormat="1" ht="19.899999999999999" customHeight="1">
      <c r="B65" s="149"/>
      <c r="C65" s="100"/>
      <c r="D65" s="150" t="s">
        <v>179</v>
      </c>
      <c r="E65" s="151"/>
      <c r="F65" s="151"/>
      <c r="G65" s="151"/>
      <c r="H65" s="151"/>
      <c r="I65" s="151"/>
      <c r="J65" s="152">
        <f>J94</f>
        <v>0</v>
      </c>
      <c r="K65" s="100"/>
      <c r="L65" s="153"/>
    </row>
    <row r="66" spans="1:31" s="10" customFormat="1" ht="19.899999999999999" customHeight="1">
      <c r="B66" s="149"/>
      <c r="C66" s="100"/>
      <c r="D66" s="150" t="s">
        <v>381</v>
      </c>
      <c r="E66" s="151"/>
      <c r="F66" s="151"/>
      <c r="G66" s="151"/>
      <c r="H66" s="151"/>
      <c r="I66" s="151"/>
      <c r="J66" s="152">
        <f>J104</f>
        <v>0</v>
      </c>
      <c r="K66" s="100"/>
      <c r="L66" s="153"/>
    </row>
    <row r="67" spans="1:31" s="10" customFormat="1" ht="19.899999999999999" customHeight="1">
      <c r="B67" s="149"/>
      <c r="C67" s="100"/>
      <c r="D67" s="150" t="s">
        <v>382</v>
      </c>
      <c r="E67" s="151"/>
      <c r="F67" s="151"/>
      <c r="G67" s="151"/>
      <c r="H67" s="151"/>
      <c r="I67" s="151"/>
      <c r="J67" s="152">
        <f>J120</f>
        <v>0</v>
      </c>
      <c r="K67" s="100"/>
      <c r="L67" s="153"/>
    </row>
    <row r="68" spans="1:31" s="10" customFormat="1" ht="19.899999999999999" customHeight="1">
      <c r="B68" s="149"/>
      <c r="C68" s="100"/>
      <c r="D68" s="150" t="s">
        <v>180</v>
      </c>
      <c r="E68" s="151"/>
      <c r="F68" s="151"/>
      <c r="G68" s="151"/>
      <c r="H68" s="151"/>
      <c r="I68" s="151"/>
      <c r="J68" s="152">
        <f>J324</f>
        <v>0</v>
      </c>
      <c r="K68" s="100"/>
      <c r="L68" s="153"/>
    </row>
    <row r="69" spans="1:31" s="10" customFormat="1" ht="19.899999999999999" customHeight="1">
      <c r="B69" s="149"/>
      <c r="C69" s="100"/>
      <c r="D69" s="150" t="s">
        <v>181</v>
      </c>
      <c r="E69" s="151"/>
      <c r="F69" s="151"/>
      <c r="G69" s="151"/>
      <c r="H69" s="151"/>
      <c r="I69" s="151"/>
      <c r="J69" s="152">
        <f>J390</f>
        <v>0</v>
      </c>
      <c r="K69" s="100"/>
      <c r="L69" s="153"/>
    </row>
    <row r="70" spans="1:31" s="10" customFormat="1" ht="19.899999999999999" customHeight="1">
      <c r="B70" s="149"/>
      <c r="C70" s="100"/>
      <c r="D70" s="150" t="s">
        <v>383</v>
      </c>
      <c r="E70" s="151"/>
      <c r="F70" s="151"/>
      <c r="G70" s="151"/>
      <c r="H70" s="151"/>
      <c r="I70" s="151"/>
      <c r="J70" s="152">
        <f>J409</f>
        <v>0</v>
      </c>
      <c r="K70" s="100"/>
      <c r="L70" s="153"/>
    </row>
    <row r="71" spans="1:31" s="2" customFormat="1" ht="21.75" customHeight="1">
      <c r="A71" s="37"/>
      <c r="B71" s="38"/>
      <c r="C71" s="39"/>
      <c r="D71" s="39"/>
      <c r="E71" s="39"/>
      <c r="F71" s="39"/>
      <c r="G71" s="39"/>
      <c r="H71" s="39"/>
      <c r="I71" s="39"/>
      <c r="J71" s="39"/>
      <c r="K71" s="39"/>
      <c r="L71" s="116"/>
      <c r="S71" s="37"/>
      <c r="T71" s="37"/>
      <c r="U71" s="37"/>
      <c r="V71" s="37"/>
      <c r="W71" s="37"/>
      <c r="X71" s="37"/>
      <c r="Y71" s="37"/>
      <c r="Z71" s="37"/>
      <c r="AA71" s="37"/>
      <c r="AB71" s="37"/>
      <c r="AC71" s="37"/>
      <c r="AD71" s="37"/>
      <c r="AE71" s="37"/>
    </row>
    <row r="72" spans="1:31" s="2" customFormat="1" ht="6.95" customHeight="1">
      <c r="A72" s="37"/>
      <c r="B72" s="50"/>
      <c r="C72" s="51"/>
      <c r="D72" s="51"/>
      <c r="E72" s="51"/>
      <c r="F72" s="51"/>
      <c r="G72" s="51"/>
      <c r="H72" s="51"/>
      <c r="I72" s="51"/>
      <c r="J72" s="51"/>
      <c r="K72" s="51"/>
      <c r="L72" s="116"/>
      <c r="S72" s="37"/>
      <c r="T72" s="37"/>
      <c r="U72" s="37"/>
      <c r="V72" s="37"/>
      <c r="W72" s="37"/>
      <c r="X72" s="37"/>
      <c r="Y72" s="37"/>
      <c r="Z72" s="37"/>
      <c r="AA72" s="37"/>
      <c r="AB72" s="37"/>
      <c r="AC72" s="37"/>
      <c r="AD72" s="37"/>
      <c r="AE72" s="37"/>
    </row>
    <row r="76" spans="1:31" s="2" customFormat="1" ht="6.95" customHeight="1">
      <c r="A76" s="37"/>
      <c r="B76" s="52"/>
      <c r="C76" s="53"/>
      <c r="D76" s="53"/>
      <c r="E76" s="53"/>
      <c r="F76" s="53"/>
      <c r="G76" s="53"/>
      <c r="H76" s="53"/>
      <c r="I76" s="53"/>
      <c r="J76" s="53"/>
      <c r="K76" s="53"/>
      <c r="L76" s="116"/>
      <c r="S76" s="37"/>
      <c r="T76" s="37"/>
      <c r="U76" s="37"/>
      <c r="V76" s="37"/>
      <c r="W76" s="37"/>
      <c r="X76" s="37"/>
      <c r="Y76" s="37"/>
      <c r="Z76" s="37"/>
      <c r="AA76" s="37"/>
      <c r="AB76" s="37"/>
      <c r="AC76" s="37"/>
      <c r="AD76" s="37"/>
      <c r="AE76" s="37"/>
    </row>
    <row r="77" spans="1:31" s="2" customFormat="1" ht="24.95" customHeight="1">
      <c r="A77" s="37"/>
      <c r="B77" s="38"/>
      <c r="C77" s="26" t="s">
        <v>182</v>
      </c>
      <c r="D77" s="39"/>
      <c r="E77" s="39"/>
      <c r="F77" s="39"/>
      <c r="G77" s="39"/>
      <c r="H77" s="39"/>
      <c r="I77" s="39"/>
      <c r="J77" s="39"/>
      <c r="K77" s="39"/>
      <c r="L77" s="116"/>
      <c r="S77" s="37"/>
      <c r="T77" s="37"/>
      <c r="U77" s="37"/>
      <c r="V77" s="37"/>
      <c r="W77" s="37"/>
      <c r="X77" s="37"/>
      <c r="Y77" s="37"/>
      <c r="Z77" s="37"/>
      <c r="AA77" s="37"/>
      <c r="AB77" s="37"/>
      <c r="AC77" s="37"/>
      <c r="AD77" s="37"/>
      <c r="AE77" s="37"/>
    </row>
    <row r="78" spans="1:31" s="2" customFormat="1" ht="6.95" customHeight="1">
      <c r="A78" s="37"/>
      <c r="B78" s="38"/>
      <c r="C78" s="39"/>
      <c r="D78" s="39"/>
      <c r="E78" s="39"/>
      <c r="F78" s="39"/>
      <c r="G78" s="39"/>
      <c r="H78" s="39"/>
      <c r="I78" s="39"/>
      <c r="J78" s="39"/>
      <c r="K78" s="39"/>
      <c r="L78" s="116"/>
      <c r="S78" s="37"/>
      <c r="T78" s="37"/>
      <c r="U78" s="37"/>
      <c r="V78" s="37"/>
      <c r="W78" s="37"/>
      <c r="X78" s="37"/>
      <c r="Y78" s="37"/>
      <c r="Z78" s="37"/>
      <c r="AA78" s="37"/>
      <c r="AB78" s="37"/>
      <c r="AC78" s="37"/>
      <c r="AD78" s="37"/>
      <c r="AE78" s="37"/>
    </row>
    <row r="79" spans="1:31" s="2" customFormat="1" ht="12" customHeight="1">
      <c r="A79" s="37"/>
      <c r="B79" s="38"/>
      <c r="C79" s="32" t="s">
        <v>16</v>
      </c>
      <c r="D79" s="39"/>
      <c r="E79" s="39"/>
      <c r="F79" s="39"/>
      <c r="G79" s="39"/>
      <c r="H79" s="39"/>
      <c r="I79" s="39"/>
      <c r="J79" s="39"/>
      <c r="K79" s="39"/>
      <c r="L79" s="116"/>
      <c r="S79" s="37"/>
      <c r="T79" s="37"/>
      <c r="U79" s="37"/>
      <c r="V79" s="37"/>
      <c r="W79" s="37"/>
      <c r="X79" s="37"/>
      <c r="Y79" s="37"/>
      <c r="Z79" s="37"/>
      <c r="AA79" s="37"/>
      <c r="AB79" s="37"/>
      <c r="AC79" s="37"/>
      <c r="AD79" s="37"/>
      <c r="AE79" s="37"/>
    </row>
    <row r="80" spans="1:31" s="2" customFormat="1" ht="16.5" customHeight="1">
      <c r="A80" s="37"/>
      <c r="B80" s="38"/>
      <c r="C80" s="39"/>
      <c r="D80" s="39"/>
      <c r="E80" s="402" t="str">
        <f>E7</f>
        <v>VÝMĚNA OBRUBNÍKŮ V ULICI STRÁNSKÉHO A SOVÍ - TÁBOR</v>
      </c>
      <c r="F80" s="403"/>
      <c r="G80" s="403"/>
      <c r="H80" s="403"/>
      <c r="I80" s="39"/>
      <c r="J80" s="39"/>
      <c r="K80" s="39"/>
      <c r="L80" s="116"/>
      <c r="S80" s="37"/>
      <c r="T80" s="37"/>
      <c r="U80" s="37"/>
      <c r="V80" s="37"/>
      <c r="W80" s="37"/>
      <c r="X80" s="37"/>
      <c r="Y80" s="37"/>
      <c r="Z80" s="37"/>
      <c r="AA80" s="37"/>
      <c r="AB80" s="37"/>
      <c r="AC80" s="37"/>
      <c r="AD80" s="37"/>
      <c r="AE80" s="37"/>
    </row>
    <row r="81" spans="1:65" s="1" customFormat="1" ht="12" customHeight="1">
      <c r="B81" s="24"/>
      <c r="C81" s="32" t="s">
        <v>170</v>
      </c>
      <c r="D81" s="25"/>
      <c r="E81" s="25"/>
      <c r="F81" s="25"/>
      <c r="G81" s="25"/>
      <c r="H81" s="25"/>
      <c r="I81" s="25"/>
      <c r="J81" s="25"/>
      <c r="K81" s="25"/>
      <c r="L81" s="23"/>
    </row>
    <row r="82" spans="1:65" s="2" customFormat="1" ht="16.5" customHeight="1">
      <c r="A82" s="37"/>
      <c r="B82" s="38"/>
      <c r="C82" s="39"/>
      <c r="D82" s="39"/>
      <c r="E82" s="402" t="s">
        <v>1052</v>
      </c>
      <c r="F82" s="404"/>
      <c r="G82" s="404"/>
      <c r="H82" s="404"/>
      <c r="I82" s="39"/>
      <c r="J82" s="39"/>
      <c r="K82" s="39"/>
      <c r="L82" s="116"/>
      <c r="S82" s="37"/>
      <c r="T82" s="37"/>
      <c r="U82" s="37"/>
      <c r="V82" s="37"/>
      <c r="W82" s="37"/>
      <c r="X82" s="37"/>
      <c r="Y82" s="37"/>
      <c r="Z82" s="37"/>
      <c r="AA82" s="37"/>
      <c r="AB82" s="37"/>
      <c r="AC82" s="37"/>
      <c r="AD82" s="37"/>
      <c r="AE82" s="37"/>
    </row>
    <row r="83" spans="1:65" s="2" customFormat="1" ht="12" customHeight="1">
      <c r="A83" s="37"/>
      <c r="B83" s="38"/>
      <c r="C83" s="32" t="s">
        <v>172</v>
      </c>
      <c r="D83" s="39"/>
      <c r="E83" s="39"/>
      <c r="F83" s="39"/>
      <c r="G83" s="39"/>
      <c r="H83" s="39"/>
      <c r="I83" s="39"/>
      <c r="J83" s="39"/>
      <c r="K83" s="39"/>
      <c r="L83" s="116"/>
      <c r="S83" s="37"/>
      <c r="T83" s="37"/>
      <c r="U83" s="37"/>
      <c r="V83" s="37"/>
      <c r="W83" s="37"/>
      <c r="X83" s="37"/>
      <c r="Y83" s="37"/>
      <c r="Z83" s="37"/>
      <c r="AA83" s="37"/>
      <c r="AB83" s="37"/>
      <c r="AC83" s="37"/>
      <c r="AD83" s="37"/>
      <c r="AE83" s="37"/>
    </row>
    <row r="84" spans="1:65" s="2" customFormat="1" ht="16.5" customHeight="1">
      <c r="A84" s="37"/>
      <c r="B84" s="38"/>
      <c r="C84" s="39"/>
      <c r="D84" s="39"/>
      <c r="E84" s="358" t="str">
        <f>E11</f>
        <v>402 - Nové konstrukce</v>
      </c>
      <c r="F84" s="404"/>
      <c r="G84" s="404"/>
      <c r="H84" s="404"/>
      <c r="I84" s="39"/>
      <c r="J84" s="39"/>
      <c r="K84" s="39"/>
      <c r="L84" s="116"/>
      <c r="S84" s="37"/>
      <c r="T84" s="37"/>
      <c r="U84" s="37"/>
      <c r="V84" s="37"/>
      <c r="W84" s="37"/>
      <c r="X84" s="37"/>
      <c r="Y84" s="37"/>
      <c r="Z84" s="37"/>
      <c r="AA84" s="37"/>
      <c r="AB84" s="37"/>
      <c r="AC84" s="37"/>
      <c r="AD84" s="37"/>
      <c r="AE84" s="37"/>
    </row>
    <row r="85" spans="1:65" s="2" customFormat="1" ht="6.95" customHeight="1">
      <c r="A85" s="37"/>
      <c r="B85" s="38"/>
      <c r="C85" s="39"/>
      <c r="D85" s="39"/>
      <c r="E85" s="39"/>
      <c r="F85" s="39"/>
      <c r="G85" s="39"/>
      <c r="H85" s="39"/>
      <c r="I85" s="39"/>
      <c r="J85" s="39"/>
      <c r="K85" s="39"/>
      <c r="L85" s="116"/>
      <c r="S85" s="37"/>
      <c r="T85" s="37"/>
      <c r="U85" s="37"/>
      <c r="V85" s="37"/>
      <c r="W85" s="37"/>
      <c r="X85" s="37"/>
      <c r="Y85" s="37"/>
      <c r="Z85" s="37"/>
      <c r="AA85" s="37"/>
      <c r="AB85" s="37"/>
      <c r="AC85" s="37"/>
      <c r="AD85" s="37"/>
      <c r="AE85" s="37"/>
    </row>
    <row r="86" spans="1:65" s="2" customFormat="1" ht="12" customHeight="1">
      <c r="A86" s="37"/>
      <c r="B86" s="38"/>
      <c r="C86" s="32" t="s">
        <v>21</v>
      </c>
      <c r="D86" s="39"/>
      <c r="E86" s="39"/>
      <c r="F86" s="30" t="str">
        <f>F14</f>
        <v>ul. Stránského a Soví, Tábor</v>
      </c>
      <c r="G86" s="39"/>
      <c r="H86" s="39"/>
      <c r="I86" s="32" t="s">
        <v>23</v>
      </c>
      <c r="J86" s="62" t="str">
        <f>IF(J14="","",J14)</f>
        <v>8. 1. 2026</v>
      </c>
      <c r="K86" s="39"/>
      <c r="L86" s="116"/>
      <c r="S86" s="37"/>
      <c r="T86" s="37"/>
      <c r="U86" s="37"/>
      <c r="V86" s="37"/>
      <c r="W86" s="37"/>
      <c r="X86" s="37"/>
      <c r="Y86" s="37"/>
      <c r="Z86" s="37"/>
      <c r="AA86" s="37"/>
      <c r="AB86" s="37"/>
      <c r="AC86" s="37"/>
      <c r="AD86" s="37"/>
      <c r="AE86" s="37"/>
    </row>
    <row r="87" spans="1:65" s="2" customFormat="1" ht="6.95" customHeight="1">
      <c r="A87" s="37"/>
      <c r="B87" s="38"/>
      <c r="C87" s="39"/>
      <c r="D87" s="39"/>
      <c r="E87" s="39"/>
      <c r="F87" s="39"/>
      <c r="G87" s="39"/>
      <c r="H87" s="39"/>
      <c r="I87" s="39"/>
      <c r="J87" s="39"/>
      <c r="K87" s="39"/>
      <c r="L87" s="116"/>
      <c r="S87" s="37"/>
      <c r="T87" s="37"/>
      <c r="U87" s="37"/>
      <c r="V87" s="37"/>
      <c r="W87" s="37"/>
      <c r="X87" s="37"/>
      <c r="Y87" s="37"/>
      <c r="Z87" s="37"/>
      <c r="AA87" s="37"/>
      <c r="AB87" s="37"/>
      <c r="AC87" s="37"/>
      <c r="AD87" s="37"/>
      <c r="AE87" s="37"/>
    </row>
    <row r="88" spans="1:65" s="2" customFormat="1" ht="15.2" customHeight="1">
      <c r="A88" s="37"/>
      <c r="B88" s="38"/>
      <c r="C88" s="32" t="s">
        <v>25</v>
      </c>
      <c r="D88" s="39"/>
      <c r="E88" s="39"/>
      <c r="F88" s="30" t="str">
        <f>E17</f>
        <v>MĚSTO TÁBOR</v>
      </c>
      <c r="G88" s="39"/>
      <c r="H88" s="39"/>
      <c r="I88" s="32" t="s">
        <v>33</v>
      </c>
      <c r="J88" s="35" t="str">
        <f>E23</f>
        <v>Graphic PRO s.r.o.</v>
      </c>
      <c r="K88" s="39"/>
      <c r="L88" s="116"/>
      <c r="S88" s="37"/>
      <c r="T88" s="37"/>
      <c r="U88" s="37"/>
      <c r="V88" s="37"/>
      <c r="W88" s="37"/>
      <c r="X88" s="37"/>
      <c r="Y88" s="37"/>
      <c r="Z88" s="37"/>
      <c r="AA88" s="37"/>
      <c r="AB88" s="37"/>
      <c r="AC88" s="37"/>
      <c r="AD88" s="37"/>
      <c r="AE88" s="37"/>
    </row>
    <row r="89" spans="1:65" s="2" customFormat="1" ht="15.2" customHeight="1">
      <c r="A89" s="37"/>
      <c r="B89" s="38"/>
      <c r="C89" s="32" t="s">
        <v>31</v>
      </c>
      <c r="D89" s="39"/>
      <c r="E89" s="39"/>
      <c r="F89" s="30" t="str">
        <f>IF(E20="","",E20)</f>
        <v>Vyplň údaj</v>
      </c>
      <c r="G89" s="39"/>
      <c r="H89" s="39"/>
      <c r="I89" s="32" t="s">
        <v>38</v>
      </c>
      <c r="J89" s="35" t="str">
        <f>E26</f>
        <v>Ing. Pavel Vochozka</v>
      </c>
      <c r="K89" s="39"/>
      <c r="L89" s="116"/>
      <c r="S89" s="37"/>
      <c r="T89" s="37"/>
      <c r="U89" s="37"/>
      <c r="V89" s="37"/>
      <c r="W89" s="37"/>
      <c r="X89" s="37"/>
      <c r="Y89" s="37"/>
      <c r="Z89" s="37"/>
      <c r="AA89" s="37"/>
      <c r="AB89" s="37"/>
      <c r="AC89" s="37"/>
      <c r="AD89" s="37"/>
      <c r="AE89" s="37"/>
    </row>
    <row r="90" spans="1:65" s="2" customFormat="1" ht="10.35" customHeight="1">
      <c r="A90" s="37"/>
      <c r="B90" s="38"/>
      <c r="C90" s="39"/>
      <c r="D90" s="39"/>
      <c r="E90" s="39"/>
      <c r="F90" s="39"/>
      <c r="G90" s="39"/>
      <c r="H90" s="39"/>
      <c r="I90" s="39"/>
      <c r="J90" s="39"/>
      <c r="K90" s="39"/>
      <c r="L90" s="116"/>
      <c r="S90" s="37"/>
      <c r="T90" s="37"/>
      <c r="U90" s="37"/>
      <c r="V90" s="37"/>
      <c r="W90" s="37"/>
      <c r="X90" s="37"/>
      <c r="Y90" s="37"/>
      <c r="Z90" s="37"/>
      <c r="AA90" s="37"/>
      <c r="AB90" s="37"/>
      <c r="AC90" s="37"/>
      <c r="AD90" s="37"/>
      <c r="AE90" s="37"/>
    </row>
    <row r="91" spans="1:65" s="11" customFormat="1" ht="29.25" customHeight="1">
      <c r="A91" s="154"/>
      <c r="B91" s="155"/>
      <c r="C91" s="156" t="s">
        <v>183</v>
      </c>
      <c r="D91" s="157" t="s">
        <v>62</v>
      </c>
      <c r="E91" s="157" t="s">
        <v>58</v>
      </c>
      <c r="F91" s="157" t="s">
        <v>59</v>
      </c>
      <c r="G91" s="157" t="s">
        <v>184</v>
      </c>
      <c r="H91" s="157" t="s">
        <v>185</v>
      </c>
      <c r="I91" s="157" t="s">
        <v>186</v>
      </c>
      <c r="J91" s="157" t="s">
        <v>176</v>
      </c>
      <c r="K91" s="158" t="s">
        <v>187</v>
      </c>
      <c r="L91" s="159"/>
      <c r="M91" s="71" t="s">
        <v>19</v>
      </c>
      <c r="N91" s="72" t="s">
        <v>47</v>
      </c>
      <c r="O91" s="72" t="s">
        <v>188</v>
      </c>
      <c r="P91" s="72" t="s">
        <v>189</v>
      </c>
      <c r="Q91" s="72" t="s">
        <v>190</v>
      </c>
      <c r="R91" s="72" t="s">
        <v>191</v>
      </c>
      <c r="S91" s="72" t="s">
        <v>192</v>
      </c>
      <c r="T91" s="73" t="s">
        <v>193</v>
      </c>
      <c r="U91" s="154"/>
      <c r="V91" s="154"/>
      <c r="W91" s="154"/>
      <c r="X91" s="154"/>
      <c r="Y91" s="154"/>
      <c r="Z91" s="154"/>
      <c r="AA91" s="154"/>
      <c r="AB91" s="154"/>
      <c r="AC91" s="154"/>
      <c r="AD91" s="154"/>
      <c r="AE91" s="154"/>
    </row>
    <row r="92" spans="1:65" s="2" customFormat="1" ht="22.9" customHeight="1">
      <c r="A92" s="37"/>
      <c r="B92" s="38"/>
      <c r="C92" s="78" t="s">
        <v>194</v>
      </c>
      <c r="D92" s="39"/>
      <c r="E92" s="39"/>
      <c r="F92" s="39"/>
      <c r="G92" s="39"/>
      <c r="H92" s="39"/>
      <c r="I92" s="39"/>
      <c r="J92" s="160">
        <f>BK92</f>
        <v>0</v>
      </c>
      <c r="K92" s="39"/>
      <c r="L92" s="42"/>
      <c r="M92" s="74"/>
      <c r="N92" s="161"/>
      <c r="O92" s="75"/>
      <c r="P92" s="162">
        <f>P93</f>
        <v>0</v>
      </c>
      <c r="Q92" s="75"/>
      <c r="R92" s="162">
        <f>R93</f>
        <v>230.31781691112002</v>
      </c>
      <c r="S92" s="75"/>
      <c r="T92" s="163">
        <f>T93</f>
        <v>2.1252</v>
      </c>
      <c r="U92" s="37"/>
      <c r="V92" s="37"/>
      <c r="W92" s="37"/>
      <c r="X92" s="37"/>
      <c r="Y92" s="37"/>
      <c r="Z92" s="37"/>
      <c r="AA92" s="37"/>
      <c r="AB92" s="37"/>
      <c r="AC92" s="37"/>
      <c r="AD92" s="37"/>
      <c r="AE92" s="37"/>
      <c r="AT92" s="20" t="s">
        <v>76</v>
      </c>
      <c r="AU92" s="20" t="s">
        <v>177</v>
      </c>
      <c r="BK92" s="164">
        <f>BK93</f>
        <v>0</v>
      </c>
    </row>
    <row r="93" spans="1:65" s="12" customFormat="1" ht="25.9" customHeight="1">
      <c r="B93" s="165"/>
      <c r="C93" s="166"/>
      <c r="D93" s="167" t="s">
        <v>76</v>
      </c>
      <c r="E93" s="168" t="s">
        <v>195</v>
      </c>
      <c r="F93" s="168" t="s">
        <v>196</v>
      </c>
      <c r="G93" s="166"/>
      <c r="H93" s="166"/>
      <c r="I93" s="169"/>
      <c r="J93" s="170">
        <f>BK93</f>
        <v>0</v>
      </c>
      <c r="K93" s="166"/>
      <c r="L93" s="171"/>
      <c r="M93" s="172"/>
      <c r="N93" s="173"/>
      <c r="O93" s="173"/>
      <c r="P93" s="174">
        <f>P94+P104+P120+P324+P390+P409</f>
        <v>0</v>
      </c>
      <c r="Q93" s="173"/>
      <c r="R93" s="174">
        <f>R94+R104+R120+R324+R390+R409</f>
        <v>230.31781691112002</v>
      </c>
      <c r="S93" s="173"/>
      <c r="T93" s="175">
        <f>T94+T104+T120+T324+T390+T409</f>
        <v>2.1252</v>
      </c>
      <c r="AR93" s="176" t="s">
        <v>84</v>
      </c>
      <c r="AT93" s="177" t="s">
        <v>76</v>
      </c>
      <c r="AU93" s="177" t="s">
        <v>77</v>
      </c>
      <c r="AY93" s="176" t="s">
        <v>197</v>
      </c>
      <c r="BK93" s="178">
        <f>BK94+BK104+BK120+BK324+BK390+BK409</f>
        <v>0</v>
      </c>
    </row>
    <row r="94" spans="1:65" s="12" customFormat="1" ht="22.9" customHeight="1">
      <c r="B94" s="165"/>
      <c r="C94" s="166"/>
      <c r="D94" s="167" t="s">
        <v>76</v>
      </c>
      <c r="E94" s="179" t="s">
        <v>84</v>
      </c>
      <c r="F94" s="179" t="s">
        <v>198</v>
      </c>
      <c r="G94" s="166"/>
      <c r="H94" s="166"/>
      <c r="I94" s="169"/>
      <c r="J94" s="180">
        <f>BK94</f>
        <v>0</v>
      </c>
      <c r="K94" s="166"/>
      <c r="L94" s="171"/>
      <c r="M94" s="172"/>
      <c r="N94" s="173"/>
      <c r="O94" s="173"/>
      <c r="P94" s="174">
        <f>SUM(P95:P103)</f>
        <v>0</v>
      </c>
      <c r="Q94" s="173"/>
      <c r="R94" s="174">
        <f>SUM(R95:R103)</f>
        <v>0</v>
      </c>
      <c r="S94" s="173"/>
      <c r="T94" s="175">
        <f>SUM(T95:T103)</f>
        <v>2.1252</v>
      </c>
      <c r="AR94" s="176" t="s">
        <v>84</v>
      </c>
      <c r="AT94" s="177" t="s">
        <v>76</v>
      </c>
      <c r="AU94" s="177" t="s">
        <v>84</v>
      </c>
      <c r="AY94" s="176" t="s">
        <v>197</v>
      </c>
      <c r="BK94" s="178">
        <f>SUM(BK95:BK103)</f>
        <v>0</v>
      </c>
    </row>
    <row r="95" spans="1:65" s="2" customFormat="1" ht="24.2" customHeight="1">
      <c r="A95" s="37"/>
      <c r="B95" s="38"/>
      <c r="C95" s="181" t="s">
        <v>84</v>
      </c>
      <c r="D95" s="181" t="s">
        <v>199</v>
      </c>
      <c r="E95" s="182" t="s">
        <v>605</v>
      </c>
      <c r="F95" s="183" t="s">
        <v>606</v>
      </c>
      <c r="G95" s="184" t="s">
        <v>202</v>
      </c>
      <c r="H95" s="185">
        <v>9.66</v>
      </c>
      <c r="I95" s="186"/>
      <c r="J95" s="187">
        <f>ROUND(I95*H95,2)</f>
        <v>0</v>
      </c>
      <c r="K95" s="183" t="s">
        <v>203</v>
      </c>
      <c r="L95" s="42"/>
      <c r="M95" s="188" t="s">
        <v>19</v>
      </c>
      <c r="N95" s="189" t="s">
        <v>48</v>
      </c>
      <c r="O95" s="67"/>
      <c r="P95" s="190">
        <f>O95*H95</f>
        <v>0</v>
      </c>
      <c r="Q95" s="190">
        <v>0</v>
      </c>
      <c r="R95" s="190">
        <f>Q95*H95</f>
        <v>0</v>
      </c>
      <c r="S95" s="190">
        <v>0.22</v>
      </c>
      <c r="T95" s="191">
        <f>S95*H95</f>
        <v>2.1252</v>
      </c>
      <c r="U95" s="37"/>
      <c r="V95" s="37"/>
      <c r="W95" s="37"/>
      <c r="X95" s="37"/>
      <c r="Y95" s="37"/>
      <c r="Z95" s="37"/>
      <c r="AA95" s="37"/>
      <c r="AB95" s="37"/>
      <c r="AC95" s="37"/>
      <c r="AD95" s="37"/>
      <c r="AE95" s="37"/>
      <c r="AR95" s="192" t="s">
        <v>204</v>
      </c>
      <c r="AT95" s="192" t="s">
        <v>199</v>
      </c>
      <c r="AU95" s="192" t="s">
        <v>86</v>
      </c>
      <c r="AY95" s="20" t="s">
        <v>197</v>
      </c>
      <c r="BE95" s="193">
        <f>IF(N95="základní",J95,0)</f>
        <v>0</v>
      </c>
      <c r="BF95" s="193">
        <f>IF(N95="snížená",J95,0)</f>
        <v>0</v>
      </c>
      <c r="BG95" s="193">
        <f>IF(N95="zákl. přenesená",J95,0)</f>
        <v>0</v>
      </c>
      <c r="BH95" s="193">
        <f>IF(N95="sníž. přenesená",J95,0)</f>
        <v>0</v>
      </c>
      <c r="BI95" s="193">
        <f>IF(N95="nulová",J95,0)</f>
        <v>0</v>
      </c>
      <c r="BJ95" s="20" t="s">
        <v>84</v>
      </c>
      <c r="BK95" s="193">
        <f>ROUND(I95*H95,2)</f>
        <v>0</v>
      </c>
      <c r="BL95" s="20" t="s">
        <v>204</v>
      </c>
      <c r="BM95" s="192" t="s">
        <v>1120</v>
      </c>
    </row>
    <row r="96" spans="1:65" s="2" customFormat="1" ht="29.25">
      <c r="A96" s="37"/>
      <c r="B96" s="38"/>
      <c r="C96" s="39"/>
      <c r="D96" s="194" t="s">
        <v>206</v>
      </c>
      <c r="E96" s="39"/>
      <c r="F96" s="195" t="s">
        <v>608</v>
      </c>
      <c r="G96" s="39"/>
      <c r="H96" s="39"/>
      <c r="I96" s="196"/>
      <c r="J96" s="39"/>
      <c r="K96" s="39"/>
      <c r="L96" s="42"/>
      <c r="M96" s="197"/>
      <c r="N96" s="198"/>
      <c r="O96" s="67"/>
      <c r="P96" s="67"/>
      <c r="Q96" s="67"/>
      <c r="R96" s="67"/>
      <c r="S96" s="67"/>
      <c r="T96" s="68"/>
      <c r="U96" s="37"/>
      <c r="V96" s="37"/>
      <c r="W96" s="37"/>
      <c r="X96" s="37"/>
      <c r="Y96" s="37"/>
      <c r="Z96" s="37"/>
      <c r="AA96" s="37"/>
      <c r="AB96" s="37"/>
      <c r="AC96" s="37"/>
      <c r="AD96" s="37"/>
      <c r="AE96" s="37"/>
      <c r="AT96" s="20" t="s">
        <v>206</v>
      </c>
      <c r="AU96" s="20" t="s">
        <v>86</v>
      </c>
    </row>
    <row r="97" spans="1:65" s="2" customFormat="1" ht="11.25">
      <c r="A97" s="37"/>
      <c r="B97" s="38"/>
      <c r="C97" s="39"/>
      <c r="D97" s="199" t="s">
        <v>208</v>
      </c>
      <c r="E97" s="39"/>
      <c r="F97" s="200" t="s">
        <v>609</v>
      </c>
      <c r="G97" s="39"/>
      <c r="H97" s="39"/>
      <c r="I97" s="196"/>
      <c r="J97" s="39"/>
      <c r="K97" s="39"/>
      <c r="L97" s="42"/>
      <c r="M97" s="197"/>
      <c r="N97" s="198"/>
      <c r="O97" s="67"/>
      <c r="P97" s="67"/>
      <c r="Q97" s="67"/>
      <c r="R97" s="67"/>
      <c r="S97" s="67"/>
      <c r="T97" s="68"/>
      <c r="U97" s="37"/>
      <c r="V97" s="37"/>
      <c r="W97" s="37"/>
      <c r="X97" s="37"/>
      <c r="Y97" s="37"/>
      <c r="Z97" s="37"/>
      <c r="AA97" s="37"/>
      <c r="AB97" s="37"/>
      <c r="AC97" s="37"/>
      <c r="AD97" s="37"/>
      <c r="AE97" s="37"/>
      <c r="AT97" s="20" t="s">
        <v>208</v>
      </c>
      <c r="AU97" s="20" t="s">
        <v>86</v>
      </c>
    </row>
    <row r="98" spans="1:65" s="13" customFormat="1" ht="22.5">
      <c r="B98" s="201"/>
      <c r="C98" s="202"/>
      <c r="D98" s="194" t="s">
        <v>210</v>
      </c>
      <c r="E98" s="203" t="s">
        <v>19</v>
      </c>
      <c r="F98" s="204" t="s">
        <v>1121</v>
      </c>
      <c r="G98" s="202"/>
      <c r="H98" s="203" t="s">
        <v>19</v>
      </c>
      <c r="I98" s="205"/>
      <c r="J98" s="202"/>
      <c r="K98" s="202"/>
      <c r="L98" s="206"/>
      <c r="M98" s="207"/>
      <c r="N98" s="208"/>
      <c r="O98" s="208"/>
      <c r="P98" s="208"/>
      <c r="Q98" s="208"/>
      <c r="R98" s="208"/>
      <c r="S98" s="208"/>
      <c r="T98" s="209"/>
      <c r="AT98" s="210" t="s">
        <v>210</v>
      </c>
      <c r="AU98" s="210" t="s">
        <v>86</v>
      </c>
      <c r="AV98" s="13" t="s">
        <v>84</v>
      </c>
      <c r="AW98" s="13" t="s">
        <v>37</v>
      </c>
      <c r="AX98" s="13" t="s">
        <v>77</v>
      </c>
      <c r="AY98" s="210" t="s">
        <v>197</v>
      </c>
    </row>
    <row r="99" spans="1:65" s="13" customFormat="1" ht="33.75">
      <c r="B99" s="201"/>
      <c r="C99" s="202"/>
      <c r="D99" s="194" t="s">
        <v>210</v>
      </c>
      <c r="E99" s="203" t="s">
        <v>19</v>
      </c>
      <c r="F99" s="204" t="s">
        <v>1122</v>
      </c>
      <c r="G99" s="202"/>
      <c r="H99" s="203" t="s">
        <v>19</v>
      </c>
      <c r="I99" s="205"/>
      <c r="J99" s="202"/>
      <c r="K99" s="202"/>
      <c r="L99" s="206"/>
      <c r="M99" s="207"/>
      <c r="N99" s="208"/>
      <c r="O99" s="208"/>
      <c r="P99" s="208"/>
      <c r="Q99" s="208"/>
      <c r="R99" s="208"/>
      <c r="S99" s="208"/>
      <c r="T99" s="209"/>
      <c r="AT99" s="210" t="s">
        <v>210</v>
      </c>
      <c r="AU99" s="210" t="s">
        <v>86</v>
      </c>
      <c r="AV99" s="13" t="s">
        <v>84</v>
      </c>
      <c r="AW99" s="13" t="s">
        <v>37</v>
      </c>
      <c r="AX99" s="13" t="s">
        <v>77</v>
      </c>
      <c r="AY99" s="210" t="s">
        <v>197</v>
      </c>
    </row>
    <row r="100" spans="1:65" s="14" customFormat="1" ht="11.25">
      <c r="B100" s="211"/>
      <c r="C100" s="212"/>
      <c r="D100" s="194" t="s">
        <v>210</v>
      </c>
      <c r="E100" s="213" t="s">
        <v>19</v>
      </c>
      <c r="F100" s="214" t="s">
        <v>1123</v>
      </c>
      <c r="G100" s="212"/>
      <c r="H100" s="215">
        <v>4.76</v>
      </c>
      <c r="I100" s="216"/>
      <c r="J100" s="212"/>
      <c r="K100" s="212"/>
      <c r="L100" s="217"/>
      <c r="M100" s="218"/>
      <c r="N100" s="219"/>
      <c r="O100" s="219"/>
      <c r="P100" s="219"/>
      <c r="Q100" s="219"/>
      <c r="R100" s="219"/>
      <c r="S100" s="219"/>
      <c r="T100" s="220"/>
      <c r="AT100" s="221" t="s">
        <v>210</v>
      </c>
      <c r="AU100" s="221" t="s">
        <v>86</v>
      </c>
      <c r="AV100" s="14" t="s">
        <v>86</v>
      </c>
      <c r="AW100" s="14" t="s">
        <v>37</v>
      </c>
      <c r="AX100" s="14" t="s">
        <v>77</v>
      </c>
      <c r="AY100" s="221" t="s">
        <v>197</v>
      </c>
    </row>
    <row r="101" spans="1:65" s="14" customFormat="1" ht="11.25">
      <c r="B101" s="211"/>
      <c r="C101" s="212"/>
      <c r="D101" s="194" t="s">
        <v>210</v>
      </c>
      <c r="E101" s="213" t="s">
        <v>19</v>
      </c>
      <c r="F101" s="214" t="s">
        <v>1124</v>
      </c>
      <c r="G101" s="212"/>
      <c r="H101" s="215">
        <v>2.5</v>
      </c>
      <c r="I101" s="216"/>
      <c r="J101" s="212"/>
      <c r="K101" s="212"/>
      <c r="L101" s="217"/>
      <c r="M101" s="218"/>
      <c r="N101" s="219"/>
      <c r="O101" s="219"/>
      <c r="P101" s="219"/>
      <c r="Q101" s="219"/>
      <c r="R101" s="219"/>
      <c r="S101" s="219"/>
      <c r="T101" s="220"/>
      <c r="AT101" s="221" t="s">
        <v>210</v>
      </c>
      <c r="AU101" s="221" t="s">
        <v>86</v>
      </c>
      <c r="AV101" s="14" t="s">
        <v>86</v>
      </c>
      <c r="AW101" s="14" t="s">
        <v>37</v>
      </c>
      <c r="AX101" s="14" t="s">
        <v>77</v>
      </c>
      <c r="AY101" s="221" t="s">
        <v>197</v>
      </c>
    </row>
    <row r="102" spans="1:65" s="14" customFormat="1" ht="22.5">
      <c r="B102" s="211"/>
      <c r="C102" s="212"/>
      <c r="D102" s="194" t="s">
        <v>210</v>
      </c>
      <c r="E102" s="213" t="s">
        <v>19</v>
      </c>
      <c r="F102" s="214" t="s">
        <v>1125</v>
      </c>
      <c r="G102" s="212"/>
      <c r="H102" s="215">
        <v>2.4</v>
      </c>
      <c r="I102" s="216"/>
      <c r="J102" s="212"/>
      <c r="K102" s="212"/>
      <c r="L102" s="217"/>
      <c r="M102" s="218"/>
      <c r="N102" s="219"/>
      <c r="O102" s="219"/>
      <c r="P102" s="219"/>
      <c r="Q102" s="219"/>
      <c r="R102" s="219"/>
      <c r="S102" s="219"/>
      <c r="T102" s="220"/>
      <c r="AT102" s="221" t="s">
        <v>210</v>
      </c>
      <c r="AU102" s="221" t="s">
        <v>86</v>
      </c>
      <c r="AV102" s="14" t="s">
        <v>86</v>
      </c>
      <c r="AW102" s="14" t="s">
        <v>37</v>
      </c>
      <c r="AX102" s="14" t="s">
        <v>77</v>
      </c>
      <c r="AY102" s="221" t="s">
        <v>197</v>
      </c>
    </row>
    <row r="103" spans="1:65" s="15" customFormat="1" ht="11.25">
      <c r="B103" s="223"/>
      <c r="C103" s="224"/>
      <c r="D103" s="194" t="s">
        <v>210</v>
      </c>
      <c r="E103" s="225" t="s">
        <v>19</v>
      </c>
      <c r="F103" s="226" t="s">
        <v>295</v>
      </c>
      <c r="G103" s="224"/>
      <c r="H103" s="227">
        <v>9.66</v>
      </c>
      <c r="I103" s="228"/>
      <c r="J103" s="224"/>
      <c r="K103" s="224"/>
      <c r="L103" s="229"/>
      <c r="M103" s="230"/>
      <c r="N103" s="231"/>
      <c r="O103" s="231"/>
      <c r="P103" s="231"/>
      <c r="Q103" s="231"/>
      <c r="R103" s="231"/>
      <c r="S103" s="231"/>
      <c r="T103" s="232"/>
      <c r="AT103" s="233" t="s">
        <v>210</v>
      </c>
      <c r="AU103" s="233" t="s">
        <v>86</v>
      </c>
      <c r="AV103" s="15" t="s">
        <v>204</v>
      </c>
      <c r="AW103" s="15" t="s">
        <v>37</v>
      </c>
      <c r="AX103" s="15" t="s">
        <v>84</v>
      </c>
      <c r="AY103" s="233" t="s">
        <v>197</v>
      </c>
    </row>
    <row r="104" spans="1:65" s="12" customFormat="1" ht="22.9" customHeight="1">
      <c r="B104" s="165"/>
      <c r="C104" s="166"/>
      <c r="D104" s="167" t="s">
        <v>76</v>
      </c>
      <c r="E104" s="179" t="s">
        <v>204</v>
      </c>
      <c r="F104" s="179" t="s">
        <v>384</v>
      </c>
      <c r="G104" s="166"/>
      <c r="H104" s="166"/>
      <c r="I104" s="169"/>
      <c r="J104" s="180">
        <f>BK104</f>
        <v>0</v>
      </c>
      <c r="K104" s="166"/>
      <c r="L104" s="171"/>
      <c r="M104" s="172"/>
      <c r="N104" s="173"/>
      <c r="O104" s="173"/>
      <c r="P104" s="174">
        <f>SUM(P105:P119)</f>
        <v>0</v>
      </c>
      <c r="Q104" s="173"/>
      <c r="R104" s="174">
        <f>SUM(R105:R119)</f>
        <v>0.64167399999999997</v>
      </c>
      <c r="S104" s="173"/>
      <c r="T104" s="175">
        <f>SUM(T105:T119)</f>
        <v>0</v>
      </c>
      <c r="AR104" s="176" t="s">
        <v>84</v>
      </c>
      <c r="AT104" s="177" t="s">
        <v>76</v>
      </c>
      <c r="AU104" s="177" t="s">
        <v>84</v>
      </c>
      <c r="AY104" s="176" t="s">
        <v>197</v>
      </c>
      <c r="BK104" s="178">
        <f>SUM(BK105:BK119)</f>
        <v>0</v>
      </c>
    </row>
    <row r="105" spans="1:65" s="2" customFormat="1" ht="24.2" customHeight="1">
      <c r="A105" s="37"/>
      <c r="B105" s="38"/>
      <c r="C105" s="181" t="s">
        <v>86</v>
      </c>
      <c r="D105" s="181" t="s">
        <v>199</v>
      </c>
      <c r="E105" s="182" t="s">
        <v>1126</v>
      </c>
      <c r="F105" s="183" t="s">
        <v>1127</v>
      </c>
      <c r="G105" s="184" t="s">
        <v>240</v>
      </c>
      <c r="H105" s="185">
        <v>53.33</v>
      </c>
      <c r="I105" s="186"/>
      <c r="J105" s="187">
        <f>ROUND(I105*H105,2)</f>
        <v>0</v>
      </c>
      <c r="K105" s="183" t="s">
        <v>203</v>
      </c>
      <c r="L105" s="42"/>
      <c r="M105" s="188" t="s">
        <v>19</v>
      </c>
      <c r="N105" s="189" t="s">
        <v>48</v>
      </c>
      <c r="O105" s="67"/>
      <c r="P105" s="190">
        <f>O105*H105</f>
        <v>0</v>
      </c>
      <c r="Q105" s="190">
        <v>5.0000000000000001E-4</v>
      </c>
      <c r="R105" s="190">
        <f>Q105*H105</f>
        <v>2.6665000000000001E-2</v>
      </c>
      <c r="S105" s="190">
        <v>0</v>
      </c>
      <c r="T105" s="191">
        <f>S105*H105</f>
        <v>0</v>
      </c>
      <c r="U105" s="37"/>
      <c r="V105" s="37"/>
      <c r="W105" s="37"/>
      <c r="X105" s="37"/>
      <c r="Y105" s="37"/>
      <c r="Z105" s="37"/>
      <c r="AA105" s="37"/>
      <c r="AB105" s="37"/>
      <c r="AC105" s="37"/>
      <c r="AD105" s="37"/>
      <c r="AE105" s="37"/>
      <c r="AR105" s="192" t="s">
        <v>204</v>
      </c>
      <c r="AT105" s="192" t="s">
        <v>199</v>
      </c>
      <c r="AU105" s="192" t="s">
        <v>86</v>
      </c>
      <c r="AY105" s="20" t="s">
        <v>197</v>
      </c>
      <c r="BE105" s="193">
        <f>IF(N105="základní",J105,0)</f>
        <v>0</v>
      </c>
      <c r="BF105" s="193">
        <f>IF(N105="snížená",J105,0)</f>
        <v>0</v>
      </c>
      <c r="BG105" s="193">
        <f>IF(N105="zákl. přenesená",J105,0)</f>
        <v>0</v>
      </c>
      <c r="BH105" s="193">
        <f>IF(N105="sníž. přenesená",J105,0)</f>
        <v>0</v>
      </c>
      <c r="BI105" s="193">
        <f>IF(N105="nulová",J105,0)</f>
        <v>0</v>
      </c>
      <c r="BJ105" s="20" t="s">
        <v>84</v>
      </c>
      <c r="BK105" s="193">
        <f>ROUND(I105*H105,2)</f>
        <v>0</v>
      </c>
      <c r="BL105" s="20" t="s">
        <v>204</v>
      </c>
      <c r="BM105" s="192" t="s">
        <v>1128</v>
      </c>
    </row>
    <row r="106" spans="1:65" s="2" customFormat="1" ht="29.25">
      <c r="A106" s="37"/>
      <c r="B106" s="38"/>
      <c r="C106" s="39"/>
      <c r="D106" s="194" t="s">
        <v>206</v>
      </c>
      <c r="E106" s="39"/>
      <c r="F106" s="195" t="s">
        <v>1129</v>
      </c>
      <c r="G106" s="39"/>
      <c r="H106" s="39"/>
      <c r="I106" s="196"/>
      <c r="J106" s="39"/>
      <c r="K106" s="39"/>
      <c r="L106" s="42"/>
      <c r="M106" s="197"/>
      <c r="N106" s="198"/>
      <c r="O106" s="67"/>
      <c r="P106" s="67"/>
      <c r="Q106" s="67"/>
      <c r="R106" s="67"/>
      <c r="S106" s="67"/>
      <c r="T106" s="68"/>
      <c r="U106" s="37"/>
      <c r="V106" s="37"/>
      <c r="W106" s="37"/>
      <c r="X106" s="37"/>
      <c r="Y106" s="37"/>
      <c r="Z106" s="37"/>
      <c r="AA106" s="37"/>
      <c r="AB106" s="37"/>
      <c r="AC106" s="37"/>
      <c r="AD106" s="37"/>
      <c r="AE106" s="37"/>
      <c r="AT106" s="20" t="s">
        <v>206</v>
      </c>
      <c r="AU106" s="20" t="s">
        <v>86</v>
      </c>
    </row>
    <row r="107" spans="1:65" s="2" customFormat="1" ht="11.25">
      <c r="A107" s="37"/>
      <c r="B107" s="38"/>
      <c r="C107" s="39"/>
      <c r="D107" s="199" t="s">
        <v>208</v>
      </c>
      <c r="E107" s="39"/>
      <c r="F107" s="200" t="s">
        <v>1130</v>
      </c>
      <c r="G107" s="39"/>
      <c r="H107" s="39"/>
      <c r="I107" s="196"/>
      <c r="J107" s="39"/>
      <c r="K107" s="39"/>
      <c r="L107" s="42"/>
      <c r="M107" s="197"/>
      <c r="N107" s="198"/>
      <c r="O107" s="67"/>
      <c r="P107" s="67"/>
      <c r="Q107" s="67"/>
      <c r="R107" s="67"/>
      <c r="S107" s="67"/>
      <c r="T107" s="68"/>
      <c r="U107" s="37"/>
      <c r="V107" s="37"/>
      <c r="W107" s="37"/>
      <c r="X107" s="37"/>
      <c r="Y107" s="37"/>
      <c r="Z107" s="37"/>
      <c r="AA107" s="37"/>
      <c r="AB107" s="37"/>
      <c r="AC107" s="37"/>
      <c r="AD107" s="37"/>
      <c r="AE107" s="37"/>
      <c r="AT107" s="20" t="s">
        <v>208</v>
      </c>
      <c r="AU107" s="20" t="s">
        <v>86</v>
      </c>
    </row>
    <row r="108" spans="1:65" s="13" customFormat="1" ht="22.5">
      <c r="B108" s="201"/>
      <c r="C108" s="202"/>
      <c r="D108" s="194" t="s">
        <v>210</v>
      </c>
      <c r="E108" s="203" t="s">
        <v>19</v>
      </c>
      <c r="F108" s="204" t="s">
        <v>1131</v>
      </c>
      <c r="G108" s="202"/>
      <c r="H108" s="203" t="s">
        <v>19</v>
      </c>
      <c r="I108" s="205"/>
      <c r="J108" s="202"/>
      <c r="K108" s="202"/>
      <c r="L108" s="206"/>
      <c r="M108" s="207"/>
      <c r="N108" s="208"/>
      <c r="O108" s="208"/>
      <c r="P108" s="208"/>
      <c r="Q108" s="208"/>
      <c r="R108" s="208"/>
      <c r="S108" s="208"/>
      <c r="T108" s="209"/>
      <c r="AT108" s="210" t="s">
        <v>210</v>
      </c>
      <c r="AU108" s="210" t="s">
        <v>86</v>
      </c>
      <c r="AV108" s="13" t="s">
        <v>84</v>
      </c>
      <c r="AW108" s="13" t="s">
        <v>37</v>
      </c>
      <c r="AX108" s="13" t="s">
        <v>77</v>
      </c>
      <c r="AY108" s="210" t="s">
        <v>197</v>
      </c>
    </row>
    <row r="109" spans="1:65" s="13" customFormat="1" ht="33.75">
      <c r="B109" s="201"/>
      <c r="C109" s="202"/>
      <c r="D109" s="194" t="s">
        <v>210</v>
      </c>
      <c r="E109" s="203" t="s">
        <v>19</v>
      </c>
      <c r="F109" s="204" t="s">
        <v>1132</v>
      </c>
      <c r="G109" s="202"/>
      <c r="H109" s="203" t="s">
        <v>19</v>
      </c>
      <c r="I109" s="205"/>
      <c r="J109" s="202"/>
      <c r="K109" s="202"/>
      <c r="L109" s="206"/>
      <c r="M109" s="207"/>
      <c r="N109" s="208"/>
      <c r="O109" s="208"/>
      <c r="P109" s="208"/>
      <c r="Q109" s="208"/>
      <c r="R109" s="208"/>
      <c r="S109" s="208"/>
      <c r="T109" s="209"/>
      <c r="AT109" s="210" t="s">
        <v>210</v>
      </c>
      <c r="AU109" s="210" t="s">
        <v>86</v>
      </c>
      <c r="AV109" s="13" t="s">
        <v>84</v>
      </c>
      <c r="AW109" s="13" t="s">
        <v>37</v>
      </c>
      <c r="AX109" s="13" t="s">
        <v>77</v>
      </c>
      <c r="AY109" s="210" t="s">
        <v>197</v>
      </c>
    </row>
    <row r="110" spans="1:65" s="14" customFormat="1" ht="11.25">
      <c r="B110" s="211"/>
      <c r="C110" s="212"/>
      <c r="D110" s="194" t="s">
        <v>210</v>
      </c>
      <c r="E110" s="213" t="s">
        <v>19</v>
      </c>
      <c r="F110" s="214" t="s">
        <v>1133</v>
      </c>
      <c r="G110" s="212"/>
      <c r="H110" s="215">
        <v>49.58</v>
      </c>
      <c r="I110" s="216"/>
      <c r="J110" s="212"/>
      <c r="K110" s="212"/>
      <c r="L110" s="217"/>
      <c r="M110" s="218"/>
      <c r="N110" s="219"/>
      <c r="O110" s="219"/>
      <c r="P110" s="219"/>
      <c r="Q110" s="219"/>
      <c r="R110" s="219"/>
      <c r="S110" s="219"/>
      <c r="T110" s="220"/>
      <c r="AT110" s="221" t="s">
        <v>210</v>
      </c>
      <c r="AU110" s="221" t="s">
        <v>86</v>
      </c>
      <c r="AV110" s="14" t="s">
        <v>86</v>
      </c>
      <c r="AW110" s="14" t="s">
        <v>37</v>
      </c>
      <c r="AX110" s="14" t="s">
        <v>77</v>
      </c>
      <c r="AY110" s="221" t="s">
        <v>197</v>
      </c>
    </row>
    <row r="111" spans="1:65" s="13" customFormat="1" ht="33.75">
      <c r="B111" s="201"/>
      <c r="C111" s="202"/>
      <c r="D111" s="194" t="s">
        <v>210</v>
      </c>
      <c r="E111" s="203" t="s">
        <v>19</v>
      </c>
      <c r="F111" s="204" t="s">
        <v>1134</v>
      </c>
      <c r="G111" s="202"/>
      <c r="H111" s="203" t="s">
        <v>19</v>
      </c>
      <c r="I111" s="205"/>
      <c r="J111" s="202"/>
      <c r="K111" s="202"/>
      <c r="L111" s="206"/>
      <c r="M111" s="207"/>
      <c r="N111" s="208"/>
      <c r="O111" s="208"/>
      <c r="P111" s="208"/>
      <c r="Q111" s="208"/>
      <c r="R111" s="208"/>
      <c r="S111" s="208"/>
      <c r="T111" s="209"/>
      <c r="AT111" s="210" t="s">
        <v>210</v>
      </c>
      <c r="AU111" s="210" t="s">
        <v>86</v>
      </c>
      <c r="AV111" s="13" t="s">
        <v>84</v>
      </c>
      <c r="AW111" s="13" t="s">
        <v>37</v>
      </c>
      <c r="AX111" s="13" t="s">
        <v>77</v>
      </c>
      <c r="AY111" s="210" t="s">
        <v>197</v>
      </c>
    </row>
    <row r="112" spans="1:65" s="14" customFormat="1" ht="11.25">
      <c r="B112" s="211"/>
      <c r="C112" s="212"/>
      <c r="D112" s="194" t="s">
        <v>210</v>
      </c>
      <c r="E112" s="213" t="s">
        <v>19</v>
      </c>
      <c r="F112" s="214" t="s">
        <v>1135</v>
      </c>
      <c r="G112" s="212"/>
      <c r="H112" s="215">
        <v>3.75</v>
      </c>
      <c r="I112" s="216"/>
      <c r="J112" s="212"/>
      <c r="K112" s="212"/>
      <c r="L112" s="217"/>
      <c r="M112" s="218"/>
      <c r="N112" s="219"/>
      <c r="O112" s="219"/>
      <c r="P112" s="219"/>
      <c r="Q112" s="219"/>
      <c r="R112" s="219"/>
      <c r="S112" s="219"/>
      <c r="T112" s="220"/>
      <c r="AT112" s="221" t="s">
        <v>210</v>
      </c>
      <c r="AU112" s="221" t="s">
        <v>86</v>
      </c>
      <c r="AV112" s="14" t="s">
        <v>86</v>
      </c>
      <c r="AW112" s="14" t="s">
        <v>37</v>
      </c>
      <c r="AX112" s="14" t="s">
        <v>77</v>
      </c>
      <c r="AY112" s="221" t="s">
        <v>197</v>
      </c>
    </row>
    <row r="113" spans="1:65" s="15" customFormat="1" ht="11.25">
      <c r="B113" s="223"/>
      <c r="C113" s="224"/>
      <c r="D113" s="194" t="s">
        <v>210</v>
      </c>
      <c r="E113" s="225" t="s">
        <v>19</v>
      </c>
      <c r="F113" s="226" t="s">
        <v>295</v>
      </c>
      <c r="G113" s="224"/>
      <c r="H113" s="227">
        <v>53.33</v>
      </c>
      <c r="I113" s="228"/>
      <c r="J113" s="224"/>
      <c r="K113" s="224"/>
      <c r="L113" s="229"/>
      <c r="M113" s="230"/>
      <c r="N113" s="231"/>
      <c r="O113" s="231"/>
      <c r="P113" s="231"/>
      <c r="Q113" s="231"/>
      <c r="R113" s="231"/>
      <c r="S113" s="231"/>
      <c r="T113" s="232"/>
      <c r="AT113" s="233" t="s">
        <v>210</v>
      </c>
      <c r="AU113" s="233" t="s">
        <v>86</v>
      </c>
      <c r="AV113" s="15" t="s">
        <v>204</v>
      </c>
      <c r="AW113" s="15" t="s">
        <v>37</v>
      </c>
      <c r="AX113" s="15" t="s">
        <v>84</v>
      </c>
      <c r="AY113" s="233" t="s">
        <v>197</v>
      </c>
    </row>
    <row r="114" spans="1:65" s="2" customFormat="1" ht="24.2" customHeight="1">
      <c r="A114" s="37"/>
      <c r="B114" s="38"/>
      <c r="C114" s="181" t="s">
        <v>151</v>
      </c>
      <c r="D114" s="181" t="s">
        <v>199</v>
      </c>
      <c r="E114" s="182" t="s">
        <v>385</v>
      </c>
      <c r="F114" s="183" t="s">
        <v>386</v>
      </c>
      <c r="G114" s="184" t="s">
        <v>240</v>
      </c>
      <c r="H114" s="185">
        <v>410.00599999999997</v>
      </c>
      <c r="I114" s="186"/>
      <c r="J114" s="187">
        <f>ROUND(I114*H114,2)</f>
        <v>0</v>
      </c>
      <c r="K114" s="183" t="s">
        <v>203</v>
      </c>
      <c r="L114" s="42"/>
      <c r="M114" s="188" t="s">
        <v>19</v>
      </c>
      <c r="N114" s="189" t="s">
        <v>48</v>
      </c>
      <c r="O114" s="67"/>
      <c r="P114" s="190">
        <f>O114*H114</f>
        <v>0</v>
      </c>
      <c r="Q114" s="190">
        <v>1.5E-3</v>
      </c>
      <c r="R114" s="190">
        <f>Q114*H114</f>
        <v>0.61500899999999992</v>
      </c>
      <c r="S114" s="190">
        <v>0</v>
      </c>
      <c r="T114" s="191">
        <f>S114*H114</f>
        <v>0</v>
      </c>
      <c r="U114" s="37"/>
      <c r="V114" s="37"/>
      <c r="W114" s="37"/>
      <c r="X114" s="37"/>
      <c r="Y114" s="37"/>
      <c r="Z114" s="37"/>
      <c r="AA114" s="37"/>
      <c r="AB114" s="37"/>
      <c r="AC114" s="37"/>
      <c r="AD114" s="37"/>
      <c r="AE114" s="37"/>
      <c r="AR114" s="192" t="s">
        <v>204</v>
      </c>
      <c r="AT114" s="192" t="s">
        <v>199</v>
      </c>
      <c r="AU114" s="192" t="s">
        <v>86</v>
      </c>
      <c r="AY114" s="20" t="s">
        <v>197</v>
      </c>
      <c r="BE114" s="193">
        <f>IF(N114="základní",J114,0)</f>
        <v>0</v>
      </c>
      <c r="BF114" s="193">
        <f>IF(N114="snížená",J114,0)</f>
        <v>0</v>
      </c>
      <c r="BG114" s="193">
        <f>IF(N114="zákl. přenesená",J114,0)</f>
        <v>0</v>
      </c>
      <c r="BH114" s="193">
        <f>IF(N114="sníž. přenesená",J114,0)</f>
        <v>0</v>
      </c>
      <c r="BI114" s="193">
        <f>IF(N114="nulová",J114,0)</f>
        <v>0</v>
      </c>
      <c r="BJ114" s="20" t="s">
        <v>84</v>
      </c>
      <c r="BK114" s="193">
        <f>ROUND(I114*H114,2)</f>
        <v>0</v>
      </c>
      <c r="BL114" s="20" t="s">
        <v>204</v>
      </c>
      <c r="BM114" s="192" t="s">
        <v>387</v>
      </c>
    </row>
    <row r="115" spans="1:65" s="2" customFormat="1" ht="29.25">
      <c r="A115" s="37"/>
      <c r="B115" s="38"/>
      <c r="C115" s="39"/>
      <c r="D115" s="194" t="s">
        <v>206</v>
      </c>
      <c r="E115" s="39"/>
      <c r="F115" s="195" t="s">
        <v>388</v>
      </c>
      <c r="G115" s="39"/>
      <c r="H115" s="39"/>
      <c r="I115" s="196"/>
      <c r="J115" s="39"/>
      <c r="K115" s="39"/>
      <c r="L115" s="42"/>
      <c r="M115" s="197"/>
      <c r="N115" s="198"/>
      <c r="O115" s="67"/>
      <c r="P115" s="67"/>
      <c r="Q115" s="67"/>
      <c r="R115" s="67"/>
      <c r="S115" s="67"/>
      <c r="T115" s="68"/>
      <c r="U115" s="37"/>
      <c r="V115" s="37"/>
      <c r="W115" s="37"/>
      <c r="X115" s="37"/>
      <c r="Y115" s="37"/>
      <c r="Z115" s="37"/>
      <c r="AA115" s="37"/>
      <c r="AB115" s="37"/>
      <c r="AC115" s="37"/>
      <c r="AD115" s="37"/>
      <c r="AE115" s="37"/>
      <c r="AT115" s="20" t="s">
        <v>206</v>
      </c>
      <c r="AU115" s="20" t="s">
        <v>86</v>
      </c>
    </row>
    <row r="116" spans="1:65" s="2" customFormat="1" ht="11.25">
      <c r="A116" s="37"/>
      <c r="B116" s="38"/>
      <c r="C116" s="39"/>
      <c r="D116" s="199" t="s">
        <v>208</v>
      </c>
      <c r="E116" s="39"/>
      <c r="F116" s="200" t="s">
        <v>389</v>
      </c>
      <c r="G116" s="39"/>
      <c r="H116" s="39"/>
      <c r="I116" s="196"/>
      <c r="J116" s="39"/>
      <c r="K116" s="39"/>
      <c r="L116" s="42"/>
      <c r="M116" s="197"/>
      <c r="N116" s="198"/>
      <c r="O116" s="67"/>
      <c r="P116" s="67"/>
      <c r="Q116" s="67"/>
      <c r="R116" s="67"/>
      <c r="S116" s="67"/>
      <c r="T116" s="68"/>
      <c r="U116" s="37"/>
      <c r="V116" s="37"/>
      <c r="W116" s="37"/>
      <c r="X116" s="37"/>
      <c r="Y116" s="37"/>
      <c r="Z116" s="37"/>
      <c r="AA116" s="37"/>
      <c r="AB116" s="37"/>
      <c r="AC116" s="37"/>
      <c r="AD116" s="37"/>
      <c r="AE116" s="37"/>
      <c r="AT116" s="20" t="s">
        <v>208</v>
      </c>
      <c r="AU116" s="20" t="s">
        <v>86</v>
      </c>
    </row>
    <row r="117" spans="1:65" s="13" customFormat="1" ht="22.5">
      <c r="B117" s="201"/>
      <c r="C117" s="202"/>
      <c r="D117" s="194" t="s">
        <v>210</v>
      </c>
      <c r="E117" s="203" t="s">
        <v>19</v>
      </c>
      <c r="F117" s="204" t="s">
        <v>390</v>
      </c>
      <c r="G117" s="202"/>
      <c r="H117" s="203" t="s">
        <v>19</v>
      </c>
      <c r="I117" s="205"/>
      <c r="J117" s="202"/>
      <c r="K117" s="202"/>
      <c r="L117" s="206"/>
      <c r="M117" s="207"/>
      <c r="N117" s="208"/>
      <c r="O117" s="208"/>
      <c r="P117" s="208"/>
      <c r="Q117" s="208"/>
      <c r="R117" s="208"/>
      <c r="S117" s="208"/>
      <c r="T117" s="209"/>
      <c r="AT117" s="210" t="s">
        <v>210</v>
      </c>
      <c r="AU117" s="210" t="s">
        <v>86</v>
      </c>
      <c r="AV117" s="13" t="s">
        <v>84</v>
      </c>
      <c r="AW117" s="13" t="s">
        <v>37</v>
      </c>
      <c r="AX117" s="13" t="s">
        <v>77</v>
      </c>
      <c r="AY117" s="210" t="s">
        <v>197</v>
      </c>
    </row>
    <row r="118" spans="1:65" s="13" customFormat="1" ht="11.25">
      <c r="B118" s="201"/>
      <c r="C118" s="202"/>
      <c r="D118" s="194" t="s">
        <v>210</v>
      </c>
      <c r="E118" s="203" t="s">
        <v>19</v>
      </c>
      <c r="F118" s="204" t="s">
        <v>1136</v>
      </c>
      <c r="G118" s="202"/>
      <c r="H118" s="203" t="s">
        <v>19</v>
      </c>
      <c r="I118" s="205"/>
      <c r="J118" s="202"/>
      <c r="K118" s="202"/>
      <c r="L118" s="206"/>
      <c r="M118" s="207"/>
      <c r="N118" s="208"/>
      <c r="O118" s="208"/>
      <c r="P118" s="208"/>
      <c r="Q118" s="208"/>
      <c r="R118" s="208"/>
      <c r="S118" s="208"/>
      <c r="T118" s="209"/>
      <c r="AT118" s="210" t="s">
        <v>210</v>
      </c>
      <c r="AU118" s="210" t="s">
        <v>86</v>
      </c>
      <c r="AV118" s="13" t="s">
        <v>84</v>
      </c>
      <c r="AW118" s="13" t="s">
        <v>37</v>
      </c>
      <c r="AX118" s="13" t="s">
        <v>77</v>
      </c>
      <c r="AY118" s="210" t="s">
        <v>197</v>
      </c>
    </row>
    <row r="119" spans="1:65" s="14" customFormat="1" ht="11.25">
      <c r="B119" s="211"/>
      <c r="C119" s="212"/>
      <c r="D119" s="194" t="s">
        <v>210</v>
      </c>
      <c r="E119" s="213" t="s">
        <v>19</v>
      </c>
      <c r="F119" s="214" t="s">
        <v>1137</v>
      </c>
      <c r="G119" s="212"/>
      <c r="H119" s="215">
        <v>410.00599999999997</v>
      </c>
      <c r="I119" s="216"/>
      <c r="J119" s="212"/>
      <c r="K119" s="212"/>
      <c r="L119" s="217"/>
      <c r="M119" s="218"/>
      <c r="N119" s="219"/>
      <c r="O119" s="219"/>
      <c r="P119" s="219"/>
      <c r="Q119" s="219"/>
      <c r="R119" s="219"/>
      <c r="S119" s="219"/>
      <c r="T119" s="220"/>
      <c r="AT119" s="221" t="s">
        <v>210</v>
      </c>
      <c r="AU119" s="221" t="s">
        <v>86</v>
      </c>
      <c r="AV119" s="14" t="s">
        <v>86</v>
      </c>
      <c r="AW119" s="14" t="s">
        <v>37</v>
      </c>
      <c r="AX119" s="14" t="s">
        <v>84</v>
      </c>
      <c r="AY119" s="221" t="s">
        <v>197</v>
      </c>
    </row>
    <row r="120" spans="1:65" s="12" customFormat="1" ht="22.9" customHeight="1">
      <c r="B120" s="165"/>
      <c r="C120" s="166"/>
      <c r="D120" s="167" t="s">
        <v>76</v>
      </c>
      <c r="E120" s="179" t="s">
        <v>237</v>
      </c>
      <c r="F120" s="179" t="s">
        <v>393</v>
      </c>
      <c r="G120" s="166"/>
      <c r="H120" s="166"/>
      <c r="I120" s="169"/>
      <c r="J120" s="180">
        <f>BK120</f>
        <v>0</v>
      </c>
      <c r="K120" s="166"/>
      <c r="L120" s="171"/>
      <c r="M120" s="172"/>
      <c r="N120" s="173"/>
      <c r="O120" s="173"/>
      <c r="P120" s="174">
        <f>SUM(P121:P323)</f>
        <v>0</v>
      </c>
      <c r="Q120" s="173"/>
      <c r="R120" s="174">
        <f>SUM(R121:R323)</f>
        <v>85.028672670000006</v>
      </c>
      <c r="S120" s="173"/>
      <c r="T120" s="175">
        <f>SUM(T121:T323)</f>
        <v>0</v>
      </c>
      <c r="AR120" s="176" t="s">
        <v>84</v>
      </c>
      <c r="AT120" s="177" t="s">
        <v>76</v>
      </c>
      <c r="AU120" s="177" t="s">
        <v>84</v>
      </c>
      <c r="AY120" s="176" t="s">
        <v>197</v>
      </c>
      <c r="BK120" s="178">
        <f>SUM(BK121:BK323)</f>
        <v>0</v>
      </c>
    </row>
    <row r="121" spans="1:65" s="2" customFormat="1" ht="24.2" customHeight="1">
      <c r="A121" s="37"/>
      <c r="B121" s="38"/>
      <c r="C121" s="181" t="s">
        <v>204</v>
      </c>
      <c r="D121" s="181" t="s">
        <v>199</v>
      </c>
      <c r="E121" s="182" t="s">
        <v>1138</v>
      </c>
      <c r="F121" s="183" t="s">
        <v>1139</v>
      </c>
      <c r="G121" s="184" t="s">
        <v>202</v>
      </c>
      <c r="H121" s="185">
        <v>45.98</v>
      </c>
      <c r="I121" s="186"/>
      <c r="J121" s="187">
        <f>ROUND(I121*H121,2)</f>
        <v>0</v>
      </c>
      <c r="K121" s="183" t="s">
        <v>203</v>
      </c>
      <c r="L121" s="42"/>
      <c r="M121" s="188" t="s">
        <v>19</v>
      </c>
      <c r="N121" s="189" t="s">
        <v>48</v>
      </c>
      <c r="O121" s="67"/>
      <c r="P121" s="190">
        <f>O121*H121</f>
        <v>0</v>
      </c>
      <c r="Q121" s="190">
        <v>0.15826000000000001</v>
      </c>
      <c r="R121" s="190">
        <f>Q121*H121</f>
        <v>7.2767948000000002</v>
      </c>
      <c r="S121" s="190">
        <v>0</v>
      </c>
      <c r="T121" s="191">
        <f>S121*H121</f>
        <v>0</v>
      </c>
      <c r="U121" s="37"/>
      <c r="V121" s="37"/>
      <c r="W121" s="37"/>
      <c r="X121" s="37"/>
      <c r="Y121" s="37"/>
      <c r="Z121" s="37"/>
      <c r="AA121" s="37"/>
      <c r="AB121" s="37"/>
      <c r="AC121" s="37"/>
      <c r="AD121" s="37"/>
      <c r="AE121" s="37"/>
      <c r="AR121" s="192" t="s">
        <v>204</v>
      </c>
      <c r="AT121" s="192" t="s">
        <v>199</v>
      </c>
      <c r="AU121" s="192" t="s">
        <v>86</v>
      </c>
      <c r="AY121" s="20" t="s">
        <v>197</v>
      </c>
      <c r="BE121" s="193">
        <f>IF(N121="základní",J121,0)</f>
        <v>0</v>
      </c>
      <c r="BF121" s="193">
        <f>IF(N121="snížená",J121,0)</f>
        <v>0</v>
      </c>
      <c r="BG121" s="193">
        <f>IF(N121="zákl. přenesená",J121,0)</f>
        <v>0</v>
      </c>
      <c r="BH121" s="193">
        <f>IF(N121="sníž. přenesená",J121,0)</f>
        <v>0</v>
      </c>
      <c r="BI121" s="193">
        <f>IF(N121="nulová",J121,0)</f>
        <v>0</v>
      </c>
      <c r="BJ121" s="20" t="s">
        <v>84</v>
      </c>
      <c r="BK121" s="193">
        <f>ROUND(I121*H121,2)</f>
        <v>0</v>
      </c>
      <c r="BL121" s="20" t="s">
        <v>204</v>
      </c>
      <c r="BM121" s="192" t="s">
        <v>1140</v>
      </c>
    </row>
    <row r="122" spans="1:65" s="2" customFormat="1" ht="29.25">
      <c r="A122" s="37"/>
      <c r="B122" s="38"/>
      <c r="C122" s="39"/>
      <c r="D122" s="194" t="s">
        <v>206</v>
      </c>
      <c r="E122" s="39"/>
      <c r="F122" s="195" t="s">
        <v>1141</v>
      </c>
      <c r="G122" s="39"/>
      <c r="H122" s="39"/>
      <c r="I122" s="196"/>
      <c r="J122" s="39"/>
      <c r="K122" s="39"/>
      <c r="L122" s="42"/>
      <c r="M122" s="197"/>
      <c r="N122" s="198"/>
      <c r="O122" s="67"/>
      <c r="P122" s="67"/>
      <c r="Q122" s="67"/>
      <c r="R122" s="67"/>
      <c r="S122" s="67"/>
      <c r="T122" s="68"/>
      <c r="U122" s="37"/>
      <c r="V122" s="37"/>
      <c r="W122" s="37"/>
      <c r="X122" s="37"/>
      <c r="Y122" s="37"/>
      <c r="Z122" s="37"/>
      <c r="AA122" s="37"/>
      <c r="AB122" s="37"/>
      <c r="AC122" s="37"/>
      <c r="AD122" s="37"/>
      <c r="AE122" s="37"/>
      <c r="AT122" s="20" t="s">
        <v>206</v>
      </c>
      <c r="AU122" s="20" t="s">
        <v>86</v>
      </c>
    </row>
    <row r="123" spans="1:65" s="2" customFormat="1" ht="11.25">
      <c r="A123" s="37"/>
      <c r="B123" s="38"/>
      <c r="C123" s="39"/>
      <c r="D123" s="199" t="s">
        <v>208</v>
      </c>
      <c r="E123" s="39"/>
      <c r="F123" s="200" t="s">
        <v>1142</v>
      </c>
      <c r="G123" s="39"/>
      <c r="H123" s="39"/>
      <c r="I123" s="196"/>
      <c r="J123" s="39"/>
      <c r="K123" s="39"/>
      <c r="L123" s="42"/>
      <c r="M123" s="197"/>
      <c r="N123" s="198"/>
      <c r="O123" s="67"/>
      <c r="P123" s="67"/>
      <c r="Q123" s="67"/>
      <c r="R123" s="67"/>
      <c r="S123" s="67"/>
      <c r="T123" s="68"/>
      <c r="U123" s="37"/>
      <c r="V123" s="37"/>
      <c r="W123" s="37"/>
      <c r="X123" s="37"/>
      <c r="Y123" s="37"/>
      <c r="Z123" s="37"/>
      <c r="AA123" s="37"/>
      <c r="AB123" s="37"/>
      <c r="AC123" s="37"/>
      <c r="AD123" s="37"/>
      <c r="AE123" s="37"/>
      <c r="AT123" s="20" t="s">
        <v>208</v>
      </c>
      <c r="AU123" s="20" t="s">
        <v>86</v>
      </c>
    </row>
    <row r="124" spans="1:65" s="2" customFormat="1" ht="78">
      <c r="A124" s="37"/>
      <c r="B124" s="38"/>
      <c r="C124" s="39"/>
      <c r="D124" s="194" t="s">
        <v>252</v>
      </c>
      <c r="E124" s="39"/>
      <c r="F124" s="222" t="s">
        <v>1143</v>
      </c>
      <c r="G124" s="39"/>
      <c r="H124" s="39"/>
      <c r="I124" s="196"/>
      <c r="J124" s="39"/>
      <c r="K124" s="39"/>
      <c r="L124" s="42"/>
      <c r="M124" s="197"/>
      <c r="N124" s="198"/>
      <c r="O124" s="67"/>
      <c r="P124" s="67"/>
      <c r="Q124" s="67"/>
      <c r="R124" s="67"/>
      <c r="S124" s="67"/>
      <c r="T124" s="68"/>
      <c r="U124" s="37"/>
      <c r="V124" s="37"/>
      <c r="W124" s="37"/>
      <c r="X124" s="37"/>
      <c r="Y124" s="37"/>
      <c r="Z124" s="37"/>
      <c r="AA124" s="37"/>
      <c r="AB124" s="37"/>
      <c r="AC124" s="37"/>
      <c r="AD124" s="37"/>
      <c r="AE124" s="37"/>
      <c r="AT124" s="20" t="s">
        <v>252</v>
      </c>
      <c r="AU124" s="20" t="s">
        <v>86</v>
      </c>
    </row>
    <row r="125" spans="1:65" s="13" customFormat="1" ht="22.5">
      <c r="B125" s="201"/>
      <c r="C125" s="202"/>
      <c r="D125" s="194" t="s">
        <v>210</v>
      </c>
      <c r="E125" s="203" t="s">
        <v>19</v>
      </c>
      <c r="F125" s="204" t="s">
        <v>1144</v>
      </c>
      <c r="G125" s="202"/>
      <c r="H125" s="203" t="s">
        <v>19</v>
      </c>
      <c r="I125" s="205"/>
      <c r="J125" s="202"/>
      <c r="K125" s="202"/>
      <c r="L125" s="206"/>
      <c r="M125" s="207"/>
      <c r="N125" s="208"/>
      <c r="O125" s="208"/>
      <c r="P125" s="208"/>
      <c r="Q125" s="208"/>
      <c r="R125" s="208"/>
      <c r="S125" s="208"/>
      <c r="T125" s="209"/>
      <c r="AT125" s="210" t="s">
        <v>210</v>
      </c>
      <c r="AU125" s="210" t="s">
        <v>86</v>
      </c>
      <c r="AV125" s="13" t="s">
        <v>84</v>
      </c>
      <c r="AW125" s="13" t="s">
        <v>37</v>
      </c>
      <c r="AX125" s="13" t="s">
        <v>77</v>
      </c>
      <c r="AY125" s="210" t="s">
        <v>197</v>
      </c>
    </row>
    <row r="126" spans="1:65" s="13" customFormat="1" ht="22.5">
      <c r="B126" s="201"/>
      <c r="C126" s="202"/>
      <c r="D126" s="194" t="s">
        <v>210</v>
      </c>
      <c r="E126" s="203" t="s">
        <v>19</v>
      </c>
      <c r="F126" s="204" t="s">
        <v>1145</v>
      </c>
      <c r="G126" s="202"/>
      <c r="H126" s="203" t="s">
        <v>19</v>
      </c>
      <c r="I126" s="205"/>
      <c r="J126" s="202"/>
      <c r="K126" s="202"/>
      <c r="L126" s="206"/>
      <c r="M126" s="207"/>
      <c r="N126" s="208"/>
      <c r="O126" s="208"/>
      <c r="P126" s="208"/>
      <c r="Q126" s="208"/>
      <c r="R126" s="208"/>
      <c r="S126" s="208"/>
      <c r="T126" s="209"/>
      <c r="AT126" s="210" t="s">
        <v>210</v>
      </c>
      <c r="AU126" s="210" t="s">
        <v>86</v>
      </c>
      <c r="AV126" s="13" t="s">
        <v>84</v>
      </c>
      <c r="AW126" s="13" t="s">
        <v>37</v>
      </c>
      <c r="AX126" s="13" t="s">
        <v>77</v>
      </c>
      <c r="AY126" s="210" t="s">
        <v>197</v>
      </c>
    </row>
    <row r="127" spans="1:65" s="13" customFormat="1" ht="11.25">
      <c r="B127" s="201"/>
      <c r="C127" s="202"/>
      <c r="D127" s="194" t="s">
        <v>210</v>
      </c>
      <c r="E127" s="203" t="s">
        <v>19</v>
      </c>
      <c r="F127" s="204" t="s">
        <v>1146</v>
      </c>
      <c r="G127" s="202"/>
      <c r="H127" s="203" t="s">
        <v>19</v>
      </c>
      <c r="I127" s="205"/>
      <c r="J127" s="202"/>
      <c r="K127" s="202"/>
      <c r="L127" s="206"/>
      <c r="M127" s="207"/>
      <c r="N127" s="208"/>
      <c r="O127" s="208"/>
      <c r="P127" s="208"/>
      <c r="Q127" s="208"/>
      <c r="R127" s="208"/>
      <c r="S127" s="208"/>
      <c r="T127" s="209"/>
      <c r="AT127" s="210" t="s">
        <v>210</v>
      </c>
      <c r="AU127" s="210" t="s">
        <v>86</v>
      </c>
      <c r="AV127" s="13" t="s">
        <v>84</v>
      </c>
      <c r="AW127" s="13" t="s">
        <v>37</v>
      </c>
      <c r="AX127" s="13" t="s">
        <v>77</v>
      </c>
      <c r="AY127" s="210" t="s">
        <v>197</v>
      </c>
    </row>
    <row r="128" spans="1:65" s="14" customFormat="1" ht="11.25">
      <c r="B128" s="211"/>
      <c r="C128" s="212"/>
      <c r="D128" s="194" t="s">
        <v>210</v>
      </c>
      <c r="E128" s="213" t="s">
        <v>19</v>
      </c>
      <c r="F128" s="214" t="s">
        <v>1147</v>
      </c>
      <c r="G128" s="212"/>
      <c r="H128" s="215">
        <v>45.98</v>
      </c>
      <c r="I128" s="216"/>
      <c r="J128" s="212"/>
      <c r="K128" s="212"/>
      <c r="L128" s="217"/>
      <c r="M128" s="218"/>
      <c r="N128" s="219"/>
      <c r="O128" s="219"/>
      <c r="P128" s="219"/>
      <c r="Q128" s="219"/>
      <c r="R128" s="219"/>
      <c r="S128" s="219"/>
      <c r="T128" s="220"/>
      <c r="AT128" s="221" t="s">
        <v>210</v>
      </c>
      <c r="AU128" s="221" t="s">
        <v>86</v>
      </c>
      <c r="AV128" s="14" t="s">
        <v>86</v>
      </c>
      <c r="AW128" s="14" t="s">
        <v>37</v>
      </c>
      <c r="AX128" s="14" t="s">
        <v>84</v>
      </c>
      <c r="AY128" s="221" t="s">
        <v>197</v>
      </c>
    </row>
    <row r="129" spans="1:65" s="2" customFormat="1" ht="24.2" customHeight="1">
      <c r="A129" s="37"/>
      <c r="B129" s="38"/>
      <c r="C129" s="181" t="s">
        <v>237</v>
      </c>
      <c r="D129" s="181" t="s">
        <v>199</v>
      </c>
      <c r="E129" s="182" t="s">
        <v>1148</v>
      </c>
      <c r="F129" s="183" t="s">
        <v>1149</v>
      </c>
      <c r="G129" s="184" t="s">
        <v>202</v>
      </c>
      <c r="H129" s="185">
        <v>89.17</v>
      </c>
      <c r="I129" s="186"/>
      <c r="J129" s="187">
        <f>ROUND(I129*H129,2)</f>
        <v>0</v>
      </c>
      <c r="K129" s="183" t="s">
        <v>469</v>
      </c>
      <c r="L129" s="42"/>
      <c r="M129" s="188" t="s">
        <v>19</v>
      </c>
      <c r="N129" s="189" t="s">
        <v>48</v>
      </c>
      <c r="O129" s="67"/>
      <c r="P129" s="190">
        <f>O129*H129</f>
        <v>0</v>
      </c>
      <c r="Q129" s="190">
        <v>0.02</v>
      </c>
      <c r="R129" s="190">
        <f>Q129*H129</f>
        <v>1.7834000000000001</v>
      </c>
      <c r="S129" s="190">
        <v>0</v>
      </c>
      <c r="T129" s="191">
        <f>S129*H129</f>
        <v>0</v>
      </c>
      <c r="U129" s="37"/>
      <c r="V129" s="37"/>
      <c r="W129" s="37"/>
      <c r="X129" s="37"/>
      <c r="Y129" s="37"/>
      <c r="Z129" s="37"/>
      <c r="AA129" s="37"/>
      <c r="AB129" s="37"/>
      <c r="AC129" s="37"/>
      <c r="AD129" s="37"/>
      <c r="AE129" s="37"/>
      <c r="AR129" s="192" t="s">
        <v>204</v>
      </c>
      <c r="AT129" s="192" t="s">
        <v>199</v>
      </c>
      <c r="AU129" s="192" t="s">
        <v>86</v>
      </c>
      <c r="AY129" s="20" t="s">
        <v>197</v>
      </c>
      <c r="BE129" s="193">
        <f>IF(N129="základní",J129,0)</f>
        <v>0</v>
      </c>
      <c r="BF129" s="193">
        <f>IF(N129="snížená",J129,0)</f>
        <v>0</v>
      </c>
      <c r="BG129" s="193">
        <f>IF(N129="zákl. přenesená",J129,0)</f>
        <v>0</v>
      </c>
      <c r="BH129" s="193">
        <f>IF(N129="sníž. přenesená",J129,0)</f>
        <v>0</v>
      </c>
      <c r="BI129" s="193">
        <f>IF(N129="nulová",J129,0)</f>
        <v>0</v>
      </c>
      <c r="BJ129" s="20" t="s">
        <v>84</v>
      </c>
      <c r="BK129" s="193">
        <f>ROUND(I129*H129,2)</f>
        <v>0</v>
      </c>
      <c r="BL129" s="20" t="s">
        <v>204</v>
      </c>
      <c r="BM129" s="192" t="s">
        <v>1150</v>
      </c>
    </row>
    <row r="130" spans="1:65" s="2" customFormat="1" ht="11.25">
      <c r="A130" s="37"/>
      <c r="B130" s="38"/>
      <c r="C130" s="39"/>
      <c r="D130" s="194" t="s">
        <v>206</v>
      </c>
      <c r="E130" s="39"/>
      <c r="F130" s="195" t="s">
        <v>1149</v>
      </c>
      <c r="G130" s="39"/>
      <c r="H130" s="39"/>
      <c r="I130" s="196"/>
      <c r="J130" s="39"/>
      <c r="K130" s="39"/>
      <c r="L130" s="42"/>
      <c r="M130" s="197"/>
      <c r="N130" s="198"/>
      <c r="O130" s="67"/>
      <c r="P130" s="67"/>
      <c r="Q130" s="67"/>
      <c r="R130" s="67"/>
      <c r="S130" s="67"/>
      <c r="T130" s="68"/>
      <c r="U130" s="37"/>
      <c r="V130" s="37"/>
      <c r="W130" s="37"/>
      <c r="X130" s="37"/>
      <c r="Y130" s="37"/>
      <c r="Z130" s="37"/>
      <c r="AA130" s="37"/>
      <c r="AB130" s="37"/>
      <c r="AC130" s="37"/>
      <c r="AD130" s="37"/>
      <c r="AE130" s="37"/>
      <c r="AT130" s="20" t="s">
        <v>206</v>
      </c>
      <c r="AU130" s="20" t="s">
        <v>86</v>
      </c>
    </row>
    <row r="131" spans="1:65" s="13" customFormat="1" ht="22.5">
      <c r="B131" s="201"/>
      <c r="C131" s="202"/>
      <c r="D131" s="194" t="s">
        <v>210</v>
      </c>
      <c r="E131" s="203" t="s">
        <v>19</v>
      </c>
      <c r="F131" s="204" t="s">
        <v>1144</v>
      </c>
      <c r="G131" s="202"/>
      <c r="H131" s="203" t="s">
        <v>19</v>
      </c>
      <c r="I131" s="205"/>
      <c r="J131" s="202"/>
      <c r="K131" s="202"/>
      <c r="L131" s="206"/>
      <c r="M131" s="207"/>
      <c r="N131" s="208"/>
      <c r="O131" s="208"/>
      <c r="P131" s="208"/>
      <c r="Q131" s="208"/>
      <c r="R131" s="208"/>
      <c r="S131" s="208"/>
      <c r="T131" s="209"/>
      <c r="AT131" s="210" t="s">
        <v>210</v>
      </c>
      <c r="AU131" s="210" t="s">
        <v>86</v>
      </c>
      <c r="AV131" s="13" t="s">
        <v>84</v>
      </c>
      <c r="AW131" s="13" t="s">
        <v>37</v>
      </c>
      <c r="AX131" s="13" t="s">
        <v>77</v>
      </c>
      <c r="AY131" s="210" t="s">
        <v>197</v>
      </c>
    </row>
    <row r="132" spans="1:65" s="13" customFormat="1" ht="11.25">
      <c r="B132" s="201"/>
      <c r="C132" s="202"/>
      <c r="D132" s="194" t="s">
        <v>210</v>
      </c>
      <c r="E132" s="203" t="s">
        <v>19</v>
      </c>
      <c r="F132" s="204" t="s">
        <v>1151</v>
      </c>
      <c r="G132" s="202"/>
      <c r="H132" s="203" t="s">
        <v>19</v>
      </c>
      <c r="I132" s="205"/>
      <c r="J132" s="202"/>
      <c r="K132" s="202"/>
      <c r="L132" s="206"/>
      <c r="M132" s="207"/>
      <c r="N132" s="208"/>
      <c r="O132" s="208"/>
      <c r="P132" s="208"/>
      <c r="Q132" s="208"/>
      <c r="R132" s="208"/>
      <c r="S132" s="208"/>
      <c r="T132" s="209"/>
      <c r="AT132" s="210" t="s">
        <v>210</v>
      </c>
      <c r="AU132" s="210" t="s">
        <v>86</v>
      </c>
      <c r="AV132" s="13" t="s">
        <v>84</v>
      </c>
      <c r="AW132" s="13" t="s">
        <v>37</v>
      </c>
      <c r="AX132" s="13" t="s">
        <v>77</v>
      </c>
      <c r="AY132" s="210" t="s">
        <v>197</v>
      </c>
    </row>
    <row r="133" spans="1:65" s="14" customFormat="1" ht="11.25">
      <c r="B133" s="211"/>
      <c r="C133" s="212"/>
      <c r="D133" s="194" t="s">
        <v>210</v>
      </c>
      <c r="E133" s="213" t="s">
        <v>19</v>
      </c>
      <c r="F133" s="214" t="s">
        <v>1147</v>
      </c>
      <c r="G133" s="212"/>
      <c r="H133" s="215">
        <v>45.98</v>
      </c>
      <c r="I133" s="216"/>
      <c r="J133" s="212"/>
      <c r="K133" s="212"/>
      <c r="L133" s="217"/>
      <c r="M133" s="218"/>
      <c r="N133" s="219"/>
      <c r="O133" s="219"/>
      <c r="P133" s="219"/>
      <c r="Q133" s="219"/>
      <c r="R133" s="219"/>
      <c r="S133" s="219"/>
      <c r="T133" s="220"/>
      <c r="AT133" s="221" t="s">
        <v>210</v>
      </c>
      <c r="AU133" s="221" t="s">
        <v>86</v>
      </c>
      <c r="AV133" s="14" t="s">
        <v>86</v>
      </c>
      <c r="AW133" s="14" t="s">
        <v>37</v>
      </c>
      <c r="AX133" s="14" t="s">
        <v>77</v>
      </c>
      <c r="AY133" s="221" t="s">
        <v>197</v>
      </c>
    </row>
    <row r="134" spans="1:65" s="16" customFormat="1" ht="11.25">
      <c r="B134" s="251"/>
      <c r="C134" s="252"/>
      <c r="D134" s="194" t="s">
        <v>210</v>
      </c>
      <c r="E134" s="253" t="s">
        <v>19</v>
      </c>
      <c r="F134" s="254" t="s">
        <v>661</v>
      </c>
      <c r="G134" s="252"/>
      <c r="H134" s="255">
        <v>45.98</v>
      </c>
      <c r="I134" s="256"/>
      <c r="J134" s="252"/>
      <c r="K134" s="252"/>
      <c r="L134" s="257"/>
      <c r="M134" s="258"/>
      <c r="N134" s="259"/>
      <c r="O134" s="259"/>
      <c r="P134" s="259"/>
      <c r="Q134" s="259"/>
      <c r="R134" s="259"/>
      <c r="S134" s="259"/>
      <c r="T134" s="260"/>
      <c r="AT134" s="261" t="s">
        <v>210</v>
      </c>
      <c r="AU134" s="261" t="s">
        <v>86</v>
      </c>
      <c r="AV134" s="16" t="s">
        <v>151</v>
      </c>
      <c r="AW134" s="16" t="s">
        <v>37</v>
      </c>
      <c r="AX134" s="16" t="s">
        <v>77</v>
      </c>
      <c r="AY134" s="261" t="s">
        <v>197</v>
      </c>
    </row>
    <row r="135" spans="1:65" s="13" customFormat="1" ht="22.5">
      <c r="B135" s="201"/>
      <c r="C135" s="202"/>
      <c r="D135" s="194" t="s">
        <v>210</v>
      </c>
      <c r="E135" s="203" t="s">
        <v>19</v>
      </c>
      <c r="F135" s="204" t="s">
        <v>1152</v>
      </c>
      <c r="G135" s="202"/>
      <c r="H135" s="203" t="s">
        <v>19</v>
      </c>
      <c r="I135" s="205"/>
      <c r="J135" s="202"/>
      <c r="K135" s="202"/>
      <c r="L135" s="206"/>
      <c r="M135" s="207"/>
      <c r="N135" s="208"/>
      <c r="O135" s="208"/>
      <c r="P135" s="208"/>
      <c r="Q135" s="208"/>
      <c r="R135" s="208"/>
      <c r="S135" s="208"/>
      <c r="T135" s="209"/>
      <c r="AT135" s="210" t="s">
        <v>210</v>
      </c>
      <c r="AU135" s="210" t="s">
        <v>86</v>
      </c>
      <c r="AV135" s="13" t="s">
        <v>84</v>
      </c>
      <c r="AW135" s="13" t="s">
        <v>37</v>
      </c>
      <c r="AX135" s="13" t="s">
        <v>77</v>
      </c>
      <c r="AY135" s="210" t="s">
        <v>197</v>
      </c>
    </row>
    <row r="136" spans="1:65" s="14" customFormat="1" ht="11.25">
      <c r="B136" s="211"/>
      <c r="C136" s="212"/>
      <c r="D136" s="194" t="s">
        <v>210</v>
      </c>
      <c r="E136" s="213" t="s">
        <v>19</v>
      </c>
      <c r="F136" s="214" t="s">
        <v>1153</v>
      </c>
      <c r="G136" s="212"/>
      <c r="H136" s="215">
        <v>8.1199999999999992</v>
      </c>
      <c r="I136" s="216"/>
      <c r="J136" s="212"/>
      <c r="K136" s="212"/>
      <c r="L136" s="217"/>
      <c r="M136" s="218"/>
      <c r="N136" s="219"/>
      <c r="O136" s="219"/>
      <c r="P136" s="219"/>
      <c r="Q136" s="219"/>
      <c r="R136" s="219"/>
      <c r="S136" s="219"/>
      <c r="T136" s="220"/>
      <c r="AT136" s="221" t="s">
        <v>210</v>
      </c>
      <c r="AU136" s="221" t="s">
        <v>86</v>
      </c>
      <c r="AV136" s="14" t="s">
        <v>86</v>
      </c>
      <c r="AW136" s="14" t="s">
        <v>37</v>
      </c>
      <c r="AX136" s="14" t="s">
        <v>77</v>
      </c>
      <c r="AY136" s="221" t="s">
        <v>197</v>
      </c>
    </row>
    <row r="137" spans="1:65" s="14" customFormat="1" ht="22.5">
      <c r="B137" s="211"/>
      <c r="C137" s="212"/>
      <c r="D137" s="194" t="s">
        <v>210</v>
      </c>
      <c r="E137" s="213" t="s">
        <v>19</v>
      </c>
      <c r="F137" s="214" t="s">
        <v>1154</v>
      </c>
      <c r="G137" s="212"/>
      <c r="H137" s="215">
        <v>23.18</v>
      </c>
      <c r="I137" s="216"/>
      <c r="J137" s="212"/>
      <c r="K137" s="212"/>
      <c r="L137" s="217"/>
      <c r="M137" s="218"/>
      <c r="N137" s="219"/>
      <c r="O137" s="219"/>
      <c r="P137" s="219"/>
      <c r="Q137" s="219"/>
      <c r="R137" s="219"/>
      <c r="S137" s="219"/>
      <c r="T137" s="220"/>
      <c r="AT137" s="221" t="s">
        <v>210</v>
      </c>
      <c r="AU137" s="221" t="s">
        <v>86</v>
      </c>
      <c r="AV137" s="14" t="s">
        <v>86</v>
      </c>
      <c r="AW137" s="14" t="s">
        <v>37</v>
      </c>
      <c r="AX137" s="14" t="s">
        <v>77</v>
      </c>
      <c r="AY137" s="221" t="s">
        <v>197</v>
      </c>
    </row>
    <row r="138" spans="1:65" s="16" customFormat="1" ht="11.25">
      <c r="B138" s="251"/>
      <c r="C138" s="252"/>
      <c r="D138" s="194" t="s">
        <v>210</v>
      </c>
      <c r="E138" s="253" t="s">
        <v>19</v>
      </c>
      <c r="F138" s="254" t="s">
        <v>661</v>
      </c>
      <c r="G138" s="252"/>
      <c r="H138" s="255">
        <v>31.3</v>
      </c>
      <c r="I138" s="256"/>
      <c r="J138" s="252"/>
      <c r="K138" s="252"/>
      <c r="L138" s="257"/>
      <c r="M138" s="258"/>
      <c r="N138" s="259"/>
      <c r="O138" s="259"/>
      <c r="P138" s="259"/>
      <c r="Q138" s="259"/>
      <c r="R138" s="259"/>
      <c r="S138" s="259"/>
      <c r="T138" s="260"/>
      <c r="AT138" s="261" t="s">
        <v>210</v>
      </c>
      <c r="AU138" s="261" t="s">
        <v>86</v>
      </c>
      <c r="AV138" s="16" t="s">
        <v>151</v>
      </c>
      <c r="AW138" s="16" t="s">
        <v>37</v>
      </c>
      <c r="AX138" s="16" t="s">
        <v>77</v>
      </c>
      <c r="AY138" s="261" t="s">
        <v>197</v>
      </c>
    </row>
    <row r="139" spans="1:65" s="13" customFormat="1" ht="33.75">
      <c r="B139" s="201"/>
      <c r="C139" s="202"/>
      <c r="D139" s="194" t="s">
        <v>210</v>
      </c>
      <c r="E139" s="203" t="s">
        <v>19</v>
      </c>
      <c r="F139" s="204" t="s">
        <v>1155</v>
      </c>
      <c r="G139" s="202"/>
      <c r="H139" s="203" t="s">
        <v>19</v>
      </c>
      <c r="I139" s="205"/>
      <c r="J139" s="202"/>
      <c r="K139" s="202"/>
      <c r="L139" s="206"/>
      <c r="M139" s="207"/>
      <c r="N139" s="208"/>
      <c r="O139" s="208"/>
      <c r="P139" s="208"/>
      <c r="Q139" s="208"/>
      <c r="R139" s="208"/>
      <c r="S139" s="208"/>
      <c r="T139" s="209"/>
      <c r="AT139" s="210" t="s">
        <v>210</v>
      </c>
      <c r="AU139" s="210" t="s">
        <v>86</v>
      </c>
      <c r="AV139" s="13" t="s">
        <v>84</v>
      </c>
      <c r="AW139" s="13" t="s">
        <v>37</v>
      </c>
      <c r="AX139" s="13" t="s">
        <v>77</v>
      </c>
      <c r="AY139" s="210" t="s">
        <v>197</v>
      </c>
    </row>
    <row r="140" spans="1:65" s="13" customFormat="1" ht="22.5">
      <c r="B140" s="201"/>
      <c r="C140" s="202"/>
      <c r="D140" s="194" t="s">
        <v>210</v>
      </c>
      <c r="E140" s="203" t="s">
        <v>19</v>
      </c>
      <c r="F140" s="204" t="s">
        <v>1156</v>
      </c>
      <c r="G140" s="202"/>
      <c r="H140" s="203" t="s">
        <v>19</v>
      </c>
      <c r="I140" s="205"/>
      <c r="J140" s="202"/>
      <c r="K140" s="202"/>
      <c r="L140" s="206"/>
      <c r="M140" s="207"/>
      <c r="N140" s="208"/>
      <c r="O140" s="208"/>
      <c r="P140" s="208"/>
      <c r="Q140" s="208"/>
      <c r="R140" s="208"/>
      <c r="S140" s="208"/>
      <c r="T140" s="209"/>
      <c r="AT140" s="210" t="s">
        <v>210</v>
      </c>
      <c r="AU140" s="210" t="s">
        <v>86</v>
      </c>
      <c r="AV140" s="13" t="s">
        <v>84</v>
      </c>
      <c r="AW140" s="13" t="s">
        <v>37</v>
      </c>
      <c r="AX140" s="13" t="s">
        <v>77</v>
      </c>
      <c r="AY140" s="210" t="s">
        <v>197</v>
      </c>
    </row>
    <row r="141" spans="1:65" s="13" customFormat="1" ht="11.25">
      <c r="B141" s="201"/>
      <c r="C141" s="202"/>
      <c r="D141" s="194" t="s">
        <v>210</v>
      </c>
      <c r="E141" s="203" t="s">
        <v>19</v>
      </c>
      <c r="F141" s="204" t="s">
        <v>1151</v>
      </c>
      <c r="G141" s="202"/>
      <c r="H141" s="203" t="s">
        <v>19</v>
      </c>
      <c r="I141" s="205"/>
      <c r="J141" s="202"/>
      <c r="K141" s="202"/>
      <c r="L141" s="206"/>
      <c r="M141" s="207"/>
      <c r="N141" s="208"/>
      <c r="O141" s="208"/>
      <c r="P141" s="208"/>
      <c r="Q141" s="208"/>
      <c r="R141" s="208"/>
      <c r="S141" s="208"/>
      <c r="T141" s="209"/>
      <c r="AT141" s="210" t="s">
        <v>210</v>
      </c>
      <c r="AU141" s="210" t="s">
        <v>86</v>
      </c>
      <c r="AV141" s="13" t="s">
        <v>84</v>
      </c>
      <c r="AW141" s="13" t="s">
        <v>37</v>
      </c>
      <c r="AX141" s="13" t="s">
        <v>77</v>
      </c>
      <c r="AY141" s="210" t="s">
        <v>197</v>
      </c>
    </row>
    <row r="142" spans="1:65" s="14" customFormat="1" ht="11.25">
      <c r="B142" s="211"/>
      <c r="C142" s="212"/>
      <c r="D142" s="194" t="s">
        <v>210</v>
      </c>
      <c r="E142" s="213" t="s">
        <v>19</v>
      </c>
      <c r="F142" s="214" t="s">
        <v>1157</v>
      </c>
      <c r="G142" s="212"/>
      <c r="H142" s="215">
        <v>11.89</v>
      </c>
      <c r="I142" s="216"/>
      <c r="J142" s="212"/>
      <c r="K142" s="212"/>
      <c r="L142" s="217"/>
      <c r="M142" s="218"/>
      <c r="N142" s="219"/>
      <c r="O142" s="219"/>
      <c r="P142" s="219"/>
      <c r="Q142" s="219"/>
      <c r="R142" s="219"/>
      <c r="S142" s="219"/>
      <c r="T142" s="220"/>
      <c r="AT142" s="221" t="s">
        <v>210</v>
      </c>
      <c r="AU142" s="221" t="s">
        <v>86</v>
      </c>
      <c r="AV142" s="14" t="s">
        <v>86</v>
      </c>
      <c r="AW142" s="14" t="s">
        <v>37</v>
      </c>
      <c r="AX142" s="14" t="s">
        <v>77</v>
      </c>
      <c r="AY142" s="221" t="s">
        <v>197</v>
      </c>
    </row>
    <row r="143" spans="1:65" s="15" customFormat="1" ht="11.25">
      <c r="B143" s="223"/>
      <c r="C143" s="224"/>
      <c r="D143" s="194" t="s">
        <v>210</v>
      </c>
      <c r="E143" s="225" t="s">
        <v>19</v>
      </c>
      <c r="F143" s="226" t="s">
        <v>295</v>
      </c>
      <c r="G143" s="224"/>
      <c r="H143" s="227">
        <v>89.17</v>
      </c>
      <c r="I143" s="228"/>
      <c r="J143" s="224"/>
      <c r="K143" s="224"/>
      <c r="L143" s="229"/>
      <c r="M143" s="230"/>
      <c r="N143" s="231"/>
      <c r="O143" s="231"/>
      <c r="P143" s="231"/>
      <c r="Q143" s="231"/>
      <c r="R143" s="231"/>
      <c r="S143" s="231"/>
      <c r="T143" s="232"/>
      <c r="AT143" s="233" t="s">
        <v>210</v>
      </c>
      <c r="AU143" s="233" t="s">
        <v>86</v>
      </c>
      <c r="AV143" s="15" t="s">
        <v>204</v>
      </c>
      <c r="AW143" s="15" t="s">
        <v>37</v>
      </c>
      <c r="AX143" s="15" t="s">
        <v>84</v>
      </c>
      <c r="AY143" s="233" t="s">
        <v>197</v>
      </c>
    </row>
    <row r="144" spans="1:65" s="2" customFormat="1" ht="24.2" customHeight="1">
      <c r="A144" s="37"/>
      <c r="B144" s="38"/>
      <c r="C144" s="181" t="s">
        <v>246</v>
      </c>
      <c r="D144" s="181" t="s">
        <v>199</v>
      </c>
      <c r="E144" s="182" t="s">
        <v>1158</v>
      </c>
      <c r="F144" s="183" t="s">
        <v>1159</v>
      </c>
      <c r="G144" s="184" t="s">
        <v>202</v>
      </c>
      <c r="H144" s="185">
        <v>11.89</v>
      </c>
      <c r="I144" s="186"/>
      <c r="J144" s="187">
        <f>ROUND(I144*H144,2)</f>
        <v>0</v>
      </c>
      <c r="K144" s="183" t="s">
        <v>203</v>
      </c>
      <c r="L144" s="42"/>
      <c r="M144" s="188" t="s">
        <v>19</v>
      </c>
      <c r="N144" s="189" t="s">
        <v>48</v>
      </c>
      <c r="O144" s="67"/>
      <c r="P144" s="190">
        <f>O144*H144</f>
        <v>0</v>
      </c>
      <c r="Q144" s="190">
        <v>0.23</v>
      </c>
      <c r="R144" s="190">
        <f>Q144*H144</f>
        <v>2.7347000000000001</v>
      </c>
      <c r="S144" s="190">
        <v>0</v>
      </c>
      <c r="T144" s="191">
        <f>S144*H144</f>
        <v>0</v>
      </c>
      <c r="U144" s="37"/>
      <c r="V144" s="37"/>
      <c r="W144" s="37"/>
      <c r="X144" s="37"/>
      <c r="Y144" s="37"/>
      <c r="Z144" s="37"/>
      <c r="AA144" s="37"/>
      <c r="AB144" s="37"/>
      <c r="AC144" s="37"/>
      <c r="AD144" s="37"/>
      <c r="AE144" s="37"/>
      <c r="AR144" s="192" t="s">
        <v>204</v>
      </c>
      <c r="AT144" s="192" t="s">
        <v>199</v>
      </c>
      <c r="AU144" s="192" t="s">
        <v>86</v>
      </c>
      <c r="AY144" s="20" t="s">
        <v>197</v>
      </c>
      <c r="BE144" s="193">
        <f>IF(N144="základní",J144,0)</f>
        <v>0</v>
      </c>
      <c r="BF144" s="193">
        <f>IF(N144="snížená",J144,0)</f>
        <v>0</v>
      </c>
      <c r="BG144" s="193">
        <f>IF(N144="zákl. přenesená",J144,0)</f>
        <v>0</v>
      </c>
      <c r="BH144" s="193">
        <f>IF(N144="sníž. přenesená",J144,0)</f>
        <v>0</v>
      </c>
      <c r="BI144" s="193">
        <f>IF(N144="nulová",J144,0)</f>
        <v>0</v>
      </c>
      <c r="BJ144" s="20" t="s">
        <v>84</v>
      </c>
      <c r="BK144" s="193">
        <f>ROUND(I144*H144,2)</f>
        <v>0</v>
      </c>
      <c r="BL144" s="20" t="s">
        <v>204</v>
      </c>
      <c r="BM144" s="192" t="s">
        <v>1160</v>
      </c>
    </row>
    <row r="145" spans="1:65" s="2" customFormat="1" ht="19.5">
      <c r="A145" s="37"/>
      <c r="B145" s="38"/>
      <c r="C145" s="39"/>
      <c r="D145" s="194" t="s">
        <v>206</v>
      </c>
      <c r="E145" s="39"/>
      <c r="F145" s="195" t="s">
        <v>1161</v>
      </c>
      <c r="G145" s="39"/>
      <c r="H145" s="39"/>
      <c r="I145" s="196"/>
      <c r="J145" s="39"/>
      <c r="K145" s="39"/>
      <c r="L145" s="42"/>
      <c r="M145" s="197"/>
      <c r="N145" s="198"/>
      <c r="O145" s="67"/>
      <c r="P145" s="67"/>
      <c r="Q145" s="67"/>
      <c r="R145" s="67"/>
      <c r="S145" s="67"/>
      <c r="T145" s="68"/>
      <c r="U145" s="37"/>
      <c r="V145" s="37"/>
      <c r="W145" s="37"/>
      <c r="X145" s="37"/>
      <c r="Y145" s="37"/>
      <c r="Z145" s="37"/>
      <c r="AA145" s="37"/>
      <c r="AB145" s="37"/>
      <c r="AC145" s="37"/>
      <c r="AD145" s="37"/>
      <c r="AE145" s="37"/>
      <c r="AT145" s="20" t="s">
        <v>206</v>
      </c>
      <c r="AU145" s="20" t="s">
        <v>86</v>
      </c>
    </row>
    <row r="146" spans="1:65" s="2" customFormat="1" ht="11.25">
      <c r="A146" s="37"/>
      <c r="B146" s="38"/>
      <c r="C146" s="39"/>
      <c r="D146" s="199" t="s">
        <v>208</v>
      </c>
      <c r="E146" s="39"/>
      <c r="F146" s="200" t="s">
        <v>1162</v>
      </c>
      <c r="G146" s="39"/>
      <c r="H146" s="39"/>
      <c r="I146" s="196"/>
      <c r="J146" s="39"/>
      <c r="K146" s="39"/>
      <c r="L146" s="42"/>
      <c r="M146" s="197"/>
      <c r="N146" s="198"/>
      <c r="O146" s="67"/>
      <c r="P146" s="67"/>
      <c r="Q146" s="67"/>
      <c r="R146" s="67"/>
      <c r="S146" s="67"/>
      <c r="T146" s="68"/>
      <c r="U146" s="37"/>
      <c r="V146" s="37"/>
      <c r="W146" s="37"/>
      <c r="X146" s="37"/>
      <c r="Y146" s="37"/>
      <c r="Z146" s="37"/>
      <c r="AA146" s="37"/>
      <c r="AB146" s="37"/>
      <c r="AC146" s="37"/>
      <c r="AD146" s="37"/>
      <c r="AE146" s="37"/>
      <c r="AT146" s="20" t="s">
        <v>208</v>
      </c>
      <c r="AU146" s="20" t="s">
        <v>86</v>
      </c>
    </row>
    <row r="147" spans="1:65" s="2" customFormat="1" ht="39">
      <c r="A147" s="37"/>
      <c r="B147" s="38"/>
      <c r="C147" s="39"/>
      <c r="D147" s="194" t="s">
        <v>252</v>
      </c>
      <c r="E147" s="39"/>
      <c r="F147" s="222" t="s">
        <v>1163</v>
      </c>
      <c r="G147" s="39"/>
      <c r="H147" s="39"/>
      <c r="I147" s="196"/>
      <c r="J147" s="39"/>
      <c r="K147" s="39"/>
      <c r="L147" s="42"/>
      <c r="M147" s="197"/>
      <c r="N147" s="198"/>
      <c r="O147" s="67"/>
      <c r="P147" s="67"/>
      <c r="Q147" s="67"/>
      <c r="R147" s="67"/>
      <c r="S147" s="67"/>
      <c r="T147" s="68"/>
      <c r="U147" s="37"/>
      <c r="V147" s="37"/>
      <c r="W147" s="37"/>
      <c r="X147" s="37"/>
      <c r="Y147" s="37"/>
      <c r="Z147" s="37"/>
      <c r="AA147" s="37"/>
      <c r="AB147" s="37"/>
      <c r="AC147" s="37"/>
      <c r="AD147" s="37"/>
      <c r="AE147" s="37"/>
      <c r="AT147" s="20" t="s">
        <v>252</v>
      </c>
      <c r="AU147" s="20" t="s">
        <v>86</v>
      </c>
    </row>
    <row r="148" spans="1:65" s="13" customFormat="1" ht="33.75">
      <c r="B148" s="201"/>
      <c r="C148" s="202"/>
      <c r="D148" s="194" t="s">
        <v>210</v>
      </c>
      <c r="E148" s="203" t="s">
        <v>19</v>
      </c>
      <c r="F148" s="204" t="s">
        <v>1155</v>
      </c>
      <c r="G148" s="202"/>
      <c r="H148" s="203" t="s">
        <v>19</v>
      </c>
      <c r="I148" s="205"/>
      <c r="J148" s="202"/>
      <c r="K148" s="202"/>
      <c r="L148" s="206"/>
      <c r="M148" s="207"/>
      <c r="N148" s="208"/>
      <c r="O148" s="208"/>
      <c r="P148" s="208"/>
      <c r="Q148" s="208"/>
      <c r="R148" s="208"/>
      <c r="S148" s="208"/>
      <c r="T148" s="209"/>
      <c r="AT148" s="210" t="s">
        <v>210</v>
      </c>
      <c r="AU148" s="210" t="s">
        <v>86</v>
      </c>
      <c r="AV148" s="13" t="s">
        <v>84</v>
      </c>
      <c r="AW148" s="13" t="s">
        <v>37</v>
      </c>
      <c r="AX148" s="13" t="s">
        <v>77</v>
      </c>
      <c r="AY148" s="210" t="s">
        <v>197</v>
      </c>
    </row>
    <row r="149" spans="1:65" s="13" customFormat="1" ht="22.5">
      <c r="B149" s="201"/>
      <c r="C149" s="202"/>
      <c r="D149" s="194" t="s">
        <v>210</v>
      </c>
      <c r="E149" s="203" t="s">
        <v>19</v>
      </c>
      <c r="F149" s="204" t="s">
        <v>1156</v>
      </c>
      <c r="G149" s="202"/>
      <c r="H149" s="203" t="s">
        <v>19</v>
      </c>
      <c r="I149" s="205"/>
      <c r="J149" s="202"/>
      <c r="K149" s="202"/>
      <c r="L149" s="206"/>
      <c r="M149" s="207"/>
      <c r="N149" s="208"/>
      <c r="O149" s="208"/>
      <c r="P149" s="208"/>
      <c r="Q149" s="208"/>
      <c r="R149" s="208"/>
      <c r="S149" s="208"/>
      <c r="T149" s="209"/>
      <c r="AT149" s="210" t="s">
        <v>210</v>
      </c>
      <c r="AU149" s="210" t="s">
        <v>86</v>
      </c>
      <c r="AV149" s="13" t="s">
        <v>84</v>
      </c>
      <c r="AW149" s="13" t="s">
        <v>37</v>
      </c>
      <c r="AX149" s="13" t="s">
        <v>77</v>
      </c>
      <c r="AY149" s="210" t="s">
        <v>197</v>
      </c>
    </row>
    <row r="150" spans="1:65" s="13" customFormat="1" ht="11.25">
      <c r="B150" s="201"/>
      <c r="C150" s="202"/>
      <c r="D150" s="194" t="s">
        <v>210</v>
      </c>
      <c r="E150" s="203" t="s">
        <v>19</v>
      </c>
      <c r="F150" s="204" t="s">
        <v>1164</v>
      </c>
      <c r="G150" s="202"/>
      <c r="H150" s="203" t="s">
        <v>19</v>
      </c>
      <c r="I150" s="205"/>
      <c r="J150" s="202"/>
      <c r="K150" s="202"/>
      <c r="L150" s="206"/>
      <c r="M150" s="207"/>
      <c r="N150" s="208"/>
      <c r="O150" s="208"/>
      <c r="P150" s="208"/>
      <c r="Q150" s="208"/>
      <c r="R150" s="208"/>
      <c r="S150" s="208"/>
      <c r="T150" s="209"/>
      <c r="AT150" s="210" t="s">
        <v>210</v>
      </c>
      <c r="AU150" s="210" t="s">
        <v>86</v>
      </c>
      <c r="AV150" s="13" t="s">
        <v>84</v>
      </c>
      <c r="AW150" s="13" t="s">
        <v>37</v>
      </c>
      <c r="AX150" s="13" t="s">
        <v>77</v>
      </c>
      <c r="AY150" s="210" t="s">
        <v>197</v>
      </c>
    </row>
    <row r="151" spans="1:65" s="14" customFormat="1" ht="11.25">
      <c r="B151" s="211"/>
      <c r="C151" s="212"/>
      <c r="D151" s="194" t="s">
        <v>210</v>
      </c>
      <c r="E151" s="213" t="s">
        <v>19</v>
      </c>
      <c r="F151" s="214" t="s">
        <v>1157</v>
      </c>
      <c r="G151" s="212"/>
      <c r="H151" s="215">
        <v>11.89</v>
      </c>
      <c r="I151" s="216"/>
      <c r="J151" s="212"/>
      <c r="K151" s="212"/>
      <c r="L151" s="217"/>
      <c r="M151" s="218"/>
      <c r="N151" s="219"/>
      <c r="O151" s="219"/>
      <c r="P151" s="219"/>
      <c r="Q151" s="219"/>
      <c r="R151" s="219"/>
      <c r="S151" s="219"/>
      <c r="T151" s="220"/>
      <c r="AT151" s="221" t="s">
        <v>210</v>
      </c>
      <c r="AU151" s="221" t="s">
        <v>86</v>
      </c>
      <c r="AV151" s="14" t="s">
        <v>86</v>
      </c>
      <c r="AW151" s="14" t="s">
        <v>37</v>
      </c>
      <c r="AX151" s="14" t="s">
        <v>84</v>
      </c>
      <c r="AY151" s="221" t="s">
        <v>197</v>
      </c>
    </row>
    <row r="152" spans="1:65" s="2" customFormat="1" ht="24.2" customHeight="1">
      <c r="A152" s="37"/>
      <c r="B152" s="38"/>
      <c r="C152" s="181" t="s">
        <v>256</v>
      </c>
      <c r="D152" s="181" t="s">
        <v>199</v>
      </c>
      <c r="E152" s="182" t="s">
        <v>394</v>
      </c>
      <c r="F152" s="183" t="s">
        <v>395</v>
      </c>
      <c r="G152" s="184" t="s">
        <v>202</v>
      </c>
      <c r="H152" s="185">
        <v>13.114000000000001</v>
      </c>
      <c r="I152" s="186"/>
      <c r="J152" s="187">
        <f>ROUND(I152*H152,2)</f>
        <v>0</v>
      </c>
      <c r="K152" s="183" t="s">
        <v>203</v>
      </c>
      <c r="L152" s="42"/>
      <c r="M152" s="188" t="s">
        <v>19</v>
      </c>
      <c r="N152" s="189" t="s">
        <v>48</v>
      </c>
      <c r="O152" s="67"/>
      <c r="P152" s="190">
        <f>O152*H152</f>
        <v>0</v>
      </c>
      <c r="Q152" s="190">
        <v>0.46</v>
      </c>
      <c r="R152" s="190">
        <f>Q152*H152</f>
        <v>6.0324400000000002</v>
      </c>
      <c r="S152" s="190">
        <v>0</v>
      </c>
      <c r="T152" s="191">
        <f>S152*H152</f>
        <v>0</v>
      </c>
      <c r="U152" s="37"/>
      <c r="V152" s="37"/>
      <c r="W152" s="37"/>
      <c r="X152" s="37"/>
      <c r="Y152" s="37"/>
      <c r="Z152" s="37"/>
      <c r="AA152" s="37"/>
      <c r="AB152" s="37"/>
      <c r="AC152" s="37"/>
      <c r="AD152" s="37"/>
      <c r="AE152" s="37"/>
      <c r="AR152" s="192" t="s">
        <v>204</v>
      </c>
      <c r="AT152" s="192" t="s">
        <v>199</v>
      </c>
      <c r="AU152" s="192" t="s">
        <v>86</v>
      </c>
      <c r="AY152" s="20" t="s">
        <v>197</v>
      </c>
      <c r="BE152" s="193">
        <f>IF(N152="základní",J152,0)</f>
        <v>0</v>
      </c>
      <c r="BF152" s="193">
        <f>IF(N152="snížená",J152,0)</f>
        <v>0</v>
      </c>
      <c r="BG152" s="193">
        <f>IF(N152="zákl. přenesená",J152,0)</f>
        <v>0</v>
      </c>
      <c r="BH152" s="193">
        <f>IF(N152="sníž. přenesená",J152,0)</f>
        <v>0</v>
      </c>
      <c r="BI152" s="193">
        <f>IF(N152="nulová",J152,0)</f>
        <v>0</v>
      </c>
      <c r="BJ152" s="20" t="s">
        <v>84</v>
      </c>
      <c r="BK152" s="193">
        <f>ROUND(I152*H152,2)</f>
        <v>0</v>
      </c>
      <c r="BL152" s="20" t="s">
        <v>204</v>
      </c>
      <c r="BM152" s="192" t="s">
        <v>1165</v>
      </c>
    </row>
    <row r="153" spans="1:65" s="2" customFormat="1" ht="19.5">
      <c r="A153" s="37"/>
      <c r="B153" s="38"/>
      <c r="C153" s="39"/>
      <c r="D153" s="194" t="s">
        <v>206</v>
      </c>
      <c r="E153" s="39"/>
      <c r="F153" s="195" t="s">
        <v>397</v>
      </c>
      <c r="G153" s="39"/>
      <c r="H153" s="39"/>
      <c r="I153" s="196"/>
      <c r="J153" s="39"/>
      <c r="K153" s="39"/>
      <c r="L153" s="42"/>
      <c r="M153" s="197"/>
      <c r="N153" s="198"/>
      <c r="O153" s="67"/>
      <c r="P153" s="67"/>
      <c r="Q153" s="67"/>
      <c r="R153" s="67"/>
      <c r="S153" s="67"/>
      <c r="T153" s="68"/>
      <c r="U153" s="37"/>
      <c r="V153" s="37"/>
      <c r="W153" s="37"/>
      <c r="X153" s="37"/>
      <c r="Y153" s="37"/>
      <c r="Z153" s="37"/>
      <c r="AA153" s="37"/>
      <c r="AB153" s="37"/>
      <c r="AC153" s="37"/>
      <c r="AD153" s="37"/>
      <c r="AE153" s="37"/>
      <c r="AT153" s="20" t="s">
        <v>206</v>
      </c>
      <c r="AU153" s="20" t="s">
        <v>86</v>
      </c>
    </row>
    <row r="154" spans="1:65" s="2" customFormat="1" ht="11.25">
      <c r="A154" s="37"/>
      <c r="B154" s="38"/>
      <c r="C154" s="39"/>
      <c r="D154" s="199" t="s">
        <v>208</v>
      </c>
      <c r="E154" s="39"/>
      <c r="F154" s="200" t="s">
        <v>398</v>
      </c>
      <c r="G154" s="39"/>
      <c r="H154" s="39"/>
      <c r="I154" s="196"/>
      <c r="J154" s="39"/>
      <c r="K154" s="39"/>
      <c r="L154" s="42"/>
      <c r="M154" s="197"/>
      <c r="N154" s="198"/>
      <c r="O154" s="67"/>
      <c r="P154" s="67"/>
      <c r="Q154" s="67"/>
      <c r="R154" s="67"/>
      <c r="S154" s="67"/>
      <c r="T154" s="68"/>
      <c r="U154" s="37"/>
      <c r="V154" s="37"/>
      <c r="W154" s="37"/>
      <c r="X154" s="37"/>
      <c r="Y154" s="37"/>
      <c r="Z154" s="37"/>
      <c r="AA154" s="37"/>
      <c r="AB154" s="37"/>
      <c r="AC154" s="37"/>
      <c r="AD154" s="37"/>
      <c r="AE154" s="37"/>
      <c r="AT154" s="20" t="s">
        <v>208</v>
      </c>
      <c r="AU154" s="20" t="s">
        <v>86</v>
      </c>
    </row>
    <row r="155" spans="1:65" s="13" customFormat="1" ht="22.5">
      <c r="B155" s="201"/>
      <c r="C155" s="202"/>
      <c r="D155" s="194" t="s">
        <v>210</v>
      </c>
      <c r="E155" s="203" t="s">
        <v>19</v>
      </c>
      <c r="F155" s="204" t="s">
        <v>1166</v>
      </c>
      <c r="G155" s="202"/>
      <c r="H155" s="203" t="s">
        <v>19</v>
      </c>
      <c r="I155" s="205"/>
      <c r="J155" s="202"/>
      <c r="K155" s="202"/>
      <c r="L155" s="206"/>
      <c r="M155" s="207"/>
      <c r="N155" s="208"/>
      <c r="O155" s="208"/>
      <c r="P155" s="208"/>
      <c r="Q155" s="208"/>
      <c r="R155" s="208"/>
      <c r="S155" s="208"/>
      <c r="T155" s="209"/>
      <c r="AT155" s="210" t="s">
        <v>210</v>
      </c>
      <c r="AU155" s="210" t="s">
        <v>86</v>
      </c>
      <c r="AV155" s="13" t="s">
        <v>84</v>
      </c>
      <c r="AW155" s="13" t="s">
        <v>37</v>
      </c>
      <c r="AX155" s="13" t="s">
        <v>77</v>
      </c>
      <c r="AY155" s="210" t="s">
        <v>197</v>
      </c>
    </row>
    <row r="156" spans="1:65" s="13" customFormat="1" ht="33.75">
      <c r="B156" s="201"/>
      <c r="C156" s="202"/>
      <c r="D156" s="194" t="s">
        <v>210</v>
      </c>
      <c r="E156" s="203" t="s">
        <v>19</v>
      </c>
      <c r="F156" s="204" t="s">
        <v>1167</v>
      </c>
      <c r="G156" s="202"/>
      <c r="H156" s="203" t="s">
        <v>19</v>
      </c>
      <c r="I156" s="205"/>
      <c r="J156" s="202"/>
      <c r="K156" s="202"/>
      <c r="L156" s="206"/>
      <c r="M156" s="207"/>
      <c r="N156" s="208"/>
      <c r="O156" s="208"/>
      <c r="P156" s="208"/>
      <c r="Q156" s="208"/>
      <c r="R156" s="208"/>
      <c r="S156" s="208"/>
      <c r="T156" s="209"/>
      <c r="AT156" s="210" t="s">
        <v>210</v>
      </c>
      <c r="AU156" s="210" t="s">
        <v>86</v>
      </c>
      <c r="AV156" s="13" t="s">
        <v>84</v>
      </c>
      <c r="AW156" s="13" t="s">
        <v>37</v>
      </c>
      <c r="AX156" s="13" t="s">
        <v>77</v>
      </c>
      <c r="AY156" s="210" t="s">
        <v>197</v>
      </c>
    </row>
    <row r="157" spans="1:65" s="14" customFormat="1" ht="11.25">
      <c r="B157" s="211"/>
      <c r="C157" s="212"/>
      <c r="D157" s="194" t="s">
        <v>210</v>
      </c>
      <c r="E157" s="213" t="s">
        <v>19</v>
      </c>
      <c r="F157" s="214" t="s">
        <v>1070</v>
      </c>
      <c r="G157" s="212"/>
      <c r="H157" s="215">
        <v>13.114000000000001</v>
      </c>
      <c r="I157" s="216"/>
      <c r="J157" s="212"/>
      <c r="K157" s="212"/>
      <c r="L157" s="217"/>
      <c r="M157" s="218"/>
      <c r="N157" s="219"/>
      <c r="O157" s="219"/>
      <c r="P157" s="219"/>
      <c r="Q157" s="219"/>
      <c r="R157" s="219"/>
      <c r="S157" s="219"/>
      <c r="T157" s="220"/>
      <c r="AT157" s="221" t="s">
        <v>210</v>
      </c>
      <c r="AU157" s="221" t="s">
        <v>86</v>
      </c>
      <c r="AV157" s="14" t="s">
        <v>86</v>
      </c>
      <c r="AW157" s="14" t="s">
        <v>37</v>
      </c>
      <c r="AX157" s="14" t="s">
        <v>84</v>
      </c>
      <c r="AY157" s="221" t="s">
        <v>197</v>
      </c>
    </row>
    <row r="158" spans="1:65" s="2" customFormat="1" ht="37.9" customHeight="1">
      <c r="A158" s="37"/>
      <c r="B158" s="38"/>
      <c r="C158" s="181" t="s">
        <v>265</v>
      </c>
      <c r="D158" s="181" t="s">
        <v>199</v>
      </c>
      <c r="E158" s="182" t="s">
        <v>1168</v>
      </c>
      <c r="F158" s="183" t="s">
        <v>1169</v>
      </c>
      <c r="G158" s="184" t="s">
        <v>202</v>
      </c>
      <c r="H158" s="185">
        <v>31.3</v>
      </c>
      <c r="I158" s="186"/>
      <c r="J158" s="187">
        <f>ROUND(I158*H158,2)</f>
        <v>0</v>
      </c>
      <c r="K158" s="183" t="s">
        <v>217</v>
      </c>
      <c r="L158" s="42"/>
      <c r="M158" s="188" t="s">
        <v>19</v>
      </c>
      <c r="N158" s="189" t="s">
        <v>48</v>
      </c>
      <c r="O158" s="67"/>
      <c r="P158" s="190">
        <f>O158*H158</f>
        <v>0</v>
      </c>
      <c r="Q158" s="190">
        <v>0.15826000000000001</v>
      </c>
      <c r="R158" s="190">
        <f>Q158*H158</f>
        <v>4.9535380000000009</v>
      </c>
      <c r="S158" s="190">
        <v>0</v>
      </c>
      <c r="T158" s="191">
        <f>S158*H158</f>
        <v>0</v>
      </c>
      <c r="U158" s="37"/>
      <c r="V158" s="37"/>
      <c r="W158" s="37"/>
      <c r="X158" s="37"/>
      <c r="Y158" s="37"/>
      <c r="Z158" s="37"/>
      <c r="AA158" s="37"/>
      <c r="AB158" s="37"/>
      <c r="AC158" s="37"/>
      <c r="AD158" s="37"/>
      <c r="AE158" s="37"/>
      <c r="AR158" s="192" t="s">
        <v>204</v>
      </c>
      <c r="AT158" s="192" t="s">
        <v>199</v>
      </c>
      <c r="AU158" s="192" t="s">
        <v>86</v>
      </c>
      <c r="AY158" s="20" t="s">
        <v>197</v>
      </c>
      <c r="BE158" s="193">
        <f>IF(N158="základní",J158,0)</f>
        <v>0</v>
      </c>
      <c r="BF158" s="193">
        <f>IF(N158="snížená",J158,0)</f>
        <v>0</v>
      </c>
      <c r="BG158" s="193">
        <f>IF(N158="zákl. přenesená",J158,0)</f>
        <v>0</v>
      </c>
      <c r="BH158" s="193">
        <f>IF(N158="sníž. přenesená",J158,0)</f>
        <v>0</v>
      </c>
      <c r="BI158" s="193">
        <f>IF(N158="nulová",J158,0)</f>
        <v>0</v>
      </c>
      <c r="BJ158" s="20" t="s">
        <v>84</v>
      </c>
      <c r="BK158" s="193">
        <f>ROUND(I158*H158,2)</f>
        <v>0</v>
      </c>
      <c r="BL158" s="20" t="s">
        <v>204</v>
      </c>
      <c r="BM158" s="192" t="s">
        <v>1170</v>
      </c>
    </row>
    <row r="159" spans="1:65" s="2" customFormat="1" ht="29.25">
      <c r="A159" s="37"/>
      <c r="B159" s="38"/>
      <c r="C159" s="39"/>
      <c r="D159" s="194" t="s">
        <v>206</v>
      </c>
      <c r="E159" s="39"/>
      <c r="F159" s="195" t="s">
        <v>1171</v>
      </c>
      <c r="G159" s="39"/>
      <c r="H159" s="39"/>
      <c r="I159" s="196"/>
      <c r="J159" s="39"/>
      <c r="K159" s="39"/>
      <c r="L159" s="42"/>
      <c r="M159" s="197"/>
      <c r="N159" s="198"/>
      <c r="O159" s="67"/>
      <c r="P159" s="67"/>
      <c r="Q159" s="67"/>
      <c r="R159" s="67"/>
      <c r="S159" s="67"/>
      <c r="T159" s="68"/>
      <c r="U159" s="37"/>
      <c r="V159" s="37"/>
      <c r="W159" s="37"/>
      <c r="X159" s="37"/>
      <c r="Y159" s="37"/>
      <c r="Z159" s="37"/>
      <c r="AA159" s="37"/>
      <c r="AB159" s="37"/>
      <c r="AC159" s="37"/>
      <c r="AD159" s="37"/>
      <c r="AE159" s="37"/>
      <c r="AT159" s="20" t="s">
        <v>206</v>
      </c>
      <c r="AU159" s="20" t="s">
        <v>86</v>
      </c>
    </row>
    <row r="160" spans="1:65" s="2" customFormat="1" ht="11.25">
      <c r="A160" s="37"/>
      <c r="B160" s="38"/>
      <c r="C160" s="39"/>
      <c r="D160" s="199" t="s">
        <v>208</v>
      </c>
      <c r="E160" s="39"/>
      <c r="F160" s="200" t="s">
        <v>1172</v>
      </c>
      <c r="G160" s="39"/>
      <c r="H160" s="39"/>
      <c r="I160" s="196"/>
      <c r="J160" s="39"/>
      <c r="K160" s="39"/>
      <c r="L160" s="42"/>
      <c r="M160" s="197"/>
      <c r="N160" s="198"/>
      <c r="O160" s="67"/>
      <c r="P160" s="67"/>
      <c r="Q160" s="67"/>
      <c r="R160" s="67"/>
      <c r="S160" s="67"/>
      <c r="T160" s="68"/>
      <c r="U160" s="37"/>
      <c r="V160" s="37"/>
      <c r="W160" s="37"/>
      <c r="X160" s="37"/>
      <c r="Y160" s="37"/>
      <c r="Z160" s="37"/>
      <c r="AA160" s="37"/>
      <c r="AB160" s="37"/>
      <c r="AC160" s="37"/>
      <c r="AD160" s="37"/>
      <c r="AE160" s="37"/>
      <c r="AT160" s="20" t="s">
        <v>208</v>
      </c>
      <c r="AU160" s="20" t="s">
        <v>86</v>
      </c>
    </row>
    <row r="161" spans="1:65" s="2" customFormat="1" ht="68.25">
      <c r="A161" s="37"/>
      <c r="B161" s="38"/>
      <c r="C161" s="39"/>
      <c r="D161" s="194" t="s">
        <v>252</v>
      </c>
      <c r="E161" s="39"/>
      <c r="F161" s="222" t="s">
        <v>1173</v>
      </c>
      <c r="G161" s="39"/>
      <c r="H161" s="39"/>
      <c r="I161" s="196"/>
      <c r="J161" s="39"/>
      <c r="K161" s="39"/>
      <c r="L161" s="42"/>
      <c r="M161" s="197"/>
      <c r="N161" s="198"/>
      <c r="O161" s="67"/>
      <c r="P161" s="67"/>
      <c r="Q161" s="67"/>
      <c r="R161" s="67"/>
      <c r="S161" s="67"/>
      <c r="T161" s="68"/>
      <c r="U161" s="37"/>
      <c r="V161" s="37"/>
      <c r="W161" s="37"/>
      <c r="X161" s="37"/>
      <c r="Y161" s="37"/>
      <c r="Z161" s="37"/>
      <c r="AA161" s="37"/>
      <c r="AB161" s="37"/>
      <c r="AC161" s="37"/>
      <c r="AD161" s="37"/>
      <c r="AE161" s="37"/>
      <c r="AT161" s="20" t="s">
        <v>252</v>
      </c>
      <c r="AU161" s="20" t="s">
        <v>86</v>
      </c>
    </row>
    <row r="162" spans="1:65" s="13" customFormat="1" ht="22.5">
      <c r="B162" s="201"/>
      <c r="C162" s="202"/>
      <c r="D162" s="194" t="s">
        <v>210</v>
      </c>
      <c r="E162" s="203" t="s">
        <v>19</v>
      </c>
      <c r="F162" s="204" t="s">
        <v>1152</v>
      </c>
      <c r="G162" s="202"/>
      <c r="H162" s="203" t="s">
        <v>19</v>
      </c>
      <c r="I162" s="205"/>
      <c r="J162" s="202"/>
      <c r="K162" s="202"/>
      <c r="L162" s="206"/>
      <c r="M162" s="207"/>
      <c r="N162" s="208"/>
      <c r="O162" s="208"/>
      <c r="P162" s="208"/>
      <c r="Q162" s="208"/>
      <c r="R162" s="208"/>
      <c r="S162" s="208"/>
      <c r="T162" s="209"/>
      <c r="AT162" s="210" t="s">
        <v>210</v>
      </c>
      <c r="AU162" s="210" t="s">
        <v>86</v>
      </c>
      <c r="AV162" s="13" t="s">
        <v>84</v>
      </c>
      <c r="AW162" s="13" t="s">
        <v>37</v>
      </c>
      <c r="AX162" s="13" t="s">
        <v>77</v>
      </c>
      <c r="AY162" s="210" t="s">
        <v>197</v>
      </c>
    </row>
    <row r="163" spans="1:65" s="13" customFormat="1" ht="22.5">
      <c r="B163" s="201"/>
      <c r="C163" s="202"/>
      <c r="D163" s="194" t="s">
        <v>210</v>
      </c>
      <c r="E163" s="203" t="s">
        <v>19</v>
      </c>
      <c r="F163" s="204" t="s">
        <v>1145</v>
      </c>
      <c r="G163" s="202"/>
      <c r="H163" s="203" t="s">
        <v>19</v>
      </c>
      <c r="I163" s="205"/>
      <c r="J163" s="202"/>
      <c r="K163" s="202"/>
      <c r="L163" s="206"/>
      <c r="M163" s="207"/>
      <c r="N163" s="208"/>
      <c r="O163" s="208"/>
      <c r="P163" s="208"/>
      <c r="Q163" s="208"/>
      <c r="R163" s="208"/>
      <c r="S163" s="208"/>
      <c r="T163" s="209"/>
      <c r="AT163" s="210" t="s">
        <v>210</v>
      </c>
      <c r="AU163" s="210" t="s">
        <v>86</v>
      </c>
      <c r="AV163" s="13" t="s">
        <v>84</v>
      </c>
      <c r="AW163" s="13" t="s">
        <v>37</v>
      </c>
      <c r="AX163" s="13" t="s">
        <v>77</v>
      </c>
      <c r="AY163" s="210" t="s">
        <v>197</v>
      </c>
    </row>
    <row r="164" spans="1:65" s="13" customFormat="1" ht="11.25">
      <c r="B164" s="201"/>
      <c r="C164" s="202"/>
      <c r="D164" s="194" t="s">
        <v>210</v>
      </c>
      <c r="E164" s="203" t="s">
        <v>19</v>
      </c>
      <c r="F164" s="204" t="s">
        <v>1146</v>
      </c>
      <c r="G164" s="202"/>
      <c r="H164" s="203" t="s">
        <v>19</v>
      </c>
      <c r="I164" s="205"/>
      <c r="J164" s="202"/>
      <c r="K164" s="202"/>
      <c r="L164" s="206"/>
      <c r="M164" s="207"/>
      <c r="N164" s="208"/>
      <c r="O164" s="208"/>
      <c r="P164" s="208"/>
      <c r="Q164" s="208"/>
      <c r="R164" s="208"/>
      <c r="S164" s="208"/>
      <c r="T164" s="209"/>
      <c r="AT164" s="210" t="s">
        <v>210</v>
      </c>
      <c r="AU164" s="210" t="s">
        <v>86</v>
      </c>
      <c r="AV164" s="13" t="s">
        <v>84</v>
      </c>
      <c r="AW164" s="13" t="s">
        <v>37</v>
      </c>
      <c r="AX164" s="13" t="s">
        <v>77</v>
      </c>
      <c r="AY164" s="210" t="s">
        <v>197</v>
      </c>
    </row>
    <row r="165" spans="1:65" s="14" customFormat="1" ht="11.25">
      <c r="B165" s="211"/>
      <c r="C165" s="212"/>
      <c r="D165" s="194" t="s">
        <v>210</v>
      </c>
      <c r="E165" s="213" t="s">
        <v>19</v>
      </c>
      <c r="F165" s="214" t="s">
        <v>1153</v>
      </c>
      <c r="G165" s="212"/>
      <c r="H165" s="215">
        <v>8.1199999999999992</v>
      </c>
      <c r="I165" s="216"/>
      <c r="J165" s="212"/>
      <c r="K165" s="212"/>
      <c r="L165" s="217"/>
      <c r="M165" s="218"/>
      <c r="N165" s="219"/>
      <c r="O165" s="219"/>
      <c r="P165" s="219"/>
      <c r="Q165" s="219"/>
      <c r="R165" s="219"/>
      <c r="S165" s="219"/>
      <c r="T165" s="220"/>
      <c r="AT165" s="221" t="s">
        <v>210</v>
      </c>
      <c r="AU165" s="221" t="s">
        <v>86</v>
      </c>
      <c r="AV165" s="14" t="s">
        <v>86</v>
      </c>
      <c r="AW165" s="14" t="s">
        <v>37</v>
      </c>
      <c r="AX165" s="14" t="s">
        <v>77</v>
      </c>
      <c r="AY165" s="221" t="s">
        <v>197</v>
      </c>
    </row>
    <row r="166" spans="1:65" s="14" customFormat="1" ht="22.5">
      <c r="B166" s="211"/>
      <c r="C166" s="212"/>
      <c r="D166" s="194" t="s">
        <v>210</v>
      </c>
      <c r="E166" s="213" t="s">
        <v>19</v>
      </c>
      <c r="F166" s="214" t="s">
        <v>1154</v>
      </c>
      <c r="G166" s="212"/>
      <c r="H166" s="215">
        <v>23.18</v>
      </c>
      <c r="I166" s="216"/>
      <c r="J166" s="212"/>
      <c r="K166" s="212"/>
      <c r="L166" s="217"/>
      <c r="M166" s="218"/>
      <c r="N166" s="219"/>
      <c r="O166" s="219"/>
      <c r="P166" s="219"/>
      <c r="Q166" s="219"/>
      <c r="R166" s="219"/>
      <c r="S166" s="219"/>
      <c r="T166" s="220"/>
      <c r="AT166" s="221" t="s">
        <v>210</v>
      </c>
      <c r="AU166" s="221" t="s">
        <v>86</v>
      </c>
      <c r="AV166" s="14" t="s">
        <v>86</v>
      </c>
      <c r="AW166" s="14" t="s">
        <v>37</v>
      </c>
      <c r="AX166" s="14" t="s">
        <v>77</v>
      </c>
      <c r="AY166" s="221" t="s">
        <v>197</v>
      </c>
    </row>
    <row r="167" spans="1:65" s="15" customFormat="1" ht="11.25">
      <c r="B167" s="223"/>
      <c r="C167" s="224"/>
      <c r="D167" s="194" t="s">
        <v>210</v>
      </c>
      <c r="E167" s="225" t="s">
        <v>19</v>
      </c>
      <c r="F167" s="226" t="s">
        <v>295</v>
      </c>
      <c r="G167" s="224"/>
      <c r="H167" s="227">
        <v>31.3</v>
      </c>
      <c r="I167" s="228"/>
      <c r="J167" s="224"/>
      <c r="K167" s="224"/>
      <c r="L167" s="229"/>
      <c r="M167" s="230"/>
      <c r="N167" s="231"/>
      <c r="O167" s="231"/>
      <c r="P167" s="231"/>
      <c r="Q167" s="231"/>
      <c r="R167" s="231"/>
      <c r="S167" s="231"/>
      <c r="T167" s="232"/>
      <c r="AT167" s="233" t="s">
        <v>210</v>
      </c>
      <c r="AU167" s="233" t="s">
        <v>86</v>
      </c>
      <c r="AV167" s="15" t="s">
        <v>204</v>
      </c>
      <c r="AW167" s="15" t="s">
        <v>37</v>
      </c>
      <c r="AX167" s="15" t="s">
        <v>84</v>
      </c>
      <c r="AY167" s="233" t="s">
        <v>197</v>
      </c>
    </row>
    <row r="168" spans="1:65" s="2" customFormat="1" ht="37.9" customHeight="1">
      <c r="A168" s="37"/>
      <c r="B168" s="38"/>
      <c r="C168" s="181" t="s">
        <v>273</v>
      </c>
      <c r="D168" s="181" t="s">
        <v>199</v>
      </c>
      <c r="E168" s="182" t="s">
        <v>1168</v>
      </c>
      <c r="F168" s="183" t="s">
        <v>1169</v>
      </c>
      <c r="G168" s="184" t="s">
        <v>202</v>
      </c>
      <c r="H168" s="185">
        <v>11.89</v>
      </c>
      <c r="I168" s="186"/>
      <c r="J168" s="187">
        <f>ROUND(I168*H168,2)</f>
        <v>0</v>
      </c>
      <c r="K168" s="183" t="s">
        <v>217</v>
      </c>
      <c r="L168" s="42"/>
      <c r="M168" s="188" t="s">
        <v>19</v>
      </c>
      <c r="N168" s="189" t="s">
        <v>48</v>
      </c>
      <c r="O168" s="67"/>
      <c r="P168" s="190">
        <f>O168*H168</f>
        <v>0</v>
      </c>
      <c r="Q168" s="190">
        <v>0.15826000000000001</v>
      </c>
      <c r="R168" s="190">
        <f>Q168*H168</f>
        <v>1.8817114000000001</v>
      </c>
      <c r="S168" s="190">
        <v>0</v>
      </c>
      <c r="T168" s="191">
        <f>S168*H168</f>
        <v>0</v>
      </c>
      <c r="U168" s="37"/>
      <c r="V168" s="37"/>
      <c r="W168" s="37"/>
      <c r="X168" s="37"/>
      <c r="Y168" s="37"/>
      <c r="Z168" s="37"/>
      <c r="AA168" s="37"/>
      <c r="AB168" s="37"/>
      <c r="AC168" s="37"/>
      <c r="AD168" s="37"/>
      <c r="AE168" s="37"/>
      <c r="AR168" s="192" t="s">
        <v>204</v>
      </c>
      <c r="AT168" s="192" t="s">
        <v>199</v>
      </c>
      <c r="AU168" s="192" t="s">
        <v>86</v>
      </c>
      <c r="AY168" s="20" t="s">
        <v>197</v>
      </c>
      <c r="BE168" s="193">
        <f>IF(N168="základní",J168,0)</f>
        <v>0</v>
      </c>
      <c r="BF168" s="193">
        <f>IF(N168="snížená",J168,0)</f>
        <v>0</v>
      </c>
      <c r="BG168" s="193">
        <f>IF(N168="zákl. přenesená",J168,0)</f>
        <v>0</v>
      </c>
      <c r="BH168" s="193">
        <f>IF(N168="sníž. přenesená",J168,0)</f>
        <v>0</v>
      </c>
      <c r="BI168" s="193">
        <f>IF(N168="nulová",J168,0)</f>
        <v>0</v>
      </c>
      <c r="BJ168" s="20" t="s">
        <v>84</v>
      </c>
      <c r="BK168" s="193">
        <f>ROUND(I168*H168,2)</f>
        <v>0</v>
      </c>
      <c r="BL168" s="20" t="s">
        <v>204</v>
      </c>
      <c r="BM168" s="192" t="s">
        <v>1174</v>
      </c>
    </row>
    <row r="169" spans="1:65" s="2" customFormat="1" ht="29.25">
      <c r="A169" s="37"/>
      <c r="B169" s="38"/>
      <c r="C169" s="39"/>
      <c r="D169" s="194" t="s">
        <v>206</v>
      </c>
      <c r="E169" s="39"/>
      <c r="F169" s="195" t="s">
        <v>1171</v>
      </c>
      <c r="G169" s="39"/>
      <c r="H169" s="39"/>
      <c r="I169" s="196"/>
      <c r="J169" s="39"/>
      <c r="K169" s="39"/>
      <c r="L169" s="42"/>
      <c r="M169" s="197"/>
      <c r="N169" s="198"/>
      <c r="O169" s="67"/>
      <c r="P169" s="67"/>
      <c r="Q169" s="67"/>
      <c r="R169" s="67"/>
      <c r="S169" s="67"/>
      <c r="T169" s="68"/>
      <c r="U169" s="37"/>
      <c r="V169" s="37"/>
      <c r="W169" s="37"/>
      <c r="X169" s="37"/>
      <c r="Y169" s="37"/>
      <c r="Z169" s="37"/>
      <c r="AA169" s="37"/>
      <c r="AB169" s="37"/>
      <c r="AC169" s="37"/>
      <c r="AD169" s="37"/>
      <c r="AE169" s="37"/>
      <c r="AT169" s="20" t="s">
        <v>206</v>
      </c>
      <c r="AU169" s="20" t="s">
        <v>86</v>
      </c>
    </row>
    <row r="170" spans="1:65" s="2" customFormat="1" ht="11.25">
      <c r="A170" s="37"/>
      <c r="B170" s="38"/>
      <c r="C170" s="39"/>
      <c r="D170" s="199" t="s">
        <v>208</v>
      </c>
      <c r="E170" s="39"/>
      <c r="F170" s="200" t="s">
        <v>1172</v>
      </c>
      <c r="G170" s="39"/>
      <c r="H170" s="39"/>
      <c r="I170" s="196"/>
      <c r="J170" s="39"/>
      <c r="K170" s="39"/>
      <c r="L170" s="42"/>
      <c r="M170" s="197"/>
      <c r="N170" s="198"/>
      <c r="O170" s="67"/>
      <c r="P170" s="67"/>
      <c r="Q170" s="67"/>
      <c r="R170" s="67"/>
      <c r="S170" s="67"/>
      <c r="T170" s="68"/>
      <c r="U170" s="37"/>
      <c r="V170" s="37"/>
      <c r="W170" s="37"/>
      <c r="X170" s="37"/>
      <c r="Y170" s="37"/>
      <c r="Z170" s="37"/>
      <c r="AA170" s="37"/>
      <c r="AB170" s="37"/>
      <c r="AC170" s="37"/>
      <c r="AD170" s="37"/>
      <c r="AE170" s="37"/>
      <c r="AT170" s="20" t="s">
        <v>208</v>
      </c>
      <c r="AU170" s="20" t="s">
        <v>86</v>
      </c>
    </row>
    <row r="171" spans="1:65" s="2" customFormat="1" ht="68.25">
      <c r="A171" s="37"/>
      <c r="B171" s="38"/>
      <c r="C171" s="39"/>
      <c r="D171" s="194" t="s">
        <v>252</v>
      </c>
      <c r="E171" s="39"/>
      <c r="F171" s="222" t="s">
        <v>1175</v>
      </c>
      <c r="G171" s="39"/>
      <c r="H171" s="39"/>
      <c r="I171" s="196"/>
      <c r="J171" s="39"/>
      <c r="K171" s="39"/>
      <c r="L171" s="42"/>
      <c r="M171" s="197"/>
      <c r="N171" s="198"/>
      <c r="O171" s="67"/>
      <c r="P171" s="67"/>
      <c r="Q171" s="67"/>
      <c r="R171" s="67"/>
      <c r="S171" s="67"/>
      <c r="T171" s="68"/>
      <c r="U171" s="37"/>
      <c r="V171" s="37"/>
      <c r="W171" s="37"/>
      <c r="X171" s="37"/>
      <c r="Y171" s="37"/>
      <c r="Z171" s="37"/>
      <c r="AA171" s="37"/>
      <c r="AB171" s="37"/>
      <c r="AC171" s="37"/>
      <c r="AD171" s="37"/>
      <c r="AE171" s="37"/>
      <c r="AT171" s="20" t="s">
        <v>252</v>
      </c>
      <c r="AU171" s="20" t="s">
        <v>86</v>
      </c>
    </row>
    <row r="172" spans="1:65" s="13" customFormat="1" ht="33.75">
      <c r="B172" s="201"/>
      <c r="C172" s="202"/>
      <c r="D172" s="194" t="s">
        <v>210</v>
      </c>
      <c r="E172" s="203" t="s">
        <v>19</v>
      </c>
      <c r="F172" s="204" t="s">
        <v>1155</v>
      </c>
      <c r="G172" s="202"/>
      <c r="H172" s="203" t="s">
        <v>19</v>
      </c>
      <c r="I172" s="205"/>
      <c r="J172" s="202"/>
      <c r="K172" s="202"/>
      <c r="L172" s="206"/>
      <c r="M172" s="207"/>
      <c r="N172" s="208"/>
      <c r="O172" s="208"/>
      <c r="P172" s="208"/>
      <c r="Q172" s="208"/>
      <c r="R172" s="208"/>
      <c r="S172" s="208"/>
      <c r="T172" s="209"/>
      <c r="AT172" s="210" t="s">
        <v>210</v>
      </c>
      <c r="AU172" s="210" t="s">
        <v>86</v>
      </c>
      <c r="AV172" s="13" t="s">
        <v>84</v>
      </c>
      <c r="AW172" s="13" t="s">
        <v>37</v>
      </c>
      <c r="AX172" s="13" t="s">
        <v>77</v>
      </c>
      <c r="AY172" s="210" t="s">
        <v>197</v>
      </c>
    </row>
    <row r="173" spans="1:65" s="13" customFormat="1" ht="22.5">
      <c r="B173" s="201"/>
      <c r="C173" s="202"/>
      <c r="D173" s="194" t="s">
        <v>210</v>
      </c>
      <c r="E173" s="203" t="s">
        <v>19</v>
      </c>
      <c r="F173" s="204" t="s">
        <v>1156</v>
      </c>
      <c r="G173" s="202"/>
      <c r="H173" s="203" t="s">
        <v>19</v>
      </c>
      <c r="I173" s="205"/>
      <c r="J173" s="202"/>
      <c r="K173" s="202"/>
      <c r="L173" s="206"/>
      <c r="M173" s="207"/>
      <c r="N173" s="208"/>
      <c r="O173" s="208"/>
      <c r="P173" s="208"/>
      <c r="Q173" s="208"/>
      <c r="R173" s="208"/>
      <c r="S173" s="208"/>
      <c r="T173" s="209"/>
      <c r="AT173" s="210" t="s">
        <v>210</v>
      </c>
      <c r="AU173" s="210" t="s">
        <v>86</v>
      </c>
      <c r="AV173" s="13" t="s">
        <v>84</v>
      </c>
      <c r="AW173" s="13" t="s">
        <v>37</v>
      </c>
      <c r="AX173" s="13" t="s">
        <v>77</v>
      </c>
      <c r="AY173" s="210" t="s">
        <v>197</v>
      </c>
    </row>
    <row r="174" spans="1:65" s="13" customFormat="1" ht="11.25">
      <c r="B174" s="201"/>
      <c r="C174" s="202"/>
      <c r="D174" s="194" t="s">
        <v>210</v>
      </c>
      <c r="E174" s="203" t="s">
        <v>19</v>
      </c>
      <c r="F174" s="204" t="s">
        <v>1176</v>
      </c>
      <c r="G174" s="202"/>
      <c r="H174" s="203" t="s">
        <v>19</v>
      </c>
      <c r="I174" s="205"/>
      <c r="J174" s="202"/>
      <c r="K174" s="202"/>
      <c r="L174" s="206"/>
      <c r="M174" s="207"/>
      <c r="N174" s="208"/>
      <c r="O174" s="208"/>
      <c r="P174" s="208"/>
      <c r="Q174" s="208"/>
      <c r="R174" s="208"/>
      <c r="S174" s="208"/>
      <c r="T174" s="209"/>
      <c r="AT174" s="210" t="s">
        <v>210</v>
      </c>
      <c r="AU174" s="210" t="s">
        <v>86</v>
      </c>
      <c r="AV174" s="13" t="s">
        <v>84</v>
      </c>
      <c r="AW174" s="13" t="s">
        <v>37</v>
      </c>
      <c r="AX174" s="13" t="s">
        <v>77</v>
      </c>
      <c r="AY174" s="210" t="s">
        <v>197</v>
      </c>
    </row>
    <row r="175" spans="1:65" s="14" customFormat="1" ht="11.25">
      <c r="B175" s="211"/>
      <c r="C175" s="212"/>
      <c r="D175" s="194" t="s">
        <v>210</v>
      </c>
      <c r="E175" s="213" t="s">
        <v>19</v>
      </c>
      <c r="F175" s="214" t="s">
        <v>1157</v>
      </c>
      <c r="G175" s="212"/>
      <c r="H175" s="215">
        <v>11.89</v>
      </c>
      <c r="I175" s="216"/>
      <c r="J175" s="212"/>
      <c r="K175" s="212"/>
      <c r="L175" s="217"/>
      <c r="M175" s="218"/>
      <c r="N175" s="219"/>
      <c r="O175" s="219"/>
      <c r="P175" s="219"/>
      <c r="Q175" s="219"/>
      <c r="R175" s="219"/>
      <c r="S175" s="219"/>
      <c r="T175" s="220"/>
      <c r="AT175" s="221" t="s">
        <v>210</v>
      </c>
      <c r="AU175" s="221" t="s">
        <v>86</v>
      </c>
      <c r="AV175" s="14" t="s">
        <v>86</v>
      </c>
      <c r="AW175" s="14" t="s">
        <v>37</v>
      </c>
      <c r="AX175" s="14" t="s">
        <v>84</v>
      </c>
      <c r="AY175" s="221" t="s">
        <v>197</v>
      </c>
    </row>
    <row r="176" spans="1:65" s="2" customFormat="1" ht="37.9" customHeight="1">
      <c r="A176" s="37"/>
      <c r="B176" s="38"/>
      <c r="C176" s="181" t="s">
        <v>277</v>
      </c>
      <c r="D176" s="181" t="s">
        <v>199</v>
      </c>
      <c r="E176" s="182" t="s">
        <v>401</v>
      </c>
      <c r="F176" s="183" t="s">
        <v>402</v>
      </c>
      <c r="G176" s="184" t="s">
        <v>202</v>
      </c>
      <c r="H176" s="185">
        <v>76.037000000000006</v>
      </c>
      <c r="I176" s="186"/>
      <c r="J176" s="187">
        <f>ROUND(I176*H176,2)</f>
        <v>0</v>
      </c>
      <c r="K176" s="183" t="s">
        <v>203</v>
      </c>
      <c r="L176" s="42"/>
      <c r="M176" s="188" t="s">
        <v>19</v>
      </c>
      <c r="N176" s="189" t="s">
        <v>48</v>
      </c>
      <c r="O176" s="67"/>
      <c r="P176" s="190">
        <f>O176*H176</f>
        <v>0</v>
      </c>
      <c r="Q176" s="190">
        <v>0.39561000000000002</v>
      </c>
      <c r="R176" s="190">
        <f>Q176*H176</f>
        <v>30.080997570000005</v>
      </c>
      <c r="S176" s="190">
        <v>0</v>
      </c>
      <c r="T176" s="191">
        <f>S176*H176</f>
        <v>0</v>
      </c>
      <c r="U176" s="37"/>
      <c r="V176" s="37"/>
      <c r="W176" s="37"/>
      <c r="X176" s="37"/>
      <c r="Y176" s="37"/>
      <c r="Z176" s="37"/>
      <c r="AA176" s="37"/>
      <c r="AB176" s="37"/>
      <c r="AC176" s="37"/>
      <c r="AD176" s="37"/>
      <c r="AE176" s="37"/>
      <c r="AR176" s="192" t="s">
        <v>204</v>
      </c>
      <c r="AT176" s="192" t="s">
        <v>199</v>
      </c>
      <c r="AU176" s="192" t="s">
        <v>86</v>
      </c>
      <c r="AY176" s="20" t="s">
        <v>197</v>
      </c>
      <c r="BE176" s="193">
        <f>IF(N176="základní",J176,0)</f>
        <v>0</v>
      </c>
      <c r="BF176" s="193">
        <f>IF(N176="snížená",J176,0)</f>
        <v>0</v>
      </c>
      <c r="BG176" s="193">
        <f>IF(N176="zákl. přenesená",J176,0)</f>
        <v>0</v>
      </c>
      <c r="BH176" s="193">
        <f>IF(N176="sníž. přenesená",J176,0)</f>
        <v>0</v>
      </c>
      <c r="BI176" s="193">
        <f>IF(N176="nulová",J176,0)</f>
        <v>0</v>
      </c>
      <c r="BJ176" s="20" t="s">
        <v>84</v>
      </c>
      <c r="BK176" s="193">
        <f>ROUND(I176*H176,2)</f>
        <v>0</v>
      </c>
      <c r="BL176" s="20" t="s">
        <v>204</v>
      </c>
      <c r="BM176" s="192" t="s">
        <v>403</v>
      </c>
    </row>
    <row r="177" spans="1:65" s="2" customFormat="1" ht="29.25">
      <c r="A177" s="37"/>
      <c r="B177" s="38"/>
      <c r="C177" s="39"/>
      <c r="D177" s="194" t="s">
        <v>206</v>
      </c>
      <c r="E177" s="39"/>
      <c r="F177" s="195" t="s">
        <v>404</v>
      </c>
      <c r="G177" s="39"/>
      <c r="H177" s="39"/>
      <c r="I177" s="196"/>
      <c r="J177" s="39"/>
      <c r="K177" s="39"/>
      <c r="L177" s="42"/>
      <c r="M177" s="197"/>
      <c r="N177" s="198"/>
      <c r="O177" s="67"/>
      <c r="P177" s="67"/>
      <c r="Q177" s="67"/>
      <c r="R177" s="67"/>
      <c r="S177" s="67"/>
      <c r="T177" s="68"/>
      <c r="U177" s="37"/>
      <c r="V177" s="37"/>
      <c r="W177" s="37"/>
      <c r="X177" s="37"/>
      <c r="Y177" s="37"/>
      <c r="Z177" s="37"/>
      <c r="AA177" s="37"/>
      <c r="AB177" s="37"/>
      <c r="AC177" s="37"/>
      <c r="AD177" s="37"/>
      <c r="AE177" s="37"/>
      <c r="AT177" s="20" t="s">
        <v>206</v>
      </c>
      <c r="AU177" s="20" t="s">
        <v>86</v>
      </c>
    </row>
    <row r="178" spans="1:65" s="2" customFormat="1" ht="11.25">
      <c r="A178" s="37"/>
      <c r="B178" s="38"/>
      <c r="C178" s="39"/>
      <c r="D178" s="199" t="s">
        <v>208</v>
      </c>
      <c r="E178" s="39"/>
      <c r="F178" s="200" t="s">
        <v>405</v>
      </c>
      <c r="G178" s="39"/>
      <c r="H178" s="39"/>
      <c r="I178" s="196"/>
      <c r="J178" s="39"/>
      <c r="K178" s="39"/>
      <c r="L178" s="42"/>
      <c r="M178" s="197"/>
      <c r="N178" s="198"/>
      <c r="O178" s="67"/>
      <c r="P178" s="67"/>
      <c r="Q178" s="67"/>
      <c r="R178" s="67"/>
      <c r="S178" s="67"/>
      <c r="T178" s="68"/>
      <c r="U178" s="37"/>
      <c r="V178" s="37"/>
      <c r="W178" s="37"/>
      <c r="X178" s="37"/>
      <c r="Y178" s="37"/>
      <c r="Z178" s="37"/>
      <c r="AA178" s="37"/>
      <c r="AB178" s="37"/>
      <c r="AC178" s="37"/>
      <c r="AD178" s="37"/>
      <c r="AE178" s="37"/>
      <c r="AT178" s="20" t="s">
        <v>208</v>
      </c>
      <c r="AU178" s="20" t="s">
        <v>86</v>
      </c>
    </row>
    <row r="179" spans="1:65" s="2" customFormat="1" ht="29.25">
      <c r="A179" s="37"/>
      <c r="B179" s="38"/>
      <c r="C179" s="39"/>
      <c r="D179" s="194" t="s">
        <v>252</v>
      </c>
      <c r="E179" s="39"/>
      <c r="F179" s="222" t="s">
        <v>406</v>
      </c>
      <c r="G179" s="39"/>
      <c r="H179" s="39"/>
      <c r="I179" s="196"/>
      <c r="J179" s="39"/>
      <c r="K179" s="39"/>
      <c r="L179" s="42"/>
      <c r="M179" s="197"/>
      <c r="N179" s="198"/>
      <c r="O179" s="67"/>
      <c r="P179" s="67"/>
      <c r="Q179" s="67"/>
      <c r="R179" s="67"/>
      <c r="S179" s="67"/>
      <c r="T179" s="68"/>
      <c r="U179" s="37"/>
      <c r="V179" s="37"/>
      <c r="W179" s="37"/>
      <c r="X179" s="37"/>
      <c r="Y179" s="37"/>
      <c r="Z179" s="37"/>
      <c r="AA179" s="37"/>
      <c r="AB179" s="37"/>
      <c r="AC179" s="37"/>
      <c r="AD179" s="37"/>
      <c r="AE179" s="37"/>
      <c r="AT179" s="20" t="s">
        <v>252</v>
      </c>
      <c r="AU179" s="20" t="s">
        <v>86</v>
      </c>
    </row>
    <row r="180" spans="1:65" s="13" customFormat="1" ht="22.5">
      <c r="B180" s="201"/>
      <c r="C180" s="202"/>
      <c r="D180" s="194" t="s">
        <v>210</v>
      </c>
      <c r="E180" s="203" t="s">
        <v>19</v>
      </c>
      <c r="F180" s="204" t="s">
        <v>407</v>
      </c>
      <c r="G180" s="202"/>
      <c r="H180" s="203" t="s">
        <v>19</v>
      </c>
      <c r="I180" s="205"/>
      <c r="J180" s="202"/>
      <c r="K180" s="202"/>
      <c r="L180" s="206"/>
      <c r="M180" s="207"/>
      <c r="N180" s="208"/>
      <c r="O180" s="208"/>
      <c r="P180" s="208"/>
      <c r="Q180" s="208"/>
      <c r="R180" s="208"/>
      <c r="S180" s="208"/>
      <c r="T180" s="209"/>
      <c r="AT180" s="210" t="s">
        <v>210</v>
      </c>
      <c r="AU180" s="210" t="s">
        <v>86</v>
      </c>
      <c r="AV180" s="13" t="s">
        <v>84</v>
      </c>
      <c r="AW180" s="13" t="s">
        <v>37</v>
      </c>
      <c r="AX180" s="13" t="s">
        <v>77</v>
      </c>
      <c r="AY180" s="210" t="s">
        <v>197</v>
      </c>
    </row>
    <row r="181" spans="1:65" s="13" customFormat="1" ht="22.5">
      <c r="B181" s="201"/>
      <c r="C181" s="202"/>
      <c r="D181" s="194" t="s">
        <v>210</v>
      </c>
      <c r="E181" s="203" t="s">
        <v>19</v>
      </c>
      <c r="F181" s="204" t="s">
        <v>1177</v>
      </c>
      <c r="G181" s="202"/>
      <c r="H181" s="203" t="s">
        <v>19</v>
      </c>
      <c r="I181" s="205"/>
      <c r="J181" s="202"/>
      <c r="K181" s="202"/>
      <c r="L181" s="206"/>
      <c r="M181" s="207"/>
      <c r="N181" s="208"/>
      <c r="O181" s="208"/>
      <c r="P181" s="208"/>
      <c r="Q181" s="208"/>
      <c r="R181" s="208"/>
      <c r="S181" s="208"/>
      <c r="T181" s="209"/>
      <c r="AT181" s="210" t="s">
        <v>210</v>
      </c>
      <c r="AU181" s="210" t="s">
        <v>86</v>
      </c>
      <c r="AV181" s="13" t="s">
        <v>84</v>
      </c>
      <c r="AW181" s="13" t="s">
        <v>37</v>
      </c>
      <c r="AX181" s="13" t="s">
        <v>77</v>
      </c>
      <c r="AY181" s="210" t="s">
        <v>197</v>
      </c>
    </row>
    <row r="182" spans="1:65" s="14" customFormat="1" ht="11.25">
      <c r="B182" s="211"/>
      <c r="C182" s="212"/>
      <c r="D182" s="194" t="s">
        <v>210</v>
      </c>
      <c r="E182" s="213" t="s">
        <v>19</v>
      </c>
      <c r="F182" s="214" t="s">
        <v>1178</v>
      </c>
      <c r="G182" s="212"/>
      <c r="H182" s="215">
        <v>76.037000000000006</v>
      </c>
      <c r="I182" s="216"/>
      <c r="J182" s="212"/>
      <c r="K182" s="212"/>
      <c r="L182" s="217"/>
      <c r="M182" s="218"/>
      <c r="N182" s="219"/>
      <c r="O182" s="219"/>
      <c r="P182" s="219"/>
      <c r="Q182" s="219"/>
      <c r="R182" s="219"/>
      <c r="S182" s="219"/>
      <c r="T182" s="220"/>
      <c r="AT182" s="221" t="s">
        <v>210</v>
      </c>
      <c r="AU182" s="221" t="s">
        <v>86</v>
      </c>
      <c r="AV182" s="14" t="s">
        <v>86</v>
      </c>
      <c r="AW182" s="14" t="s">
        <v>37</v>
      </c>
      <c r="AX182" s="14" t="s">
        <v>84</v>
      </c>
      <c r="AY182" s="221" t="s">
        <v>197</v>
      </c>
    </row>
    <row r="183" spans="1:65" s="2" customFormat="1" ht="33" customHeight="1">
      <c r="A183" s="37"/>
      <c r="B183" s="38"/>
      <c r="C183" s="181" t="s">
        <v>287</v>
      </c>
      <c r="D183" s="181" t="s">
        <v>199</v>
      </c>
      <c r="E183" s="182" t="s">
        <v>1179</v>
      </c>
      <c r="F183" s="183" t="s">
        <v>1180</v>
      </c>
      <c r="G183" s="184" t="s">
        <v>202</v>
      </c>
      <c r="H183" s="185">
        <v>31.3</v>
      </c>
      <c r="I183" s="186"/>
      <c r="J183" s="187">
        <f>ROUND(I183*H183,2)</f>
        <v>0</v>
      </c>
      <c r="K183" s="183" t="s">
        <v>203</v>
      </c>
      <c r="L183" s="42"/>
      <c r="M183" s="188" t="s">
        <v>19</v>
      </c>
      <c r="N183" s="189" t="s">
        <v>48</v>
      </c>
      <c r="O183" s="67"/>
      <c r="P183" s="190">
        <f>O183*H183</f>
        <v>0</v>
      </c>
      <c r="Q183" s="190">
        <v>0.12966</v>
      </c>
      <c r="R183" s="190">
        <f>Q183*H183</f>
        <v>4.0583580000000001</v>
      </c>
      <c r="S183" s="190">
        <v>0</v>
      </c>
      <c r="T183" s="191">
        <f>S183*H183</f>
        <v>0</v>
      </c>
      <c r="U183" s="37"/>
      <c r="V183" s="37"/>
      <c r="W183" s="37"/>
      <c r="X183" s="37"/>
      <c r="Y183" s="37"/>
      <c r="Z183" s="37"/>
      <c r="AA183" s="37"/>
      <c r="AB183" s="37"/>
      <c r="AC183" s="37"/>
      <c r="AD183" s="37"/>
      <c r="AE183" s="37"/>
      <c r="AR183" s="192" t="s">
        <v>204</v>
      </c>
      <c r="AT183" s="192" t="s">
        <v>199</v>
      </c>
      <c r="AU183" s="192" t="s">
        <v>86</v>
      </c>
      <c r="AY183" s="20" t="s">
        <v>197</v>
      </c>
      <c r="BE183" s="193">
        <f>IF(N183="základní",J183,0)</f>
        <v>0</v>
      </c>
      <c r="BF183" s="193">
        <f>IF(N183="snížená",J183,0)</f>
        <v>0</v>
      </c>
      <c r="BG183" s="193">
        <f>IF(N183="zákl. přenesená",J183,0)</f>
        <v>0</v>
      </c>
      <c r="BH183" s="193">
        <f>IF(N183="sníž. přenesená",J183,0)</f>
        <v>0</v>
      </c>
      <c r="BI183" s="193">
        <f>IF(N183="nulová",J183,0)</f>
        <v>0</v>
      </c>
      <c r="BJ183" s="20" t="s">
        <v>84</v>
      </c>
      <c r="BK183" s="193">
        <f>ROUND(I183*H183,2)</f>
        <v>0</v>
      </c>
      <c r="BL183" s="20" t="s">
        <v>204</v>
      </c>
      <c r="BM183" s="192" t="s">
        <v>1181</v>
      </c>
    </row>
    <row r="184" spans="1:65" s="2" customFormat="1" ht="29.25">
      <c r="A184" s="37"/>
      <c r="B184" s="38"/>
      <c r="C184" s="39"/>
      <c r="D184" s="194" t="s">
        <v>206</v>
      </c>
      <c r="E184" s="39"/>
      <c r="F184" s="195" t="s">
        <v>1182</v>
      </c>
      <c r="G184" s="39"/>
      <c r="H184" s="39"/>
      <c r="I184" s="196"/>
      <c r="J184" s="39"/>
      <c r="K184" s="39"/>
      <c r="L184" s="42"/>
      <c r="M184" s="197"/>
      <c r="N184" s="198"/>
      <c r="O184" s="67"/>
      <c r="P184" s="67"/>
      <c r="Q184" s="67"/>
      <c r="R184" s="67"/>
      <c r="S184" s="67"/>
      <c r="T184" s="68"/>
      <c r="U184" s="37"/>
      <c r="V184" s="37"/>
      <c r="W184" s="37"/>
      <c r="X184" s="37"/>
      <c r="Y184" s="37"/>
      <c r="Z184" s="37"/>
      <c r="AA184" s="37"/>
      <c r="AB184" s="37"/>
      <c r="AC184" s="37"/>
      <c r="AD184" s="37"/>
      <c r="AE184" s="37"/>
      <c r="AT184" s="20" t="s">
        <v>206</v>
      </c>
      <c r="AU184" s="20" t="s">
        <v>86</v>
      </c>
    </row>
    <row r="185" spans="1:65" s="2" customFormat="1" ht="11.25">
      <c r="A185" s="37"/>
      <c r="B185" s="38"/>
      <c r="C185" s="39"/>
      <c r="D185" s="199" t="s">
        <v>208</v>
      </c>
      <c r="E185" s="39"/>
      <c r="F185" s="200" t="s">
        <v>1183</v>
      </c>
      <c r="G185" s="39"/>
      <c r="H185" s="39"/>
      <c r="I185" s="196"/>
      <c r="J185" s="39"/>
      <c r="K185" s="39"/>
      <c r="L185" s="42"/>
      <c r="M185" s="197"/>
      <c r="N185" s="198"/>
      <c r="O185" s="67"/>
      <c r="P185" s="67"/>
      <c r="Q185" s="67"/>
      <c r="R185" s="67"/>
      <c r="S185" s="67"/>
      <c r="T185" s="68"/>
      <c r="U185" s="37"/>
      <c r="V185" s="37"/>
      <c r="W185" s="37"/>
      <c r="X185" s="37"/>
      <c r="Y185" s="37"/>
      <c r="Z185" s="37"/>
      <c r="AA185" s="37"/>
      <c r="AB185" s="37"/>
      <c r="AC185" s="37"/>
      <c r="AD185" s="37"/>
      <c r="AE185" s="37"/>
      <c r="AT185" s="20" t="s">
        <v>208</v>
      </c>
      <c r="AU185" s="20" t="s">
        <v>86</v>
      </c>
    </row>
    <row r="186" spans="1:65" s="2" customFormat="1" ht="68.25">
      <c r="A186" s="37"/>
      <c r="B186" s="38"/>
      <c r="C186" s="39"/>
      <c r="D186" s="194" t="s">
        <v>252</v>
      </c>
      <c r="E186" s="39"/>
      <c r="F186" s="222" t="s">
        <v>1184</v>
      </c>
      <c r="G186" s="39"/>
      <c r="H186" s="39"/>
      <c r="I186" s="196"/>
      <c r="J186" s="39"/>
      <c r="K186" s="39"/>
      <c r="L186" s="42"/>
      <c r="M186" s="197"/>
      <c r="N186" s="198"/>
      <c r="O186" s="67"/>
      <c r="P186" s="67"/>
      <c r="Q186" s="67"/>
      <c r="R186" s="67"/>
      <c r="S186" s="67"/>
      <c r="T186" s="68"/>
      <c r="U186" s="37"/>
      <c r="V186" s="37"/>
      <c r="W186" s="37"/>
      <c r="X186" s="37"/>
      <c r="Y186" s="37"/>
      <c r="Z186" s="37"/>
      <c r="AA186" s="37"/>
      <c r="AB186" s="37"/>
      <c r="AC186" s="37"/>
      <c r="AD186" s="37"/>
      <c r="AE186" s="37"/>
      <c r="AT186" s="20" t="s">
        <v>252</v>
      </c>
      <c r="AU186" s="20" t="s">
        <v>86</v>
      </c>
    </row>
    <row r="187" spans="1:65" s="13" customFormat="1" ht="22.5">
      <c r="B187" s="201"/>
      <c r="C187" s="202"/>
      <c r="D187" s="194" t="s">
        <v>210</v>
      </c>
      <c r="E187" s="203" t="s">
        <v>19</v>
      </c>
      <c r="F187" s="204" t="s">
        <v>1152</v>
      </c>
      <c r="G187" s="202"/>
      <c r="H187" s="203" t="s">
        <v>19</v>
      </c>
      <c r="I187" s="205"/>
      <c r="J187" s="202"/>
      <c r="K187" s="202"/>
      <c r="L187" s="206"/>
      <c r="M187" s="207"/>
      <c r="N187" s="208"/>
      <c r="O187" s="208"/>
      <c r="P187" s="208"/>
      <c r="Q187" s="208"/>
      <c r="R187" s="208"/>
      <c r="S187" s="208"/>
      <c r="T187" s="209"/>
      <c r="AT187" s="210" t="s">
        <v>210</v>
      </c>
      <c r="AU187" s="210" t="s">
        <v>86</v>
      </c>
      <c r="AV187" s="13" t="s">
        <v>84</v>
      </c>
      <c r="AW187" s="13" t="s">
        <v>37</v>
      </c>
      <c r="AX187" s="13" t="s">
        <v>77</v>
      </c>
      <c r="AY187" s="210" t="s">
        <v>197</v>
      </c>
    </row>
    <row r="188" spans="1:65" s="13" customFormat="1" ht="22.5">
      <c r="B188" s="201"/>
      <c r="C188" s="202"/>
      <c r="D188" s="194" t="s">
        <v>210</v>
      </c>
      <c r="E188" s="203" t="s">
        <v>19</v>
      </c>
      <c r="F188" s="204" t="s">
        <v>1145</v>
      </c>
      <c r="G188" s="202"/>
      <c r="H188" s="203" t="s">
        <v>19</v>
      </c>
      <c r="I188" s="205"/>
      <c r="J188" s="202"/>
      <c r="K188" s="202"/>
      <c r="L188" s="206"/>
      <c r="M188" s="207"/>
      <c r="N188" s="208"/>
      <c r="O188" s="208"/>
      <c r="P188" s="208"/>
      <c r="Q188" s="208"/>
      <c r="R188" s="208"/>
      <c r="S188" s="208"/>
      <c r="T188" s="209"/>
      <c r="AT188" s="210" t="s">
        <v>210</v>
      </c>
      <c r="AU188" s="210" t="s">
        <v>86</v>
      </c>
      <c r="AV188" s="13" t="s">
        <v>84</v>
      </c>
      <c r="AW188" s="13" t="s">
        <v>37</v>
      </c>
      <c r="AX188" s="13" t="s">
        <v>77</v>
      </c>
      <c r="AY188" s="210" t="s">
        <v>197</v>
      </c>
    </row>
    <row r="189" spans="1:65" s="13" customFormat="1" ht="11.25">
      <c r="B189" s="201"/>
      <c r="C189" s="202"/>
      <c r="D189" s="194" t="s">
        <v>210</v>
      </c>
      <c r="E189" s="203" t="s">
        <v>19</v>
      </c>
      <c r="F189" s="204" t="s">
        <v>1185</v>
      </c>
      <c r="G189" s="202"/>
      <c r="H189" s="203" t="s">
        <v>19</v>
      </c>
      <c r="I189" s="205"/>
      <c r="J189" s="202"/>
      <c r="K189" s="202"/>
      <c r="L189" s="206"/>
      <c r="M189" s="207"/>
      <c r="N189" s="208"/>
      <c r="O189" s="208"/>
      <c r="P189" s="208"/>
      <c r="Q189" s="208"/>
      <c r="R189" s="208"/>
      <c r="S189" s="208"/>
      <c r="T189" s="209"/>
      <c r="AT189" s="210" t="s">
        <v>210</v>
      </c>
      <c r="AU189" s="210" t="s">
        <v>86</v>
      </c>
      <c r="AV189" s="13" t="s">
        <v>84</v>
      </c>
      <c r="AW189" s="13" t="s">
        <v>37</v>
      </c>
      <c r="AX189" s="13" t="s">
        <v>77</v>
      </c>
      <c r="AY189" s="210" t="s">
        <v>197</v>
      </c>
    </row>
    <row r="190" spans="1:65" s="14" customFormat="1" ht="11.25">
      <c r="B190" s="211"/>
      <c r="C190" s="212"/>
      <c r="D190" s="194" t="s">
        <v>210</v>
      </c>
      <c r="E190" s="213" t="s">
        <v>19</v>
      </c>
      <c r="F190" s="214" t="s">
        <v>1153</v>
      </c>
      <c r="G190" s="212"/>
      <c r="H190" s="215">
        <v>8.1199999999999992</v>
      </c>
      <c r="I190" s="216"/>
      <c r="J190" s="212"/>
      <c r="K190" s="212"/>
      <c r="L190" s="217"/>
      <c r="M190" s="218"/>
      <c r="N190" s="219"/>
      <c r="O190" s="219"/>
      <c r="P190" s="219"/>
      <c r="Q190" s="219"/>
      <c r="R190" s="219"/>
      <c r="S190" s="219"/>
      <c r="T190" s="220"/>
      <c r="AT190" s="221" t="s">
        <v>210</v>
      </c>
      <c r="AU190" s="221" t="s">
        <v>86</v>
      </c>
      <c r="AV190" s="14" t="s">
        <v>86</v>
      </c>
      <c r="AW190" s="14" t="s">
        <v>37</v>
      </c>
      <c r="AX190" s="14" t="s">
        <v>77</v>
      </c>
      <c r="AY190" s="221" t="s">
        <v>197</v>
      </c>
    </row>
    <row r="191" spans="1:65" s="14" customFormat="1" ht="22.5">
      <c r="B191" s="211"/>
      <c r="C191" s="212"/>
      <c r="D191" s="194" t="s">
        <v>210</v>
      </c>
      <c r="E191" s="213" t="s">
        <v>19</v>
      </c>
      <c r="F191" s="214" t="s">
        <v>1154</v>
      </c>
      <c r="G191" s="212"/>
      <c r="H191" s="215">
        <v>23.18</v>
      </c>
      <c r="I191" s="216"/>
      <c r="J191" s="212"/>
      <c r="K191" s="212"/>
      <c r="L191" s="217"/>
      <c r="M191" s="218"/>
      <c r="N191" s="219"/>
      <c r="O191" s="219"/>
      <c r="P191" s="219"/>
      <c r="Q191" s="219"/>
      <c r="R191" s="219"/>
      <c r="S191" s="219"/>
      <c r="T191" s="220"/>
      <c r="AT191" s="221" t="s">
        <v>210</v>
      </c>
      <c r="AU191" s="221" t="s">
        <v>86</v>
      </c>
      <c r="AV191" s="14" t="s">
        <v>86</v>
      </c>
      <c r="AW191" s="14" t="s">
        <v>37</v>
      </c>
      <c r="AX191" s="14" t="s">
        <v>77</v>
      </c>
      <c r="AY191" s="221" t="s">
        <v>197</v>
      </c>
    </row>
    <row r="192" spans="1:65" s="15" customFormat="1" ht="11.25">
      <c r="B192" s="223"/>
      <c r="C192" s="224"/>
      <c r="D192" s="194" t="s">
        <v>210</v>
      </c>
      <c r="E192" s="225" t="s">
        <v>19</v>
      </c>
      <c r="F192" s="226" t="s">
        <v>295</v>
      </c>
      <c r="G192" s="224"/>
      <c r="H192" s="227">
        <v>31.3</v>
      </c>
      <c r="I192" s="228"/>
      <c r="J192" s="224"/>
      <c r="K192" s="224"/>
      <c r="L192" s="229"/>
      <c r="M192" s="230"/>
      <c r="N192" s="231"/>
      <c r="O192" s="231"/>
      <c r="P192" s="231"/>
      <c r="Q192" s="231"/>
      <c r="R192" s="231"/>
      <c r="S192" s="231"/>
      <c r="T192" s="232"/>
      <c r="AT192" s="233" t="s">
        <v>210</v>
      </c>
      <c r="AU192" s="233" t="s">
        <v>86</v>
      </c>
      <c r="AV192" s="15" t="s">
        <v>204</v>
      </c>
      <c r="AW192" s="15" t="s">
        <v>37</v>
      </c>
      <c r="AX192" s="15" t="s">
        <v>84</v>
      </c>
      <c r="AY192" s="233" t="s">
        <v>197</v>
      </c>
    </row>
    <row r="193" spans="1:65" s="2" customFormat="1" ht="33" customHeight="1">
      <c r="A193" s="37"/>
      <c r="B193" s="38"/>
      <c r="C193" s="181" t="s">
        <v>8</v>
      </c>
      <c r="D193" s="181" t="s">
        <v>199</v>
      </c>
      <c r="E193" s="182" t="s">
        <v>1179</v>
      </c>
      <c r="F193" s="183" t="s">
        <v>1180</v>
      </c>
      <c r="G193" s="184" t="s">
        <v>202</v>
      </c>
      <c r="H193" s="185">
        <v>11.89</v>
      </c>
      <c r="I193" s="186"/>
      <c r="J193" s="187">
        <f>ROUND(I193*H193,2)</f>
        <v>0</v>
      </c>
      <c r="K193" s="183" t="s">
        <v>203</v>
      </c>
      <c r="L193" s="42"/>
      <c r="M193" s="188" t="s">
        <v>19</v>
      </c>
      <c r="N193" s="189" t="s">
        <v>48</v>
      </c>
      <c r="O193" s="67"/>
      <c r="P193" s="190">
        <f>O193*H193</f>
        <v>0</v>
      </c>
      <c r="Q193" s="190">
        <v>0.12966</v>
      </c>
      <c r="R193" s="190">
        <f>Q193*H193</f>
        <v>1.5416574000000001</v>
      </c>
      <c r="S193" s="190">
        <v>0</v>
      </c>
      <c r="T193" s="191">
        <f>S193*H193</f>
        <v>0</v>
      </c>
      <c r="U193" s="37"/>
      <c r="V193" s="37"/>
      <c r="W193" s="37"/>
      <c r="X193" s="37"/>
      <c r="Y193" s="37"/>
      <c r="Z193" s="37"/>
      <c r="AA193" s="37"/>
      <c r="AB193" s="37"/>
      <c r="AC193" s="37"/>
      <c r="AD193" s="37"/>
      <c r="AE193" s="37"/>
      <c r="AR193" s="192" t="s">
        <v>204</v>
      </c>
      <c r="AT193" s="192" t="s">
        <v>199</v>
      </c>
      <c r="AU193" s="192" t="s">
        <v>86</v>
      </c>
      <c r="AY193" s="20" t="s">
        <v>197</v>
      </c>
      <c r="BE193" s="193">
        <f>IF(N193="základní",J193,0)</f>
        <v>0</v>
      </c>
      <c r="BF193" s="193">
        <f>IF(N193="snížená",J193,0)</f>
        <v>0</v>
      </c>
      <c r="BG193" s="193">
        <f>IF(N193="zákl. přenesená",J193,0)</f>
        <v>0</v>
      </c>
      <c r="BH193" s="193">
        <f>IF(N193="sníž. přenesená",J193,0)</f>
        <v>0</v>
      </c>
      <c r="BI193" s="193">
        <f>IF(N193="nulová",J193,0)</f>
        <v>0</v>
      </c>
      <c r="BJ193" s="20" t="s">
        <v>84</v>
      </c>
      <c r="BK193" s="193">
        <f>ROUND(I193*H193,2)</f>
        <v>0</v>
      </c>
      <c r="BL193" s="20" t="s">
        <v>204</v>
      </c>
      <c r="BM193" s="192" t="s">
        <v>1186</v>
      </c>
    </row>
    <row r="194" spans="1:65" s="2" customFormat="1" ht="29.25">
      <c r="A194" s="37"/>
      <c r="B194" s="38"/>
      <c r="C194" s="39"/>
      <c r="D194" s="194" t="s">
        <v>206</v>
      </c>
      <c r="E194" s="39"/>
      <c r="F194" s="195" t="s">
        <v>1182</v>
      </c>
      <c r="G194" s="39"/>
      <c r="H194" s="39"/>
      <c r="I194" s="196"/>
      <c r="J194" s="39"/>
      <c r="K194" s="39"/>
      <c r="L194" s="42"/>
      <c r="M194" s="197"/>
      <c r="N194" s="198"/>
      <c r="O194" s="67"/>
      <c r="P194" s="67"/>
      <c r="Q194" s="67"/>
      <c r="R194" s="67"/>
      <c r="S194" s="67"/>
      <c r="T194" s="68"/>
      <c r="U194" s="37"/>
      <c r="V194" s="37"/>
      <c r="W194" s="37"/>
      <c r="X194" s="37"/>
      <c r="Y194" s="37"/>
      <c r="Z194" s="37"/>
      <c r="AA194" s="37"/>
      <c r="AB194" s="37"/>
      <c r="AC194" s="37"/>
      <c r="AD194" s="37"/>
      <c r="AE194" s="37"/>
      <c r="AT194" s="20" t="s">
        <v>206</v>
      </c>
      <c r="AU194" s="20" t="s">
        <v>86</v>
      </c>
    </row>
    <row r="195" spans="1:65" s="2" customFormat="1" ht="11.25">
      <c r="A195" s="37"/>
      <c r="B195" s="38"/>
      <c r="C195" s="39"/>
      <c r="D195" s="199" t="s">
        <v>208</v>
      </c>
      <c r="E195" s="39"/>
      <c r="F195" s="200" t="s">
        <v>1183</v>
      </c>
      <c r="G195" s="39"/>
      <c r="H195" s="39"/>
      <c r="I195" s="196"/>
      <c r="J195" s="39"/>
      <c r="K195" s="39"/>
      <c r="L195" s="42"/>
      <c r="M195" s="197"/>
      <c r="N195" s="198"/>
      <c r="O195" s="67"/>
      <c r="P195" s="67"/>
      <c r="Q195" s="67"/>
      <c r="R195" s="67"/>
      <c r="S195" s="67"/>
      <c r="T195" s="68"/>
      <c r="U195" s="37"/>
      <c r="V195" s="37"/>
      <c r="W195" s="37"/>
      <c r="X195" s="37"/>
      <c r="Y195" s="37"/>
      <c r="Z195" s="37"/>
      <c r="AA195" s="37"/>
      <c r="AB195" s="37"/>
      <c r="AC195" s="37"/>
      <c r="AD195" s="37"/>
      <c r="AE195" s="37"/>
      <c r="AT195" s="20" t="s">
        <v>208</v>
      </c>
      <c r="AU195" s="20" t="s">
        <v>86</v>
      </c>
    </row>
    <row r="196" spans="1:65" s="2" customFormat="1" ht="68.25">
      <c r="A196" s="37"/>
      <c r="B196" s="38"/>
      <c r="C196" s="39"/>
      <c r="D196" s="194" t="s">
        <v>252</v>
      </c>
      <c r="E196" s="39"/>
      <c r="F196" s="222" t="s">
        <v>1187</v>
      </c>
      <c r="G196" s="39"/>
      <c r="H196" s="39"/>
      <c r="I196" s="196"/>
      <c r="J196" s="39"/>
      <c r="K196" s="39"/>
      <c r="L196" s="42"/>
      <c r="M196" s="197"/>
      <c r="N196" s="198"/>
      <c r="O196" s="67"/>
      <c r="P196" s="67"/>
      <c r="Q196" s="67"/>
      <c r="R196" s="67"/>
      <c r="S196" s="67"/>
      <c r="T196" s="68"/>
      <c r="U196" s="37"/>
      <c r="V196" s="37"/>
      <c r="W196" s="37"/>
      <c r="X196" s="37"/>
      <c r="Y196" s="37"/>
      <c r="Z196" s="37"/>
      <c r="AA196" s="37"/>
      <c r="AB196" s="37"/>
      <c r="AC196" s="37"/>
      <c r="AD196" s="37"/>
      <c r="AE196" s="37"/>
      <c r="AT196" s="20" t="s">
        <v>252</v>
      </c>
      <c r="AU196" s="20" t="s">
        <v>86</v>
      </c>
    </row>
    <row r="197" spans="1:65" s="13" customFormat="1" ht="33.75">
      <c r="B197" s="201"/>
      <c r="C197" s="202"/>
      <c r="D197" s="194" t="s">
        <v>210</v>
      </c>
      <c r="E197" s="203" t="s">
        <v>19</v>
      </c>
      <c r="F197" s="204" t="s">
        <v>1155</v>
      </c>
      <c r="G197" s="202"/>
      <c r="H197" s="203" t="s">
        <v>19</v>
      </c>
      <c r="I197" s="205"/>
      <c r="J197" s="202"/>
      <c r="K197" s="202"/>
      <c r="L197" s="206"/>
      <c r="M197" s="207"/>
      <c r="N197" s="208"/>
      <c r="O197" s="208"/>
      <c r="P197" s="208"/>
      <c r="Q197" s="208"/>
      <c r="R197" s="208"/>
      <c r="S197" s="208"/>
      <c r="T197" s="209"/>
      <c r="AT197" s="210" t="s">
        <v>210</v>
      </c>
      <c r="AU197" s="210" t="s">
        <v>86</v>
      </c>
      <c r="AV197" s="13" t="s">
        <v>84</v>
      </c>
      <c r="AW197" s="13" t="s">
        <v>37</v>
      </c>
      <c r="AX197" s="13" t="s">
        <v>77</v>
      </c>
      <c r="AY197" s="210" t="s">
        <v>197</v>
      </c>
    </row>
    <row r="198" spans="1:65" s="13" customFormat="1" ht="22.5">
      <c r="B198" s="201"/>
      <c r="C198" s="202"/>
      <c r="D198" s="194" t="s">
        <v>210</v>
      </c>
      <c r="E198" s="203" t="s">
        <v>19</v>
      </c>
      <c r="F198" s="204" t="s">
        <v>1156</v>
      </c>
      <c r="G198" s="202"/>
      <c r="H198" s="203" t="s">
        <v>19</v>
      </c>
      <c r="I198" s="205"/>
      <c r="J198" s="202"/>
      <c r="K198" s="202"/>
      <c r="L198" s="206"/>
      <c r="M198" s="207"/>
      <c r="N198" s="208"/>
      <c r="O198" s="208"/>
      <c r="P198" s="208"/>
      <c r="Q198" s="208"/>
      <c r="R198" s="208"/>
      <c r="S198" s="208"/>
      <c r="T198" s="209"/>
      <c r="AT198" s="210" t="s">
        <v>210</v>
      </c>
      <c r="AU198" s="210" t="s">
        <v>86</v>
      </c>
      <c r="AV198" s="13" t="s">
        <v>84</v>
      </c>
      <c r="AW198" s="13" t="s">
        <v>37</v>
      </c>
      <c r="AX198" s="13" t="s">
        <v>77</v>
      </c>
      <c r="AY198" s="210" t="s">
        <v>197</v>
      </c>
    </row>
    <row r="199" spans="1:65" s="13" customFormat="1" ht="11.25">
      <c r="B199" s="201"/>
      <c r="C199" s="202"/>
      <c r="D199" s="194" t="s">
        <v>210</v>
      </c>
      <c r="E199" s="203" t="s">
        <v>19</v>
      </c>
      <c r="F199" s="204" t="s">
        <v>1185</v>
      </c>
      <c r="G199" s="202"/>
      <c r="H199" s="203" t="s">
        <v>19</v>
      </c>
      <c r="I199" s="205"/>
      <c r="J199" s="202"/>
      <c r="K199" s="202"/>
      <c r="L199" s="206"/>
      <c r="M199" s="207"/>
      <c r="N199" s="208"/>
      <c r="O199" s="208"/>
      <c r="P199" s="208"/>
      <c r="Q199" s="208"/>
      <c r="R199" s="208"/>
      <c r="S199" s="208"/>
      <c r="T199" s="209"/>
      <c r="AT199" s="210" t="s">
        <v>210</v>
      </c>
      <c r="AU199" s="210" t="s">
        <v>86</v>
      </c>
      <c r="AV199" s="13" t="s">
        <v>84</v>
      </c>
      <c r="AW199" s="13" t="s">
        <v>37</v>
      </c>
      <c r="AX199" s="13" t="s">
        <v>77</v>
      </c>
      <c r="AY199" s="210" t="s">
        <v>197</v>
      </c>
    </row>
    <row r="200" spans="1:65" s="14" customFormat="1" ht="11.25">
      <c r="B200" s="211"/>
      <c r="C200" s="212"/>
      <c r="D200" s="194" t="s">
        <v>210</v>
      </c>
      <c r="E200" s="213" t="s">
        <v>19</v>
      </c>
      <c r="F200" s="214" t="s">
        <v>1157</v>
      </c>
      <c r="G200" s="212"/>
      <c r="H200" s="215">
        <v>11.89</v>
      </c>
      <c r="I200" s="216"/>
      <c r="J200" s="212"/>
      <c r="K200" s="212"/>
      <c r="L200" s="217"/>
      <c r="M200" s="218"/>
      <c r="N200" s="219"/>
      <c r="O200" s="219"/>
      <c r="P200" s="219"/>
      <c r="Q200" s="219"/>
      <c r="R200" s="219"/>
      <c r="S200" s="219"/>
      <c r="T200" s="220"/>
      <c r="AT200" s="221" t="s">
        <v>210</v>
      </c>
      <c r="AU200" s="221" t="s">
        <v>86</v>
      </c>
      <c r="AV200" s="14" t="s">
        <v>86</v>
      </c>
      <c r="AW200" s="14" t="s">
        <v>37</v>
      </c>
      <c r="AX200" s="14" t="s">
        <v>84</v>
      </c>
      <c r="AY200" s="221" t="s">
        <v>197</v>
      </c>
    </row>
    <row r="201" spans="1:65" s="2" customFormat="1" ht="33" customHeight="1">
      <c r="A201" s="37"/>
      <c r="B201" s="38"/>
      <c r="C201" s="181" t="s">
        <v>303</v>
      </c>
      <c r="D201" s="181" t="s">
        <v>199</v>
      </c>
      <c r="E201" s="182" t="s">
        <v>410</v>
      </c>
      <c r="F201" s="183" t="s">
        <v>411</v>
      </c>
      <c r="G201" s="184" t="s">
        <v>202</v>
      </c>
      <c r="H201" s="185">
        <v>76.037000000000006</v>
      </c>
      <c r="I201" s="186"/>
      <c r="J201" s="187">
        <f>ROUND(I201*H201,2)</f>
        <v>0</v>
      </c>
      <c r="K201" s="183" t="s">
        <v>203</v>
      </c>
      <c r="L201" s="42"/>
      <c r="M201" s="188" t="s">
        <v>19</v>
      </c>
      <c r="N201" s="189" t="s">
        <v>48</v>
      </c>
      <c r="O201" s="67"/>
      <c r="P201" s="190">
        <f>O201*H201</f>
        <v>0</v>
      </c>
      <c r="Q201" s="190">
        <v>0.20745</v>
      </c>
      <c r="R201" s="190">
        <f>Q201*H201</f>
        <v>15.773875650000001</v>
      </c>
      <c r="S201" s="190">
        <v>0</v>
      </c>
      <c r="T201" s="191">
        <f>S201*H201</f>
        <v>0</v>
      </c>
      <c r="U201" s="37"/>
      <c r="V201" s="37"/>
      <c r="W201" s="37"/>
      <c r="X201" s="37"/>
      <c r="Y201" s="37"/>
      <c r="Z201" s="37"/>
      <c r="AA201" s="37"/>
      <c r="AB201" s="37"/>
      <c r="AC201" s="37"/>
      <c r="AD201" s="37"/>
      <c r="AE201" s="37"/>
      <c r="AR201" s="192" t="s">
        <v>204</v>
      </c>
      <c r="AT201" s="192" t="s">
        <v>199</v>
      </c>
      <c r="AU201" s="192" t="s">
        <v>86</v>
      </c>
      <c r="AY201" s="20" t="s">
        <v>197</v>
      </c>
      <c r="BE201" s="193">
        <f>IF(N201="základní",J201,0)</f>
        <v>0</v>
      </c>
      <c r="BF201" s="193">
        <f>IF(N201="snížená",J201,0)</f>
        <v>0</v>
      </c>
      <c r="BG201" s="193">
        <f>IF(N201="zákl. přenesená",J201,0)</f>
        <v>0</v>
      </c>
      <c r="BH201" s="193">
        <f>IF(N201="sníž. přenesená",J201,0)</f>
        <v>0</v>
      </c>
      <c r="BI201" s="193">
        <f>IF(N201="nulová",J201,0)</f>
        <v>0</v>
      </c>
      <c r="BJ201" s="20" t="s">
        <v>84</v>
      </c>
      <c r="BK201" s="193">
        <f>ROUND(I201*H201,2)</f>
        <v>0</v>
      </c>
      <c r="BL201" s="20" t="s">
        <v>204</v>
      </c>
      <c r="BM201" s="192" t="s">
        <v>412</v>
      </c>
    </row>
    <row r="202" spans="1:65" s="2" customFormat="1" ht="29.25">
      <c r="A202" s="37"/>
      <c r="B202" s="38"/>
      <c r="C202" s="39"/>
      <c r="D202" s="194" t="s">
        <v>206</v>
      </c>
      <c r="E202" s="39"/>
      <c r="F202" s="195" t="s">
        <v>413</v>
      </c>
      <c r="G202" s="39"/>
      <c r="H202" s="39"/>
      <c r="I202" s="196"/>
      <c r="J202" s="39"/>
      <c r="K202" s="39"/>
      <c r="L202" s="42"/>
      <c r="M202" s="197"/>
      <c r="N202" s="198"/>
      <c r="O202" s="67"/>
      <c r="P202" s="67"/>
      <c r="Q202" s="67"/>
      <c r="R202" s="67"/>
      <c r="S202" s="67"/>
      <c r="T202" s="68"/>
      <c r="U202" s="37"/>
      <c r="V202" s="37"/>
      <c r="W202" s="37"/>
      <c r="X202" s="37"/>
      <c r="Y202" s="37"/>
      <c r="Z202" s="37"/>
      <c r="AA202" s="37"/>
      <c r="AB202" s="37"/>
      <c r="AC202" s="37"/>
      <c r="AD202" s="37"/>
      <c r="AE202" s="37"/>
      <c r="AT202" s="20" t="s">
        <v>206</v>
      </c>
      <c r="AU202" s="20" t="s">
        <v>86</v>
      </c>
    </row>
    <row r="203" spans="1:65" s="2" customFormat="1" ht="11.25">
      <c r="A203" s="37"/>
      <c r="B203" s="38"/>
      <c r="C203" s="39"/>
      <c r="D203" s="199" t="s">
        <v>208</v>
      </c>
      <c r="E203" s="39"/>
      <c r="F203" s="200" t="s">
        <v>414</v>
      </c>
      <c r="G203" s="39"/>
      <c r="H203" s="39"/>
      <c r="I203" s="196"/>
      <c r="J203" s="39"/>
      <c r="K203" s="39"/>
      <c r="L203" s="42"/>
      <c r="M203" s="197"/>
      <c r="N203" s="198"/>
      <c r="O203" s="67"/>
      <c r="P203" s="67"/>
      <c r="Q203" s="67"/>
      <c r="R203" s="67"/>
      <c r="S203" s="67"/>
      <c r="T203" s="68"/>
      <c r="U203" s="37"/>
      <c r="V203" s="37"/>
      <c r="W203" s="37"/>
      <c r="X203" s="37"/>
      <c r="Y203" s="37"/>
      <c r="Z203" s="37"/>
      <c r="AA203" s="37"/>
      <c r="AB203" s="37"/>
      <c r="AC203" s="37"/>
      <c r="AD203" s="37"/>
      <c r="AE203" s="37"/>
      <c r="AT203" s="20" t="s">
        <v>208</v>
      </c>
      <c r="AU203" s="20" t="s">
        <v>86</v>
      </c>
    </row>
    <row r="204" spans="1:65" s="2" customFormat="1" ht="29.25">
      <c r="A204" s="37"/>
      <c r="B204" s="38"/>
      <c r="C204" s="39"/>
      <c r="D204" s="194" t="s">
        <v>252</v>
      </c>
      <c r="E204" s="39"/>
      <c r="F204" s="222" t="s">
        <v>415</v>
      </c>
      <c r="G204" s="39"/>
      <c r="H204" s="39"/>
      <c r="I204" s="196"/>
      <c r="J204" s="39"/>
      <c r="K204" s="39"/>
      <c r="L204" s="42"/>
      <c r="M204" s="197"/>
      <c r="N204" s="198"/>
      <c r="O204" s="67"/>
      <c r="P204" s="67"/>
      <c r="Q204" s="67"/>
      <c r="R204" s="67"/>
      <c r="S204" s="67"/>
      <c r="T204" s="68"/>
      <c r="U204" s="37"/>
      <c r="V204" s="37"/>
      <c r="W204" s="37"/>
      <c r="X204" s="37"/>
      <c r="Y204" s="37"/>
      <c r="Z204" s="37"/>
      <c r="AA204" s="37"/>
      <c r="AB204" s="37"/>
      <c r="AC204" s="37"/>
      <c r="AD204" s="37"/>
      <c r="AE204" s="37"/>
      <c r="AT204" s="20" t="s">
        <v>252</v>
      </c>
      <c r="AU204" s="20" t="s">
        <v>86</v>
      </c>
    </row>
    <row r="205" spans="1:65" s="13" customFormat="1" ht="22.5">
      <c r="B205" s="201"/>
      <c r="C205" s="202"/>
      <c r="D205" s="194" t="s">
        <v>210</v>
      </c>
      <c r="E205" s="203" t="s">
        <v>19</v>
      </c>
      <c r="F205" s="204" t="s">
        <v>416</v>
      </c>
      <c r="G205" s="202"/>
      <c r="H205" s="203" t="s">
        <v>19</v>
      </c>
      <c r="I205" s="205"/>
      <c r="J205" s="202"/>
      <c r="K205" s="202"/>
      <c r="L205" s="206"/>
      <c r="M205" s="207"/>
      <c r="N205" s="208"/>
      <c r="O205" s="208"/>
      <c r="P205" s="208"/>
      <c r="Q205" s="208"/>
      <c r="R205" s="208"/>
      <c r="S205" s="208"/>
      <c r="T205" s="209"/>
      <c r="AT205" s="210" t="s">
        <v>210</v>
      </c>
      <c r="AU205" s="210" t="s">
        <v>86</v>
      </c>
      <c r="AV205" s="13" t="s">
        <v>84</v>
      </c>
      <c r="AW205" s="13" t="s">
        <v>37</v>
      </c>
      <c r="AX205" s="13" t="s">
        <v>77</v>
      </c>
      <c r="AY205" s="210" t="s">
        <v>197</v>
      </c>
    </row>
    <row r="206" spans="1:65" s="13" customFormat="1" ht="22.5">
      <c r="B206" s="201"/>
      <c r="C206" s="202"/>
      <c r="D206" s="194" t="s">
        <v>210</v>
      </c>
      <c r="E206" s="203" t="s">
        <v>19</v>
      </c>
      <c r="F206" s="204" t="s">
        <v>1188</v>
      </c>
      <c r="G206" s="202"/>
      <c r="H206" s="203" t="s">
        <v>19</v>
      </c>
      <c r="I206" s="205"/>
      <c r="J206" s="202"/>
      <c r="K206" s="202"/>
      <c r="L206" s="206"/>
      <c r="M206" s="207"/>
      <c r="N206" s="208"/>
      <c r="O206" s="208"/>
      <c r="P206" s="208"/>
      <c r="Q206" s="208"/>
      <c r="R206" s="208"/>
      <c r="S206" s="208"/>
      <c r="T206" s="209"/>
      <c r="AT206" s="210" t="s">
        <v>210</v>
      </c>
      <c r="AU206" s="210" t="s">
        <v>86</v>
      </c>
      <c r="AV206" s="13" t="s">
        <v>84</v>
      </c>
      <c r="AW206" s="13" t="s">
        <v>37</v>
      </c>
      <c r="AX206" s="13" t="s">
        <v>77</v>
      </c>
      <c r="AY206" s="210" t="s">
        <v>197</v>
      </c>
    </row>
    <row r="207" spans="1:65" s="14" customFormat="1" ht="11.25">
      <c r="B207" s="211"/>
      <c r="C207" s="212"/>
      <c r="D207" s="194" t="s">
        <v>210</v>
      </c>
      <c r="E207" s="213" t="s">
        <v>19</v>
      </c>
      <c r="F207" s="214" t="s">
        <v>1178</v>
      </c>
      <c r="G207" s="212"/>
      <c r="H207" s="215">
        <v>76.037000000000006</v>
      </c>
      <c r="I207" s="216"/>
      <c r="J207" s="212"/>
      <c r="K207" s="212"/>
      <c r="L207" s="217"/>
      <c r="M207" s="218"/>
      <c r="N207" s="219"/>
      <c r="O207" s="219"/>
      <c r="P207" s="219"/>
      <c r="Q207" s="219"/>
      <c r="R207" s="219"/>
      <c r="S207" s="219"/>
      <c r="T207" s="220"/>
      <c r="AT207" s="221" t="s">
        <v>210</v>
      </c>
      <c r="AU207" s="221" t="s">
        <v>86</v>
      </c>
      <c r="AV207" s="14" t="s">
        <v>86</v>
      </c>
      <c r="AW207" s="14" t="s">
        <v>37</v>
      </c>
      <c r="AX207" s="14" t="s">
        <v>84</v>
      </c>
      <c r="AY207" s="221" t="s">
        <v>197</v>
      </c>
    </row>
    <row r="208" spans="1:65" s="2" customFormat="1" ht="24.2" customHeight="1">
      <c r="A208" s="37"/>
      <c r="B208" s="38"/>
      <c r="C208" s="181" t="s">
        <v>310</v>
      </c>
      <c r="D208" s="181" t="s">
        <v>199</v>
      </c>
      <c r="E208" s="182" t="s">
        <v>1189</v>
      </c>
      <c r="F208" s="183" t="s">
        <v>1190</v>
      </c>
      <c r="G208" s="184" t="s">
        <v>202</v>
      </c>
      <c r="H208" s="185">
        <v>89.17</v>
      </c>
      <c r="I208" s="186"/>
      <c r="J208" s="187">
        <f>ROUND(I208*H208,2)</f>
        <v>0</v>
      </c>
      <c r="K208" s="183" t="s">
        <v>203</v>
      </c>
      <c r="L208" s="42"/>
      <c r="M208" s="188" t="s">
        <v>19</v>
      </c>
      <c r="N208" s="189" t="s">
        <v>48</v>
      </c>
      <c r="O208" s="67"/>
      <c r="P208" s="190">
        <f>O208*H208</f>
        <v>0</v>
      </c>
      <c r="Q208" s="190">
        <v>6.0099999999999997E-3</v>
      </c>
      <c r="R208" s="190">
        <f>Q208*H208</f>
        <v>0.53591169999999999</v>
      </c>
      <c r="S208" s="190">
        <v>0</v>
      </c>
      <c r="T208" s="191">
        <f>S208*H208</f>
        <v>0</v>
      </c>
      <c r="U208" s="37"/>
      <c r="V208" s="37"/>
      <c r="W208" s="37"/>
      <c r="X208" s="37"/>
      <c r="Y208" s="37"/>
      <c r="Z208" s="37"/>
      <c r="AA208" s="37"/>
      <c r="AB208" s="37"/>
      <c r="AC208" s="37"/>
      <c r="AD208" s="37"/>
      <c r="AE208" s="37"/>
      <c r="AR208" s="192" t="s">
        <v>204</v>
      </c>
      <c r="AT208" s="192" t="s">
        <v>199</v>
      </c>
      <c r="AU208" s="192" t="s">
        <v>86</v>
      </c>
      <c r="AY208" s="20" t="s">
        <v>197</v>
      </c>
      <c r="BE208" s="193">
        <f>IF(N208="základní",J208,0)</f>
        <v>0</v>
      </c>
      <c r="BF208" s="193">
        <f>IF(N208="snížená",J208,0)</f>
        <v>0</v>
      </c>
      <c r="BG208" s="193">
        <f>IF(N208="zákl. přenesená",J208,0)</f>
        <v>0</v>
      </c>
      <c r="BH208" s="193">
        <f>IF(N208="sníž. přenesená",J208,0)</f>
        <v>0</v>
      </c>
      <c r="BI208" s="193">
        <f>IF(N208="nulová",J208,0)</f>
        <v>0</v>
      </c>
      <c r="BJ208" s="20" t="s">
        <v>84</v>
      </c>
      <c r="BK208" s="193">
        <f>ROUND(I208*H208,2)</f>
        <v>0</v>
      </c>
      <c r="BL208" s="20" t="s">
        <v>204</v>
      </c>
      <c r="BM208" s="192" t="s">
        <v>1191</v>
      </c>
    </row>
    <row r="209" spans="1:51" s="2" customFormat="1" ht="19.5">
      <c r="A209" s="37"/>
      <c r="B209" s="38"/>
      <c r="C209" s="39"/>
      <c r="D209" s="194" t="s">
        <v>206</v>
      </c>
      <c r="E209" s="39"/>
      <c r="F209" s="195" t="s">
        <v>1192</v>
      </c>
      <c r="G209" s="39"/>
      <c r="H209" s="39"/>
      <c r="I209" s="196"/>
      <c r="J209" s="39"/>
      <c r="K209" s="39"/>
      <c r="L209" s="42"/>
      <c r="M209" s="197"/>
      <c r="N209" s="198"/>
      <c r="O209" s="67"/>
      <c r="P209" s="67"/>
      <c r="Q209" s="67"/>
      <c r="R209" s="67"/>
      <c r="S209" s="67"/>
      <c r="T209" s="68"/>
      <c r="U209" s="37"/>
      <c r="V209" s="37"/>
      <c r="W209" s="37"/>
      <c r="X209" s="37"/>
      <c r="Y209" s="37"/>
      <c r="Z209" s="37"/>
      <c r="AA209" s="37"/>
      <c r="AB209" s="37"/>
      <c r="AC209" s="37"/>
      <c r="AD209" s="37"/>
      <c r="AE209" s="37"/>
      <c r="AT209" s="20" t="s">
        <v>206</v>
      </c>
      <c r="AU209" s="20" t="s">
        <v>86</v>
      </c>
    </row>
    <row r="210" spans="1:51" s="2" customFormat="1" ht="11.25">
      <c r="A210" s="37"/>
      <c r="B210" s="38"/>
      <c r="C210" s="39"/>
      <c r="D210" s="199" t="s">
        <v>208</v>
      </c>
      <c r="E210" s="39"/>
      <c r="F210" s="200" t="s">
        <v>1193</v>
      </c>
      <c r="G210" s="39"/>
      <c r="H210" s="39"/>
      <c r="I210" s="196"/>
      <c r="J210" s="39"/>
      <c r="K210" s="39"/>
      <c r="L210" s="42"/>
      <c r="M210" s="197"/>
      <c r="N210" s="198"/>
      <c r="O210" s="67"/>
      <c r="P210" s="67"/>
      <c r="Q210" s="67"/>
      <c r="R210" s="67"/>
      <c r="S210" s="67"/>
      <c r="T210" s="68"/>
      <c r="U210" s="37"/>
      <c r="V210" s="37"/>
      <c r="W210" s="37"/>
      <c r="X210" s="37"/>
      <c r="Y210" s="37"/>
      <c r="Z210" s="37"/>
      <c r="AA210" s="37"/>
      <c r="AB210" s="37"/>
      <c r="AC210" s="37"/>
      <c r="AD210" s="37"/>
      <c r="AE210" s="37"/>
      <c r="AT210" s="20" t="s">
        <v>208</v>
      </c>
      <c r="AU210" s="20" t="s">
        <v>86</v>
      </c>
    </row>
    <row r="211" spans="1:51" s="2" customFormat="1" ht="39">
      <c r="A211" s="37"/>
      <c r="B211" s="38"/>
      <c r="C211" s="39"/>
      <c r="D211" s="194" t="s">
        <v>252</v>
      </c>
      <c r="E211" s="39"/>
      <c r="F211" s="222" t="s">
        <v>1194</v>
      </c>
      <c r="G211" s="39"/>
      <c r="H211" s="39"/>
      <c r="I211" s="196"/>
      <c r="J211" s="39"/>
      <c r="K211" s="39"/>
      <c r="L211" s="42"/>
      <c r="M211" s="197"/>
      <c r="N211" s="198"/>
      <c r="O211" s="67"/>
      <c r="P211" s="67"/>
      <c r="Q211" s="67"/>
      <c r="R211" s="67"/>
      <c r="S211" s="67"/>
      <c r="T211" s="68"/>
      <c r="U211" s="37"/>
      <c r="V211" s="37"/>
      <c r="W211" s="37"/>
      <c r="X211" s="37"/>
      <c r="Y211" s="37"/>
      <c r="Z211" s="37"/>
      <c r="AA211" s="37"/>
      <c r="AB211" s="37"/>
      <c r="AC211" s="37"/>
      <c r="AD211" s="37"/>
      <c r="AE211" s="37"/>
      <c r="AT211" s="20" t="s">
        <v>252</v>
      </c>
      <c r="AU211" s="20" t="s">
        <v>86</v>
      </c>
    </row>
    <row r="212" spans="1:51" s="13" customFormat="1" ht="11.25">
      <c r="B212" s="201"/>
      <c r="C212" s="202"/>
      <c r="D212" s="194" t="s">
        <v>210</v>
      </c>
      <c r="E212" s="203" t="s">
        <v>19</v>
      </c>
      <c r="F212" s="204" t="s">
        <v>1195</v>
      </c>
      <c r="G212" s="202"/>
      <c r="H212" s="203" t="s">
        <v>19</v>
      </c>
      <c r="I212" s="205"/>
      <c r="J212" s="202"/>
      <c r="K212" s="202"/>
      <c r="L212" s="206"/>
      <c r="M212" s="207"/>
      <c r="N212" s="208"/>
      <c r="O212" s="208"/>
      <c r="P212" s="208"/>
      <c r="Q212" s="208"/>
      <c r="R212" s="208"/>
      <c r="S212" s="208"/>
      <c r="T212" s="209"/>
      <c r="AT212" s="210" t="s">
        <v>210</v>
      </c>
      <c r="AU212" s="210" t="s">
        <v>86</v>
      </c>
      <c r="AV212" s="13" t="s">
        <v>84</v>
      </c>
      <c r="AW212" s="13" t="s">
        <v>37</v>
      </c>
      <c r="AX212" s="13" t="s">
        <v>77</v>
      </c>
      <c r="AY212" s="210" t="s">
        <v>197</v>
      </c>
    </row>
    <row r="213" spans="1:51" s="13" customFormat="1" ht="22.5">
      <c r="B213" s="201"/>
      <c r="C213" s="202"/>
      <c r="D213" s="194" t="s">
        <v>210</v>
      </c>
      <c r="E213" s="203" t="s">
        <v>19</v>
      </c>
      <c r="F213" s="204" t="s">
        <v>1144</v>
      </c>
      <c r="G213" s="202"/>
      <c r="H213" s="203" t="s">
        <v>19</v>
      </c>
      <c r="I213" s="205"/>
      <c r="J213" s="202"/>
      <c r="K213" s="202"/>
      <c r="L213" s="206"/>
      <c r="M213" s="207"/>
      <c r="N213" s="208"/>
      <c r="O213" s="208"/>
      <c r="P213" s="208"/>
      <c r="Q213" s="208"/>
      <c r="R213" s="208"/>
      <c r="S213" s="208"/>
      <c r="T213" s="209"/>
      <c r="AT213" s="210" t="s">
        <v>210</v>
      </c>
      <c r="AU213" s="210" t="s">
        <v>86</v>
      </c>
      <c r="AV213" s="13" t="s">
        <v>84</v>
      </c>
      <c r="AW213" s="13" t="s">
        <v>37</v>
      </c>
      <c r="AX213" s="13" t="s">
        <v>77</v>
      </c>
      <c r="AY213" s="210" t="s">
        <v>197</v>
      </c>
    </row>
    <row r="214" spans="1:51" s="14" customFormat="1" ht="11.25">
      <c r="B214" s="211"/>
      <c r="C214" s="212"/>
      <c r="D214" s="194" t="s">
        <v>210</v>
      </c>
      <c r="E214" s="213" t="s">
        <v>19</v>
      </c>
      <c r="F214" s="214" t="s">
        <v>1147</v>
      </c>
      <c r="G214" s="212"/>
      <c r="H214" s="215">
        <v>45.98</v>
      </c>
      <c r="I214" s="216"/>
      <c r="J214" s="212"/>
      <c r="K214" s="212"/>
      <c r="L214" s="217"/>
      <c r="M214" s="218"/>
      <c r="N214" s="219"/>
      <c r="O214" s="219"/>
      <c r="P214" s="219"/>
      <c r="Q214" s="219"/>
      <c r="R214" s="219"/>
      <c r="S214" s="219"/>
      <c r="T214" s="220"/>
      <c r="AT214" s="221" t="s">
        <v>210</v>
      </c>
      <c r="AU214" s="221" t="s">
        <v>86</v>
      </c>
      <c r="AV214" s="14" t="s">
        <v>86</v>
      </c>
      <c r="AW214" s="14" t="s">
        <v>37</v>
      </c>
      <c r="AX214" s="14" t="s">
        <v>77</v>
      </c>
      <c r="AY214" s="221" t="s">
        <v>197</v>
      </c>
    </row>
    <row r="215" spans="1:51" s="16" customFormat="1" ht="11.25">
      <c r="B215" s="251"/>
      <c r="C215" s="252"/>
      <c r="D215" s="194" t="s">
        <v>210</v>
      </c>
      <c r="E215" s="253" t="s">
        <v>19</v>
      </c>
      <c r="F215" s="254" t="s">
        <v>661</v>
      </c>
      <c r="G215" s="252"/>
      <c r="H215" s="255">
        <v>45.98</v>
      </c>
      <c r="I215" s="256"/>
      <c r="J215" s="252"/>
      <c r="K215" s="252"/>
      <c r="L215" s="257"/>
      <c r="M215" s="258"/>
      <c r="N215" s="259"/>
      <c r="O215" s="259"/>
      <c r="P215" s="259"/>
      <c r="Q215" s="259"/>
      <c r="R215" s="259"/>
      <c r="S215" s="259"/>
      <c r="T215" s="260"/>
      <c r="AT215" s="261" t="s">
        <v>210</v>
      </c>
      <c r="AU215" s="261" t="s">
        <v>86</v>
      </c>
      <c r="AV215" s="16" t="s">
        <v>151</v>
      </c>
      <c r="AW215" s="16" t="s">
        <v>37</v>
      </c>
      <c r="AX215" s="16" t="s">
        <v>77</v>
      </c>
      <c r="AY215" s="261" t="s">
        <v>197</v>
      </c>
    </row>
    <row r="216" spans="1:51" s="13" customFormat="1" ht="22.5">
      <c r="B216" s="201"/>
      <c r="C216" s="202"/>
      <c r="D216" s="194" t="s">
        <v>210</v>
      </c>
      <c r="E216" s="203" t="s">
        <v>19</v>
      </c>
      <c r="F216" s="204" t="s">
        <v>1152</v>
      </c>
      <c r="G216" s="202"/>
      <c r="H216" s="203" t="s">
        <v>19</v>
      </c>
      <c r="I216" s="205"/>
      <c r="J216" s="202"/>
      <c r="K216" s="202"/>
      <c r="L216" s="206"/>
      <c r="M216" s="207"/>
      <c r="N216" s="208"/>
      <c r="O216" s="208"/>
      <c r="P216" s="208"/>
      <c r="Q216" s="208"/>
      <c r="R216" s="208"/>
      <c r="S216" s="208"/>
      <c r="T216" s="209"/>
      <c r="AT216" s="210" t="s">
        <v>210</v>
      </c>
      <c r="AU216" s="210" t="s">
        <v>86</v>
      </c>
      <c r="AV216" s="13" t="s">
        <v>84</v>
      </c>
      <c r="AW216" s="13" t="s">
        <v>37</v>
      </c>
      <c r="AX216" s="13" t="s">
        <v>77</v>
      </c>
      <c r="AY216" s="210" t="s">
        <v>197</v>
      </c>
    </row>
    <row r="217" spans="1:51" s="14" customFormat="1" ht="11.25">
      <c r="B217" s="211"/>
      <c r="C217" s="212"/>
      <c r="D217" s="194" t="s">
        <v>210</v>
      </c>
      <c r="E217" s="213" t="s">
        <v>19</v>
      </c>
      <c r="F217" s="214" t="s">
        <v>1153</v>
      </c>
      <c r="G217" s="212"/>
      <c r="H217" s="215">
        <v>8.1199999999999992</v>
      </c>
      <c r="I217" s="216"/>
      <c r="J217" s="212"/>
      <c r="K217" s="212"/>
      <c r="L217" s="217"/>
      <c r="M217" s="218"/>
      <c r="N217" s="219"/>
      <c r="O217" s="219"/>
      <c r="P217" s="219"/>
      <c r="Q217" s="219"/>
      <c r="R217" s="219"/>
      <c r="S217" s="219"/>
      <c r="T217" s="220"/>
      <c r="AT217" s="221" t="s">
        <v>210</v>
      </c>
      <c r="AU217" s="221" t="s">
        <v>86</v>
      </c>
      <c r="AV217" s="14" t="s">
        <v>86</v>
      </c>
      <c r="AW217" s="14" t="s">
        <v>37</v>
      </c>
      <c r="AX217" s="14" t="s">
        <v>77</v>
      </c>
      <c r="AY217" s="221" t="s">
        <v>197</v>
      </c>
    </row>
    <row r="218" spans="1:51" s="14" customFormat="1" ht="22.5">
      <c r="B218" s="211"/>
      <c r="C218" s="212"/>
      <c r="D218" s="194" t="s">
        <v>210</v>
      </c>
      <c r="E218" s="213" t="s">
        <v>19</v>
      </c>
      <c r="F218" s="214" t="s">
        <v>1154</v>
      </c>
      <c r="G218" s="212"/>
      <c r="H218" s="215">
        <v>23.18</v>
      </c>
      <c r="I218" s="216"/>
      <c r="J218" s="212"/>
      <c r="K218" s="212"/>
      <c r="L218" s="217"/>
      <c r="M218" s="218"/>
      <c r="N218" s="219"/>
      <c r="O218" s="219"/>
      <c r="P218" s="219"/>
      <c r="Q218" s="219"/>
      <c r="R218" s="219"/>
      <c r="S218" s="219"/>
      <c r="T218" s="220"/>
      <c r="AT218" s="221" t="s">
        <v>210</v>
      </c>
      <c r="AU218" s="221" t="s">
        <v>86</v>
      </c>
      <c r="AV218" s="14" t="s">
        <v>86</v>
      </c>
      <c r="AW218" s="14" t="s">
        <v>37</v>
      </c>
      <c r="AX218" s="14" t="s">
        <v>77</v>
      </c>
      <c r="AY218" s="221" t="s">
        <v>197</v>
      </c>
    </row>
    <row r="219" spans="1:51" s="16" customFormat="1" ht="11.25">
      <c r="B219" s="251"/>
      <c r="C219" s="252"/>
      <c r="D219" s="194" t="s">
        <v>210</v>
      </c>
      <c r="E219" s="253" t="s">
        <v>19</v>
      </c>
      <c r="F219" s="254" t="s">
        <v>661</v>
      </c>
      <c r="G219" s="252"/>
      <c r="H219" s="255">
        <v>31.3</v>
      </c>
      <c r="I219" s="256"/>
      <c r="J219" s="252"/>
      <c r="K219" s="252"/>
      <c r="L219" s="257"/>
      <c r="M219" s="258"/>
      <c r="N219" s="259"/>
      <c r="O219" s="259"/>
      <c r="P219" s="259"/>
      <c r="Q219" s="259"/>
      <c r="R219" s="259"/>
      <c r="S219" s="259"/>
      <c r="T219" s="260"/>
      <c r="AT219" s="261" t="s">
        <v>210</v>
      </c>
      <c r="AU219" s="261" t="s">
        <v>86</v>
      </c>
      <c r="AV219" s="16" t="s">
        <v>151</v>
      </c>
      <c r="AW219" s="16" t="s">
        <v>37</v>
      </c>
      <c r="AX219" s="16" t="s">
        <v>77</v>
      </c>
      <c r="AY219" s="261" t="s">
        <v>197</v>
      </c>
    </row>
    <row r="220" spans="1:51" s="13" customFormat="1" ht="33.75">
      <c r="B220" s="201"/>
      <c r="C220" s="202"/>
      <c r="D220" s="194" t="s">
        <v>210</v>
      </c>
      <c r="E220" s="203" t="s">
        <v>19</v>
      </c>
      <c r="F220" s="204" t="s">
        <v>1155</v>
      </c>
      <c r="G220" s="202"/>
      <c r="H220" s="203" t="s">
        <v>19</v>
      </c>
      <c r="I220" s="205"/>
      <c r="J220" s="202"/>
      <c r="K220" s="202"/>
      <c r="L220" s="206"/>
      <c r="M220" s="207"/>
      <c r="N220" s="208"/>
      <c r="O220" s="208"/>
      <c r="P220" s="208"/>
      <c r="Q220" s="208"/>
      <c r="R220" s="208"/>
      <c r="S220" s="208"/>
      <c r="T220" s="209"/>
      <c r="AT220" s="210" t="s">
        <v>210</v>
      </c>
      <c r="AU220" s="210" t="s">
        <v>86</v>
      </c>
      <c r="AV220" s="13" t="s">
        <v>84</v>
      </c>
      <c r="AW220" s="13" t="s">
        <v>37</v>
      </c>
      <c r="AX220" s="13" t="s">
        <v>77</v>
      </c>
      <c r="AY220" s="210" t="s">
        <v>197</v>
      </c>
    </row>
    <row r="221" spans="1:51" s="13" customFormat="1" ht="22.5">
      <c r="B221" s="201"/>
      <c r="C221" s="202"/>
      <c r="D221" s="194" t="s">
        <v>210</v>
      </c>
      <c r="E221" s="203" t="s">
        <v>19</v>
      </c>
      <c r="F221" s="204" t="s">
        <v>1156</v>
      </c>
      <c r="G221" s="202"/>
      <c r="H221" s="203" t="s">
        <v>19</v>
      </c>
      <c r="I221" s="205"/>
      <c r="J221" s="202"/>
      <c r="K221" s="202"/>
      <c r="L221" s="206"/>
      <c r="M221" s="207"/>
      <c r="N221" s="208"/>
      <c r="O221" s="208"/>
      <c r="P221" s="208"/>
      <c r="Q221" s="208"/>
      <c r="R221" s="208"/>
      <c r="S221" s="208"/>
      <c r="T221" s="209"/>
      <c r="AT221" s="210" t="s">
        <v>210</v>
      </c>
      <c r="AU221" s="210" t="s">
        <v>86</v>
      </c>
      <c r="AV221" s="13" t="s">
        <v>84</v>
      </c>
      <c r="AW221" s="13" t="s">
        <v>37</v>
      </c>
      <c r="AX221" s="13" t="s">
        <v>77</v>
      </c>
      <c r="AY221" s="210" t="s">
        <v>197</v>
      </c>
    </row>
    <row r="222" spans="1:51" s="13" customFormat="1" ht="11.25">
      <c r="B222" s="201"/>
      <c r="C222" s="202"/>
      <c r="D222" s="194" t="s">
        <v>210</v>
      </c>
      <c r="E222" s="203" t="s">
        <v>19</v>
      </c>
      <c r="F222" s="204" t="s">
        <v>1195</v>
      </c>
      <c r="G222" s="202"/>
      <c r="H222" s="203" t="s">
        <v>19</v>
      </c>
      <c r="I222" s="205"/>
      <c r="J222" s="202"/>
      <c r="K222" s="202"/>
      <c r="L222" s="206"/>
      <c r="M222" s="207"/>
      <c r="N222" s="208"/>
      <c r="O222" s="208"/>
      <c r="P222" s="208"/>
      <c r="Q222" s="208"/>
      <c r="R222" s="208"/>
      <c r="S222" s="208"/>
      <c r="T222" s="209"/>
      <c r="AT222" s="210" t="s">
        <v>210</v>
      </c>
      <c r="AU222" s="210" t="s">
        <v>86</v>
      </c>
      <c r="AV222" s="13" t="s">
        <v>84</v>
      </c>
      <c r="AW222" s="13" t="s">
        <v>37</v>
      </c>
      <c r="AX222" s="13" t="s">
        <v>77</v>
      </c>
      <c r="AY222" s="210" t="s">
        <v>197</v>
      </c>
    </row>
    <row r="223" spans="1:51" s="14" customFormat="1" ht="11.25">
      <c r="B223" s="211"/>
      <c r="C223" s="212"/>
      <c r="D223" s="194" t="s">
        <v>210</v>
      </c>
      <c r="E223" s="213" t="s">
        <v>19</v>
      </c>
      <c r="F223" s="214" t="s">
        <v>1157</v>
      </c>
      <c r="G223" s="212"/>
      <c r="H223" s="215">
        <v>11.89</v>
      </c>
      <c r="I223" s="216"/>
      <c r="J223" s="212"/>
      <c r="K223" s="212"/>
      <c r="L223" s="217"/>
      <c r="M223" s="218"/>
      <c r="N223" s="219"/>
      <c r="O223" s="219"/>
      <c r="P223" s="219"/>
      <c r="Q223" s="219"/>
      <c r="R223" s="219"/>
      <c r="S223" s="219"/>
      <c r="T223" s="220"/>
      <c r="AT223" s="221" t="s">
        <v>210</v>
      </c>
      <c r="AU223" s="221" t="s">
        <v>86</v>
      </c>
      <c r="AV223" s="14" t="s">
        <v>86</v>
      </c>
      <c r="AW223" s="14" t="s">
        <v>37</v>
      </c>
      <c r="AX223" s="14" t="s">
        <v>77</v>
      </c>
      <c r="AY223" s="221" t="s">
        <v>197</v>
      </c>
    </row>
    <row r="224" spans="1:51" s="15" customFormat="1" ht="11.25">
      <c r="B224" s="223"/>
      <c r="C224" s="224"/>
      <c r="D224" s="194" t="s">
        <v>210</v>
      </c>
      <c r="E224" s="225" t="s">
        <v>19</v>
      </c>
      <c r="F224" s="226" t="s">
        <v>295</v>
      </c>
      <c r="G224" s="224"/>
      <c r="H224" s="227">
        <v>89.17</v>
      </c>
      <c r="I224" s="228"/>
      <c r="J224" s="224"/>
      <c r="K224" s="224"/>
      <c r="L224" s="229"/>
      <c r="M224" s="230"/>
      <c r="N224" s="231"/>
      <c r="O224" s="231"/>
      <c r="P224" s="231"/>
      <c r="Q224" s="231"/>
      <c r="R224" s="231"/>
      <c r="S224" s="231"/>
      <c r="T224" s="232"/>
      <c r="AT224" s="233" t="s">
        <v>210</v>
      </c>
      <c r="AU224" s="233" t="s">
        <v>86</v>
      </c>
      <c r="AV224" s="15" t="s">
        <v>204</v>
      </c>
      <c r="AW224" s="15" t="s">
        <v>37</v>
      </c>
      <c r="AX224" s="15" t="s">
        <v>84</v>
      </c>
      <c r="AY224" s="233" t="s">
        <v>197</v>
      </c>
    </row>
    <row r="225" spans="1:65" s="2" customFormat="1" ht="24.2" customHeight="1">
      <c r="A225" s="37"/>
      <c r="B225" s="38"/>
      <c r="C225" s="181" t="s">
        <v>320</v>
      </c>
      <c r="D225" s="181" t="s">
        <v>199</v>
      </c>
      <c r="E225" s="182" t="s">
        <v>418</v>
      </c>
      <c r="F225" s="183" t="s">
        <v>419</v>
      </c>
      <c r="G225" s="184" t="s">
        <v>202</v>
      </c>
      <c r="H225" s="185">
        <v>76.037000000000006</v>
      </c>
      <c r="I225" s="186"/>
      <c r="J225" s="187">
        <f>ROUND(I225*H225,2)</f>
        <v>0</v>
      </c>
      <c r="K225" s="183" t="s">
        <v>203</v>
      </c>
      <c r="L225" s="42"/>
      <c r="M225" s="188" t="s">
        <v>19</v>
      </c>
      <c r="N225" s="189" t="s">
        <v>48</v>
      </c>
      <c r="O225" s="67"/>
      <c r="P225" s="190">
        <f>O225*H225</f>
        <v>0</v>
      </c>
      <c r="Q225" s="190">
        <v>3.4000000000000002E-4</v>
      </c>
      <c r="R225" s="190">
        <f>Q225*H225</f>
        <v>2.5852580000000003E-2</v>
      </c>
      <c r="S225" s="190">
        <v>0</v>
      </c>
      <c r="T225" s="191">
        <f>S225*H225</f>
        <v>0</v>
      </c>
      <c r="U225" s="37"/>
      <c r="V225" s="37"/>
      <c r="W225" s="37"/>
      <c r="X225" s="37"/>
      <c r="Y225" s="37"/>
      <c r="Z225" s="37"/>
      <c r="AA225" s="37"/>
      <c r="AB225" s="37"/>
      <c r="AC225" s="37"/>
      <c r="AD225" s="37"/>
      <c r="AE225" s="37"/>
      <c r="AR225" s="192" t="s">
        <v>204</v>
      </c>
      <c r="AT225" s="192" t="s">
        <v>199</v>
      </c>
      <c r="AU225" s="192" t="s">
        <v>86</v>
      </c>
      <c r="AY225" s="20" t="s">
        <v>197</v>
      </c>
      <c r="BE225" s="193">
        <f>IF(N225="základní",J225,0)</f>
        <v>0</v>
      </c>
      <c r="BF225" s="193">
        <f>IF(N225="snížená",J225,0)</f>
        <v>0</v>
      </c>
      <c r="BG225" s="193">
        <f>IF(N225="zákl. přenesená",J225,0)</f>
        <v>0</v>
      </c>
      <c r="BH225" s="193">
        <f>IF(N225="sníž. přenesená",J225,0)</f>
        <v>0</v>
      </c>
      <c r="BI225" s="193">
        <f>IF(N225="nulová",J225,0)</f>
        <v>0</v>
      </c>
      <c r="BJ225" s="20" t="s">
        <v>84</v>
      </c>
      <c r="BK225" s="193">
        <f>ROUND(I225*H225,2)</f>
        <v>0</v>
      </c>
      <c r="BL225" s="20" t="s">
        <v>204</v>
      </c>
      <c r="BM225" s="192" t="s">
        <v>420</v>
      </c>
    </row>
    <row r="226" spans="1:65" s="2" customFormat="1" ht="11.25">
      <c r="A226" s="37"/>
      <c r="B226" s="38"/>
      <c r="C226" s="39"/>
      <c r="D226" s="194" t="s">
        <v>206</v>
      </c>
      <c r="E226" s="39"/>
      <c r="F226" s="195" t="s">
        <v>421</v>
      </c>
      <c r="G226" s="39"/>
      <c r="H226" s="39"/>
      <c r="I226" s="196"/>
      <c r="J226" s="39"/>
      <c r="K226" s="39"/>
      <c r="L226" s="42"/>
      <c r="M226" s="197"/>
      <c r="N226" s="198"/>
      <c r="O226" s="67"/>
      <c r="P226" s="67"/>
      <c r="Q226" s="67"/>
      <c r="R226" s="67"/>
      <c r="S226" s="67"/>
      <c r="T226" s="68"/>
      <c r="U226" s="37"/>
      <c r="V226" s="37"/>
      <c r="W226" s="37"/>
      <c r="X226" s="37"/>
      <c r="Y226" s="37"/>
      <c r="Z226" s="37"/>
      <c r="AA226" s="37"/>
      <c r="AB226" s="37"/>
      <c r="AC226" s="37"/>
      <c r="AD226" s="37"/>
      <c r="AE226" s="37"/>
      <c r="AT226" s="20" t="s">
        <v>206</v>
      </c>
      <c r="AU226" s="20" t="s">
        <v>86</v>
      </c>
    </row>
    <row r="227" spans="1:65" s="2" customFormat="1" ht="11.25">
      <c r="A227" s="37"/>
      <c r="B227" s="38"/>
      <c r="C227" s="39"/>
      <c r="D227" s="199" t="s">
        <v>208</v>
      </c>
      <c r="E227" s="39"/>
      <c r="F227" s="200" t="s">
        <v>422</v>
      </c>
      <c r="G227" s="39"/>
      <c r="H227" s="39"/>
      <c r="I227" s="196"/>
      <c r="J227" s="39"/>
      <c r="K227" s="39"/>
      <c r="L227" s="42"/>
      <c r="M227" s="197"/>
      <c r="N227" s="198"/>
      <c r="O227" s="67"/>
      <c r="P227" s="67"/>
      <c r="Q227" s="67"/>
      <c r="R227" s="67"/>
      <c r="S227" s="67"/>
      <c r="T227" s="68"/>
      <c r="U227" s="37"/>
      <c r="V227" s="37"/>
      <c r="W227" s="37"/>
      <c r="X227" s="37"/>
      <c r="Y227" s="37"/>
      <c r="Z227" s="37"/>
      <c r="AA227" s="37"/>
      <c r="AB227" s="37"/>
      <c r="AC227" s="37"/>
      <c r="AD227" s="37"/>
      <c r="AE227" s="37"/>
      <c r="AT227" s="20" t="s">
        <v>208</v>
      </c>
      <c r="AU227" s="20" t="s">
        <v>86</v>
      </c>
    </row>
    <row r="228" spans="1:65" s="2" customFormat="1" ht="19.5">
      <c r="A228" s="37"/>
      <c r="B228" s="38"/>
      <c r="C228" s="39"/>
      <c r="D228" s="194" t="s">
        <v>252</v>
      </c>
      <c r="E228" s="39"/>
      <c r="F228" s="222" t="s">
        <v>423</v>
      </c>
      <c r="G228" s="39"/>
      <c r="H228" s="39"/>
      <c r="I228" s="196"/>
      <c r="J228" s="39"/>
      <c r="K228" s="39"/>
      <c r="L228" s="42"/>
      <c r="M228" s="197"/>
      <c r="N228" s="198"/>
      <c r="O228" s="67"/>
      <c r="P228" s="67"/>
      <c r="Q228" s="67"/>
      <c r="R228" s="67"/>
      <c r="S228" s="67"/>
      <c r="T228" s="68"/>
      <c r="U228" s="37"/>
      <c r="V228" s="37"/>
      <c r="W228" s="37"/>
      <c r="X228" s="37"/>
      <c r="Y228" s="37"/>
      <c r="Z228" s="37"/>
      <c r="AA228" s="37"/>
      <c r="AB228" s="37"/>
      <c r="AC228" s="37"/>
      <c r="AD228" s="37"/>
      <c r="AE228" s="37"/>
      <c r="AT228" s="20" t="s">
        <v>252</v>
      </c>
      <c r="AU228" s="20" t="s">
        <v>86</v>
      </c>
    </row>
    <row r="229" spans="1:65" s="13" customFormat="1" ht="22.5">
      <c r="B229" s="201"/>
      <c r="C229" s="202"/>
      <c r="D229" s="194" t="s">
        <v>210</v>
      </c>
      <c r="E229" s="203" t="s">
        <v>19</v>
      </c>
      <c r="F229" s="204" t="s">
        <v>407</v>
      </c>
      <c r="G229" s="202"/>
      <c r="H229" s="203" t="s">
        <v>19</v>
      </c>
      <c r="I229" s="205"/>
      <c r="J229" s="202"/>
      <c r="K229" s="202"/>
      <c r="L229" s="206"/>
      <c r="M229" s="207"/>
      <c r="N229" s="208"/>
      <c r="O229" s="208"/>
      <c r="P229" s="208"/>
      <c r="Q229" s="208"/>
      <c r="R229" s="208"/>
      <c r="S229" s="208"/>
      <c r="T229" s="209"/>
      <c r="AT229" s="210" t="s">
        <v>210</v>
      </c>
      <c r="AU229" s="210" t="s">
        <v>86</v>
      </c>
      <c r="AV229" s="13" t="s">
        <v>84</v>
      </c>
      <c r="AW229" s="13" t="s">
        <v>37</v>
      </c>
      <c r="AX229" s="13" t="s">
        <v>77</v>
      </c>
      <c r="AY229" s="210" t="s">
        <v>197</v>
      </c>
    </row>
    <row r="230" spans="1:65" s="13" customFormat="1" ht="11.25">
      <c r="B230" s="201"/>
      <c r="C230" s="202"/>
      <c r="D230" s="194" t="s">
        <v>210</v>
      </c>
      <c r="E230" s="203" t="s">
        <v>19</v>
      </c>
      <c r="F230" s="204" t="s">
        <v>1196</v>
      </c>
      <c r="G230" s="202"/>
      <c r="H230" s="203" t="s">
        <v>19</v>
      </c>
      <c r="I230" s="205"/>
      <c r="J230" s="202"/>
      <c r="K230" s="202"/>
      <c r="L230" s="206"/>
      <c r="M230" s="207"/>
      <c r="N230" s="208"/>
      <c r="O230" s="208"/>
      <c r="P230" s="208"/>
      <c r="Q230" s="208"/>
      <c r="R230" s="208"/>
      <c r="S230" s="208"/>
      <c r="T230" s="209"/>
      <c r="AT230" s="210" t="s">
        <v>210</v>
      </c>
      <c r="AU230" s="210" t="s">
        <v>86</v>
      </c>
      <c r="AV230" s="13" t="s">
        <v>84</v>
      </c>
      <c r="AW230" s="13" t="s">
        <v>37</v>
      </c>
      <c r="AX230" s="13" t="s">
        <v>77</v>
      </c>
      <c r="AY230" s="210" t="s">
        <v>197</v>
      </c>
    </row>
    <row r="231" spans="1:65" s="14" customFormat="1" ht="11.25">
      <c r="B231" s="211"/>
      <c r="C231" s="212"/>
      <c r="D231" s="194" t="s">
        <v>210</v>
      </c>
      <c r="E231" s="213" t="s">
        <v>19</v>
      </c>
      <c r="F231" s="214" t="s">
        <v>1197</v>
      </c>
      <c r="G231" s="212"/>
      <c r="H231" s="215">
        <v>76.037000000000006</v>
      </c>
      <c r="I231" s="216"/>
      <c r="J231" s="212"/>
      <c r="K231" s="212"/>
      <c r="L231" s="217"/>
      <c r="M231" s="218"/>
      <c r="N231" s="219"/>
      <c r="O231" s="219"/>
      <c r="P231" s="219"/>
      <c r="Q231" s="219"/>
      <c r="R231" s="219"/>
      <c r="S231" s="219"/>
      <c r="T231" s="220"/>
      <c r="AT231" s="221" t="s">
        <v>210</v>
      </c>
      <c r="AU231" s="221" t="s">
        <v>86</v>
      </c>
      <c r="AV231" s="14" t="s">
        <v>86</v>
      </c>
      <c r="AW231" s="14" t="s">
        <v>37</v>
      </c>
      <c r="AX231" s="14" t="s">
        <v>84</v>
      </c>
      <c r="AY231" s="221" t="s">
        <v>197</v>
      </c>
    </row>
    <row r="232" spans="1:65" s="2" customFormat="1" ht="24.2" customHeight="1">
      <c r="A232" s="37"/>
      <c r="B232" s="38"/>
      <c r="C232" s="181" t="s">
        <v>328</v>
      </c>
      <c r="D232" s="181" t="s">
        <v>199</v>
      </c>
      <c r="E232" s="182" t="s">
        <v>425</v>
      </c>
      <c r="F232" s="183" t="s">
        <v>426</v>
      </c>
      <c r="G232" s="184" t="s">
        <v>202</v>
      </c>
      <c r="H232" s="185">
        <v>76.037000000000006</v>
      </c>
      <c r="I232" s="186"/>
      <c r="J232" s="187">
        <f>ROUND(I232*H232,2)</f>
        <v>0</v>
      </c>
      <c r="K232" s="183" t="s">
        <v>203</v>
      </c>
      <c r="L232" s="42"/>
      <c r="M232" s="188" t="s">
        <v>19</v>
      </c>
      <c r="N232" s="189" t="s">
        <v>48</v>
      </c>
      <c r="O232" s="67"/>
      <c r="P232" s="190">
        <f>O232*H232</f>
        <v>0</v>
      </c>
      <c r="Q232" s="190">
        <v>3.1E-4</v>
      </c>
      <c r="R232" s="190">
        <f>Q232*H232</f>
        <v>2.3571470000000001E-2</v>
      </c>
      <c r="S232" s="190">
        <v>0</v>
      </c>
      <c r="T232" s="191">
        <f>S232*H232</f>
        <v>0</v>
      </c>
      <c r="U232" s="37"/>
      <c r="V232" s="37"/>
      <c r="W232" s="37"/>
      <c r="X232" s="37"/>
      <c r="Y232" s="37"/>
      <c r="Z232" s="37"/>
      <c r="AA232" s="37"/>
      <c r="AB232" s="37"/>
      <c r="AC232" s="37"/>
      <c r="AD232" s="37"/>
      <c r="AE232" s="37"/>
      <c r="AR232" s="192" t="s">
        <v>204</v>
      </c>
      <c r="AT232" s="192" t="s">
        <v>199</v>
      </c>
      <c r="AU232" s="192" t="s">
        <v>86</v>
      </c>
      <c r="AY232" s="20" t="s">
        <v>197</v>
      </c>
      <c r="BE232" s="193">
        <f>IF(N232="základní",J232,0)</f>
        <v>0</v>
      </c>
      <c r="BF232" s="193">
        <f>IF(N232="snížená",J232,0)</f>
        <v>0</v>
      </c>
      <c r="BG232" s="193">
        <f>IF(N232="zákl. přenesená",J232,0)</f>
        <v>0</v>
      </c>
      <c r="BH232" s="193">
        <f>IF(N232="sníž. přenesená",J232,0)</f>
        <v>0</v>
      </c>
      <c r="BI232" s="193">
        <f>IF(N232="nulová",J232,0)</f>
        <v>0</v>
      </c>
      <c r="BJ232" s="20" t="s">
        <v>84</v>
      </c>
      <c r="BK232" s="193">
        <f>ROUND(I232*H232,2)</f>
        <v>0</v>
      </c>
      <c r="BL232" s="20" t="s">
        <v>204</v>
      </c>
      <c r="BM232" s="192" t="s">
        <v>427</v>
      </c>
    </row>
    <row r="233" spans="1:65" s="2" customFormat="1" ht="19.5">
      <c r="A233" s="37"/>
      <c r="B233" s="38"/>
      <c r="C233" s="39"/>
      <c r="D233" s="194" t="s">
        <v>206</v>
      </c>
      <c r="E233" s="39"/>
      <c r="F233" s="195" t="s">
        <v>428</v>
      </c>
      <c r="G233" s="39"/>
      <c r="H233" s="39"/>
      <c r="I233" s="196"/>
      <c r="J233" s="39"/>
      <c r="K233" s="39"/>
      <c r="L233" s="42"/>
      <c r="M233" s="197"/>
      <c r="N233" s="198"/>
      <c r="O233" s="67"/>
      <c r="P233" s="67"/>
      <c r="Q233" s="67"/>
      <c r="R233" s="67"/>
      <c r="S233" s="67"/>
      <c r="T233" s="68"/>
      <c r="U233" s="37"/>
      <c r="V233" s="37"/>
      <c r="W233" s="37"/>
      <c r="X233" s="37"/>
      <c r="Y233" s="37"/>
      <c r="Z233" s="37"/>
      <c r="AA233" s="37"/>
      <c r="AB233" s="37"/>
      <c r="AC233" s="37"/>
      <c r="AD233" s="37"/>
      <c r="AE233" s="37"/>
      <c r="AT233" s="20" t="s">
        <v>206</v>
      </c>
      <c r="AU233" s="20" t="s">
        <v>86</v>
      </c>
    </row>
    <row r="234" spans="1:65" s="2" customFormat="1" ht="11.25">
      <c r="A234" s="37"/>
      <c r="B234" s="38"/>
      <c r="C234" s="39"/>
      <c r="D234" s="199" t="s">
        <v>208</v>
      </c>
      <c r="E234" s="39"/>
      <c r="F234" s="200" t="s">
        <v>429</v>
      </c>
      <c r="G234" s="39"/>
      <c r="H234" s="39"/>
      <c r="I234" s="196"/>
      <c r="J234" s="39"/>
      <c r="K234" s="39"/>
      <c r="L234" s="42"/>
      <c r="M234" s="197"/>
      <c r="N234" s="198"/>
      <c r="O234" s="67"/>
      <c r="P234" s="67"/>
      <c r="Q234" s="67"/>
      <c r="R234" s="67"/>
      <c r="S234" s="67"/>
      <c r="T234" s="68"/>
      <c r="U234" s="37"/>
      <c r="V234" s="37"/>
      <c r="W234" s="37"/>
      <c r="X234" s="37"/>
      <c r="Y234" s="37"/>
      <c r="Z234" s="37"/>
      <c r="AA234" s="37"/>
      <c r="AB234" s="37"/>
      <c r="AC234" s="37"/>
      <c r="AD234" s="37"/>
      <c r="AE234" s="37"/>
      <c r="AT234" s="20" t="s">
        <v>208</v>
      </c>
      <c r="AU234" s="20" t="s">
        <v>86</v>
      </c>
    </row>
    <row r="235" spans="1:65" s="13" customFormat="1" ht="22.5">
      <c r="B235" s="201"/>
      <c r="C235" s="202"/>
      <c r="D235" s="194" t="s">
        <v>210</v>
      </c>
      <c r="E235" s="203" t="s">
        <v>19</v>
      </c>
      <c r="F235" s="204" t="s">
        <v>407</v>
      </c>
      <c r="G235" s="202"/>
      <c r="H235" s="203" t="s">
        <v>19</v>
      </c>
      <c r="I235" s="205"/>
      <c r="J235" s="202"/>
      <c r="K235" s="202"/>
      <c r="L235" s="206"/>
      <c r="M235" s="207"/>
      <c r="N235" s="208"/>
      <c r="O235" s="208"/>
      <c r="P235" s="208"/>
      <c r="Q235" s="208"/>
      <c r="R235" s="208"/>
      <c r="S235" s="208"/>
      <c r="T235" s="209"/>
      <c r="AT235" s="210" t="s">
        <v>210</v>
      </c>
      <c r="AU235" s="210" t="s">
        <v>86</v>
      </c>
      <c r="AV235" s="13" t="s">
        <v>84</v>
      </c>
      <c r="AW235" s="13" t="s">
        <v>37</v>
      </c>
      <c r="AX235" s="13" t="s">
        <v>77</v>
      </c>
      <c r="AY235" s="210" t="s">
        <v>197</v>
      </c>
    </row>
    <row r="236" spans="1:65" s="13" customFormat="1" ht="11.25">
      <c r="B236" s="201"/>
      <c r="C236" s="202"/>
      <c r="D236" s="194" t="s">
        <v>210</v>
      </c>
      <c r="E236" s="203" t="s">
        <v>19</v>
      </c>
      <c r="F236" s="204" t="s">
        <v>1198</v>
      </c>
      <c r="G236" s="202"/>
      <c r="H236" s="203" t="s">
        <v>19</v>
      </c>
      <c r="I236" s="205"/>
      <c r="J236" s="202"/>
      <c r="K236" s="202"/>
      <c r="L236" s="206"/>
      <c r="M236" s="207"/>
      <c r="N236" s="208"/>
      <c r="O236" s="208"/>
      <c r="P236" s="208"/>
      <c r="Q236" s="208"/>
      <c r="R236" s="208"/>
      <c r="S236" s="208"/>
      <c r="T236" s="209"/>
      <c r="AT236" s="210" t="s">
        <v>210</v>
      </c>
      <c r="AU236" s="210" t="s">
        <v>86</v>
      </c>
      <c r="AV236" s="13" t="s">
        <v>84</v>
      </c>
      <c r="AW236" s="13" t="s">
        <v>37</v>
      </c>
      <c r="AX236" s="13" t="s">
        <v>77</v>
      </c>
      <c r="AY236" s="210" t="s">
        <v>197</v>
      </c>
    </row>
    <row r="237" spans="1:65" s="14" customFormat="1" ht="11.25">
      <c r="B237" s="211"/>
      <c r="C237" s="212"/>
      <c r="D237" s="194" t="s">
        <v>210</v>
      </c>
      <c r="E237" s="213" t="s">
        <v>19</v>
      </c>
      <c r="F237" s="214" t="s">
        <v>1197</v>
      </c>
      <c r="G237" s="212"/>
      <c r="H237" s="215">
        <v>76.037000000000006</v>
      </c>
      <c r="I237" s="216"/>
      <c r="J237" s="212"/>
      <c r="K237" s="212"/>
      <c r="L237" s="217"/>
      <c r="M237" s="218"/>
      <c r="N237" s="219"/>
      <c r="O237" s="219"/>
      <c r="P237" s="219"/>
      <c r="Q237" s="219"/>
      <c r="R237" s="219"/>
      <c r="S237" s="219"/>
      <c r="T237" s="220"/>
      <c r="AT237" s="221" t="s">
        <v>210</v>
      </c>
      <c r="AU237" s="221" t="s">
        <v>86</v>
      </c>
      <c r="AV237" s="14" t="s">
        <v>86</v>
      </c>
      <c r="AW237" s="14" t="s">
        <v>37</v>
      </c>
      <c r="AX237" s="14" t="s">
        <v>84</v>
      </c>
      <c r="AY237" s="221" t="s">
        <v>197</v>
      </c>
    </row>
    <row r="238" spans="1:65" s="2" customFormat="1" ht="24.2" customHeight="1">
      <c r="A238" s="37"/>
      <c r="B238" s="38"/>
      <c r="C238" s="181" t="s">
        <v>337</v>
      </c>
      <c r="D238" s="181" t="s">
        <v>199</v>
      </c>
      <c r="E238" s="182" t="s">
        <v>425</v>
      </c>
      <c r="F238" s="183" t="s">
        <v>426</v>
      </c>
      <c r="G238" s="184" t="s">
        <v>202</v>
      </c>
      <c r="H238" s="185">
        <v>89.17</v>
      </c>
      <c r="I238" s="186"/>
      <c r="J238" s="187">
        <f>ROUND(I238*H238,2)</f>
        <v>0</v>
      </c>
      <c r="K238" s="183" t="s">
        <v>203</v>
      </c>
      <c r="L238" s="42"/>
      <c r="M238" s="188" t="s">
        <v>19</v>
      </c>
      <c r="N238" s="189" t="s">
        <v>48</v>
      </c>
      <c r="O238" s="67"/>
      <c r="P238" s="190">
        <f>O238*H238</f>
        <v>0</v>
      </c>
      <c r="Q238" s="190">
        <v>3.1E-4</v>
      </c>
      <c r="R238" s="190">
        <f>Q238*H238</f>
        <v>2.7642699999999999E-2</v>
      </c>
      <c r="S238" s="190">
        <v>0</v>
      </c>
      <c r="T238" s="191">
        <f>S238*H238</f>
        <v>0</v>
      </c>
      <c r="U238" s="37"/>
      <c r="V238" s="37"/>
      <c r="W238" s="37"/>
      <c r="X238" s="37"/>
      <c r="Y238" s="37"/>
      <c r="Z238" s="37"/>
      <c r="AA238" s="37"/>
      <c r="AB238" s="37"/>
      <c r="AC238" s="37"/>
      <c r="AD238" s="37"/>
      <c r="AE238" s="37"/>
      <c r="AR238" s="192" t="s">
        <v>204</v>
      </c>
      <c r="AT238" s="192" t="s">
        <v>199</v>
      </c>
      <c r="AU238" s="192" t="s">
        <v>86</v>
      </c>
      <c r="AY238" s="20" t="s">
        <v>197</v>
      </c>
      <c r="BE238" s="193">
        <f>IF(N238="základní",J238,0)</f>
        <v>0</v>
      </c>
      <c r="BF238" s="193">
        <f>IF(N238="snížená",J238,0)</f>
        <v>0</v>
      </c>
      <c r="BG238" s="193">
        <f>IF(N238="zákl. přenesená",J238,0)</f>
        <v>0</v>
      </c>
      <c r="BH238" s="193">
        <f>IF(N238="sníž. přenesená",J238,0)</f>
        <v>0</v>
      </c>
      <c r="BI238" s="193">
        <f>IF(N238="nulová",J238,0)</f>
        <v>0</v>
      </c>
      <c r="BJ238" s="20" t="s">
        <v>84</v>
      </c>
      <c r="BK238" s="193">
        <f>ROUND(I238*H238,2)</f>
        <v>0</v>
      </c>
      <c r="BL238" s="20" t="s">
        <v>204</v>
      </c>
      <c r="BM238" s="192" t="s">
        <v>1199</v>
      </c>
    </row>
    <row r="239" spans="1:65" s="2" customFormat="1" ht="19.5">
      <c r="A239" s="37"/>
      <c r="B239" s="38"/>
      <c r="C239" s="39"/>
      <c r="D239" s="194" t="s">
        <v>206</v>
      </c>
      <c r="E239" s="39"/>
      <c r="F239" s="195" t="s">
        <v>428</v>
      </c>
      <c r="G239" s="39"/>
      <c r="H239" s="39"/>
      <c r="I239" s="196"/>
      <c r="J239" s="39"/>
      <c r="K239" s="39"/>
      <c r="L239" s="42"/>
      <c r="M239" s="197"/>
      <c r="N239" s="198"/>
      <c r="O239" s="67"/>
      <c r="P239" s="67"/>
      <c r="Q239" s="67"/>
      <c r="R239" s="67"/>
      <c r="S239" s="67"/>
      <c r="T239" s="68"/>
      <c r="U239" s="37"/>
      <c r="V239" s="37"/>
      <c r="W239" s="37"/>
      <c r="X239" s="37"/>
      <c r="Y239" s="37"/>
      <c r="Z239" s="37"/>
      <c r="AA239" s="37"/>
      <c r="AB239" s="37"/>
      <c r="AC239" s="37"/>
      <c r="AD239" s="37"/>
      <c r="AE239" s="37"/>
      <c r="AT239" s="20" t="s">
        <v>206</v>
      </c>
      <c r="AU239" s="20" t="s">
        <v>86</v>
      </c>
    </row>
    <row r="240" spans="1:65" s="2" customFormat="1" ht="11.25">
      <c r="A240" s="37"/>
      <c r="B240" s="38"/>
      <c r="C240" s="39"/>
      <c r="D240" s="199" t="s">
        <v>208</v>
      </c>
      <c r="E240" s="39"/>
      <c r="F240" s="200" t="s">
        <v>429</v>
      </c>
      <c r="G240" s="39"/>
      <c r="H240" s="39"/>
      <c r="I240" s="196"/>
      <c r="J240" s="39"/>
      <c r="K240" s="39"/>
      <c r="L240" s="42"/>
      <c r="M240" s="197"/>
      <c r="N240" s="198"/>
      <c r="O240" s="67"/>
      <c r="P240" s="67"/>
      <c r="Q240" s="67"/>
      <c r="R240" s="67"/>
      <c r="S240" s="67"/>
      <c r="T240" s="68"/>
      <c r="U240" s="37"/>
      <c r="V240" s="37"/>
      <c r="W240" s="37"/>
      <c r="X240" s="37"/>
      <c r="Y240" s="37"/>
      <c r="Z240" s="37"/>
      <c r="AA240" s="37"/>
      <c r="AB240" s="37"/>
      <c r="AC240" s="37"/>
      <c r="AD240" s="37"/>
      <c r="AE240" s="37"/>
      <c r="AT240" s="20" t="s">
        <v>208</v>
      </c>
      <c r="AU240" s="20" t="s">
        <v>86</v>
      </c>
    </row>
    <row r="241" spans="1:65" s="13" customFormat="1" ht="11.25">
      <c r="B241" s="201"/>
      <c r="C241" s="202"/>
      <c r="D241" s="194" t="s">
        <v>210</v>
      </c>
      <c r="E241" s="203" t="s">
        <v>19</v>
      </c>
      <c r="F241" s="204" t="s">
        <v>1200</v>
      </c>
      <c r="G241" s="202"/>
      <c r="H241" s="203" t="s">
        <v>19</v>
      </c>
      <c r="I241" s="205"/>
      <c r="J241" s="202"/>
      <c r="K241" s="202"/>
      <c r="L241" s="206"/>
      <c r="M241" s="207"/>
      <c r="N241" s="208"/>
      <c r="O241" s="208"/>
      <c r="P241" s="208"/>
      <c r="Q241" s="208"/>
      <c r="R241" s="208"/>
      <c r="S241" s="208"/>
      <c r="T241" s="209"/>
      <c r="AT241" s="210" t="s">
        <v>210</v>
      </c>
      <c r="AU241" s="210" t="s">
        <v>86</v>
      </c>
      <c r="AV241" s="13" t="s">
        <v>84</v>
      </c>
      <c r="AW241" s="13" t="s">
        <v>37</v>
      </c>
      <c r="AX241" s="13" t="s">
        <v>77</v>
      </c>
      <c r="AY241" s="210" t="s">
        <v>197</v>
      </c>
    </row>
    <row r="242" spans="1:65" s="13" customFormat="1" ht="22.5">
      <c r="B242" s="201"/>
      <c r="C242" s="202"/>
      <c r="D242" s="194" t="s">
        <v>210</v>
      </c>
      <c r="E242" s="203" t="s">
        <v>19</v>
      </c>
      <c r="F242" s="204" t="s">
        <v>1144</v>
      </c>
      <c r="G242" s="202"/>
      <c r="H242" s="203" t="s">
        <v>19</v>
      </c>
      <c r="I242" s="205"/>
      <c r="J242" s="202"/>
      <c r="K242" s="202"/>
      <c r="L242" s="206"/>
      <c r="M242" s="207"/>
      <c r="N242" s="208"/>
      <c r="O242" s="208"/>
      <c r="P242" s="208"/>
      <c r="Q242" s="208"/>
      <c r="R242" s="208"/>
      <c r="S242" s="208"/>
      <c r="T242" s="209"/>
      <c r="AT242" s="210" t="s">
        <v>210</v>
      </c>
      <c r="AU242" s="210" t="s">
        <v>86</v>
      </c>
      <c r="AV242" s="13" t="s">
        <v>84</v>
      </c>
      <c r="AW242" s="13" t="s">
        <v>37</v>
      </c>
      <c r="AX242" s="13" t="s">
        <v>77</v>
      </c>
      <c r="AY242" s="210" t="s">
        <v>197</v>
      </c>
    </row>
    <row r="243" spans="1:65" s="14" customFormat="1" ht="11.25">
      <c r="B243" s="211"/>
      <c r="C243" s="212"/>
      <c r="D243" s="194" t="s">
        <v>210</v>
      </c>
      <c r="E243" s="213" t="s">
        <v>19</v>
      </c>
      <c r="F243" s="214" t="s">
        <v>1147</v>
      </c>
      <c r="G243" s="212"/>
      <c r="H243" s="215">
        <v>45.98</v>
      </c>
      <c r="I243" s="216"/>
      <c r="J243" s="212"/>
      <c r="K243" s="212"/>
      <c r="L243" s="217"/>
      <c r="M243" s="218"/>
      <c r="N243" s="219"/>
      <c r="O243" s="219"/>
      <c r="P243" s="219"/>
      <c r="Q243" s="219"/>
      <c r="R243" s="219"/>
      <c r="S243" s="219"/>
      <c r="T243" s="220"/>
      <c r="AT243" s="221" t="s">
        <v>210</v>
      </c>
      <c r="AU243" s="221" t="s">
        <v>86</v>
      </c>
      <c r="AV243" s="14" t="s">
        <v>86</v>
      </c>
      <c r="AW243" s="14" t="s">
        <v>37</v>
      </c>
      <c r="AX243" s="14" t="s">
        <v>77</v>
      </c>
      <c r="AY243" s="221" t="s">
        <v>197</v>
      </c>
    </row>
    <row r="244" spans="1:65" s="16" customFormat="1" ht="11.25">
      <c r="B244" s="251"/>
      <c r="C244" s="252"/>
      <c r="D244" s="194" t="s">
        <v>210</v>
      </c>
      <c r="E244" s="253" t="s">
        <v>19</v>
      </c>
      <c r="F244" s="254" t="s">
        <v>661</v>
      </c>
      <c r="G244" s="252"/>
      <c r="H244" s="255">
        <v>45.98</v>
      </c>
      <c r="I244" s="256"/>
      <c r="J244" s="252"/>
      <c r="K244" s="252"/>
      <c r="L244" s="257"/>
      <c r="M244" s="258"/>
      <c r="N244" s="259"/>
      <c r="O244" s="259"/>
      <c r="P244" s="259"/>
      <c r="Q244" s="259"/>
      <c r="R244" s="259"/>
      <c r="S244" s="259"/>
      <c r="T244" s="260"/>
      <c r="AT244" s="261" t="s">
        <v>210</v>
      </c>
      <c r="AU244" s="261" t="s">
        <v>86</v>
      </c>
      <c r="AV244" s="16" t="s">
        <v>151</v>
      </c>
      <c r="AW244" s="16" t="s">
        <v>37</v>
      </c>
      <c r="AX244" s="16" t="s">
        <v>77</v>
      </c>
      <c r="AY244" s="261" t="s">
        <v>197</v>
      </c>
    </row>
    <row r="245" spans="1:65" s="13" customFormat="1" ht="22.5">
      <c r="B245" s="201"/>
      <c r="C245" s="202"/>
      <c r="D245" s="194" t="s">
        <v>210</v>
      </c>
      <c r="E245" s="203" t="s">
        <v>19</v>
      </c>
      <c r="F245" s="204" t="s">
        <v>1152</v>
      </c>
      <c r="G245" s="202"/>
      <c r="H245" s="203" t="s">
        <v>19</v>
      </c>
      <c r="I245" s="205"/>
      <c r="J245" s="202"/>
      <c r="K245" s="202"/>
      <c r="L245" s="206"/>
      <c r="M245" s="207"/>
      <c r="N245" s="208"/>
      <c r="O245" s="208"/>
      <c r="P245" s="208"/>
      <c r="Q245" s="208"/>
      <c r="R245" s="208"/>
      <c r="S245" s="208"/>
      <c r="T245" s="209"/>
      <c r="AT245" s="210" t="s">
        <v>210</v>
      </c>
      <c r="AU245" s="210" t="s">
        <v>86</v>
      </c>
      <c r="AV245" s="13" t="s">
        <v>84</v>
      </c>
      <c r="AW245" s="13" t="s">
        <v>37</v>
      </c>
      <c r="AX245" s="13" t="s">
        <v>77</v>
      </c>
      <c r="AY245" s="210" t="s">
        <v>197</v>
      </c>
    </row>
    <row r="246" spans="1:65" s="14" customFormat="1" ht="11.25">
      <c r="B246" s="211"/>
      <c r="C246" s="212"/>
      <c r="D246" s="194" t="s">
        <v>210</v>
      </c>
      <c r="E246" s="213" t="s">
        <v>19</v>
      </c>
      <c r="F246" s="214" t="s">
        <v>1153</v>
      </c>
      <c r="G246" s="212"/>
      <c r="H246" s="215">
        <v>8.1199999999999992</v>
      </c>
      <c r="I246" s="216"/>
      <c r="J246" s="212"/>
      <c r="K246" s="212"/>
      <c r="L246" s="217"/>
      <c r="M246" s="218"/>
      <c r="N246" s="219"/>
      <c r="O246" s="219"/>
      <c r="P246" s="219"/>
      <c r="Q246" s="219"/>
      <c r="R246" s="219"/>
      <c r="S246" s="219"/>
      <c r="T246" s="220"/>
      <c r="AT246" s="221" t="s">
        <v>210</v>
      </c>
      <c r="AU246" s="221" t="s">
        <v>86</v>
      </c>
      <c r="AV246" s="14" t="s">
        <v>86</v>
      </c>
      <c r="AW246" s="14" t="s">
        <v>37</v>
      </c>
      <c r="AX246" s="14" t="s">
        <v>77</v>
      </c>
      <c r="AY246" s="221" t="s">
        <v>197</v>
      </c>
    </row>
    <row r="247" spans="1:65" s="14" customFormat="1" ht="22.5">
      <c r="B247" s="211"/>
      <c r="C247" s="212"/>
      <c r="D247" s="194" t="s">
        <v>210</v>
      </c>
      <c r="E247" s="213" t="s">
        <v>19</v>
      </c>
      <c r="F247" s="214" t="s">
        <v>1154</v>
      </c>
      <c r="G247" s="212"/>
      <c r="H247" s="215">
        <v>23.18</v>
      </c>
      <c r="I247" s="216"/>
      <c r="J247" s="212"/>
      <c r="K247" s="212"/>
      <c r="L247" s="217"/>
      <c r="M247" s="218"/>
      <c r="N247" s="219"/>
      <c r="O247" s="219"/>
      <c r="P247" s="219"/>
      <c r="Q247" s="219"/>
      <c r="R247" s="219"/>
      <c r="S247" s="219"/>
      <c r="T247" s="220"/>
      <c r="AT247" s="221" t="s">
        <v>210</v>
      </c>
      <c r="AU247" s="221" t="s">
        <v>86</v>
      </c>
      <c r="AV247" s="14" t="s">
        <v>86</v>
      </c>
      <c r="AW247" s="14" t="s">
        <v>37</v>
      </c>
      <c r="AX247" s="14" t="s">
        <v>77</v>
      </c>
      <c r="AY247" s="221" t="s">
        <v>197</v>
      </c>
    </row>
    <row r="248" spans="1:65" s="16" customFormat="1" ht="11.25">
      <c r="B248" s="251"/>
      <c r="C248" s="252"/>
      <c r="D248" s="194" t="s">
        <v>210</v>
      </c>
      <c r="E248" s="253" t="s">
        <v>19</v>
      </c>
      <c r="F248" s="254" t="s">
        <v>661</v>
      </c>
      <c r="G248" s="252"/>
      <c r="H248" s="255">
        <v>31.3</v>
      </c>
      <c r="I248" s="256"/>
      <c r="J248" s="252"/>
      <c r="K248" s="252"/>
      <c r="L248" s="257"/>
      <c r="M248" s="258"/>
      <c r="N248" s="259"/>
      <c r="O248" s="259"/>
      <c r="P248" s="259"/>
      <c r="Q248" s="259"/>
      <c r="R248" s="259"/>
      <c r="S248" s="259"/>
      <c r="T248" s="260"/>
      <c r="AT248" s="261" t="s">
        <v>210</v>
      </c>
      <c r="AU248" s="261" t="s">
        <v>86</v>
      </c>
      <c r="AV248" s="16" t="s">
        <v>151</v>
      </c>
      <c r="AW248" s="16" t="s">
        <v>37</v>
      </c>
      <c r="AX248" s="16" t="s">
        <v>77</v>
      </c>
      <c r="AY248" s="261" t="s">
        <v>197</v>
      </c>
    </row>
    <row r="249" spans="1:65" s="13" customFormat="1" ht="33.75">
      <c r="B249" s="201"/>
      <c r="C249" s="202"/>
      <c r="D249" s="194" t="s">
        <v>210</v>
      </c>
      <c r="E249" s="203" t="s">
        <v>19</v>
      </c>
      <c r="F249" s="204" t="s">
        <v>1155</v>
      </c>
      <c r="G249" s="202"/>
      <c r="H249" s="203" t="s">
        <v>19</v>
      </c>
      <c r="I249" s="205"/>
      <c r="J249" s="202"/>
      <c r="K249" s="202"/>
      <c r="L249" s="206"/>
      <c r="M249" s="207"/>
      <c r="N249" s="208"/>
      <c r="O249" s="208"/>
      <c r="P249" s="208"/>
      <c r="Q249" s="208"/>
      <c r="R249" s="208"/>
      <c r="S249" s="208"/>
      <c r="T249" s="209"/>
      <c r="AT249" s="210" t="s">
        <v>210</v>
      </c>
      <c r="AU249" s="210" t="s">
        <v>86</v>
      </c>
      <c r="AV249" s="13" t="s">
        <v>84</v>
      </c>
      <c r="AW249" s="13" t="s">
        <v>37</v>
      </c>
      <c r="AX249" s="13" t="s">
        <v>77</v>
      </c>
      <c r="AY249" s="210" t="s">
        <v>197</v>
      </c>
    </row>
    <row r="250" spans="1:65" s="13" customFormat="1" ht="22.5">
      <c r="B250" s="201"/>
      <c r="C250" s="202"/>
      <c r="D250" s="194" t="s">
        <v>210</v>
      </c>
      <c r="E250" s="203" t="s">
        <v>19</v>
      </c>
      <c r="F250" s="204" t="s">
        <v>1156</v>
      </c>
      <c r="G250" s="202"/>
      <c r="H250" s="203" t="s">
        <v>19</v>
      </c>
      <c r="I250" s="205"/>
      <c r="J250" s="202"/>
      <c r="K250" s="202"/>
      <c r="L250" s="206"/>
      <c r="M250" s="207"/>
      <c r="N250" s="208"/>
      <c r="O250" s="208"/>
      <c r="P250" s="208"/>
      <c r="Q250" s="208"/>
      <c r="R250" s="208"/>
      <c r="S250" s="208"/>
      <c r="T250" s="209"/>
      <c r="AT250" s="210" t="s">
        <v>210</v>
      </c>
      <c r="AU250" s="210" t="s">
        <v>86</v>
      </c>
      <c r="AV250" s="13" t="s">
        <v>84</v>
      </c>
      <c r="AW250" s="13" t="s">
        <v>37</v>
      </c>
      <c r="AX250" s="13" t="s">
        <v>77</v>
      </c>
      <c r="AY250" s="210" t="s">
        <v>197</v>
      </c>
    </row>
    <row r="251" spans="1:65" s="13" customFormat="1" ht="11.25">
      <c r="B251" s="201"/>
      <c r="C251" s="202"/>
      <c r="D251" s="194" t="s">
        <v>210</v>
      </c>
      <c r="E251" s="203" t="s">
        <v>19</v>
      </c>
      <c r="F251" s="204" t="s">
        <v>1200</v>
      </c>
      <c r="G251" s="202"/>
      <c r="H251" s="203" t="s">
        <v>19</v>
      </c>
      <c r="I251" s="205"/>
      <c r="J251" s="202"/>
      <c r="K251" s="202"/>
      <c r="L251" s="206"/>
      <c r="M251" s="207"/>
      <c r="N251" s="208"/>
      <c r="O251" s="208"/>
      <c r="P251" s="208"/>
      <c r="Q251" s="208"/>
      <c r="R251" s="208"/>
      <c r="S251" s="208"/>
      <c r="T251" s="209"/>
      <c r="AT251" s="210" t="s">
        <v>210</v>
      </c>
      <c r="AU251" s="210" t="s">
        <v>86</v>
      </c>
      <c r="AV251" s="13" t="s">
        <v>84</v>
      </c>
      <c r="AW251" s="13" t="s">
        <v>37</v>
      </c>
      <c r="AX251" s="13" t="s">
        <v>77</v>
      </c>
      <c r="AY251" s="210" t="s">
        <v>197</v>
      </c>
    </row>
    <row r="252" spans="1:65" s="14" customFormat="1" ht="11.25">
      <c r="B252" s="211"/>
      <c r="C252" s="212"/>
      <c r="D252" s="194" t="s">
        <v>210</v>
      </c>
      <c r="E252" s="213" t="s">
        <v>19</v>
      </c>
      <c r="F252" s="214" t="s">
        <v>1157</v>
      </c>
      <c r="G252" s="212"/>
      <c r="H252" s="215">
        <v>11.89</v>
      </c>
      <c r="I252" s="216"/>
      <c r="J252" s="212"/>
      <c r="K252" s="212"/>
      <c r="L252" s="217"/>
      <c r="M252" s="218"/>
      <c r="N252" s="219"/>
      <c r="O252" s="219"/>
      <c r="P252" s="219"/>
      <c r="Q252" s="219"/>
      <c r="R252" s="219"/>
      <c r="S252" s="219"/>
      <c r="T252" s="220"/>
      <c r="AT252" s="221" t="s">
        <v>210</v>
      </c>
      <c r="AU252" s="221" t="s">
        <v>86</v>
      </c>
      <c r="AV252" s="14" t="s">
        <v>86</v>
      </c>
      <c r="AW252" s="14" t="s">
        <v>37</v>
      </c>
      <c r="AX252" s="14" t="s">
        <v>77</v>
      </c>
      <c r="AY252" s="221" t="s">
        <v>197</v>
      </c>
    </row>
    <row r="253" spans="1:65" s="15" customFormat="1" ht="11.25">
      <c r="B253" s="223"/>
      <c r="C253" s="224"/>
      <c r="D253" s="194" t="s">
        <v>210</v>
      </c>
      <c r="E253" s="225" t="s">
        <v>19</v>
      </c>
      <c r="F253" s="226" t="s">
        <v>295</v>
      </c>
      <c r="G253" s="224"/>
      <c r="H253" s="227">
        <v>89.17</v>
      </c>
      <c r="I253" s="228"/>
      <c r="J253" s="224"/>
      <c r="K253" s="224"/>
      <c r="L253" s="229"/>
      <c r="M253" s="230"/>
      <c r="N253" s="231"/>
      <c r="O253" s="231"/>
      <c r="P253" s="231"/>
      <c r="Q253" s="231"/>
      <c r="R253" s="231"/>
      <c r="S253" s="231"/>
      <c r="T253" s="232"/>
      <c r="AT253" s="233" t="s">
        <v>210</v>
      </c>
      <c r="AU253" s="233" t="s">
        <v>86</v>
      </c>
      <c r="AV253" s="15" t="s">
        <v>204</v>
      </c>
      <c r="AW253" s="15" t="s">
        <v>37</v>
      </c>
      <c r="AX253" s="15" t="s">
        <v>84</v>
      </c>
      <c r="AY253" s="233" t="s">
        <v>197</v>
      </c>
    </row>
    <row r="254" spans="1:65" s="2" customFormat="1" ht="24.2" customHeight="1">
      <c r="A254" s="37"/>
      <c r="B254" s="38"/>
      <c r="C254" s="181" t="s">
        <v>347</v>
      </c>
      <c r="D254" s="181" t="s">
        <v>199</v>
      </c>
      <c r="E254" s="182" t="s">
        <v>1201</v>
      </c>
      <c r="F254" s="183" t="s">
        <v>1202</v>
      </c>
      <c r="G254" s="184" t="s">
        <v>202</v>
      </c>
      <c r="H254" s="185">
        <v>10.666</v>
      </c>
      <c r="I254" s="186"/>
      <c r="J254" s="187">
        <f>ROUND(I254*H254,2)</f>
        <v>0</v>
      </c>
      <c r="K254" s="183" t="s">
        <v>203</v>
      </c>
      <c r="L254" s="42"/>
      <c r="M254" s="188" t="s">
        <v>19</v>
      </c>
      <c r="N254" s="189" t="s">
        <v>48</v>
      </c>
      <c r="O254" s="67"/>
      <c r="P254" s="190">
        <f>O254*H254</f>
        <v>0</v>
      </c>
      <c r="Q254" s="190">
        <v>2E-3</v>
      </c>
      <c r="R254" s="190">
        <f>Q254*H254</f>
        <v>2.1332E-2</v>
      </c>
      <c r="S254" s="190">
        <v>0</v>
      </c>
      <c r="T254" s="191">
        <f>S254*H254</f>
        <v>0</v>
      </c>
      <c r="U254" s="37"/>
      <c r="V254" s="37"/>
      <c r="W254" s="37"/>
      <c r="X254" s="37"/>
      <c r="Y254" s="37"/>
      <c r="Z254" s="37"/>
      <c r="AA254" s="37"/>
      <c r="AB254" s="37"/>
      <c r="AC254" s="37"/>
      <c r="AD254" s="37"/>
      <c r="AE254" s="37"/>
      <c r="AR254" s="192" t="s">
        <v>204</v>
      </c>
      <c r="AT254" s="192" t="s">
        <v>199</v>
      </c>
      <c r="AU254" s="192" t="s">
        <v>86</v>
      </c>
      <c r="AY254" s="20" t="s">
        <v>197</v>
      </c>
      <c r="BE254" s="193">
        <f>IF(N254="základní",J254,0)</f>
        <v>0</v>
      </c>
      <c r="BF254" s="193">
        <f>IF(N254="snížená",J254,0)</f>
        <v>0</v>
      </c>
      <c r="BG254" s="193">
        <f>IF(N254="zákl. přenesená",J254,0)</f>
        <v>0</v>
      </c>
      <c r="BH254" s="193">
        <f>IF(N254="sníž. přenesená",J254,0)</f>
        <v>0</v>
      </c>
      <c r="BI254" s="193">
        <f>IF(N254="nulová",J254,0)</f>
        <v>0</v>
      </c>
      <c r="BJ254" s="20" t="s">
        <v>84</v>
      </c>
      <c r="BK254" s="193">
        <f>ROUND(I254*H254,2)</f>
        <v>0</v>
      </c>
      <c r="BL254" s="20" t="s">
        <v>204</v>
      </c>
      <c r="BM254" s="192" t="s">
        <v>1203</v>
      </c>
    </row>
    <row r="255" spans="1:65" s="2" customFormat="1" ht="19.5">
      <c r="A255" s="37"/>
      <c r="B255" s="38"/>
      <c r="C255" s="39"/>
      <c r="D255" s="194" t="s">
        <v>206</v>
      </c>
      <c r="E255" s="39"/>
      <c r="F255" s="195" t="s">
        <v>1204</v>
      </c>
      <c r="G255" s="39"/>
      <c r="H255" s="39"/>
      <c r="I255" s="196"/>
      <c r="J255" s="39"/>
      <c r="K255" s="39"/>
      <c r="L255" s="42"/>
      <c r="M255" s="197"/>
      <c r="N255" s="198"/>
      <c r="O255" s="67"/>
      <c r="P255" s="67"/>
      <c r="Q255" s="67"/>
      <c r="R255" s="67"/>
      <c r="S255" s="67"/>
      <c r="T255" s="68"/>
      <c r="U255" s="37"/>
      <c r="V255" s="37"/>
      <c r="W255" s="37"/>
      <c r="X255" s="37"/>
      <c r="Y255" s="37"/>
      <c r="Z255" s="37"/>
      <c r="AA255" s="37"/>
      <c r="AB255" s="37"/>
      <c r="AC255" s="37"/>
      <c r="AD255" s="37"/>
      <c r="AE255" s="37"/>
      <c r="AT255" s="20" t="s">
        <v>206</v>
      </c>
      <c r="AU255" s="20" t="s">
        <v>86</v>
      </c>
    </row>
    <row r="256" spans="1:65" s="2" customFormat="1" ht="11.25">
      <c r="A256" s="37"/>
      <c r="B256" s="38"/>
      <c r="C256" s="39"/>
      <c r="D256" s="199" t="s">
        <v>208</v>
      </c>
      <c r="E256" s="39"/>
      <c r="F256" s="200" t="s">
        <v>1205</v>
      </c>
      <c r="G256" s="39"/>
      <c r="H256" s="39"/>
      <c r="I256" s="196"/>
      <c r="J256" s="39"/>
      <c r="K256" s="39"/>
      <c r="L256" s="42"/>
      <c r="M256" s="197"/>
      <c r="N256" s="198"/>
      <c r="O256" s="67"/>
      <c r="P256" s="67"/>
      <c r="Q256" s="67"/>
      <c r="R256" s="67"/>
      <c r="S256" s="67"/>
      <c r="T256" s="68"/>
      <c r="U256" s="37"/>
      <c r="V256" s="37"/>
      <c r="W256" s="37"/>
      <c r="X256" s="37"/>
      <c r="Y256" s="37"/>
      <c r="Z256" s="37"/>
      <c r="AA256" s="37"/>
      <c r="AB256" s="37"/>
      <c r="AC256" s="37"/>
      <c r="AD256" s="37"/>
      <c r="AE256" s="37"/>
      <c r="AT256" s="20" t="s">
        <v>208</v>
      </c>
      <c r="AU256" s="20" t="s">
        <v>86</v>
      </c>
    </row>
    <row r="257" spans="1:65" s="13" customFormat="1" ht="22.5">
      <c r="B257" s="201"/>
      <c r="C257" s="202"/>
      <c r="D257" s="194" t="s">
        <v>210</v>
      </c>
      <c r="E257" s="203" t="s">
        <v>19</v>
      </c>
      <c r="F257" s="204" t="s">
        <v>1131</v>
      </c>
      <c r="G257" s="202"/>
      <c r="H257" s="203" t="s">
        <v>19</v>
      </c>
      <c r="I257" s="205"/>
      <c r="J257" s="202"/>
      <c r="K257" s="202"/>
      <c r="L257" s="206"/>
      <c r="M257" s="207"/>
      <c r="N257" s="208"/>
      <c r="O257" s="208"/>
      <c r="P257" s="208"/>
      <c r="Q257" s="208"/>
      <c r="R257" s="208"/>
      <c r="S257" s="208"/>
      <c r="T257" s="209"/>
      <c r="AT257" s="210" t="s">
        <v>210</v>
      </c>
      <c r="AU257" s="210" t="s">
        <v>86</v>
      </c>
      <c r="AV257" s="13" t="s">
        <v>84</v>
      </c>
      <c r="AW257" s="13" t="s">
        <v>37</v>
      </c>
      <c r="AX257" s="13" t="s">
        <v>77</v>
      </c>
      <c r="AY257" s="210" t="s">
        <v>197</v>
      </c>
    </row>
    <row r="258" spans="1:65" s="13" customFormat="1" ht="11.25">
      <c r="B258" s="201"/>
      <c r="C258" s="202"/>
      <c r="D258" s="194" t="s">
        <v>210</v>
      </c>
      <c r="E258" s="203" t="s">
        <v>19</v>
      </c>
      <c r="F258" s="204" t="s">
        <v>1206</v>
      </c>
      <c r="G258" s="202"/>
      <c r="H258" s="203" t="s">
        <v>19</v>
      </c>
      <c r="I258" s="205"/>
      <c r="J258" s="202"/>
      <c r="K258" s="202"/>
      <c r="L258" s="206"/>
      <c r="M258" s="207"/>
      <c r="N258" s="208"/>
      <c r="O258" s="208"/>
      <c r="P258" s="208"/>
      <c r="Q258" s="208"/>
      <c r="R258" s="208"/>
      <c r="S258" s="208"/>
      <c r="T258" s="209"/>
      <c r="AT258" s="210" t="s">
        <v>210</v>
      </c>
      <c r="AU258" s="210" t="s">
        <v>86</v>
      </c>
      <c r="AV258" s="13" t="s">
        <v>84</v>
      </c>
      <c r="AW258" s="13" t="s">
        <v>37</v>
      </c>
      <c r="AX258" s="13" t="s">
        <v>77</v>
      </c>
      <c r="AY258" s="210" t="s">
        <v>197</v>
      </c>
    </row>
    <row r="259" spans="1:65" s="13" customFormat="1" ht="33.75">
      <c r="B259" s="201"/>
      <c r="C259" s="202"/>
      <c r="D259" s="194" t="s">
        <v>210</v>
      </c>
      <c r="E259" s="203" t="s">
        <v>19</v>
      </c>
      <c r="F259" s="204" t="s">
        <v>1132</v>
      </c>
      <c r="G259" s="202"/>
      <c r="H259" s="203" t="s">
        <v>19</v>
      </c>
      <c r="I259" s="205"/>
      <c r="J259" s="202"/>
      <c r="K259" s="202"/>
      <c r="L259" s="206"/>
      <c r="M259" s="207"/>
      <c r="N259" s="208"/>
      <c r="O259" s="208"/>
      <c r="P259" s="208"/>
      <c r="Q259" s="208"/>
      <c r="R259" s="208"/>
      <c r="S259" s="208"/>
      <c r="T259" s="209"/>
      <c r="AT259" s="210" t="s">
        <v>210</v>
      </c>
      <c r="AU259" s="210" t="s">
        <v>86</v>
      </c>
      <c r="AV259" s="13" t="s">
        <v>84</v>
      </c>
      <c r="AW259" s="13" t="s">
        <v>37</v>
      </c>
      <c r="AX259" s="13" t="s">
        <v>77</v>
      </c>
      <c r="AY259" s="210" t="s">
        <v>197</v>
      </c>
    </row>
    <row r="260" spans="1:65" s="14" customFormat="1" ht="11.25">
      <c r="B260" s="211"/>
      <c r="C260" s="212"/>
      <c r="D260" s="194" t="s">
        <v>210</v>
      </c>
      <c r="E260" s="213" t="s">
        <v>19</v>
      </c>
      <c r="F260" s="214" t="s">
        <v>1207</v>
      </c>
      <c r="G260" s="212"/>
      <c r="H260" s="215">
        <v>9.9160000000000004</v>
      </c>
      <c r="I260" s="216"/>
      <c r="J260" s="212"/>
      <c r="K260" s="212"/>
      <c r="L260" s="217"/>
      <c r="M260" s="218"/>
      <c r="N260" s="219"/>
      <c r="O260" s="219"/>
      <c r="P260" s="219"/>
      <c r="Q260" s="219"/>
      <c r="R260" s="219"/>
      <c r="S260" s="219"/>
      <c r="T260" s="220"/>
      <c r="AT260" s="221" t="s">
        <v>210</v>
      </c>
      <c r="AU260" s="221" t="s">
        <v>86</v>
      </c>
      <c r="AV260" s="14" t="s">
        <v>86</v>
      </c>
      <c r="AW260" s="14" t="s">
        <v>37</v>
      </c>
      <c r="AX260" s="14" t="s">
        <v>77</v>
      </c>
      <c r="AY260" s="221" t="s">
        <v>197</v>
      </c>
    </row>
    <row r="261" spans="1:65" s="13" customFormat="1" ht="33.75">
      <c r="B261" s="201"/>
      <c r="C261" s="202"/>
      <c r="D261" s="194" t="s">
        <v>210</v>
      </c>
      <c r="E261" s="203" t="s">
        <v>19</v>
      </c>
      <c r="F261" s="204" t="s">
        <v>1155</v>
      </c>
      <c r="G261" s="202"/>
      <c r="H261" s="203" t="s">
        <v>19</v>
      </c>
      <c r="I261" s="205"/>
      <c r="J261" s="202"/>
      <c r="K261" s="202"/>
      <c r="L261" s="206"/>
      <c r="M261" s="207"/>
      <c r="N261" s="208"/>
      <c r="O261" s="208"/>
      <c r="P261" s="208"/>
      <c r="Q261" s="208"/>
      <c r="R261" s="208"/>
      <c r="S261" s="208"/>
      <c r="T261" s="209"/>
      <c r="AT261" s="210" t="s">
        <v>210</v>
      </c>
      <c r="AU261" s="210" t="s">
        <v>86</v>
      </c>
      <c r="AV261" s="13" t="s">
        <v>84</v>
      </c>
      <c r="AW261" s="13" t="s">
        <v>37</v>
      </c>
      <c r="AX261" s="13" t="s">
        <v>77</v>
      </c>
      <c r="AY261" s="210" t="s">
        <v>197</v>
      </c>
    </row>
    <row r="262" spans="1:65" s="14" customFormat="1" ht="11.25">
      <c r="B262" s="211"/>
      <c r="C262" s="212"/>
      <c r="D262" s="194" t="s">
        <v>210</v>
      </c>
      <c r="E262" s="213" t="s">
        <v>19</v>
      </c>
      <c r="F262" s="214" t="s">
        <v>1208</v>
      </c>
      <c r="G262" s="212"/>
      <c r="H262" s="215">
        <v>0.75</v>
      </c>
      <c r="I262" s="216"/>
      <c r="J262" s="212"/>
      <c r="K262" s="212"/>
      <c r="L262" s="217"/>
      <c r="M262" s="218"/>
      <c r="N262" s="219"/>
      <c r="O262" s="219"/>
      <c r="P262" s="219"/>
      <c r="Q262" s="219"/>
      <c r="R262" s="219"/>
      <c r="S262" s="219"/>
      <c r="T262" s="220"/>
      <c r="AT262" s="221" t="s">
        <v>210</v>
      </c>
      <c r="AU262" s="221" t="s">
        <v>86</v>
      </c>
      <c r="AV262" s="14" t="s">
        <v>86</v>
      </c>
      <c r="AW262" s="14" t="s">
        <v>37</v>
      </c>
      <c r="AX262" s="14" t="s">
        <v>77</v>
      </c>
      <c r="AY262" s="221" t="s">
        <v>197</v>
      </c>
    </row>
    <row r="263" spans="1:65" s="15" customFormat="1" ht="11.25">
      <c r="B263" s="223"/>
      <c r="C263" s="224"/>
      <c r="D263" s="194" t="s">
        <v>210</v>
      </c>
      <c r="E263" s="225" t="s">
        <v>19</v>
      </c>
      <c r="F263" s="226" t="s">
        <v>295</v>
      </c>
      <c r="G263" s="224"/>
      <c r="H263" s="227">
        <v>10.666</v>
      </c>
      <c r="I263" s="228"/>
      <c r="J263" s="224"/>
      <c r="K263" s="224"/>
      <c r="L263" s="229"/>
      <c r="M263" s="230"/>
      <c r="N263" s="231"/>
      <c r="O263" s="231"/>
      <c r="P263" s="231"/>
      <c r="Q263" s="231"/>
      <c r="R263" s="231"/>
      <c r="S263" s="231"/>
      <c r="T263" s="232"/>
      <c r="AT263" s="233" t="s">
        <v>210</v>
      </c>
      <c r="AU263" s="233" t="s">
        <v>86</v>
      </c>
      <c r="AV263" s="15" t="s">
        <v>204</v>
      </c>
      <c r="AW263" s="15" t="s">
        <v>37</v>
      </c>
      <c r="AX263" s="15" t="s">
        <v>84</v>
      </c>
      <c r="AY263" s="233" t="s">
        <v>197</v>
      </c>
    </row>
    <row r="264" spans="1:65" s="2" customFormat="1" ht="24.2" customHeight="1">
      <c r="A264" s="37"/>
      <c r="B264" s="38"/>
      <c r="C264" s="181" t="s">
        <v>356</v>
      </c>
      <c r="D264" s="181" t="s">
        <v>199</v>
      </c>
      <c r="E264" s="182" t="s">
        <v>431</v>
      </c>
      <c r="F264" s="183" t="s">
        <v>432</v>
      </c>
      <c r="G264" s="184" t="s">
        <v>202</v>
      </c>
      <c r="H264" s="185">
        <v>82.001000000000005</v>
      </c>
      <c r="I264" s="186"/>
      <c r="J264" s="187">
        <f>ROUND(I264*H264,2)</f>
        <v>0</v>
      </c>
      <c r="K264" s="183" t="s">
        <v>203</v>
      </c>
      <c r="L264" s="42"/>
      <c r="M264" s="188" t="s">
        <v>19</v>
      </c>
      <c r="N264" s="189" t="s">
        <v>48</v>
      </c>
      <c r="O264" s="67"/>
      <c r="P264" s="190">
        <f>O264*H264</f>
        <v>0</v>
      </c>
      <c r="Q264" s="190">
        <v>4.7999999999999996E-3</v>
      </c>
      <c r="R264" s="190">
        <f>Q264*H264</f>
        <v>0.39360479999999998</v>
      </c>
      <c r="S264" s="190">
        <v>0</v>
      </c>
      <c r="T264" s="191">
        <f>S264*H264</f>
        <v>0</v>
      </c>
      <c r="U264" s="37"/>
      <c r="V264" s="37"/>
      <c r="W264" s="37"/>
      <c r="X264" s="37"/>
      <c r="Y264" s="37"/>
      <c r="Z264" s="37"/>
      <c r="AA264" s="37"/>
      <c r="AB264" s="37"/>
      <c r="AC264" s="37"/>
      <c r="AD264" s="37"/>
      <c r="AE264" s="37"/>
      <c r="AR264" s="192" t="s">
        <v>204</v>
      </c>
      <c r="AT264" s="192" t="s">
        <v>199</v>
      </c>
      <c r="AU264" s="192" t="s">
        <v>86</v>
      </c>
      <c r="AY264" s="20" t="s">
        <v>197</v>
      </c>
      <c r="BE264" s="193">
        <f>IF(N264="základní",J264,0)</f>
        <v>0</v>
      </c>
      <c r="BF264" s="193">
        <f>IF(N264="snížená",J264,0)</f>
        <v>0</v>
      </c>
      <c r="BG264" s="193">
        <f>IF(N264="zákl. přenesená",J264,0)</f>
        <v>0</v>
      </c>
      <c r="BH264" s="193">
        <f>IF(N264="sníž. přenesená",J264,0)</f>
        <v>0</v>
      </c>
      <c r="BI264" s="193">
        <f>IF(N264="nulová",J264,0)</f>
        <v>0</v>
      </c>
      <c r="BJ264" s="20" t="s">
        <v>84</v>
      </c>
      <c r="BK264" s="193">
        <f>ROUND(I264*H264,2)</f>
        <v>0</v>
      </c>
      <c r="BL264" s="20" t="s">
        <v>204</v>
      </c>
      <c r="BM264" s="192" t="s">
        <v>433</v>
      </c>
    </row>
    <row r="265" spans="1:65" s="2" customFormat="1" ht="19.5">
      <c r="A265" s="37"/>
      <c r="B265" s="38"/>
      <c r="C265" s="39"/>
      <c r="D265" s="194" t="s">
        <v>206</v>
      </c>
      <c r="E265" s="39"/>
      <c r="F265" s="195" t="s">
        <v>434</v>
      </c>
      <c r="G265" s="39"/>
      <c r="H265" s="39"/>
      <c r="I265" s="196"/>
      <c r="J265" s="39"/>
      <c r="K265" s="39"/>
      <c r="L265" s="42"/>
      <c r="M265" s="197"/>
      <c r="N265" s="198"/>
      <c r="O265" s="67"/>
      <c r="P265" s="67"/>
      <c r="Q265" s="67"/>
      <c r="R265" s="67"/>
      <c r="S265" s="67"/>
      <c r="T265" s="68"/>
      <c r="U265" s="37"/>
      <c r="V265" s="37"/>
      <c r="W265" s="37"/>
      <c r="X265" s="37"/>
      <c r="Y265" s="37"/>
      <c r="Z265" s="37"/>
      <c r="AA265" s="37"/>
      <c r="AB265" s="37"/>
      <c r="AC265" s="37"/>
      <c r="AD265" s="37"/>
      <c r="AE265" s="37"/>
      <c r="AT265" s="20" t="s">
        <v>206</v>
      </c>
      <c r="AU265" s="20" t="s">
        <v>86</v>
      </c>
    </row>
    <row r="266" spans="1:65" s="2" customFormat="1" ht="11.25">
      <c r="A266" s="37"/>
      <c r="B266" s="38"/>
      <c r="C266" s="39"/>
      <c r="D266" s="199" t="s">
        <v>208</v>
      </c>
      <c r="E266" s="39"/>
      <c r="F266" s="200" t="s">
        <v>435</v>
      </c>
      <c r="G266" s="39"/>
      <c r="H266" s="39"/>
      <c r="I266" s="196"/>
      <c r="J266" s="39"/>
      <c r="K266" s="39"/>
      <c r="L266" s="42"/>
      <c r="M266" s="197"/>
      <c r="N266" s="198"/>
      <c r="O266" s="67"/>
      <c r="P266" s="67"/>
      <c r="Q266" s="67"/>
      <c r="R266" s="67"/>
      <c r="S266" s="67"/>
      <c r="T266" s="68"/>
      <c r="U266" s="37"/>
      <c r="V266" s="37"/>
      <c r="W266" s="37"/>
      <c r="X266" s="37"/>
      <c r="Y266" s="37"/>
      <c r="Z266" s="37"/>
      <c r="AA266" s="37"/>
      <c r="AB266" s="37"/>
      <c r="AC266" s="37"/>
      <c r="AD266" s="37"/>
      <c r="AE266" s="37"/>
      <c r="AT266" s="20" t="s">
        <v>208</v>
      </c>
      <c r="AU266" s="20" t="s">
        <v>86</v>
      </c>
    </row>
    <row r="267" spans="1:65" s="13" customFormat="1" ht="22.5">
      <c r="B267" s="201"/>
      <c r="C267" s="202"/>
      <c r="D267" s="194" t="s">
        <v>210</v>
      </c>
      <c r="E267" s="203" t="s">
        <v>19</v>
      </c>
      <c r="F267" s="204" t="s">
        <v>390</v>
      </c>
      <c r="G267" s="202"/>
      <c r="H267" s="203" t="s">
        <v>19</v>
      </c>
      <c r="I267" s="205"/>
      <c r="J267" s="202"/>
      <c r="K267" s="202"/>
      <c r="L267" s="206"/>
      <c r="M267" s="207"/>
      <c r="N267" s="208"/>
      <c r="O267" s="208"/>
      <c r="P267" s="208"/>
      <c r="Q267" s="208"/>
      <c r="R267" s="208"/>
      <c r="S267" s="208"/>
      <c r="T267" s="209"/>
      <c r="AT267" s="210" t="s">
        <v>210</v>
      </c>
      <c r="AU267" s="210" t="s">
        <v>86</v>
      </c>
      <c r="AV267" s="13" t="s">
        <v>84</v>
      </c>
      <c r="AW267" s="13" t="s">
        <v>37</v>
      </c>
      <c r="AX267" s="13" t="s">
        <v>77</v>
      </c>
      <c r="AY267" s="210" t="s">
        <v>197</v>
      </c>
    </row>
    <row r="268" spans="1:65" s="13" customFormat="1" ht="22.5">
      <c r="B268" s="201"/>
      <c r="C268" s="202"/>
      <c r="D268" s="194" t="s">
        <v>210</v>
      </c>
      <c r="E268" s="203" t="s">
        <v>19</v>
      </c>
      <c r="F268" s="204" t="s">
        <v>1209</v>
      </c>
      <c r="G268" s="202"/>
      <c r="H268" s="203" t="s">
        <v>19</v>
      </c>
      <c r="I268" s="205"/>
      <c r="J268" s="202"/>
      <c r="K268" s="202"/>
      <c r="L268" s="206"/>
      <c r="M268" s="207"/>
      <c r="N268" s="208"/>
      <c r="O268" s="208"/>
      <c r="P268" s="208"/>
      <c r="Q268" s="208"/>
      <c r="R268" s="208"/>
      <c r="S268" s="208"/>
      <c r="T268" s="209"/>
      <c r="AT268" s="210" t="s">
        <v>210</v>
      </c>
      <c r="AU268" s="210" t="s">
        <v>86</v>
      </c>
      <c r="AV268" s="13" t="s">
        <v>84</v>
      </c>
      <c r="AW268" s="13" t="s">
        <v>37</v>
      </c>
      <c r="AX268" s="13" t="s">
        <v>77</v>
      </c>
      <c r="AY268" s="210" t="s">
        <v>197</v>
      </c>
    </row>
    <row r="269" spans="1:65" s="14" customFormat="1" ht="11.25">
      <c r="B269" s="211"/>
      <c r="C269" s="212"/>
      <c r="D269" s="194" t="s">
        <v>210</v>
      </c>
      <c r="E269" s="213" t="s">
        <v>19</v>
      </c>
      <c r="F269" s="214" t="s">
        <v>1210</v>
      </c>
      <c r="G269" s="212"/>
      <c r="H269" s="215">
        <v>82.001000000000005</v>
      </c>
      <c r="I269" s="216"/>
      <c r="J269" s="212"/>
      <c r="K269" s="212"/>
      <c r="L269" s="217"/>
      <c r="M269" s="218"/>
      <c r="N269" s="219"/>
      <c r="O269" s="219"/>
      <c r="P269" s="219"/>
      <c r="Q269" s="219"/>
      <c r="R269" s="219"/>
      <c r="S269" s="219"/>
      <c r="T269" s="220"/>
      <c r="AT269" s="221" t="s">
        <v>210</v>
      </c>
      <c r="AU269" s="221" t="s">
        <v>86</v>
      </c>
      <c r="AV269" s="14" t="s">
        <v>86</v>
      </c>
      <c r="AW269" s="14" t="s">
        <v>37</v>
      </c>
      <c r="AX269" s="14" t="s">
        <v>84</v>
      </c>
      <c r="AY269" s="221" t="s">
        <v>197</v>
      </c>
    </row>
    <row r="270" spans="1:65" s="2" customFormat="1" ht="24.2" customHeight="1">
      <c r="A270" s="37"/>
      <c r="B270" s="38"/>
      <c r="C270" s="181" t="s">
        <v>362</v>
      </c>
      <c r="D270" s="181" t="s">
        <v>199</v>
      </c>
      <c r="E270" s="182" t="s">
        <v>1211</v>
      </c>
      <c r="F270" s="183" t="s">
        <v>1212</v>
      </c>
      <c r="G270" s="184" t="s">
        <v>202</v>
      </c>
      <c r="H270" s="185">
        <v>45.98</v>
      </c>
      <c r="I270" s="186"/>
      <c r="J270" s="187">
        <f>ROUND(I270*H270,2)</f>
        <v>0</v>
      </c>
      <c r="K270" s="183" t="s">
        <v>203</v>
      </c>
      <c r="L270" s="42"/>
      <c r="M270" s="188" t="s">
        <v>19</v>
      </c>
      <c r="N270" s="189" t="s">
        <v>48</v>
      </c>
      <c r="O270" s="67"/>
      <c r="P270" s="190">
        <f>O270*H270</f>
        <v>0</v>
      </c>
      <c r="Q270" s="190">
        <v>0.10373</v>
      </c>
      <c r="R270" s="190">
        <f>Q270*H270</f>
        <v>4.7695053999999999</v>
      </c>
      <c r="S270" s="190">
        <v>0</v>
      </c>
      <c r="T270" s="191">
        <f>S270*H270</f>
        <v>0</v>
      </c>
      <c r="U270" s="37"/>
      <c r="V270" s="37"/>
      <c r="W270" s="37"/>
      <c r="X270" s="37"/>
      <c r="Y270" s="37"/>
      <c r="Z270" s="37"/>
      <c r="AA270" s="37"/>
      <c r="AB270" s="37"/>
      <c r="AC270" s="37"/>
      <c r="AD270" s="37"/>
      <c r="AE270" s="37"/>
      <c r="AR270" s="192" t="s">
        <v>204</v>
      </c>
      <c r="AT270" s="192" t="s">
        <v>199</v>
      </c>
      <c r="AU270" s="192" t="s">
        <v>86</v>
      </c>
      <c r="AY270" s="20" t="s">
        <v>197</v>
      </c>
      <c r="BE270" s="193">
        <f>IF(N270="základní",J270,0)</f>
        <v>0</v>
      </c>
      <c r="BF270" s="193">
        <f>IF(N270="snížená",J270,0)</f>
        <v>0</v>
      </c>
      <c r="BG270" s="193">
        <f>IF(N270="zákl. přenesená",J270,0)</f>
        <v>0</v>
      </c>
      <c r="BH270" s="193">
        <f>IF(N270="sníž. přenesená",J270,0)</f>
        <v>0</v>
      </c>
      <c r="BI270" s="193">
        <f>IF(N270="nulová",J270,0)</f>
        <v>0</v>
      </c>
      <c r="BJ270" s="20" t="s">
        <v>84</v>
      </c>
      <c r="BK270" s="193">
        <f>ROUND(I270*H270,2)</f>
        <v>0</v>
      </c>
      <c r="BL270" s="20" t="s">
        <v>204</v>
      </c>
      <c r="BM270" s="192" t="s">
        <v>1213</v>
      </c>
    </row>
    <row r="271" spans="1:65" s="2" customFormat="1" ht="29.25">
      <c r="A271" s="37"/>
      <c r="B271" s="38"/>
      <c r="C271" s="39"/>
      <c r="D271" s="194" t="s">
        <v>206</v>
      </c>
      <c r="E271" s="39"/>
      <c r="F271" s="195" t="s">
        <v>1214</v>
      </c>
      <c r="G271" s="39"/>
      <c r="H271" s="39"/>
      <c r="I271" s="196"/>
      <c r="J271" s="39"/>
      <c r="K271" s="39"/>
      <c r="L271" s="42"/>
      <c r="M271" s="197"/>
      <c r="N271" s="198"/>
      <c r="O271" s="67"/>
      <c r="P271" s="67"/>
      <c r="Q271" s="67"/>
      <c r="R271" s="67"/>
      <c r="S271" s="67"/>
      <c r="T271" s="68"/>
      <c r="U271" s="37"/>
      <c r="V271" s="37"/>
      <c r="W271" s="37"/>
      <c r="X271" s="37"/>
      <c r="Y271" s="37"/>
      <c r="Z271" s="37"/>
      <c r="AA271" s="37"/>
      <c r="AB271" s="37"/>
      <c r="AC271" s="37"/>
      <c r="AD271" s="37"/>
      <c r="AE271" s="37"/>
      <c r="AT271" s="20" t="s">
        <v>206</v>
      </c>
      <c r="AU271" s="20" t="s">
        <v>86</v>
      </c>
    </row>
    <row r="272" spans="1:65" s="2" customFormat="1" ht="11.25">
      <c r="A272" s="37"/>
      <c r="B272" s="38"/>
      <c r="C272" s="39"/>
      <c r="D272" s="199" t="s">
        <v>208</v>
      </c>
      <c r="E272" s="39"/>
      <c r="F272" s="200" t="s">
        <v>1215</v>
      </c>
      <c r="G272" s="39"/>
      <c r="H272" s="39"/>
      <c r="I272" s="196"/>
      <c r="J272" s="39"/>
      <c r="K272" s="39"/>
      <c r="L272" s="42"/>
      <c r="M272" s="197"/>
      <c r="N272" s="198"/>
      <c r="O272" s="67"/>
      <c r="P272" s="67"/>
      <c r="Q272" s="67"/>
      <c r="R272" s="67"/>
      <c r="S272" s="67"/>
      <c r="T272" s="68"/>
      <c r="U272" s="37"/>
      <c r="V272" s="37"/>
      <c r="W272" s="37"/>
      <c r="X272" s="37"/>
      <c r="Y272" s="37"/>
      <c r="Z272" s="37"/>
      <c r="AA272" s="37"/>
      <c r="AB272" s="37"/>
      <c r="AC272" s="37"/>
      <c r="AD272" s="37"/>
      <c r="AE272" s="37"/>
      <c r="AT272" s="20" t="s">
        <v>208</v>
      </c>
      <c r="AU272" s="20" t="s">
        <v>86</v>
      </c>
    </row>
    <row r="273" spans="1:65" s="2" customFormat="1" ht="78">
      <c r="A273" s="37"/>
      <c r="B273" s="38"/>
      <c r="C273" s="39"/>
      <c r="D273" s="194" t="s">
        <v>252</v>
      </c>
      <c r="E273" s="39"/>
      <c r="F273" s="222" t="s">
        <v>1216</v>
      </c>
      <c r="G273" s="39"/>
      <c r="H273" s="39"/>
      <c r="I273" s="196"/>
      <c r="J273" s="39"/>
      <c r="K273" s="39"/>
      <c r="L273" s="42"/>
      <c r="M273" s="197"/>
      <c r="N273" s="198"/>
      <c r="O273" s="67"/>
      <c r="P273" s="67"/>
      <c r="Q273" s="67"/>
      <c r="R273" s="67"/>
      <c r="S273" s="67"/>
      <c r="T273" s="68"/>
      <c r="U273" s="37"/>
      <c r="V273" s="37"/>
      <c r="W273" s="37"/>
      <c r="X273" s="37"/>
      <c r="Y273" s="37"/>
      <c r="Z273" s="37"/>
      <c r="AA273" s="37"/>
      <c r="AB273" s="37"/>
      <c r="AC273" s="37"/>
      <c r="AD273" s="37"/>
      <c r="AE273" s="37"/>
      <c r="AT273" s="20" t="s">
        <v>252</v>
      </c>
      <c r="AU273" s="20" t="s">
        <v>86</v>
      </c>
    </row>
    <row r="274" spans="1:65" s="13" customFormat="1" ht="22.5">
      <c r="B274" s="201"/>
      <c r="C274" s="202"/>
      <c r="D274" s="194" t="s">
        <v>210</v>
      </c>
      <c r="E274" s="203" t="s">
        <v>19</v>
      </c>
      <c r="F274" s="204" t="s">
        <v>1144</v>
      </c>
      <c r="G274" s="202"/>
      <c r="H274" s="203" t="s">
        <v>19</v>
      </c>
      <c r="I274" s="205"/>
      <c r="J274" s="202"/>
      <c r="K274" s="202"/>
      <c r="L274" s="206"/>
      <c r="M274" s="207"/>
      <c r="N274" s="208"/>
      <c r="O274" s="208"/>
      <c r="P274" s="208"/>
      <c r="Q274" s="208"/>
      <c r="R274" s="208"/>
      <c r="S274" s="208"/>
      <c r="T274" s="209"/>
      <c r="AT274" s="210" t="s">
        <v>210</v>
      </c>
      <c r="AU274" s="210" t="s">
        <v>86</v>
      </c>
      <c r="AV274" s="13" t="s">
        <v>84</v>
      </c>
      <c r="AW274" s="13" t="s">
        <v>37</v>
      </c>
      <c r="AX274" s="13" t="s">
        <v>77</v>
      </c>
      <c r="AY274" s="210" t="s">
        <v>197</v>
      </c>
    </row>
    <row r="275" spans="1:65" s="13" customFormat="1" ht="22.5">
      <c r="B275" s="201"/>
      <c r="C275" s="202"/>
      <c r="D275" s="194" t="s">
        <v>210</v>
      </c>
      <c r="E275" s="203" t="s">
        <v>19</v>
      </c>
      <c r="F275" s="204" t="s">
        <v>1145</v>
      </c>
      <c r="G275" s="202"/>
      <c r="H275" s="203" t="s">
        <v>19</v>
      </c>
      <c r="I275" s="205"/>
      <c r="J275" s="202"/>
      <c r="K275" s="202"/>
      <c r="L275" s="206"/>
      <c r="M275" s="207"/>
      <c r="N275" s="208"/>
      <c r="O275" s="208"/>
      <c r="P275" s="208"/>
      <c r="Q275" s="208"/>
      <c r="R275" s="208"/>
      <c r="S275" s="208"/>
      <c r="T275" s="209"/>
      <c r="AT275" s="210" t="s">
        <v>210</v>
      </c>
      <c r="AU275" s="210" t="s">
        <v>86</v>
      </c>
      <c r="AV275" s="13" t="s">
        <v>84</v>
      </c>
      <c r="AW275" s="13" t="s">
        <v>37</v>
      </c>
      <c r="AX275" s="13" t="s">
        <v>77</v>
      </c>
      <c r="AY275" s="210" t="s">
        <v>197</v>
      </c>
    </row>
    <row r="276" spans="1:65" s="13" customFormat="1" ht="11.25">
      <c r="B276" s="201"/>
      <c r="C276" s="202"/>
      <c r="D276" s="194" t="s">
        <v>210</v>
      </c>
      <c r="E276" s="203" t="s">
        <v>19</v>
      </c>
      <c r="F276" s="204" t="s">
        <v>1185</v>
      </c>
      <c r="G276" s="202"/>
      <c r="H276" s="203" t="s">
        <v>19</v>
      </c>
      <c r="I276" s="205"/>
      <c r="J276" s="202"/>
      <c r="K276" s="202"/>
      <c r="L276" s="206"/>
      <c r="M276" s="207"/>
      <c r="N276" s="208"/>
      <c r="O276" s="208"/>
      <c r="P276" s="208"/>
      <c r="Q276" s="208"/>
      <c r="R276" s="208"/>
      <c r="S276" s="208"/>
      <c r="T276" s="209"/>
      <c r="AT276" s="210" t="s">
        <v>210</v>
      </c>
      <c r="AU276" s="210" t="s">
        <v>86</v>
      </c>
      <c r="AV276" s="13" t="s">
        <v>84</v>
      </c>
      <c r="AW276" s="13" t="s">
        <v>37</v>
      </c>
      <c r="AX276" s="13" t="s">
        <v>77</v>
      </c>
      <c r="AY276" s="210" t="s">
        <v>197</v>
      </c>
    </row>
    <row r="277" spans="1:65" s="14" customFormat="1" ht="11.25">
      <c r="B277" s="211"/>
      <c r="C277" s="212"/>
      <c r="D277" s="194" t="s">
        <v>210</v>
      </c>
      <c r="E277" s="213" t="s">
        <v>19</v>
      </c>
      <c r="F277" s="214" t="s">
        <v>1147</v>
      </c>
      <c r="G277" s="212"/>
      <c r="H277" s="215">
        <v>45.98</v>
      </c>
      <c r="I277" s="216"/>
      <c r="J277" s="212"/>
      <c r="K277" s="212"/>
      <c r="L277" s="217"/>
      <c r="M277" s="218"/>
      <c r="N277" s="219"/>
      <c r="O277" s="219"/>
      <c r="P277" s="219"/>
      <c r="Q277" s="219"/>
      <c r="R277" s="219"/>
      <c r="S277" s="219"/>
      <c r="T277" s="220"/>
      <c r="AT277" s="221" t="s">
        <v>210</v>
      </c>
      <c r="AU277" s="221" t="s">
        <v>86</v>
      </c>
      <c r="AV277" s="14" t="s">
        <v>86</v>
      </c>
      <c r="AW277" s="14" t="s">
        <v>37</v>
      </c>
      <c r="AX277" s="14" t="s">
        <v>84</v>
      </c>
      <c r="AY277" s="221" t="s">
        <v>197</v>
      </c>
    </row>
    <row r="278" spans="1:65" s="2" customFormat="1" ht="24.2" customHeight="1">
      <c r="A278" s="37"/>
      <c r="B278" s="38"/>
      <c r="C278" s="181" t="s">
        <v>7</v>
      </c>
      <c r="D278" s="181" t="s">
        <v>199</v>
      </c>
      <c r="E278" s="182" t="s">
        <v>1217</v>
      </c>
      <c r="F278" s="183" t="s">
        <v>1218</v>
      </c>
      <c r="G278" s="184" t="s">
        <v>202</v>
      </c>
      <c r="H278" s="185">
        <v>9.66</v>
      </c>
      <c r="I278" s="186"/>
      <c r="J278" s="187">
        <f>ROUND(I278*H278,2)</f>
        <v>0</v>
      </c>
      <c r="K278" s="183" t="s">
        <v>203</v>
      </c>
      <c r="L278" s="42"/>
      <c r="M278" s="188" t="s">
        <v>19</v>
      </c>
      <c r="N278" s="189" t="s">
        <v>48</v>
      </c>
      <c r="O278" s="67"/>
      <c r="P278" s="190">
        <f>O278*H278</f>
        <v>0</v>
      </c>
      <c r="Q278" s="190">
        <v>9.0620000000000006E-2</v>
      </c>
      <c r="R278" s="190">
        <f>Q278*H278</f>
        <v>0.87538920000000009</v>
      </c>
      <c r="S278" s="190">
        <v>0</v>
      </c>
      <c r="T278" s="191">
        <f>S278*H278</f>
        <v>0</v>
      </c>
      <c r="U278" s="37"/>
      <c r="V278" s="37"/>
      <c r="W278" s="37"/>
      <c r="X278" s="37"/>
      <c r="Y278" s="37"/>
      <c r="Z278" s="37"/>
      <c r="AA278" s="37"/>
      <c r="AB278" s="37"/>
      <c r="AC278" s="37"/>
      <c r="AD278" s="37"/>
      <c r="AE278" s="37"/>
      <c r="AR278" s="192" t="s">
        <v>204</v>
      </c>
      <c r="AT278" s="192" t="s">
        <v>199</v>
      </c>
      <c r="AU278" s="192" t="s">
        <v>86</v>
      </c>
      <c r="AY278" s="20" t="s">
        <v>197</v>
      </c>
      <c r="BE278" s="193">
        <f>IF(N278="základní",J278,0)</f>
        <v>0</v>
      </c>
      <c r="BF278" s="193">
        <f>IF(N278="snížená",J278,0)</f>
        <v>0</v>
      </c>
      <c r="BG278" s="193">
        <f>IF(N278="zákl. přenesená",J278,0)</f>
        <v>0</v>
      </c>
      <c r="BH278" s="193">
        <f>IF(N278="sníž. přenesená",J278,0)</f>
        <v>0</v>
      </c>
      <c r="BI278" s="193">
        <f>IF(N278="nulová",J278,0)</f>
        <v>0</v>
      </c>
      <c r="BJ278" s="20" t="s">
        <v>84</v>
      </c>
      <c r="BK278" s="193">
        <f>ROUND(I278*H278,2)</f>
        <v>0</v>
      </c>
      <c r="BL278" s="20" t="s">
        <v>204</v>
      </c>
      <c r="BM278" s="192" t="s">
        <v>1219</v>
      </c>
    </row>
    <row r="279" spans="1:65" s="2" customFormat="1" ht="48.75">
      <c r="A279" s="37"/>
      <c r="B279" s="38"/>
      <c r="C279" s="39"/>
      <c r="D279" s="194" t="s">
        <v>206</v>
      </c>
      <c r="E279" s="39"/>
      <c r="F279" s="195" t="s">
        <v>1220</v>
      </c>
      <c r="G279" s="39"/>
      <c r="H279" s="39"/>
      <c r="I279" s="196"/>
      <c r="J279" s="39"/>
      <c r="K279" s="39"/>
      <c r="L279" s="42"/>
      <c r="M279" s="197"/>
      <c r="N279" s="198"/>
      <c r="O279" s="67"/>
      <c r="P279" s="67"/>
      <c r="Q279" s="67"/>
      <c r="R279" s="67"/>
      <c r="S279" s="67"/>
      <c r="T279" s="68"/>
      <c r="U279" s="37"/>
      <c r="V279" s="37"/>
      <c r="W279" s="37"/>
      <c r="X279" s="37"/>
      <c r="Y279" s="37"/>
      <c r="Z279" s="37"/>
      <c r="AA279" s="37"/>
      <c r="AB279" s="37"/>
      <c r="AC279" s="37"/>
      <c r="AD279" s="37"/>
      <c r="AE279" s="37"/>
      <c r="AT279" s="20" t="s">
        <v>206</v>
      </c>
      <c r="AU279" s="20" t="s">
        <v>86</v>
      </c>
    </row>
    <row r="280" spans="1:65" s="2" customFormat="1" ht="11.25">
      <c r="A280" s="37"/>
      <c r="B280" s="38"/>
      <c r="C280" s="39"/>
      <c r="D280" s="199" t="s">
        <v>208</v>
      </c>
      <c r="E280" s="39"/>
      <c r="F280" s="200" t="s">
        <v>1221</v>
      </c>
      <c r="G280" s="39"/>
      <c r="H280" s="39"/>
      <c r="I280" s="196"/>
      <c r="J280" s="39"/>
      <c r="K280" s="39"/>
      <c r="L280" s="42"/>
      <c r="M280" s="197"/>
      <c r="N280" s="198"/>
      <c r="O280" s="67"/>
      <c r="P280" s="67"/>
      <c r="Q280" s="67"/>
      <c r="R280" s="67"/>
      <c r="S280" s="67"/>
      <c r="T280" s="68"/>
      <c r="U280" s="37"/>
      <c r="V280" s="37"/>
      <c r="W280" s="37"/>
      <c r="X280" s="37"/>
      <c r="Y280" s="37"/>
      <c r="Z280" s="37"/>
      <c r="AA280" s="37"/>
      <c r="AB280" s="37"/>
      <c r="AC280" s="37"/>
      <c r="AD280" s="37"/>
      <c r="AE280" s="37"/>
      <c r="AT280" s="20" t="s">
        <v>208</v>
      </c>
      <c r="AU280" s="20" t="s">
        <v>86</v>
      </c>
    </row>
    <row r="281" spans="1:65" s="13" customFormat="1" ht="22.5">
      <c r="B281" s="201"/>
      <c r="C281" s="202"/>
      <c r="D281" s="194" t="s">
        <v>210</v>
      </c>
      <c r="E281" s="203" t="s">
        <v>19</v>
      </c>
      <c r="F281" s="204" t="s">
        <v>1222</v>
      </c>
      <c r="G281" s="202"/>
      <c r="H281" s="203" t="s">
        <v>19</v>
      </c>
      <c r="I281" s="205"/>
      <c r="J281" s="202"/>
      <c r="K281" s="202"/>
      <c r="L281" s="206"/>
      <c r="M281" s="207"/>
      <c r="N281" s="208"/>
      <c r="O281" s="208"/>
      <c r="P281" s="208"/>
      <c r="Q281" s="208"/>
      <c r="R281" s="208"/>
      <c r="S281" s="208"/>
      <c r="T281" s="209"/>
      <c r="AT281" s="210" t="s">
        <v>210</v>
      </c>
      <c r="AU281" s="210" t="s">
        <v>86</v>
      </c>
      <c r="AV281" s="13" t="s">
        <v>84</v>
      </c>
      <c r="AW281" s="13" t="s">
        <v>37</v>
      </c>
      <c r="AX281" s="13" t="s">
        <v>77</v>
      </c>
      <c r="AY281" s="210" t="s">
        <v>197</v>
      </c>
    </row>
    <row r="282" spans="1:65" s="14" customFormat="1" ht="22.5">
      <c r="B282" s="211"/>
      <c r="C282" s="212"/>
      <c r="D282" s="194" t="s">
        <v>210</v>
      </c>
      <c r="E282" s="213" t="s">
        <v>19</v>
      </c>
      <c r="F282" s="214" t="s">
        <v>1223</v>
      </c>
      <c r="G282" s="212"/>
      <c r="H282" s="215">
        <v>4.76</v>
      </c>
      <c r="I282" s="216"/>
      <c r="J282" s="212"/>
      <c r="K282" s="212"/>
      <c r="L282" s="217"/>
      <c r="M282" s="218"/>
      <c r="N282" s="219"/>
      <c r="O282" s="219"/>
      <c r="P282" s="219"/>
      <c r="Q282" s="219"/>
      <c r="R282" s="219"/>
      <c r="S282" s="219"/>
      <c r="T282" s="220"/>
      <c r="AT282" s="221" t="s">
        <v>210</v>
      </c>
      <c r="AU282" s="221" t="s">
        <v>86</v>
      </c>
      <c r="AV282" s="14" t="s">
        <v>86</v>
      </c>
      <c r="AW282" s="14" t="s">
        <v>37</v>
      </c>
      <c r="AX282" s="14" t="s">
        <v>77</v>
      </c>
      <c r="AY282" s="221" t="s">
        <v>197</v>
      </c>
    </row>
    <row r="283" spans="1:65" s="14" customFormat="1" ht="22.5">
      <c r="B283" s="211"/>
      <c r="C283" s="212"/>
      <c r="D283" s="194" t="s">
        <v>210</v>
      </c>
      <c r="E283" s="213" t="s">
        <v>19</v>
      </c>
      <c r="F283" s="214" t="s">
        <v>1224</v>
      </c>
      <c r="G283" s="212"/>
      <c r="H283" s="215">
        <v>2.5</v>
      </c>
      <c r="I283" s="216"/>
      <c r="J283" s="212"/>
      <c r="K283" s="212"/>
      <c r="L283" s="217"/>
      <c r="M283" s="218"/>
      <c r="N283" s="219"/>
      <c r="O283" s="219"/>
      <c r="P283" s="219"/>
      <c r="Q283" s="219"/>
      <c r="R283" s="219"/>
      <c r="S283" s="219"/>
      <c r="T283" s="220"/>
      <c r="AT283" s="221" t="s">
        <v>210</v>
      </c>
      <c r="AU283" s="221" t="s">
        <v>86</v>
      </c>
      <c r="AV283" s="14" t="s">
        <v>86</v>
      </c>
      <c r="AW283" s="14" t="s">
        <v>37</v>
      </c>
      <c r="AX283" s="14" t="s">
        <v>77</v>
      </c>
      <c r="AY283" s="221" t="s">
        <v>197</v>
      </c>
    </row>
    <row r="284" spans="1:65" s="14" customFormat="1" ht="33.75">
      <c r="B284" s="211"/>
      <c r="C284" s="212"/>
      <c r="D284" s="194" t="s">
        <v>210</v>
      </c>
      <c r="E284" s="213" t="s">
        <v>19</v>
      </c>
      <c r="F284" s="214" t="s">
        <v>1225</v>
      </c>
      <c r="G284" s="212"/>
      <c r="H284" s="215">
        <v>2.4</v>
      </c>
      <c r="I284" s="216"/>
      <c r="J284" s="212"/>
      <c r="K284" s="212"/>
      <c r="L284" s="217"/>
      <c r="M284" s="218"/>
      <c r="N284" s="219"/>
      <c r="O284" s="219"/>
      <c r="P284" s="219"/>
      <c r="Q284" s="219"/>
      <c r="R284" s="219"/>
      <c r="S284" s="219"/>
      <c r="T284" s="220"/>
      <c r="AT284" s="221" t="s">
        <v>210</v>
      </c>
      <c r="AU284" s="221" t="s">
        <v>86</v>
      </c>
      <c r="AV284" s="14" t="s">
        <v>86</v>
      </c>
      <c r="AW284" s="14" t="s">
        <v>37</v>
      </c>
      <c r="AX284" s="14" t="s">
        <v>77</v>
      </c>
      <c r="AY284" s="221" t="s">
        <v>197</v>
      </c>
    </row>
    <row r="285" spans="1:65" s="15" customFormat="1" ht="11.25">
      <c r="B285" s="223"/>
      <c r="C285" s="224"/>
      <c r="D285" s="194" t="s">
        <v>210</v>
      </c>
      <c r="E285" s="225" t="s">
        <v>19</v>
      </c>
      <c r="F285" s="226" t="s">
        <v>295</v>
      </c>
      <c r="G285" s="224"/>
      <c r="H285" s="227">
        <v>9.66</v>
      </c>
      <c r="I285" s="228"/>
      <c r="J285" s="224"/>
      <c r="K285" s="224"/>
      <c r="L285" s="229"/>
      <c r="M285" s="230"/>
      <c r="N285" s="231"/>
      <c r="O285" s="231"/>
      <c r="P285" s="231"/>
      <c r="Q285" s="231"/>
      <c r="R285" s="231"/>
      <c r="S285" s="231"/>
      <c r="T285" s="232"/>
      <c r="AT285" s="233" t="s">
        <v>210</v>
      </c>
      <c r="AU285" s="233" t="s">
        <v>86</v>
      </c>
      <c r="AV285" s="15" t="s">
        <v>204</v>
      </c>
      <c r="AW285" s="15" t="s">
        <v>37</v>
      </c>
      <c r="AX285" s="15" t="s">
        <v>84</v>
      </c>
      <c r="AY285" s="233" t="s">
        <v>197</v>
      </c>
    </row>
    <row r="286" spans="1:65" s="2" customFormat="1" ht="24.2" customHeight="1">
      <c r="A286" s="37"/>
      <c r="B286" s="38"/>
      <c r="C286" s="237" t="s">
        <v>373</v>
      </c>
      <c r="D286" s="237" t="s">
        <v>452</v>
      </c>
      <c r="E286" s="238" t="s">
        <v>726</v>
      </c>
      <c r="F286" s="239" t="s">
        <v>727</v>
      </c>
      <c r="G286" s="240" t="s">
        <v>202</v>
      </c>
      <c r="H286" s="241">
        <v>7.9859999999999998</v>
      </c>
      <c r="I286" s="242"/>
      <c r="J286" s="243">
        <f>ROUND(I286*H286,2)</f>
        <v>0</v>
      </c>
      <c r="K286" s="239" t="s">
        <v>203</v>
      </c>
      <c r="L286" s="244"/>
      <c r="M286" s="245" t="s">
        <v>19</v>
      </c>
      <c r="N286" s="246" t="s">
        <v>48</v>
      </c>
      <c r="O286" s="67"/>
      <c r="P286" s="190">
        <f>O286*H286</f>
        <v>0</v>
      </c>
      <c r="Q286" s="190">
        <v>0.17499999999999999</v>
      </c>
      <c r="R286" s="190">
        <f>Q286*H286</f>
        <v>1.3975499999999998</v>
      </c>
      <c r="S286" s="190">
        <v>0</v>
      </c>
      <c r="T286" s="191">
        <f>S286*H286</f>
        <v>0</v>
      </c>
      <c r="U286" s="37"/>
      <c r="V286" s="37"/>
      <c r="W286" s="37"/>
      <c r="X286" s="37"/>
      <c r="Y286" s="37"/>
      <c r="Z286" s="37"/>
      <c r="AA286" s="37"/>
      <c r="AB286" s="37"/>
      <c r="AC286" s="37"/>
      <c r="AD286" s="37"/>
      <c r="AE286" s="37"/>
      <c r="AR286" s="192" t="s">
        <v>265</v>
      </c>
      <c r="AT286" s="192" t="s">
        <v>452</v>
      </c>
      <c r="AU286" s="192" t="s">
        <v>86</v>
      </c>
      <c r="AY286" s="20" t="s">
        <v>197</v>
      </c>
      <c r="BE286" s="193">
        <f>IF(N286="základní",J286,0)</f>
        <v>0</v>
      </c>
      <c r="BF286" s="193">
        <f>IF(N286="snížená",J286,0)</f>
        <v>0</v>
      </c>
      <c r="BG286" s="193">
        <f>IF(N286="zákl. přenesená",J286,0)</f>
        <v>0</v>
      </c>
      <c r="BH286" s="193">
        <f>IF(N286="sníž. přenesená",J286,0)</f>
        <v>0</v>
      </c>
      <c r="BI286" s="193">
        <f>IF(N286="nulová",J286,0)</f>
        <v>0</v>
      </c>
      <c r="BJ286" s="20" t="s">
        <v>84</v>
      </c>
      <c r="BK286" s="193">
        <f>ROUND(I286*H286,2)</f>
        <v>0</v>
      </c>
      <c r="BL286" s="20" t="s">
        <v>204</v>
      </c>
      <c r="BM286" s="192" t="s">
        <v>956</v>
      </c>
    </row>
    <row r="287" spans="1:65" s="2" customFormat="1" ht="11.25">
      <c r="A287" s="37"/>
      <c r="B287" s="38"/>
      <c r="C287" s="39"/>
      <c r="D287" s="194" t="s">
        <v>206</v>
      </c>
      <c r="E287" s="39"/>
      <c r="F287" s="195" t="s">
        <v>727</v>
      </c>
      <c r="G287" s="39"/>
      <c r="H287" s="39"/>
      <c r="I287" s="196"/>
      <c r="J287" s="39"/>
      <c r="K287" s="39"/>
      <c r="L287" s="42"/>
      <c r="M287" s="197"/>
      <c r="N287" s="198"/>
      <c r="O287" s="67"/>
      <c r="P287" s="67"/>
      <c r="Q287" s="67"/>
      <c r="R287" s="67"/>
      <c r="S287" s="67"/>
      <c r="T287" s="68"/>
      <c r="U287" s="37"/>
      <c r="V287" s="37"/>
      <c r="W287" s="37"/>
      <c r="X287" s="37"/>
      <c r="Y287" s="37"/>
      <c r="Z287" s="37"/>
      <c r="AA287" s="37"/>
      <c r="AB287" s="37"/>
      <c r="AC287" s="37"/>
      <c r="AD287" s="37"/>
      <c r="AE287" s="37"/>
      <c r="AT287" s="20" t="s">
        <v>206</v>
      </c>
      <c r="AU287" s="20" t="s">
        <v>86</v>
      </c>
    </row>
    <row r="288" spans="1:65" s="2" customFormat="1" ht="39">
      <c r="A288" s="37"/>
      <c r="B288" s="38"/>
      <c r="C288" s="39"/>
      <c r="D288" s="194" t="s">
        <v>252</v>
      </c>
      <c r="E288" s="39"/>
      <c r="F288" s="222" t="s">
        <v>729</v>
      </c>
      <c r="G288" s="39"/>
      <c r="H288" s="39"/>
      <c r="I288" s="196"/>
      <c r="J288" s="39"/>
      <c r="K288" s="39"/>
      <c r="L288" s="42"/>
      <c r="M288" s="197"/>
      <c r="N288" s="198"/>
      <c r="O288" s="67"/>
      <c r="P288" s="67"/>
      <c r="Q288" s="67"/>
      <c r="R288" s="67"/>
      <c r="S288" s="67"/>
      <c r="T288" s="68"/>
      <c r="U288" s="37"/>
      <c r="V288" s="37"/>
      <c r="W288" s="37"/>
      <c r="X288" s="37"/>
      <c r="Y288" s="37"/>
      <c r="Z288" s="37"/>
      <c r="AA288" s="37"/>
      <c r="AB288" s="37"/>
      <c r="AC288" s="37"/>
      <c r="AD288" s="37"/>
      <c r="AE288" s="37"/>
      <c r="AT288" s="20" t="s">
        <v>252</v>
      </c>
      <c r="AU288" s="20" t="s">
        <v>86</v>
      </c>
    </row>
    <row r="289" spans="1:65" s="13" customFormat="1" ht="11.25">
      <c r="B289" s="201"/>
      <c r="C289" s="202"/>
      <c r="D289" s="194" t="s">
        <v>210</v>
      </c>
      <c r="E289" s="203" t="s">
        <v>19</v>
      </c>
      <c r="F289" s="204" t="s">
        <v>721</v>
      </c>
      <c r="G289" s="202"/>
      <c r="H289" s="203" t="s">
        <v>19</v>
      </c>
      <c r="I289" s="205"/>
      <c r="J289" s="202"/>
      <c r="K289" s="202"/>
      <c r="L289" s="206"/>
      <c r="M289" s="207"/>
      <c r="N289" s="208"/>
      <c r="O289" s="208"/>
      <c r="P289" s="208"/>
      <c r="Q289" s="208"/>
      <c r="R289" s="208"/>
      <c r="S289" s="208"/>
      <c r="T289" s="209"/>
      <c r="AT289" s="210" t="s">
        <v>210</v>
      </c>
      <c r="AU289" s="210" t="s">
        <v>86</v>
      </c>
      <c r="AV289" s="13" t="s">
        <v>84</v>
      </c>
      <c r="AW289" s="13" t="s">
        <v>37</v>
      </c>
      <c r="AX289" s="13" t="s">
        <v>77</v>
      </c>
      <c r="AY289" s="210" t="s">
        <v>197</v>
      </c>
    </row>
    <row r="290" spans="1:65" s="13" customFormat="1" ht="11.25">
      <c r="B290" s="201"/>
      <c r="C290" s="202"/>
      <c r="D290" s="194" t="s">
        <v>210</v>
      </c>
      <c r="E290" s="203" t="s">
        <v>19</v>
      </c>
      <c r="F290" s="204" t="s">
        <v>1226</v>
      </c>
      <c r="G290" s="202"/>
      <c r="H290" s="203" t="s">
        <v>19</v>
      </c>
      <c r="I290" s="205"/>
      <c r="J290" s="202"/>
      <c r="K290" s="202"/>
      <c r="L290" s="206"/>
      <c r="M290" s="207"/>
      <c r="N290" s="208"/>
      <c r="O290" s="208"/>
      <c r="P290" s="208"/>
      <c r="Q290" s="208"/>
      <c r="R290" s="208"/>
      <c r="S290" s="208"/>
      <c r="T290" s="209"/>
      <c r="AT290" s="210" t="s">
        <v>210</v>
      </c>
      <c r="AU290" s="210" t="s">
        <v>86</v>
      </c>
      <c r="AV290" s="13" t="s">
        <v>84</v>
      </c>
      <c r="AW290" s="13" t="s">
        <v>37</v>
      </c>
      <c r="AX290" s="13" t="s">
        <v>77</v>
      </c>
      <c r="AY290" s="210" t="s">
        <v>197</v>
      </c>
    </row>
    <row r="291" spans="1:65" s="13" customFormat="1" ht="11.25">
      <c r="B291" s="201"/>
      <c r="C291" s="202"/>
      <c r="D291" s="194" t="s">
        <v>210</v>
      </c>
      <c r="E291" s="203" t="s">
        <v>19</v>
      </c>
      <c r="F291" s="204" t="s">
        <v>1227</v>
      </c>
      <c r="G291" s="202"/>
      <c r="H291" s="203" t="s">
        <v>19</v>
      </c>
      <c r="I291" s="205"/>
      <c r="J291" s="202"/>
      <c r="K291" s="202"/>
      <c r="L291" s="206"/>
      <c r="M291" s="207"/>
      <c r="N291" s="208"/>
      <c r="O291" s="208"/>
      <c r="P291" s="208"/>
      <c r="Q291" s="208"/>
      <c r="R291" s="208"/>
      <c r="S291" s="208"/>
      <c r="T291" s="209"/>
      <c r="AT291" s="210" t="s">
        <v>210</v>
      </c>
      <c r="AU291" s="210" t="s">
        <v>86</v>
      </c>
      <c r="AV291" s="13" t="s">
        <v>84</v>
      </c>
      <c r="AW291" s="13" t="s">
        <v>37</v>
      </c>
      <c r="AX291" s="13" t="s">
        <v>77</v>
      </c>
      <c r="AY291" s="210" t="s">
        <v>197</v>
      </c>
    </row>
    <row r="292" spans="1:65" s="14" customFormat="1" ht="11.25">
      <c r="B292" s="211"/>
      <c r="C292" s="212"/>
      <c r="D292" s="194" t="s">
        <v>210</v>
      </c>
      <c r="E292" s="213" t="s">
        <v>19</v>
      </c>
      <c r="F292" s="214" t="s">
        <v>1228</v>
      </c>
      <c r="G292" s="212"/>
      <c r="H292" s="215">
        <v>4.76</v>
      </c>
      <c r="I292" s="216"/>
      <c r="J292" s="212"/>
      <c r="K292" s="212"/>
      <c r="L292" s="217"/>
      <c r="M292" s="218"/>
      <c r="N292" s="219"/>
      <c r="O292" s="219"/>
      <c r="P292" s="219"/>
      <c r="Q292" s="219"/>
      <c r="R292" s="219"/>
      <c r="S292" s="219"/>
      <c r="T292" s="220"/>
      <c r="AT292" s="221" t="s">
        <v>210</v>
      </c>
      <c r="AU292" s="221" t="s">
        <v>86</v>
      </c>
      <c r="AV292" s="14" t="s">
        <v>86</v>
      </c>
      <c r="AW292" s="14" t="s">
        <v>37</v>
      </c>
      <c r="AX292" s="14" t="s">
        <v>77</v>
      </c>
      <c r="AY292" s="221" t="s">
        <v>197</v>
      </c>
    </row>
    <row r="293" spans="1:65" s="14" customFormat="1" ht="11.25">
      <c r="B293" s="211"/>
      <c r="C293" s="212"/>
      <c r="D293" s="194" t="s">
        <v>210</v>
      </c>
      <c r="E293" s="213" t="s">
        <v>19</v>
      </c>
      <c r="F293" s="214" t="s">
        <v>1229</v>
      </c>
      <c r="G293" s="212"/>
      <c r="H293" s="215">
        <v>2.5</v>
      </c>
      <c r="I293" s="216"/>
      <c r="J293" s="212"/>
      <c r="K293" s="212"/>
      <c r="L293" s="217"/>
      <c r="M293" s="218"/>
      <c r="N293" s="219"/>
      <c r="O293" s="219"/>
      <c r="P293" s="219"/>
      <c r="Q293" s="219"/>
      <c r="R293" s="219"/>
      <c r="S293" s="219"/>
      <c r="T293" s="220"/>
      <c r="AT293" s="221" t="s">
        <v>210</v>
      </c>
      <c r="AU293" s="221" t="s">
        <v>86</v>
      </c>
      <c r="AV293" s="14" t="s">
        <v>86</v>
      </c>
      <c r="AW293" s="14" t="s">
        <v>37</v>
      </c>
      <c r="AX293" s="14" t="s">
        <v>77</v>
      </c>
      <c r="AY293" s="221" t="s">
        <v>197</v>
      </c>
    </row>
    <row r="294" spans="1:65" s="16" customFormat="1" ht="11.25">
      <c r="B294" s="251"/>
      <c r="C294" s="252"/>
      <c r="D294" s="194" t="s">
        <v>210</v>
      </c>
      <c r="E294" s="253" t="s">
        <v>19</v>
      </c>
      <c r="F294" s="254" t="s">
        <v>661</v>
      </c>
      <c r="G294" s="252"/>
      <c r="H294" s="255">
        <v>7.26</v>
      </c>
      <c r="I294" s="256"/>
      <c r="J294" s="252"/>
      <c r="K294" s="252"/>
      <c r="L294" s="257"/>
      <c r="M294" s="258"/>
      <c r="N294" s="259"/>
      <c r="O294" s="259"/>
      <c r="P294" s="259"/>
      <c r="Q294" s="259"/>
      <c r="R294" s="259"/>
      <c r="S294" s="259"/>
      <c r="T294" s="260"/>
      <c r="AT294" s="261" t="s">
        <v>210</v>
      </c>
      <c r="AU294" s="261" t="s">
        <v>86</v>
      </c>
      <c r="AV294" s="16" t="s">
        <v>151</v>
      </c>
      <c r="AW294" s="16" t="s">
        <v>37</v>
      </c>
      <c r="AX294" s="16" t="s">
        <v>77</v>
      </c>
      <c r="AY294" s="261" t="s">
        <v>197</v>
      </c>
    </row>
    <row r="295" spans="1:65" s="13" customFormat="1" ht="11.25">
      <c r="B295" s="201"/>
      <c r="C295" s="202"/>
      <c r="D295" s="194" t="s">
        <v>210</v>
      </c>
      <c r="E295" s="203" t="s">
        <v>19</v>
      </c>
      <c r="F295" s="204" t="s">
        <v>734</v>
      </c>
      <c r="G295" s="202"/>
      <c r="H295" s="203" t="s">
        <v>19</v>
      </c>
      <c r="I295" s="205"/>
      <c r="J295" s="202"/>
      <c r="K295" s="202"/>
      <c r="L295" s="206"/>
      <c r="M295" s="207"/>
      <c r="N295" s="208"/>
      <c r="O295" s="208"/>
      <c r="P295" s="208"/>
      <c r="Q295" s="208"/>
      <c r="R295" s="208"/>
      <c r="S295" s="208"/>
      <c r="T295" s="209"/>
      <c r="AT295" s="210" t="s">
        <v>210</v>
      </c>
      <c r="AU295" s="210" t="s">
        <v>86</v>
      </c>
      <c r="AV295" s="13" t="s">
        <v>84</v>
      </c>
      <c r="AW295" s="13" t="s">
        <v>37</v>
      </c>
      <c r="AX295" s="13" t="s">
        <v>77</v>
      </c>
      <c r="AY295" s="210" t="s">
        <v>197</v>
      </c>
    </row>
    <row r="296" spans="1:65" s="14" customFormat="1" ht="11.25">
      <c r="B296" s="211"/>
      <c r="C296" s="212"/>
      <c r="D296" s="194" t="s">
        <v>210</v>
      </c>
      <c r="E296" s="213" t="s">
        <v>19</v>
      </c>
      <c r="F296" s="214" t="s">
        <v>1230</v>
      </c>
      <c r="G296" s="212"/>
      <c r="H296" s="215">
        <v>0.72599999999999998</v>
      </c>
      <c r="I296" s="216"/>
      <c r="J296" s="212"/>
      <c r="K296" s="212"/>
      <c r="L296" s="217"/>
      <c r="M296" s="218"/>
      <c r="N296" s="219"/>
      <c r="O296" s="219"/>
      <c r="P296" s="219"/>
      <c r="Q296" s="219"/>
      <c r="R296" s="219"/>
      <c r="S296" s="219"/>
      <c r="T296" s="220"/>
      <c r="AT296" s="221" t="s">
        <v>210</v>
      </c>
      <c r="AU296" s="221" t="s">
        <v>86</v>
      </c>
      <c r="AV296" s="14" t="s">
        <v>86</v>
      </c>
      <c r="AW296" s="14" t="s">
        <v>37</v>
      </c>
      <c r="AX296" s="14" t="s">
        <v>77</v>
      </c>
      <c r="AY296" s="221" t="s">
        <v>197</v>
      </c>
    </row>
    <row r="297" spans="1:65" s="15" customFormat="1" ht="11.25">
      <c r="B297" s="223"/>
      <c r="C297" s="224"/>
      <c r="D297" s="194" t="s">
        <v>210</v>
      </c>
      <c r="E297" s="225" t="s">
        <v>19</v>
      </c>
      <c r="F297" s="226" t="s">
        <v>295</v>
      </c>
      <c r="G297" s="224"/>
      <c r="H297" s="227">
        <v>7.9859999999999998</v>
      </c>
      <c r="I297" s="228"/>
      <c r="J297" s="224"/>
      <c r="K297" s="224"/>
      <c r="L297" s="229"/>
      <c r="M297" s="230"/>
      <c r="N297" s="231"/>
      <c r="O297" s="231"/>
      <c r="P297" s="231"/>
      <c r="Q297" s="231"/>
      <c r="R297" s="231"/>
      <c r="S297" s="231"/>
      <c r="T297" s="232"/>
      <c r="AT297" s="233" t="s">
        <v>210</v>
      </c>
      <c r="AU297" s="233" t="s">
        <v>86</v>
      </c>
      <c r="AV297" s="15" t="s">
        <v>204</v>
      </c>
      <c r="AW297" s="15" t="s">
        <v>37</v>
      </c>
      <c r="AX297" s="15" t="s">
        <v>84</v>
      </c>
      <c r="AY297" s="233" t="s">
        <v>197</v>
      </c>
    </row>
    <row r="298" spans="1:65" s="2" customFormat="1" ht="24.2" customHeight="1">
      <c r="A298" s="37"/>
      <c r="B298" s="38"/>
      <c r="C298" s="237" t="s">
        <v>678</v>
      </c>
      <c r="D298" s="237" t="s">
        <v>452</v>
      </c>
      <c r="E298" s="238" t="s">
        <v>960</v>
      </c>
      <c r="F298" s="239" t="s">
        <v>961</v>
      </c>
      <c r="G298" s="240" t="s">
        <v>202</v>
      </c>
      <c r="H298" s="241">
        <v>2.64</v>
      </c>
      <c r="I298" s="242"/>
      <c r="J298" s="243">
        <f>ROUND(I298*H298,2)</f>
        <v>0</v>
      </c>
      <c r="K298" s="239" t="s">
        <v>203</v>
      </c>
      <c r="L298" s="244"/>
      <c r="M298" s="245" t="s">
        <v>19</v>
      </c>
      <c r="N298" s="246" t="s">
        <v>48</v>
      </c>
      <c r="O298" s="67"/>
      <c r="P298" s="190">
        <f>O298*H298</f>
        <v>0</v>
      </c>
      <c r="Q298" s="190">
        <v>0.17599999999999999</v>
      </c>
      <c r="R298" s="190">
        <f>Q298*H298</f>
        <v>0.46464</v>
      </c>
      <c r="S298" s="190">
        <v>0</v>
      </c>
      <c r="T298" s="191">
        <f>S298*H298</f>
        <v>0</v>
      </c>
      <c r="U298" s="37"/>
      <c r="V298" s="37"/>
      <c r="W298" s="37"/>
      <c r="X298" s="37"/>
      <c r="Y298" s="37"/>
      <c r="Z298" s="37"/>
      <c r="AA298" s="37"/>
      <c r="AB298" s="37"/>
      <c r="AC298" s="37"/>
      <c r="AD298" s="37"/>
      <c r="AE298" s="37"/>
      <c r="AR298" s="192" t="s">
        <v>265</v>
      </c>
      <c r="AT298" s="192" t="s">
        <v>452</v>
      </c>
      <c r="AU298" s="192" t="s">
        <v>86</v>
      </c>
      <c r="AY298" s="20" t="s">
        <v>197</v>
      </c>
      <c r="BE298" s="193">
        <f>IF(N298="základní",J298,0)</f>
        <v>0</v>
      </c>
      <c r="BF298" s="193">
        <f>IF(N298="snížená",J298,0)</f>
        <v>0</v>
      </c>
      <c r="BG298" s="193">
        <f>IF(N298="zákl. přenesená",J298,0)</f>
        <v>0</v>
      </c>
      <c r="BH298" s="193">
        <f>IF(N298="sníž. přenesená",J298,0)</f>
        <v>0</v>
      </c>
      <c r="BI298" s="193">
        <f>IF(N298="nulová",J298,0)</f>
        <v>0</v>
      </c>
      <c r="BJ298" s="20" t="s">
        <v>84</v>
      </c>
      <c r="BK298" s="193">
        <f>ROUND(I298*H298,2)</f>
        <v>0</v>
      </c>
      <c r="BL298" s="20" t="s">
        <v>204</v>
      </c>
      <c r="BM298" s="192" t="s">
        <v>962</v>
      </c>
    </row>
    <row r="299" spans="1:65" s="2" customFormat="1" ht="11.25">
      <c r="A299" s="37"/>
      <c r="B299" s="38"/>
      <c r="C299" s="39"/>
      <c r="D299" s="194" t="s">
        <v>206</v>
      </c>
      <c r="E299" s="39"/>
      <c r="F299" s="195" t="s">
        <v>961</v>
      </c>
      <c r="G299" s="39"/>
      <c r="H299" s="39"/>
      <c r="I299" s="196"/>
      <c r="J299" s="39"/>
      <c r="K299" s="39"/>
      <c r="L299" s="42"/>
      <c r="M299" s="197"/>
      <c r="N299" s="198"/>
      <c r="O299" s="67"/>
      <c r="P299" s="67"/>
      <c r="Q299" s="67"/>
      <c r="R299" s="67"/>
      <c r="S299" s="67"/>
      <c r="T299" s="68"/>
      <c r="U299" s="37"/>
      <c r="V299" s="37"/>
      <c r="W299" s="37"/>
      <c r="X299" s="37"/>
      <c r="Y299" s="37"/>
      <c r="Z299" s="37"/>
      <c r="AA299" s="37"/>
      <c r="AB299" s="37"/>
      <c r="AC299" s="37"/>
      <c r="AD299" s="37"/>
      <c r="AE299" s="37"/>
      <c r="AT299" s="20" t="s">
        <v>206</v>
      </c>
      <c r="AU299" s="20" t="s">
        <v>86</v>
      </c>
    </row>
    <row r="300" spans="1:65" s="2" customFormat="1" ht="39">
      <c r="A300" s="37"/>
      <c r="B300" s="38"/>
      <c r="C300" s="39"/>
      <c r="D300" s="194" t="s">
        <v>252</v>
      </c>
      <c r="E300" s="39"/>
      <c r="F300" s="222" t="s">
        <v>963</v>
      </c>
      <c r="G300" s="39"/>
      <c r="H300" s="39"/>
      <c r="I300" s="196"/>
      <c r="J300" s="39"/>
      <c r="K300" s="39"/>
      <c r="L300" s="42"/>
      <c r="M300" s="197"/>
      <c r="N300" s="198"/>
      <c r="O300" s="67"/>
      <c r="P300" s="67"/>
      <c r="Q300" s="67"/>
      <c r="R300" s="67"/>
      <c r="S300" s="67"/>
      <c r="T300" s="68"/>
      <c r="U300" s="37"/>
      <c r="V300" s="37"/>
      <c r="W300" s="37"/>
      <c r="X300" s="37"/>
      <c r="Y300" s="37"/>
      <c r="Z300" s="37"/>
      <c r="AA300" s="37"/>
      <c r="AB300" s="37"/>
      <c r="AC300" s="37"/>
      <c r="AD300" s="37"/>
      <c r="AE300" s="37"/>
      <c r="AT300" s="20" t="s">
        <v>252</v>
      </c>
      <c r="AU300" s="20" t="s">
        <v>86</v>
      </c>
    </row>
    <row r="301" spans="1:65" s="13" customFormat="1" ht="11.25">
      <c r="B301" s="201"/>
      <c r="C301" s="202"/>
      <c r="D301" s="194" t="s">
        <v>210</v>
      </c>
      <c r="E301" s="203" t="s">
        <v>19</v>
      </c>
      <c r="F301" s="204" t="s">
        <v>721</v>
      </c>
      <c r="G301" s="202"/>
      <c r="H301" s="203" t="s">
        <v>19</v>
      </c>
      <c r="I301" s="205"/>
      <c r="J301" s="202"/>
      <c r="K301" s="202"/>
      <c r="L301" s="206"/>
      <c r="M301" s="207"/>
      <c r="N301" s="208"/>
      <c r="O301" s="208"/>
      <c r="P301" s="208"/>
      <c r="Q301" s="208"/>
      <c r="R301" s="208"/>
      <c r="S301" s="208"/>
      <c r="T301" s="209"/>
      <c r="AT301" s="210" t="s">
        <v>210</v>
      </c>
      <c r="AU301" s="210" t="s">
        <v>86</v>
      </c>
      <c r="AV301" s="13" t="s">
        <v>84</v>
      </c>
      <c r="AW301" s="13" t="s">
        <v>37</v>
      </c>
      <c r="AX301" s="13" t="s">
        <v>77</v>
      </c>
      <c r="AY301" s="210" t="s">
        <v>197</v>
      </c>
    </row>
    <row r="302" spans="1:65" s="13" customFormat="1" ht="22.5">
      <c r="B302" s="201"/>
      <c r="C302" s="202"/>
      <c r="D302" s="194" t="s">
        <v>210</v>
      </c>
      <c r="E302" s="203" t="s">
        <v>19</v>
      </c>
      <c r="F302" s="204" t="s">
        <v>1231</v>
      </c>
      <c r="G302" s="202"/>
      <c r="H302" s="203" t="s">
        <v>19</v>
      </c>
      <c r="I302" s="205"/>
      <c r="J302" s="202"/>
      <c r="K302" s="202"/>
      <c r="L302" s="206"/>
      <c r="M302" s="207"/>
      <c r="N302" s="208"/>
      <c r="O302" s="208"/>
      <c r="P302" s="208"/>
      <c r="Q302" s="208"/>
      <c r="R302" s="208"/>
      <c r="S302" s="208"/>
      <c r="T302" s="209"/>
      <c r="AT302" s="210" t="s">
        <v>210</v>
      </c>
      <c r="AU302" s="210" t="s">
        <v>86</v>
      </c>
      <c r="AV302" s="13" t="s">
        <v>84</v>
      </c>
      <c r="AW302" s="13" t="s">
        <v>37</v>
      </c>
      <c r="AX302" s="13" t="s">
        <v>77</v>
      </c>
      <c r="AY302" s="210" t="s">
        <v>197</v>
      </c>
    </row>
    <row r="303" spans="1:65" s="13" customFormat="1" ht="22.5">
      <c r="B303" s="201"/>
      <c r="C303" s="202"/>
      <c r="D303" s="194" t="s">
        <v>210</v>
      </c>
      <c r="E303" s="203" t="s">
        <v>19</v>
      </c>
      <c r="F303" s="204" t="s">
        <v>1232</v>
      </c>
      <c r="G303" s="202"/>
      <c r="H303" s="203" t="s">
        <v>19</v>
      </c>
      <c r="I303" s="205"/>
      <c r="J303" s="202"/>
      <c r="K303" s="202"/>
      <c r="L303" s="206"/>
      <c r="M303" s="207"/>
      <c r="N303" s="208"/>
      <c r="O303" s="208"/>
      <c r="P303" s="208"/>
      <c r="Q303" s="208"/>
      <c r="R303" s="208"/>
      <c r="S303" s="208"/>
      <c r="T303" s="209"/>
      <c r="AT303" s="210" t="s">
        <v>210</v>
      </c>
      <c r="AU303" s="210" t="s">
        <v>86</v>
      </c>
      <c r="AV303" s="13" t="s">
        <v>84</v>
      </c>
      <c r="AW303" s="13" t="s">
        <v>37</v>
      </c>
      <c r="AX303" s="13" t="s">
        <v>77</v>
      </c>
      <c r="AY303" s="210" t="s">
        <v>197</v>
      </c>
    </row>
    <row r="304" spans="1:65" s="13" customFormat="1" ht="11.25">
      <c r="B304" s="201"/>
      <c r="C304" s="202"/>
      <c r="D304" s="194" t="s">
        <v>210</v>
      </c>
      <c r="E304" s="203" t="s">
        <v>19</v>
      </c>
      <c r="F304" s="204" t="s">
        <v>734</v>
      </c>
      <c r="G304" s="202"/>
      <c r="H304" s="203" t="s">
        <v>19</v>
      </c>
      <c r="I304" s="205"/>
      <c r="J304" s="202"/>
      <c r="K304" s="202"/>
      <c r="L304" s="206"/>
      <c r="M304" s="207"/>
      <c r="N304" s="208"/>
      <c r="O304" s="208"/>
      <c r="P304" s="208"/>
      <c r="Q304" s="208"/>
      <c r="R304" s="208"/>
      <c r="S304" s="208"/>
      <c r="T304" s="209"/>
      <c r="AT304" s="210" t="s">
        <v>210</v>
      </c>
      <c r="AU304" s="210" t="s">
        <v>86</v>
      </c>
      <c r="AV304" s="13" t="s">
        <v>84</v>
      </c>
      <c r="AW304" s="13" t="s">
        <v>37</v>
      </c>
      <c r="AX304" s="13" t="s">
        <v>77</v>
      </c>
      <c r="AY304" s="210" t="s">
        <v>197</v>
      </c>
    </row>
    <row r="305" spans="1:65" s="14" customFormat="1" ht="11.25">
      <c r="B305" s="211"/>
      <c r="C305" s="212"/>
      <c r="D305" s="194" t="s">
        <v>210</v>
      </c>
      <c r="E305" s="213" t="s">
        <v>19</v>
      </c>
      <c r="F305" s="214" t="s">
        <v>1233</v>
      </c>
      <c r="G305" s="212"/>
      <c r="H305" s="215">
        <v>2.64</v>
      </c>
      <c r="I305" s="216"/>
      <c r="J305" s="212"/>
      <c r="K305" s="212"/>
      <c r="L305" s="217"/>
      <c r="M305" s="218"/>
      <c r="N305" s="219"/>
      <c r="O305" s="219"/>
      <c r="P305" s="219"/>
      <c r="Q305" s="219"/>
      <c r="R305" s="219"/>
      <c r="S305" s="219"/>
      <c r="T305" s="220"/>
      <c r="AT305" s="221" t="s">
        <v>210</v>
      </c>
      <c r="AU305" s="221" t="s">
        <v>86</v>
      </c>
      <c r="AV305" s="14" t="s">
        <v>86</v>
      </c>
      <c r="AW305" s="14" t="s">
        <v>37</v>
      </c>
      <c r="AX305" s="14" t="s">
        <v>84</v>
      </c>
      <c r="AY305" s="221" t="s">
        <v>197</v>
      </c>
    </row>
    <row r="306" spans="1:65" s="2" customFormat="1" ht="37.9" customHeight="1">
      <c r="A306" s="37"/>
      <c r="B306" s="38"/>
      <c r="C306" s="181" t="s">
        <v>679</v>
      </c>
      <c r="D306" s="181" t="s">
        <v>199</v>
      </c>
      <c r="E306" s="182" t="s">
        <v>736</v>
      </c>
      <c r="F306" s="183" t="s">
        <v>737</v>
      </c>
      <c r="G306" s="184" t="s">
        <v>202</v>
      </c>
      <c r="H306" s="185">
        <v>9.66</v>
      </c>
      <c r="I306" s="186"/>
      <c r="J306" s="187">
        <f>ROUND(I306*H306,2)</f>
        <v>0</v>
      </c>
      <c r="K306" s="183" t="s">
        <v>469</v>
      </c>
      <c r="L306" s="42"/>
      <c r="M306" s="188" t="s">
        <v>19</v>
      </c>
      <c r="N306" s="189" t="s">
        <v>48</v>
      </c>
      <c r="O306" s="67"/>
      <c r="P306" s="190">
        <f>O306*H306</f>
        <v>0</v>
      </c>
      <c r="Q306" s="190">
        <v>0</v>
      </c>
      <c r="R306" s="190">
        <f>Q306*H306</f>
        <v>0</v>
      </c>
      <c r="S306" s="190">
        <v>0</v>
      </c>
      <c r="T306" s="191">
        <f>S306*H306</f>
        <v>0</v>
      </c>
      <c r="U306" s="37"/>
      <c r="V306" s="37"/>
      <c r="W306" s="37"/>
      <c r="X306" s="37"/>
      <c r="Y306" s="37"/>
      <c r="Z306" s="37"/>
      <c r="AA306" s="37"/>
      <c r="AB306" s="37"/>
      <c r="AC306" s="37"/>
      <c r="AD306" s="37"/>
      <c r="AE306" s="37"/>
      <c r="AR306" s="192" t="s">
        <v>204</v>
      </c>
      <c r="AT306" s="192" t="s">
        <v>199</v>
      </c>
      <c r="AU306" s="192" t="s">
        <v>86</v>
      </c>
      <c r="AY306" s="20" t="s">
        <v>197</v>
      </c>
      <c r="BE306" s="193">
        <f>IF(N306="základní",J306,0)</f>
        <v>0</v>
      </c>
      <c r="BF306" s="193">
        <f>IF(N306="snížená",J306,0)</f>
        <v>0</v>
      </c>
      <c r="BG306" s="193">
        <f>IF(N306="zákl. přenesená",J306,0)</f>
        <v>0</v>
      </c>
      <c r="BH306" s="193">
        <f>IF(N306="sníž. přenesená",J306,0)</f>
        <v>0</v>
      </c>
      <c r="BI306" s="193">
        <f>IF(N306="nulová",J306,0)</f>
        <v>0</v>
      </c>
      <c r="BJ306" s="20" t="s">
        <v>84</v>
      </c>
      <c r="BK306" s="193">
        <f>ROUND(I306*H306,2)</f>
        <v>0</v>
      </c>
      <c r="BL306" s="20" t="s">
        <v>204</v>
      </c>
      <c r="BM306" s="192" t="s">
        <v>1234</v>
      </c>
    </row>
    <row r="307" spans="1:65" s="2" customFormat="1" ht="19.5">
      <c r="A307" s="37"/>
      <c r="B307" s="38"/>
      <c r="C307" s="39"/>
      <c r="D307" s="194" t="s">
        <v>206</v>
      </c>
      <c r="E307" s="39"/>
      <c r="F307" s="195" t="s">
        <v>737</v>
      </c>
      <c r="G307" s="39"/>
      <c r="H307" s="39"/>
      <c r="I307" s="196"/>
      <c r="J307" s="39"/>
      <c r="K307" s="39"/>
      <c r="L307" s="42"/>
      <c r="M307" s="197"/>
      <c r="N307" s="198"/>
      <c r="O307" s="67"/>
      <c r="P307" s="67"/>
      <c r="Q307" s="67"/>
      <c r="R307" s="67"/>
      <c r="S307" s="67"/>
      <c r="T307" s="68"/>
      <c r="U307" s="37"/>
      <c r="V307" s="37"/>
      <c r="W307" s="37"/>
      <c r="X307" s="37"/>
      <c r="Y307" s="37"/>
      <c r="Z307" s="37"/>
      <c r="AA307" s="37"/>
      <c r="AB307" s="37"/>
      <c r="AC307" s="37"/>
      <c r="AD307" s="37"/>
      <c r="AE307" s="37"/>
      <c r="AT307" s="20" t="s">
        <v>206</v>
      </c>
      <c r="AU307" s="20" t="s">
        <v>86</v>
      </c>
    </row>
    <row r="308" spans="1:65" s="13" customFormat="1" ht="22.5">
      <c r="B308" s="201"/>
      <c r="C308" s="202"/>
      <c r="D308" s="194" t="s">
        <v>210</v>
      </c>
      <c r="E308" s="203" t="s">
        <v>19</v>
      </c>
      <c r="F308" s="204" t="s">
        <v>1235</v>
      </c>
      <c r="G308" s="202"/>
      <c r="H308" s="203" t="s">
        <v>19</v>
      </c>
      <c r="I308" s="205"/>
      <c r="J308" s="202"/>
      <c r="K308" s="202"/>
      <c r="L308" s="206"/>
      <c r="M308" s="207"/>
      <c r="N308" s="208"/>
      <c r="O308" s="208"/>
      <c r="P308" s="208"/>
      <c r="Q308" s="208"/>
      <c r="R308" s="208"/>
      <c r="S308" s="208"/>
      <c r="T308" s="209"/>
      <c r="AT308" s="210" t="s">
        <v>210</v>
      </c>
      <c r="AU308" s="210" t="s">
        <v>86</v>
      </c>
      <c r="AV308" s="13" t="s">
        <v>84</v>
      </c>
      <c r="AW308" s="13" t="s">
        <v>37</v>
      </c>
      <c r="AX308" s="13" t="s">
        <v>77</v>
      </c>
      <c r="AY308" s="210" t="s">
        <v>197</v>
      </c>
    </row>
    <row r="309" spans="1:65" s="13" customFormat="1" ht="22.5">
      <c r="B309" s="201"/>
      <c r="C309" s="202"/>
      <c r="D309" s="194" t="s">
        <v>210</v>
      </c>
      <c r="E309" s="203" t="s">
        <v>19</v>
      </c>
      <c r="F309" s="204" t="s">
        <v>1236</v>
      </c>
      <c r="G309" s="202"/>
      <c r="H309" s="203" t="s">
        <v>19</v>
      </c>
      <c r="I309" s="205"/>
      <c r="J309" s="202"/>
      <c r="K309" s="202"/>
      <c r="L309" s="206"/>
      <c r="M309" s="207"/>
      <c r="N309" s="208"/>
      <c r="O309" s="208"/>
      <c r="P309" s="208"/>
      <c r="Q309" s="208"/>
      <c r="R309" s="208"/>
      <c r="S309" s="208"/>
      <c r="T309" s="209"/>
      <c r="AT309" s="210" t="s">
        <v>210</v>
      </c>
      <c r="AU309" s="210" t="s">
        <v>86</v>
      </c>
      <c r="AV309" s="13" t="s">
        <v>84</v>
      </c>
      <c r="AW309" s="13" t="s">
        <v>37</v>
      </c>
      <c r="AX309" s="13" t="s">
        <v>77</v>
      </c>
      <c r="AY309" s="210" t="s">
        <v>197</v>
      </c>
    </row>
    <row r="310" spans="1:65" s="14" customFormat="1" ht="22.5">
      <c r="B310" s="211"/>
      <c r="C310" s="212"/>
      <c r="D310" s="194" t="s">
        <v>210</v>
      </c>
      <c r="E310" s="213" t="s">
        <v>19</v>
      </c>
      <c r="F310" s="214" t="s">
        <v>1223</v>
      </c>
      <c r="G310" s="212"/>
      <c r="H310" s="215">
        <v>4.76</v>
      </c>
      <c r="I310" s="216"/>
      <c r="J310" s="212"/>
      <c r="K310" s="212"/>
      <c r="L310" s="217"/>
      <c r="M310" s="218"/>
      <c r="N310" s="219"/>
      <c r="O310" s="219"/>
      <c r="P310" s="219"/>
      <c r="Q310" s="219"/>
      <c r="R310" s="219"/>
      <c r="S310" s="219"/>
      <c r="T310" s="220"/>
      <c r="AT310" s="221" t="s">
        <v>210</v>
      </c>
      <c r="AU310" s="221" t="s">
        <v>86</v>
      </c>
      <c r="AV310" s="14" t="s">
        <v>86</v>
      </c>
      <c r="AW310" s="14" t="s">
        <v>37</v>
      </c>
      <c r="AX310" s="14" t="s">
        <v>77</v>
      </c>
      <c r="AY310" s="221" t="s">
        <v>197</v>
      </c>
    </row>
    <row r="311" spans="1:65" s="14" customFormat="1" ht="22.5">
      <c r="B311" s="211"/>
      <c r="C311" s="212"/>
      <c r="D311" s="194" t="s">
        <v>210</v>
      </c>
      <c r="E311" s="213" t="s">
        <v>19</v>
      </c>
      <c r="F311" s="214" t="s">
        <v>1224</v>
      </c>
      <c r="G311" s="212"/>
      <c r="H311" s="215">
        <v>2.5</v>
      </c>
      <c r="I311" s="216"/>
      <c r="J311" s="212"/>
      <c r="K311" s="212"/>
      <c r="L311" s="217"/>
      <c r="M311" s="218"/>
      <c r="N311" s="219"/>
      <c r="O311" s="219"/>
      <c r="P311" s="219"/>
      <c r="Q311" s="219"/>
      <c r="R311" s="219"/>
      <c r="S311" s="219"/>
      <c r="T311" s="220"/>
      <c r="AT311" s="221" t="s">
        <v>210</v>
      </c>
      <c r="AU311" s="221" t="s">
        <v>86</v>
      </c>
      <c r="AV311" s="14" t="s">
        <v>86</v>
      </c>
      <c r="AW311" s="14" t="s">
        <v>37</v>
      </c>
      <c r="AX311" s="14" t="s">
        <v>77</v>
      </c>
      <c r="AY311" s="221" t="s">
        <v>197</v>
      </c>
    </row>
    <row r="312" spans="1:65" s="14" customFormat="1" ht="33.75">
      <c r="B312" s="211"/>
      <c r="C312" s="212"/>
      <c r="D312" s="194" t="s">
        <v>210</v>
      </c>
      <c r="E312" s="213" t="s">
        <v>19</v>
      </c>
      <c r="F312" s="214" t="s">
        <v>1225</v>
      </c>
      <c r="G312" s="212"/>
      <c r="H312" s="215">
        <v>2.4</v>
      </c>
      <c r="I312" s="216"/>
      <c r="J312" s="212"/>
      <c r="K312" s="212"/>
      <c r="L312" s="217"/>
      <c r="M312" s="218"/>
      <c r="N312" s="219"/>
      <c r="O312" s="219"/>
      <c r="P312" s="219"/>
      <c r="Q312" s="219"/>
      <c r="R312" s="219"/>
      <c r="S312" s="219"/>
      <c r="T312" s="220"/>
      <c r="AT312" s="221" t="s">
        <v>210</v>
      </c>
      <c r="AU312" s="221" t="s">
        <v>86</v>
      </c>
      <c r="AV312" s="14" t="s">
        <v>86</v>
      </c>
      <c r="AW312" s="14" t="s">
        <v>37</v>
      </c>
      <c r="AX312" s="14" t="s">
        <v>77</v>
      </c>
      <c r="AY312" s="221" t="s">
        <v>197</v>
      </c>
    </row>
    <row r="313" spans="1:65" s="15" customFormat="1" ht="11.25">
      <c r="B313" s="223"/>
      <c r="C313" s="224"/>
      <c r="D313" s="194" t="s">
        <v>210</v>
      </c>
      <c r="E313" s="225" t="s">
        <v>19</v>
      </c>
      <c r="F313" s="226" t="s">
        <v>295</v>
      </c>
      <c r="G313" s="224"/>
      <c r="H313" s="227">
        <v>9.66</v>
      </c>
      <c r="I313" s="228"/>
      <c r="J313" s="224"/>
      <c r="K313" s="224"/>
      <c r="L313" s="229"/>
      <c r="M313" s="230"/>
      <c r="N313" s="231"/>
      <c r="O313" s="231"/>
      <c r="P313" s="231"/>
      <c r="Q313" s="231"/>
      <c r="R313" s="231"/>
      <c r="S313" s="231"/>
      <c r="T313" s="232"/>
      <c r="AT313" s="233" t="s">
        <v>210</v>
      </c>
      <c r="AU313" s="233" t="s">
        <v>86</v>
      </c>
      <c r="AV313" s="15" t="s">
        <v>204</v>
      </c>
      <c r="AW313" s="15" t="s">
        <v>37</v>
      </c>
      <c r="AX313" s="15" t="s">
        <v>84</v>
      </c>
      <c r="AY313" s="233" t="s">
        <v>197</v>
      </c>
    </row>
    <row r="314" spans="1:65" s="2" customFormat="1" ht="16.5" customHeight="1">
      <c r="A314" s="37"/>
      <c r="B314" s="38"/>
      <c r="C314" s="181" t="s">
        <v>680</v>
      </c>
      <c r="D314" s="181" t="s">
        <v>199</v>
      </c>
      <c r="E314" s="182" t="s">
        <v>1237</v>
      </c>
      <c r="F314" s="183" t="s">
        <v>1238</v>
      </c>
      <c r="G314" s="184" t="s">
        <v>202</v>
      </c>
      <c r="H314" s="185">
        <v>3</v>
      </c>
      <c r="I314" s="186"/>
      <c r="J314" s="187">
        <f>ROUND(I314*H314,2)</f>
        <v>0</v>
      </c>
      <c r="K314" s="183" t="s">
        <v>203</v>
      </c>
      <c r="L314" s="42"/>
      <c r="M314" s="188" t="s">
        <v>19</v>
      </c>
      <c r="N314" s="189" t="s">
        <v>48</v>
      </c>
      <c r="O314" s="67"/>
      <c r="P314" s="190">
        <f>O314*H314</f>
        <v>0</v>
      </c>
      <c r="Q314" s="190">
        <v>0</v>
      </c>
      <c r="R314" s="190">
        <f>Q314*H314</f>
        <v>0</v>
      </c>
      <c r="S314" s="190">
        <v>0</v>
      </c>
      <c r="T314" s="191">
        <f>S314*H314</f>
        <v>0</v>
      </c>
      <c r="U314" s="37"/>
      <c r="V314" s="37"/>
      <c r="W314" s="37"/>
      <c r="X314" s="37"/>
      <c r="Y314" s="37"/>
      <c r="Z314" s="37"/>
      <c r="AA314" s="37"/>
      <c r="AB314" s="37"/>
      <c r="AC314" s="37"/>
      <c r="AD314" s="37"/>
      <c r="AE314" s="37"/>
      <c r="AR314" s="192" t="s">
        <v>204</v>
      </c>
      <c r="AT314" s="192" t="s">
        <v>199</v>
      </c>
      <c r="AU314" s="192" t="s">
        <v>86</v>
      </c>
      <c r="AY314" s="20" t="s">
        <v>197</v>
      </c>
      <c r="BE314" s="193">
        <f>IF(N314="základní",J314,0)</f>
        <v>0</v>
      </c>
      <c r="BF314" s="193">
        <f>IF(N314="snížená",J314,0)</f>
        <v>0</v>
      </c>
      <c r="BG314" s="193">
        <f>IF(N314="zákl. přenesená",J314,0)</f>
        <v>0</v>
      </c>
      <c r="BH314" s="193">
        <f>IF(N314="sníž. přenesená",J314,0)</f>
        <v>0</v>
      </c>
      <c r="BI314" s="193">
        <f>IF(N314="nulová",J314,0)</f>
        <v>0</v>
      </c>
      <c r="BJ314" s="20" t="s">
        <v>84</v>
      </c>
      <c r="BK314" s="193">
        <f>ROUND(I314*H314,2)</f>
        <v>0</v>
      </c>
      <c r="BL314" s="20" t="s">
        <v>204</v>
      </c>
      <c r="BM314" s="192" t="s">
        <v>1239</v>
      </c>
    </row>
    <row r="315" spans="1:65" s="2" customFormat="1" ht="19.5">
      <c r="A315" s="37"/>
      <c r="B315" s="38"/>
      <c r="C315" s="39"/>
      <c r="D315" s="194" t="s">
        <v>206</v>
      </c>
      <c r="E315" s="39"/>
      <c r="F315" s="195" t="s">
        <v>1240</v>
      </c>
      <c r="G315" s="39"/>
      <c r="H315" s="39"/>
      <c r="I315" s="196"/>
      <c r="J315" s="39"/>
      <c r="K315" s="39"/>
      <c r="L315" s="42"/>
      <c r="M315" s="197"/>
      <c r="N315" s="198"/>
      <c r="O315" s="67"/>
      <c r="P315" s="67"/>
      <c r="Q315" s="67"/>
      <c r="R315" s="67"/>
      <c r="S315" s="67"/>
      <c r="T315" s="68"/>
      <c r="U315" s="37"/>
      <c r="V315" s="37"/>
      <c r="W315" s="37"/>
      <c r="X315" s="37"/>
      <c r="Y315" s="37"/>
      <c r="Z315" s="37"/>
      <c r="AA315" s="37"/>
      <c r="AB315" s="37"/>
      <c r="AC315" s="37"/>
      <c r="AD315" s="37"/>
      <c r="AE315" s="37"/>
      <c r="AT315" s="20" t="s">
        <v>206</v>
      </c>
      <c r="AU315" s="20" t="s">
        <v>86</v>
      </c>
    </row>
    <row r="316" spans="1:65" s="2" customFormat="1" ht="11.25">
      <c r="A316" s="37"/>
      <c r="B316" s="38"/>
      <c r="C316" s="39"/>
      <c r="D316" s="199" t="s">
        <v>208</v>
      </c>
      <c r="E316" s="39"/>
      <c r="F316" s="200" t="s">
        <v>1241</v>
      </c>
      <c r="G316" s="39"/>
      <c r="H316" s="39"/>
      <c r="I316" s="196"/>
      <c r="J316" s="39"/>
      <c r="K316" s="39"/>
      <c r="L316" s="42"/>
      <c r="M316" s="197"/>
      <c r="N316" s="198"/>
      <c r="O316" s="67"/>
      <c r="P316" s="67"/>
      <c r="Q316" s="67"/>
      <c r="R316" s="67"/>
      <c r="S316" s="67"/>
      <c r="T316" s="68"/>
      <c r="U316" s="37"/>
      <c r="V316" s="37"/>
      <c r="W316" s="37"/>
      <c r="X316" s="37"/>
      <c r="Y316" s="37"/>
      <c r="Z316" s="37"/>
      <c r="AA316" s="37"/>
      <c r="AB316" s="37"/>
      <c r="AC316" s="37"/>
      <c r="AD316" s="37"/>
      <c r="AE316" s="37"/>
      <c r="AT316" s="20" t="s">
        <v>208</v>
      </c>
      <c r="AU316" s="20" t="s">
        <v>86</v>
      </c>
    </row>
    <row r="317" spans="1:65" s="13" customFormat="1" ht="33.75">
      <c r="B317" s="201"/>
      <c r="C317" s="202"/>
      <c r="D317" s="194" t="s">
        <v>210</v>
      </c>
      <c r="E317" s="203" t="s">
        <v>19</v>
      </c>
      <c r="F317" s="204" t="s">
        <v>1242</v>
      </c>
      <c r="G317" s="202"/>
      <c r="H317" s="203" t="s">
        <v>19</v>
      </c>
      <c r="I317" s="205"/>
      <c r="J317" s="202"/>
      <c r="K317" s="202"/>
      <c r="L317" s="206"/>
      <c r="M317" s="207"/>
      <c r="N317" s="208"/>
      <c r="O317" s="208"/>
      <c r="P317" s="208"/>
      <c r="Q317" s="208"/>
      <c r="R317" s="208"/>
      <c r="S317" s="208"/>
      <c r="T317" s="209"/>
      <c r="AT317" s="210" t="s">
        <v>210</v>
      </c>
      <c r="AU317" s="210" t="s">
        <v>86</v>
      </c>
      <c r="AV317" s="13" t="s">
        <v>84</v>
      </c>
      <c r="AW317" s="13" t="s">
        <v>37</v>
      </c>
      <c r="AX317" s="13" t="s">
        <v>77</v>
      </c>
      <c r="AY317" s="210" t="s">
        <v>197</v>
      </c>
    </row>
    <row r="318" spans="1:65" s="14" customFormat="1" ht="11.25">
      <c r="B318" s="211"/>
      <c r="C318" s="212"/>
      <c r="D318" s="194" t="s">
        <v>210</v>
      </c>
      <c r="E318" s="213" t="s">
        <v>19</v>
      </c>
      <c r="F318" s="214" t="s">
        <v>1243</v>
      </c>
      <c r="G318" s="212"/>
      <c r="H318" s="215">
        <v>3</v>
      </c>
      <c r="I318" s="216"/>
      <c r="J318" s="212"/>
      <c r="K318" s="212"/>
      <c r="L318" s="217"/>
      <c r="M318" s="218"/>
      <c r="N318" s="219"/>
      <c r="O318" s="219"/>
      <c r="P318" s="219"/>
      <c r="Q318" s="219"/>
      <c r="R318" s="219"/>
      <c r="S318" s="219"/>
      <c r="T318" s="220"/>
      <c r="AT318" s="221" t="s">
        <v>210</v>
      </c>
      <c r="AU318" s="221" t="s">
        <v>86</v>
      </c>
      <c r="AV318" s="14" t="s">
        <v>86</v>
      </c>
      <c r="AW318" s="14" t="s">
        <v>37</v>
      </c>
      <c r="AX318" s="14" t="s">
        <v>84</v>
      </c>
      <c r="AY318" s="221" t="s">
        <v>197</v>
      </c>
    </row>
    <row r="319" spans="1:65" s="2" customFormat="1" ht="21.75" customHeight="1">
      <c r="A319" s="37"/>
      <c r="B319" s="38"/>
      <c r="C319" s="237" t="s">
        <v>915</v>
      </c>
      <c r="D319" s="237" t="s">
        <v>452</v>
      </c>
      <c r="E319" s="238" t="s">
        <v>1244</v>
      </c>
      <c r="F319" s="239" t="s">
        <v>1245</v>
      </c>
      <c r="G319" s="240" t="s">
        <v>202</v>
      </c>
      <c r="H319" s="241">
        <v>3.3</v>
      </c>
      <c r="I319" s="242"/>
      <c r="J319" s="243">
        <f>ROUND(I319*H319,2)</f>
        <v>0</v>
      </c>
      <c r="K319" s="239" t="s">
        <v>203</v>
      </c>
      <c r="L319" s="244"/>
      <c r="M319" s="245" t="s">
        <v>19</v>
      </c>
      <c r="N319" s="246" t="s">
        <v>48</v>
      </c>
      <c r="O319" s="67"/>
      <c r="P319" s="190">
        <f>O319*H319</f>
        <v>0</v>
      </c>
      <c r="Q319" s="190">
        <v>0.114</v>
      </c>
      <c r="R319" s="190">
        <f>Q319*H319</f>
        <v>0.37619999999999998</v>
      </c>
      <c r="S319" s="190">
        <v>0</v>
      </c>
      <c r="T319" s="191">
        <f>S319*H319</f>
        <v>0</v>
      </c>
      <c r="U319" s="37"/>
      <c r="V319" s="37"/>
      <c r="W319" s="37"/>
      <c r="X319" s="37"/>
      <c r="Y319" s="37"/>
      <c r="Z319" s="37"/>
      <c r="AA319" s="37"/>
      <c r="AB319" s="37"/>
      <c r="AC319" s="37"/>
      <c r="AD319" s="37"/>
      <c r="AE319" s="37"/>
      <c r="AR319" s="192" t="s">
        <v>265</v>
      </c>
      <c r="AT319" s="192" t="s">
        <v>452</v>
      </c>
      <c r="AU319" s="192" t="s">
        <v>86</v>
      </c>
      <c r="AY319" s="20" t="s">
        <v>197</v>
      </c>
      <c r="BE319" s="193">
        <f>IF(N319="základní",J319,0)</f>
        <v>0</v>
      </c>
      <c r="BF319" s="193">
        <f>IF(N319="snížená",J319,0)</f>
        <v>0</v>
      </c>
      <c r="BG319" s="193">
        <f>IF(N319="zákl. přenesená",J319,0)</f>
        <v>0</v>
      </c>
      <c r="BH319" s="193">
        <f>IF(N319="sníž. přenesená",J319,0)</f>
        <v>0</v>
      </c>
      <c r="BI319" s="193">
        <f>IF(N319="nulová",J319,0)</f>
        <v>0</v>
      </c>
      <c r="BJ319" s="20" t="s">
        <v>84</v>
      </c>
      <c r="BK319" s="193">
        <f>ROUND(I319*H319,2)</f>
        <v>0</v>
      </c>
      <c r="BL319" s="20" t="s">
        <v>204</v>
      </c>
      <c r="BM319" s="192" t="s">
        <v>1246</v>
      </c>
    </row>
    <row r="320" spans="1:65" s="2" customFormat="1" ht="11.25">
      <c r="A320" s="37"/>
      <c r="B320" s="38"/>
      <c r="C320" s="39"/>
      <c r="D320" s="194" t="s">
        <v>206</v>
      </c>
      <c r="E320" s="39"/>
      <c r="F320" s="195" t="s">
        <v>1245</v>
      </c>
      <c r="G320" s="39"/>
      <c r="H320" s="39"/>
      <c r="I320" s="196"/>
      <c r="J320" s="39"/>
      <c r="K320" s="39"/>
      <c r="L320" s="42"/>
      <c r="M320" s="197"/>
      <c r="N320" s="198"/>
      <c r="O320" s="67"/>
      <c r="P320" s="67"/>
      <c r="Q320" s="67"/>
      <c r="R320" s="67"/>
      <c r="S320" s="67"/>
      <c r="T320" s="68"/>
      <c r="U320" s="37"/>
      <c r="V320" s="37"/>
      <c r="W320" s="37"/>
      <c r="X320" s="37"/>
      <c r="Y320" s="37"/>
      <c r="Z320" s="37"/>
      <c r="AA320" s="37"/>
      <c r="AB320" s="37"/>
      <c r="AC320" s="37"/>
      <c r="AD320" s="37"/>
      <c r="AE320" s="37"/>
      <c r="AT320" s="20" t="s">
        <v>206</v>
      </c>
      <c r="AU320" s="20" t="s">
        <v>86</v>
      </c>
    </row>
    <row r="321" spans="1:65" s="13" customFormat="1" ht="11.25">
      <c r="B321" s="201"/>
      <c r="C321" s="202"/>
      <c r="D321" s="194" t="s">
        <v>210</v>
      </c>
      <c r="E321" s="203" t="s">
        <v>19</v>
      </c>
      <c r="F321" s="204" t="s">
        <v>1247</v>
      </c>
      <c r="G321" s="202"/>
      <c r="H321" s="203" t="s">
        <v>19</v>
      </c>
      <c r="I321" s="205"/>
      <c r="J321" s="202"/>
      <c r="K321" s="202"/>
      <c r="L321" s="206"/>
      <c r="M321" s="207"/>
      <c r="N321" s="208"/>
      <c r="O321" s="208"/>
      <c r="P321" s="208"/>
      <c r="Q321" s="208"/>
      <c r="R321" s="208"/>
      <c r="S321" s="208"/>
      <c r="T321" s="209"/>
      <c r="AT321" s="210" t="s">
        <v>210</v>
      </c>
      <c r="AU321" s="210" t="s">
        <v>86</v>
      </c>
      <c r="AV321" s="13" t="s">
        <v>84</v>
      </c>
      <c r="AW321" s="13" t="s">
        <v>37</v>
      </c>
      <c r="AX321" s="13" t="s">
        <v>77</v>
      </c>
      <c r="AY321" s="210" t="s">
        <v>197</v>
      </c>
    </row>
    <row r="322" spans="1:65" s="13" customFormat="1" ht="11.25">
      <c r="B322" s="201"/>
      <c r="C322" s="202"/>
      <c r="D322" s="194" t="s">
        <v>210</v>
      </c>
      <c r="E322" s="203" t="s">
        <v>19</v>
      </c>
      <c r="F322" s="204" t="s">
        <v>734</v>
      </c>
      <c r="G322" s="202"/>
      <c r="H322" s="203" t="s">
        <v>19</v>
      </c>
      <c r="I322" s="205"/>
      <c r="J322" s="202"/>
      <c r="K322" s="202"/>
      <c r="L322" s="206"/>
      <c r="M322" s="207"/>
      <c r="N322" s="208"/>
      <c r="O322" s="208"/>
      <c r="P322" s="208"/>
      <c r="Q322" s="208"/>
      <c r="R322" s="208"/>
      <c r="S322" s="208"/>
      <c r="T322" s="209"/>
      <c r="AT322" s="210" t="s">
        <v>210</v>
      </c>
      <c r="AU322" s="210" t="s">
        <v>86</v>
      </c>
      <c r="AV322" s="13" t="s">
        <v>84</v>
      </c>
      <c r="AW322" s="13" t="s">
        <v>37</v>
      </c>
      <c r="AX322" s="13" t="s">
        <v>77</v>
      </c>
      <c r="AY322" s="210" t="s">
        <v>197</v>
      </c>
    </row>
    <row r="323" spans="1:65" s="14" customFormat="1" ht="11.25">
      <c r="B323" s="211"/>
      <c r="C323" s="212"/>
      <c r="D323" s="194" t="s">
        <v>210</v>
      </c>
      <c r="E323" s="213" t="s">
        <v>19</v>
      </c>
      <c r="F323" s="214" t="s">
        <v>1248</v>
      </c>
      <c r="G323" s="212"/>
      <c r="H323" s="215">
        <v>3.3</v>
      </c>
      <c r="I323" s="216"/>
      <c r="J323" s="212"/>
      <c r="K323" s="212"/>
      <c r="L323" s="217"/>
      <c r="M323" s="218"/>
      <c r="N323" s="219"/>
      <c r="O323" s="219"/>
      <c r="P323" s="219"/>
      <c r="Q323" s="219"/>
      <c r="R323" s="219"/>
      <c r="S323" s="219"/>
      <c r="T323" s="220"/>
      <c r="AT323" s="221" t="s">
        <v>210</v>
      </c>
      <c r="AU323" s="221" t="s">
        <v>86</v>
      </c>
      <c r="AV323" s="14" t="s">
        <v>86</v>
      </c>
      <c r="AW323" s="14" t="s">
        <v>37</v>
      </c>
      <c r="AX323" s="14" t="s">
        <v>84</v>
      </c>
      <c r="AY323" s="221" t="s">
        <v>197</v>
      </c>
    </row>
    <row r="324" spans="1:65" s="12" customFormat="1" ht="22.9" customHeight="1">
      <c r="B324" s="165"/>
      <c r="C324" s="166"/>
      <c r="D324" s="167" t="s">
        <v>76</v>
      </c>
      <c r="E324" s="179" t="s">
        <v>273</v>
      </c>
      <c r="F324" s="179" t="s">
        <v>296</v>
      </c>
      <c r="G324" s="166"/>
      <c r="H324" s="166"/>
      <c r="I324" s="169"/>
      <c r="J324" s="180">
        <f>BK324</f>
        <v>0</v>
      </c>
      <c r="K324" s="166"/>
      <c r="L324" s="171"/>
      <c r="M324" s="172"/>
      <c r="N324" s="173"/>
      <c r="O324" s="173"/>
      <c r="P324" s="174">
        <f>SUM(P325:P389)</f>
        <v>0</v>
      </c>
      <c r="Q324" s="173"/>
      <c r="R324" s="174">
        <f>SUM(R325:R389)</f>
        <v>144.64747024112</v>
      </c>
      <c r="S324" s="173"/>
      <c r="T324" s="175">
        <f>SUM(T325:T389)</f>
        <v>0</v>
      </c>
      <c r="AR324" s="176" t="s">
        <v>84</v>
      </c>
      <c r="AT324" s="177" t="s">
        <v>76</v>
      </c>
      <c r="AU324" s="177" t="s">
        <v>84</v>
      </c>
      <c r="AY324" s="176" t="s">
        <v>197</v>
      </c>
      <c r="BK324" s="178">
        <f>SUM(BK325:BK389)</f>
        <v>0</v>
      </c>
    </row>
    <row r="325" spans="1:65" s="2" customFormat="1" ht="21.75" customHeight="1">
      <c r="A325" s="37"/>
      <c r="B325" s="38"/>
      <c r="C325" s="181" t="s">
        <v>920</v>
      </c>
      <c r="D325" s="181" t="s">
        <v>199</v>
      </c>
      <c r="E325" s="182" t="s">
        <v>467</v>
      </c>
      <c r="F325" s="183" t="s">
        <v>468</v>
      </c>
      <c r="G325" s="184" t="s">
        <v>240</v>
      </c>
      <c r="H325" s="185">
        <v>410</v>
      </c>
      <c r="I325" s="186"/>
      <c r="J325" s="187">
        <f>ROUND(I325*H325,2)</f>
        <v>0</v>
      </c>
      <c r="K325" s="183" t="s">
        <v>469</v>
      </c>
      <c r="L325" s="42"/>
      <c r="M325" s="188" t="s">
        <v>19</v>
      </c>
      <c r="N325" s="189" t="s">
        <v>48</v>
      </c>
      <c r="O325" s="67"/>
      <c r="P325" s="190">
        <f>O325*H325</f>
        <v>0</v>
      </c>
      <c r="Q325" s="190">
        <v>0</v>
      </c>
      <c r="R325" s="190">
        <f>Q325*H325</f>
        <v>0</v>
      </c>
      <c r="S325" s="190">
        <v>0</v>
      </c>
      <c r="T325" s="191">
        <f>S325*H325</f>
        <v>0</v>
      </c>
      <c r="U325" s="37"/>
      <c r="V325" s="37"/>
      <c r="W325" s="37"/>
      <c r="X325" s="37"/>
      <c r="Y325" s="37"/>
      <c r="Z325" s="37"/>
      <c r="AA325" s="37"/>
      <c r="AB325" s="37"/>
      <c r="AC325" s="37"/>
      <c r="AD325" s="37"/>
      <c r="AE325" s="37"/>
      <c r="AR325" s="192" t="s">
        <v>204</v>
      </c>
      <c r="AT325" s="192" t="s">
        <v>199</v>
      </c>
      <c r="AU325" s="192" t="s">
        <v>86</v>
      </c>
      <c r="AY325" s="20" t="s">
        <v>197</v>
      </c>
      <c r="BE325" s="193">
        <f>IF(N325="základní",J325,0)</f>
        <v>0</v>
      </c>
      <c r="BF325" s="193">
        <f>IF(N325="snížená",J325,0)</f>
        <v>0</v>
      </c>
      <c r="BG325" s="193">
        <f>IF(N325="zákl. přenesená",J325,0)</f>
        <v>0</v>
      </c>
      <c r="BH325" s="193">
        <f>IF(N325="sníž. přenesená",J325,0)</f>
        <v>0</v>
      </c>
      <c r="BI325" s="193">
        <f>IF(N325="nulová",J325,0)</f>
        <v>0</v>
      </c>
      <c r="BJ325" s="20" t="s">
        <v>84</v>
      </c>
      <c r="BK325" s="193">
        <f>ROUND(I325*H325,2)</f>
        <v>0</v>
      </c>
      <c r="BL325" s="20" t="s">
        <v>204</v>
      </c>
      <c r="BM325" s="192" t="s">
        <v>1249</v>
      </c>
    </row>
    <row r="326" spans="1:65" s="2" customFormat="1" ht="11.25">
      <c r="A326" s="37"/>
      <c r="B326" s="38"/>
      <c r="C326" s="39"/>
      <c r="D326" s="194" t="s">
        <v>206</v>
      </c>
      <c r="E326" s="39"/>
      <c r="F326" s="195" t="s">
        <v>468</v>
      </c>
      <c r="G326" s="39"/>
      <c r="H326" s="39"/>
      <c r="I326" s="196"/>
      <c r="J326" s="39"/>
      <c r="K326" s="39"/>
      <c r="L326" s="42"/>
      <c r="M326" s="197"/>
      <c r="N326" s="198"/>
      <c r="O326" s="67"/>
      <c r="P326" s="67"/>
      <c r="Q326" s="67"/>
      <c r="R326" s="67"/>
      <c r="S326" s="67"/>
      <c r="T326" s="68"/>
      <c r="U326" s="37"/>
      <c r="V326" s="37"/>
      <c r="W326" s="37"/>
      <c r="X326" s="37"/>
      <c r="Y326" s="37"/>
      <c r="Z326" s="37"/>
      <c r="AA326" s="37"/>
      <c r="AB326" s="37"/>
      <c r="AC326" s="37"/>
      <c r="AD326" s="37"/>
      <c r="AE326" s="37"/>
      <c r="AT326" s="20" t="s">
        <v>206</v>
      </c>
      <c r="AU326" s="20" t="s">
        <v>86</v>
      </c>
    </row>
    <row r="327" spans="1:65" s="2" customFormat="1" ht="33" customHeight="1">
      <c r="A327" s="37"/>
      <c r="B327" s="38"/>
      <c r="C327" s="181" t="s">
        <v>921</v>
      </c>
      <c r="D327" s="181" t="s">
        <v>199</v>
      </c>
      <c r="E327" s="182" t="s">
        <v>471</v>
      </c>
      <c r="F327" s="183" t="s">
        <v>472</v>
      </c>
      <c r="G327" s="184" t="s">
        <v>240</v>
      </c>
      <c r="H327" s="185">
        <v>396.00599999999997</v>
      </c>
      <c r="I327" s="186"/>
      <c r="J327" s="187">
        <f>ROUND(I327*H327,2)</f>
        <v>0</v>
      </c>
      <c r="K327" s="183" t="s">
        <v>217</v>
      </c>
      <c r="L327" s="42"/>
      <c r="M327" s="188" t="s">
        <v>19</v>
      </c>
      <c r="N327" s="189" t="s">
        <v>48</v>
      </c>
      <c r="O327" s="67"/>
      <c r="P327" s="190">
        <f>O327*H327</f>
        <v>0</v>
      </c>
      <c r="Q327" s="190">
        <v>0.16850351999999999</v>
      </c>
      <c r="R327" s="190">
        <f>Q327*H327</f>
        <v>66.72840494111999</v>
      </c>
      <c r="S327" s="190">
        <v>0</v>
      </c>
      <c r="T327" s="191">
        <f>S327*H327</f>
        <v>0</v>
      </c>
      <c r="U327" s="37"/>
      <c r="V327" s="37"/>
      <c r="W327" s="37"/>
      <c r="X327" s="37"/>
      <c r="Y327" s="37"/>
      <c r="Z327" s="37"/>
      <c r="AA327" s="37"/>
      <c r="AB327" s="37"/>
      <c r="AC327" s="37"/>
      <c r="AD327" s="37"/>
      <c r="AE327" s="37"/>
      <c r="AR327" s="192" t="s">
        <v>204</v>
      </c>
      <c r="AT327" s="192" t="s">
        <v>199</v>
      </c>
      <c r="AU327" s="192" t="s">
        <v>86</v>
      </c>
      <c r="AY327" s="20" t="s">
        <v>197</v>
      </c>
      <c r="BE327" s="193">
        <f>IF(N327="základní",J327,0)</f>
        <v>0</v>
      </c>
      <c r="BF327" s="193">
        <f>IF(N327="snížená",J327,0)</f>
        <v>0</v>
      </c>
      <c r="BG327" s="193">
        <f>IF(N327="zákl. přenesená",J327,0)</f>
        <v>0</v>
      </c>
      <c r="BH327" s="193">
        <f>IF(N327="sníž. přenesená",J327,0)</f>
        <v>0</v>
      </c>
      <c r="BI327" s="193">
        <f>IF(N327="nulová",J327,0)</f>
        <v>0</v>
      </c>
      <c r="BJ327" s="20" t="s">
        <v>84</v>
      </c>
      <c r="BK327" s="193">
        <f>ROUND(I327*H327,2)</f>
        <v>0</v>
      </c>
      <c r="BL327" s="20" t="s">
        <v>204</v>
      </c>
      <c r="BM327" s="192" t="s">
        <v>473</v>
      </c>
    </row>
    <row r="328" spans="1:65" s="2" customFormat="1" ht="29.25">
      <c r="A328" s="37"/>
      <c r="B328" s="38"/>
      <c r="C328" s="39"/>
      <c r="D328" s="194" t="s">
        <v>206</v>
      </c>
      <c r="E328" s="39"/>
      <c r="F328" s="195" t="s">
        <v>474</v>
      </c>
      <c r="G328" s="39"/>
      <c r="H328" s="39"/>
      <c r="I328" s="196"/>
      <c r="J328" s="39"/>
      <c r="K328" s="39"/>
      <c r="L328" s="42"/>
      <c r="M328" s="197"/>
      <c r="N328" s="198"/>
      <c r="O328" s="67"/>
      <c r="P328" s="67"/>
      <c r="Q328" s="67"/>
      <c r="R328" s="67"/>
      <c r="S328" s="67"/>
      <c r="T328" s="68"/>
      <c r="U328" s="37"/>
      <c r="V328" s="37"/>
      <c r="W328" s="37"/>
      <c r="X328" s="37"/>
      <c r="Y328" s="37"/>
      <c r="Z328" s="37"/>
      <c r="AA328" s="37"/>
      <c r="AB328" s="37"/>
      <c r="AC328" s="37"/>
      <c r="AD328" s="37"/>
      <c r="AE328" s="37"/>
      <c r="AT328" s="20" t="s">
        <v>206</v>
      </c>
      <c r="AU328" s="20" t="s">
        <v>86</v>
      </c>
    </row>
    <row r="329" spans="1:65" s="2" customFormat="1" ht="11.25">
      <c r="A329" s="37"/>
      <c r="B329" s="38"/>
      <c r="C329" s="39"/>
      <c r="D329" s="199" t="s">
        <v>208</v>
      </c>
      <c r="E329" s="39"/>
      <c r="F329" s="200" t="s">
        <v>475</v>
      </c>
      <c r="G329" s="39"/>
      <c r="H329" s="39"/>
      <c r="I329" s="196"/>
      <c r="J329" s="39"/>
      <c r="K329" s="39"/>
      <c r="L329" s="42"/>
      <c r="M329" s="197"/>
      <c r="N329" s="198"/>
      <c r="O329" s="67"/>
      <c r="P329" s="67"/>
      <c r="Q329" s="67"/>
      <c r="R329" s="67"/>
      <c r="S329" s="67"/>
      <c r="T329" s="68"/>
      <c r="U329" s="37"/>
      <c r="V329" s="37"/>
      <c r="W329" s="37"/>
      <c r="X329" s="37"/>
      <c r="Y329" s="37"/>
      <c r="Z329" s="37"/>
      <c r="AA329" s="37"/>
      <c r="AB329" s="37"/>
      <c r="AC329" s="37"/>
      <c r="AD329" s="37"/>
      <c r="AE329" s="37"/>
      <c r="AT329" s="20" t="s">
        <v>208</v>
      </c>
      <c r="AU329" s="20" t="s">
        <v>86</v>
      </c>
    </row>
    <row r="330" spans="1:65" s="13" customFormat="1" ht="11.25">
      <c r="B330" s="201"/>
      <c r="C330" s="202"/>
      <c r="D330" s="194" t="s">
        <v>210</v>
      </c>
      <c r="E330" s="203" t="s">
        <v>19</v>
      </c>
      <c r="F330" s="204" t="s">
        <v>744</v>
      </c>
      <c r="G330" s="202"/>
      <c r="H330" s="203" t="s">
        <v>19</v>
      </c>
      <c r="I330" s="205"/>
      <c r="J330" s="202"/>
      <c r="K330" s="202"/>
      <c r="L330" s="206"/>
      <c r="M330" s="207"/>
      <c r="N330" s="208"/>
      <c r="O330" s="208"/>
      <c r="P330" s="208"/>
      <c r="Q330" s="208"/>
      <c r="R330" s="208"/>
      <c r="S330" s="208"/>
      <c r="T330" s="209"/>
      <c r="AT330" s="210" t="s">
        <v>210</v>
      </c>
      <c r="AU330" s="210" t="s">
        <v>86</v>
      </c>
      <c r="AV330" s="13" t="s">
        <v>84</v>
      </c>
      <c r="AW330" s="13" t="s">
        <v>37</v>
      </c>
      <c r="AX330" s="13" t="s">
        <v>77</v>
      </c>
      <c r="AY330" s="210" t="s">
        <v>197</v>
      </c>
    </row>
    <row r="331" spans="1:65" s="13" customFormat="1" ht="11.25">
      <c r="B331" s="201"/>
      <c r="C331" s="202"/>
      <c r="D331" s="194" t="s">
        <v>210</v>
      </c>
      <c r="E331" s="203" t="s">
        <v>19</v>
      </c>
      <c r="F331" s="204" t="s">
        <v>1002</v>
      </c>
      <c r="G331" s="202"/>
      <c r="H331" s="203" t="s">
        <v>19</v>
      </c>
      <c r="I331" s="205"/>
      <c r="J331" s="202"/>
      <c r="K331" s="202"/>
      <c r="L331" s="206"/>
      <c r="M331" s="207"/>
      <c r="N331" s="208"/>
      <c r="O331" s="208"/>
      <c r="P331" s="208"/>
      <c r="Q331" s="208"/>
      <c r="R331" s="208"/>
      <c r="S331" s="208"/>
      <c r="T331" s="209"/>
      <c r="AT331" s="210" t="s">
        <v>210</v>
      </c>
      <c r="AU331" s="210" t="s">
        <v>86</v>
      </c>
      <c r="AV331" s="13" t="s">
        <v>84</v>
      </c>
      <c r="AW331" s="13" t="s">
        <v>37</v>
      </c>
      <c r="AX331" s="13" t="s">
        <v>77</v>
      </c>
      <c r="AY331" s="210" t="s">
        <v>197</v>
      </c>
    </row>
    <row r="332" spans="1:65" s="14" customFormat="1" ht="11.25">
      <c r="B332" s="211"/>
      <c r="C332" s="212"/>
      <c r="D332" s="194" t="s">
        <v>210</v>
      </c>
      <c r="E332" s="213" t="s">
        <v>19</v>
      </c>
      <c r="F332" s="214" t="s">
        <v>1250</v>
      </c>
      <c r="G332" s="212"/>
      <c r="H332" s="215">
        <v>322.23200000000003</v>
      </c>
      <c r="I332" s="216"/>
      <c r="J332" s="212"/>
      <c r="K332" s="212"/>
      <c r="L332" s="217"/>
      <c r="M332" s="218"/>
      <c r="N332" s="219"/>
      <c r="O332" s="219"/>
      <c r="P332" s="219"/>
      <c r="Q332" s="219"/>
      <c r="R332" s="219"/>
      <c r="S332" s="219"/>
      <c r="T332" s="220"/>
      <c r="AT332" s="221" t="s">
        <v>210</v>
      </c>
      <c r="AU332" s="221" t="s">
        <v>86</v>
      </c>
      <c r="AV332" s="14" t="s">
        <v>86</v>
      </c>
      <c r="AW332" s="14" t="s">
        <v>37</v>
      </c>
      <c r="AX332" s="14" t="s">
        <v>77</v>
      </c>
      <c r="AY332" s="221" t="s">
        <v>197</v>
      </c>
    </row>
    <row r="333" spans="1:65" s="13" customFormat="1" ht="11.25">
      <c r="B333" s="201"/>
      <c r="C333" s="202"/>
      <c r="D333" s="194" t="s">
        <v>210</v>
      </c>
      <c r="E333" s="203" t="s">
        <v>19</v>
      </c>
      <c r="F333" s="204" t="s">
        <v>1004</v>
      </c>
      <c r="G333" s="202"/>
      <c r="H333" s="203" t="s">
        <v>19</v>
      </c>
      <c r="I333" s="205"/>
      <c r="J333" s="202"/>
      <c r="K333" s="202"/>
      <c r="L333" s="206"/>
      <c r="M333" s="207"/>
      <c r="N333" s="208"/>
      <c r="O333" s="208"/>
      <c r="P333" s="208"/>
      <c r="Q333" s="208"/>
      <c r="R333" s="208"/>
      <c r="S333" s="208"/>
      <c r="T333" s="209"/>
      <c r="AT333" s="210" t="s">
        <v>210</v>
      </c>
      <c r="AU333" s="210" t="s">
        <v>86</v>
      </c>
      <c r="AV333" s="13" t="s">
        <v>84</v>
      </c>
      <c r="AW333" s="13" t="s">
        <v>37</v>
      </c>
      <c r="AX333" s="13" t="s">
        <v>77</v>
      </c>
      <c r="AY333" s="210" t="s">
        <v>197</v>
      </c>
    </row>
    <row r="334" spans="1:65" s="14" customFormat="1" ht="11.25">
      <c r="B334" s="211"/>
      <c r="C334" s="212"/>
      <c r="D334" s="194" t="s">
        <v>210</v>
      </c>
      <c r="E334" s="213" t="s">
        <v>19</v>
      </c>
      <c r="F334" s="214" t="s">
        <v>1251</v>
      </c>
      <c r="G334" s="212"/>
      <c r="H334" s="215">
        <v>61.774000000000001</v>
      </c>
      <c r="I334" s="216"/>
      <c r="J334" s="212"/>
      <c r="K334" s="212"/>
      <c r="L334" s="217"/>
      <c r="M334" s="218"/>
      <c r="N334" s="219"/>
      <c r="O334" s="219"/>
      <c r="P334" s="219"/>
      <c r="Q334" s="219"/>
      <c r="R334" s="219"/>
      <c r="S334" s="219"/>
      <c r="T334" s="220"/>
      <c r="AT334" s="221" t="s">
        <v>210</v>
      </c>
      <c r="AU334" s="221" t="s">
        <v>86</v>
      </c>
      <c r="AV334" s="14" t="s">
        <v>86</v>
      </c>
      <c r="AW334" s="14" t="s">
        <v>37</v>
      </c>
      <c r="AX334" s="14" t="s">
        <v>77</v>
      </c>
      <c r="AY334" s="221" t="s">
        <v>197</v>
      </c>
    </row>
    <row r="335" spans="1:65" s="13" customFormat="1" ht="22.5">
      <c r="B335" s="201"/>
      <c r="C335" s="202"/>
      <c r="D335" s="194" t="s">
        <v>210</v>
      </c>
      <c r="E335" s="203" t="s">
        <v>19</v>
      </c>
      <c r="F335" s="204" t="s">
        <v>1006</v>
      </c>
      <c r="G335" s="202"/>
      <c r="H335" s="203" t="s">
        <v>19</v>
      </c>
      <c r="I335" s="205"/>
      <c r="J335" s="202"/>
      <c r="K335" s="202"/>
      <c r="L335" s="206"/>
      <c r="M335" s="207"/>
      <c r="N335" s="208"/>
      <c r="O335" s="208"/>
      <c r="P335" s="208"/>
      <c r="Q335" s="208"/>
      <c r="R335" s="208"/>
      <c r="S335" s="208"/>
      <c r="T335" s="209"/>
      <c r="AT335" s="210" t="s">
        <v>210</v>
      </c>
      <c r="AU335" s="210" t="s">
        <v>86</v>
      </c>
      <c r="AV335" s="13" t="s">
        <v>84</v>
      </c>
      <c r="AW335" s="13" t="s">
        <v>37</v>
      </c>
      <c r="AX335" s="13" t="s">
        <v>77</v>
      </c>
      <c r="AY335" s="210" t="s">
        <v>197</v>
      </c>
    </row>
    <row r="336" spans="1:65" s="14" customFormat="1" ht="11.25">
      <c r="B336" s="211"/>
      <c r="C336" s="212"/>
      <c r="D336" s="194" t="s">
        <v>210</v>
      </c>
      <c r="E336" s="213" t="s">
        <v>19</v>
      </c>
      <c r="F336" s="214" t="s">
        <v>1252</v>
      </c>
      <c r="G336" s="212"/>
      <c r="H336" s="215">
        <v>12</v>
      </c>
      <c r="I336" s="216"/>
      <c r="J336" s="212"/>
      <c r="K336" s="212"/>
      <c r="L336" s="217"/>
      <c r="M336" s="218"/>
      <c r="N336" s="219"/>
      <c r="O336" s="219"/>
      <c r="P336" s="219"/>
      <c r="Q336" s="219"/>
      <c r="R336" s="219"/>
      <c r="S336" s="219"/>
      <c r="T336" s="220"/>
      <c r="AT336" s="221" t="s">
        <v>210</v>
      </c>
      <c r="AU336" s="221" t="s">
        <v>86</v>
      </c>
      <c r="AV336" s="14" t="s">
        <v>86</v>
      </c>
      <c r="AW336" s="14" t="s">
        <v>37</v>
      </c>
      <c r="AX336" s="14" t="s">
        <v>77</v>
      </c>
      <c r="AY336" s="221" t="s">
        <v>197</v>
      </c>
    </row>
    <row r="337" spans="1:65" s="15" customFormat="1" ht="11.25">
      <c r="B337" s="223"/>
      <c r="C337" s="224"/>
      <c r="D337" s="194" t="s">
        <v>210</v>
      </c>
      <c r="E337" s="225" t="s">
        <v>19</v>
      </c>
      <c r="F337" s="226" t="s">
        <v>295</v>
      </c>
      <c r="G337" s="224"/>
      <c r="H337" s="227">
        <v>396.00599999999997</v>
      </c>
      <c r="I337" s="228"/>
      <c r="J337" s="224"/>
      <c r="K337" s="224"/>
      <c r="L337" s="229"/>
      <c r="M337" s="230"/>
      <c r="N337" s="231"/>
      <c r="O337" s="231"/>
      <c r="P337" s="231"/>
      <c r="Q337" s="231"/>
      <c r="R337" s="231"/>
      <c r="S337" s="231"/>
      <c r="T337" s="232"/>
      <c r="AT337" s="233" t="s">
        <v>210</v>
      </c>
      <c r="AU337" s="233" t="s">
        <v>86</v>
      </c>
      <c r="AV337" s="15" t="s">
        <v>204</v>
      </c>
      <c r="AW337" s="15" t="s">
        <v>37</v>
      </c>
      <c r="AX337" s="15" t="s">
        <v>84</v>
      </c>
      <c r="AY337" s="233" t="s">
        <v>197</v>
      </c>
    </row>
    <row r="338" spans="1:65" s="2" customFormat="1" ht="16.5" customHeight="1">
      <c r="A338" s="37"/>
      <c r="B338" s="38"/>
      <c r="C338" s="237" t="s">
        <v>922</v>
      </c>
      <c r="D338" s="237" t="s">
        <v>452</v>
      </c>
      <c r="E338" s="238" t="s">
        <v>477</v>
      </c>
      <c r="F338" s="239" t="s">
        <v>478</v>
      </c>
      <c r="G338" s="240" t="s">
        <v>240</v>
      </c>
      <c r="H338" s="241">
        <v>338.34399999999999</v>
      </c>
      <c r="I338" s="242"/>
      <c r="J338" s="243">
        <f>ROUND(I338*H338,2)</f>
        <v>0</v>
      </c>
      <c r="K338" s="239" t="s">
        <v>203</v>
      </c>
      <c r="L338" s="244"/>
      <c r="M338" s="245" t="s">
        <v>19</v>
      </c>
      <c r="N338" s="246" t="s">
        <v>48</v>
      </c>
      <c r="O338" s="67"/>
      <c r="P338" s="190">
        <f>O338*H338</f>
        <v>0</v>
      </c>
      <c r="Q338" s="190">
        <v>0.10199999999999999</v>
      </c>
      <c r="R338" s="190">
        <f>Q338*H338</f>
        <v>34.511087999999994</v>
      </c>
      <c r="S338" s="190">
        <v>0</v>
      </c>
      <c r="T338" s="191">
        <f>S338*H338</f>
        <v>0</v>
      </c>
      <c r="U338" s="37"/>
      <c r="V338" s="37"/>
      <c r="W338" s="37"/>
      <c r="X338" s="37"/>
      <c r="Y338" s="37"/>
      <c r="Z338" s="37"/>
      <c r="AA338" s="37"/>
      <c r="AB338" s="37"/>
      <c r="AC338" s="37"/>
      <c r="AD338" s="37"/>
      <c r="AE338" s="37"/>
      <c r="AR338" s="192" t="s">
        <v>265</v>
      </c>
      <c r="AT338" s="192" t="s">
        <v>452</v>
      </c>
      <c r="AU338" s="192" t="s">
        <v>86</v>
      </c>
      <c r="AY338" s="20" t="s">
        <v>197</v>
      </c>
      <c r="BE338" s="193">
        <f>IF(N338="základní",J338,0)</f>
        <v>0</v>
      </c>
      <c r="BF338" s="193">
        <f>IF(N338="snížená",J338,0)</f>
        <v>0</v>
      </c>
      <c r="BG338" s="193">
        <f>IF(N338="zákl. přenesená",J338,0)</f>
        <v>0</v>
      </c>
      <c r="BH338" s="193">
        <f>IF(N338="sníž. přenesená",J338,0)</f>
        <v>0</v>
      </c>
      <c r="BI338" s="193">
        <f>IF(N338="nulová",J338,0)</f>
        <v>0</v>
      </c>
      <c r="BJ338" s="20" t="s">
        <v>84</v>
      </c>
      <c r="BK338" s="193">
        <f>ROUND(I338*H338,2)</f>
        <v>0</v>
      </c>
      <c r="BL338" s="20" t="s">
        <v>204</v>
      </c>
      <c r="BM338" s="192" t="s">
        <v>479</v>
      </c>
    </row>
    <row r="339" spans="1:65" s="2" customFormat="1" ht="11.25">
      <c r="A339" s="37"/>
      <c r="B339" s="38"/>
      <c r="C339" s="39"/>
      <c r="D339" s="194" t="s">
        <v>206</v>
      </c>
      <c r="E339" s="39"/>
      <c r="F339" s="195" t="s">
        <v>478</v>
      </c>
      <c r="G339" s="39"/>
      <c r="H339" s="39"/>
      <c r="I339" s="196"/>
      <c r="J339" s="39"/>
      <c r="K339" s="39"/>
      <c r="L339" s="42"/>
      <c r="M339" s="197"/>
      <c r="N339" s="198"/>
      <c r="O339" s="67"/>
      <c r="P339" s="67"/>
      <c r="Q339" s="67"/>
      <c r="R339" s="67"/>
      <c r="S339" s="67"/>
      <c r="T339" s="68"/>
      <c r="U339" s="37"/>
      <c r="V339" s="37"/>
      <c r="W339" s="37"/>
      <c r="X339" s="37"/>
      <c r="Y339" s="37"/>
      <c r="Z339" s="37"/>
      <c r="AA339" s="37"/>
      <c r="AB339" s="37"/>
      <c r="AC339" s="37"/>
      <c r="AD339" s="37"/>
      <c r="AE339" s="37"/>
      <c r="AT339" s="20" t="s">
        <v>206</v>
      </c>
      <c r="AU339" s="20" t="s">
        <v>86</v>
      </c>
    </row>
    <row r="340" spans="1:65" s="13" customFormat="1" ht="22.5">
      <c r="B340" s="201"/>
      <c r="C340" s="202"/>
      <c r="D340" s="194" t="s">
        <v>210</v>
      </c>
      <c r="E340" s="203" t="s">
        <v>19</v>
      </c>
      <c r="F340" s="204" t="s">
        <v>1008</v>
      </c>
      <c r="G340" s="202"/>
      <c r="H340" s="203" t="s">
        <v>19</v>
      </c>
      <c r="I340" s="205"/>
      <c r="J340" s="202"/>
      <c r="K340" s="202"/>
      <c r="L340" s="206"/>
      <c r="M340" s="207"/>
      <c r="N340" s="208"/>
      <c r="O340" s="208"/>
      <c r="P340" s="208"/>
      <c r="Q340" s="208"/>
      <c r="R340" s="208"/>
      <c r="S340" s="208"/>
      <c r="T340" s="209"/>
      <c r="AT340" s="210" t="s">
        <v>210</v>
      </c>
      <c r="AU340" s="210" t="s">
        <v>86</v>
      </c>
      <c r="AV340" s="13" t="s">
        <v>84</v>
      </c>
      <c r="AW340" s="13" t="s">
        <v>37</v>
      </c>
      <c r="AX340" s="13" t="s">
        <v>77</v>
      </c>
      <c r="AY340" s="210" t="s">
        <v>197</v>
      </c>
    </row>
    <row r="341" spans="1:65" s="13" customFormat="1" ht="22.5">
      <c r="B341" s="201"/>
      <c r="C341" s="202"/>
      <c r="D341" s="194" t="s">
        <v>210</v>
      </c>
      <c r="E341" s="203" t="s">
        <v>19</v>
      </c>
      <c r="F341" s="204" t="s">
        <v>760</v>
      </c>
      <c r="G341" s="202"/>
      <c r="H341" s="203" t="s">
        <v>19</v>
      </c>
      <c r="I341" s="205"/>
      <c r="J341" s="202"/>
      <c r="K341" s="202"/>
      <c r="L341" s="206"/>
      <c r="M341" s="207"/>
      <c r="N341" s="208"/>
      <c r="O341" s="208"/>
      <c r="P341" s="208"/>
      <c r="Q341" s="208"/>
      <c r="R341" s="208"/>
      <c r="S341" s="208"/>
      <c r="T341" s="209"/>
      <c r="AT341" s="210" t="s">
        <v>210</v>
      </c>
      <c r="AU341" s="210" t="s">
        <v>86</v>
      </c>
      <c r="AV341" s="13" t="s">
        <v>84</v>
      </c>
      <c r="AW341" s="13" t="s">
        <v>37</v>
      </c>
      <c r="AX341" s="13" t="s">
        <v>77</v>
      </c>
      <c r="AY341" s="210" t="s">
        <v>197</v>
      </c>
    </row>
    <row r="342" spans="1:65" s="13" customFormat="1" ht="11.25">
      <c r="B342" s="201"/>
      <c r="C342" s="202"/>
      <c r="D342" s="194" t="s">
        <v>210</v>
      </c>
      <c r="E342" s="203" t="s">
        <v>19</v>
      </c>
      <c r="F342" s="204" t="s">
        <v>1009</v>
      </c>
      <c r="G342" s="202"/>
      <c r="H342" s="203" t="s">
        <v>19</v>
      </c>
      <c r="I342" s="205"/>
      <c r="J342" s="202"/>
      <c r="K342" s="202"/>
      <c r="L342" s="206"/>
      <c r="M342" s="207"/>
      <c r="N342" s="208"/>
      <c r="O342" s="208"/>
      <c r="P342" s="208"/>
      <c r="Q342" s="208"/>
      <c r="R342" s="208"/>
      <c r="S342" s="208"/>
      <c r="T342" s="209"/>
      <c r="AT342" s="210" t="s">
        <v>210</v>
      </c>
      <c r="AU342" s="210" t="s">
        <v>86</v>
      </c>
      <c r="AV342" s="13" t="s">
        <v>84</v>
      </c>
      <c r="AW342" s="13" t="s">
        <v>37</v>
      </c>
      <c r="AX342" s="13" t="s">
        <v>77</v>
      </c>
      <c r="AY342" s="210" t="s">
        <v>197</v>
      </c>
    </row>
    <row r="343" spans="1:65" s="14" customFormat="1" ht="11.25">
      <c r="B343" s="211"/>
      <c r="C343" s="212"/>
      <c r="D343" s="194" t="s">
        <v>210</v>
      </c>
      <c r="E343" s="213" t="s">
        <v>19</v>
      </c>
      <c r="F343" s="214" t="s">
        <v>1253</v>
      </c>
      <c r="G343" s="212"/>
      <c r="H343" s="215">
        <v>338.34399999999999</v>
      </c>
      <c r="I343" s="216"/>
      <c r="J343" s="212"/>
      <c r="K343" s="212"/>
      <c r="L343" s="217"/>
      <c r="M343" s="218"/>
      <c r="N343" s="219"/>
      <c r="O343" s="219"/>
      <c r="P343" s="219"/>
      <c r="Q343" s="219"/>
      <c r="R343" s="219"/>
      <c r="S343" s="219"/>
      <c r="T343" s="220"/>
      <c r="AT343" s="221" t="s">
        <v>210</v>
      </c>
      <c r="AU343" s="221" t="s">
        <v>86</v>
      </c>
      <c r="AV343" s="14" t="s">
        <v>86</v>
      </c>
      <c r="AW343" s="14" t="s">
        <v>37</v>
      </c>
      <c r="AX343" s="14" t="s">
        <v>84</v>
      </c>
      <c r="AY343" s="221" t="s">
        <v>197</v>
      </c>
    </row>
    <row r="344" spans="1:65" s="2" customFormat="1" ht="24.2" customHeight="1">
      <c r="A344" s="37"/>
      <c r="B344" s="38"/>
      <c r="C344" s="237" t="s">
        <v>923</v>
      </c>
      <c r="D344" s="237" t="s">
        <v>452</v>
      </c>
      <c r="E344" s="238" t="s">
        <v>765</v>
      </c>
      <c r="F344" s="239" t="s">
        <v>766</v>
      </c>
      <c r="G344" s="240" t="s">
        <v>240</v>
      </c>
      <c r="H344" s="241">
        <v>64.863</v>
      </c>
      <c r="I344" s="242"/>
      <c r="J344" s="243">
        <f>ROUND(I344*H344,2)</f>
        <v>0</v>
      </c>
      <c r="K344" s="239" t="s">
        <v>203</v>
      </c>
      <c r="L344" s="244"/>
      <c r="M344" s="245" t="s">
        <v>19</v>
      </c>
      <c r="N344" s="246" t="s">
        <v>48</v>
      </c>
      <c r="O344" s="67"/>
      <c r="P344" s="190">
        <f>O344*H344</f>
        <v>0</v>
      </c>
      <c r="Q344" s="190">
        <v>4.8300000000000003E-2</v>
      </c>
      <c r="R344" s="190">
        <f>Q344*H344</f>
        <v>3.1328829000000002</v>
      </c>
      <c r="S344" s="190">
        <v>0</v>
      </c>
      <c r="T344" s="191">
        <f>S344*H344</f>
        <v>0</v>
      </c>
      <c r="U344" s="37"/>
      <c r="V344" s="37"/>
      <c r="W344" s="37"/>
      <c r="X344" s="37"/>
      <c r="Y344" s="37"/>
      <c r="Z344" s="37"/>
      <c r="AA344" s="37"/>
      <c r="AB344" s="37"/>
      <c r="AC344" s="37"/>
      <c r="AD344" s="37"/>
      <c r="AE344" s="37"/>
      <c r="AR344" s="192" t="s">
        <v>265</v>
      </c>
      <c r="AT344" s="192" t="s">
        <v>452</v>
      </c>
      <c r="AU344" s="192" t="s">
        <v>86</v>
      </c>
      <c r="AY344" s="20" t="s">
        <v>197</v>
      </c>
      <c r="BE344" s="193">
        <f>IF(N344="základní",J344,0)</f>
        <v>0</v>
      </c>
      <c r="BF344" s="193">
        <f>IF(N344="snížená",J344,0)</f>
        <v>0</v>
      </c>
      <c r="BG344" s="193">
        <f>IF(N344="zákl. přenesená",J344,0)</f>
        <v>0</v>
      </c>
      <c r="BH344" s="193">
        <f>IF(N344="sníž. přenesená",J344,0)</f>
        <v>0</v>
      </c>
      <c r="BI344" s="193">
        <f>IF(N344="nulová",J344,0)</f>
        <v>0</v>
      </c>
      <c r="BJ344" s="20" t="s">
        <v>84</v>
      </c>
      <c r="BK344" s="193">
        <f>ROUND(I344*H344,2)</f>
        <v>0</v>
      </c>
      <c r="BL344" s="20" t="s">
        <v>204</v>
      </c>
      <c r="BM344" s="192" t="s">
        <v>767</v>
      </c>
    </row>
    <row r="345" spans="1:65" s="2" customFormat="1" ht="11.25">
      <c r="A345" s="37"/>
      <c r="B345" s="38"/>
      <c r="C345" s="39"/>
      <c r="D345" s="194" t="s">
        <v>206</v>
      </c>
      <c r="E345" s="39"/>
      <c r="F345" s="195" t="s">
        <v>766</v>
      </c>
      <c r="G345" s="39"/>
      <c r="H345" s="39"/>
      <c r="I345" s="196"/>
      <c r="J345" s="39"/>
      <c r="K345" s="39"/>
      <c r="L345" s="42"/>
      <c r="M345" s="197"/>
      <c r="N345" s="198"/>
      <c r="O345" s="67"/>
      <c r="P345" s="67"/>
      <c r="Q345" s="67"/>
      <c r="R345" s="67"/>
      <c r="S345" s="67"/>
      <c r="T345" s="68"/>
      <c r="U345" s="37"/>
      <c r="V345" s="37"/>
      <c r="W345" s="37"/>
      <c r="X345" s="37"/>
      <c r="Y345" s="37"/>
      <c r="Z345" s="37"/>
      <c r="AA345" s="37"/>
      <c r="AB345" s="37"/>
      <c r="AC345" s="37"/>
      <c r="AD345" s="37"/>
      <c r="AE345" s="37"/>
      <c r="AT345" s="20" t="s">
        <v>206</v>
      </c>
      <c r="AU345" s="20" t="s">
        <v>86</v>
      </c>
    </row>
    <row r="346" spans="1:65" s="13" customFormat="1" ht="11.25">
      <c r="B346" s="201"/>
      <c r="C346" s="202"/>
      <c r="D346" s="194" t="s">
        <v>210</v>
      </c>
      <c r="E346" s="203" t="s">
        <v>19</v>
      </c>
      <c r="F346" s="204" t="s">
        <v>1011</v>
      </c>
      <c r="G346" s="202"/>
      <c r="H346" s="203" t="s">
        <v>19</v>
      </c>
      <c r="I346" s="205"/>
      <c r="J346" s="202"/>
      <c r="K346" s="202"/>
      <c r="L346" s="206"/>
      <c r="M346" s="207"/>
      <c r="N346" s="208"/>
      <c r="O346" s="208"/>
      <c r="P346" s="208"/>
      <c r="Q346" s="208"/>
      <c r="R346" s="208"/>
      <c r="S346" s="208"/>
      <c r="T346" s="209"/>
      <c r="AT346" s="210" t="s">
        <v>210</v>
      </c>
      <c r="AU346" s="210" t="s">
        <v>86</v>
      </c>
      <c r="AV346" s="13" t="s">
        <v>84</v>
      </c>
      <c r="AW346" s="13" t="s">
        <v>37</v>
      </c>
      <c r="AX346" s="13" t="s">
        <v>77</v>
      </c>
      <c r="AY346" s="210" t="s">
        <v>197</v>
      </c>
    </row>
    <row r="347" spans="1:65" s="13" customFormat="1" ht="11.25">
      <c r="B347" s="201"/>
      <c r="C347" s="202"/>
      <c r="D347" s="194" t="s">
        <v>210</v>
      </c>
      <c r="E347" s="203" t="s">
        <v>19</v>
      </c>
      <c r="F347" s="204" t="s">
        <v>1012</v>
      </c>
      <c r="G347" s="202"/>
      <c r="H347" s="203" t="s">
        <v>19</v>
      </c>
      <c r="I347" s="205"/>
      <c r="J347" s="202"/>
      <c r="K347" s="202"/>
      <c r="L347" s="206"/>
      <c r="M347" s="207"/>
      <c r="N347" s="208"/>
      <c r="O347" s="208"/>
      <c r="P347" s="208"/>
      <c r="Q347" s="208"/>
      <c r="R347" s="208"/>
      <c r="S347" s="208"/>
      <c r="T347" s="209"/>
      <c r="AT347" s="210" t="s">
        <v>210</v>
      </c>
      <c r="AU347" s="210" t="s">
        <v>86</v>
      </c>
      <c r="AV347" s="13" t="s">
        <v>84</v>
      </c>
      <c r="AW347" s="13" t="s">
        <v>37</v>
      </c>
      <c r="AX347" s="13" t="s">
        <v>77</v>
      </c>
      <c r="AY347" s="210" t="s">
        <v>197</v>
      </c>
    </row>
    <row r="348" spans="1:65" s="13" customFormat="1" ht="11.25">
      <c r="B348" s="201"/>
      <c r="C348" s="202"/>
      <c r="D348" s="194" t="s">
        <v>210</v>
      </c>
      <c r="E348" s="203" t="s">
        <v>19</v>
      </c>
      <c r="F348" s="204" t="s">
        <v>770</v>
      </c>
      <c r="G348" s="202"/>
      <c r="H348" s="203" t="s">
        <v>19</v>
      </c>
      <c r="I348" s="205"/>
      <c r="J348" s="202"/>
      <c r="K348" s="202"/>
      <c r="L348" s="206"/>
      <c r="M348" s="207"/>
      <c r="N348" s="208"/>
      <c r="O348" s="208"/>
      <c r="P348" s="208"/>
      <c r="Q348" s="208"/>
      <c r="R348" s="208"/>
      <c r="S348" s="208"/>
      <c r="T348" s="209"/>
      <c r="AT348" s="210" t="s">
        <v>210</v>
      </c>
      <c r="AU348" s="210" t="s">
        <v>86</v>
      </c>
      <c r="AV348" s="13" t="s">
        <v>84</v>
      </c>
      <c r="AW348" s="13" t="s">
        <v>37</v>
      </c>
      <c r="AX348" s="13" t="s">
        <v>77</v>
      </c>
      <c r="AY348" s="210" t="s">
        <v>197</v>
      </c>
    </row>
    <row r="349" spans="1:65" s="14" customFormat="1" ht="11.25">
      <c r="B349" s="211"/>
      <c r="C349" s="212"/>
      <c r="D349" s="194" t="s">
        <v>210</v>
      </c>
      <c r="E349" s="213" t="s">
        <v>19</v>
      </c>
      <c r="F349" s="214" t="s">
        <v>1254</v>
      </c>
      <c r="G349" s="212"/>
      <c r="H349" s="215">
        <v>64.863</v>
      </c>
      <c r="I349" s="216"/>
      <c r="J349" s="212"/>
      <c r="K349" s="212"/>
      <c r="L349" s="217"/>
      <c r="M349" s="218"/>
      <c r="N349" s="219"/>
      <c r="O349" s="219"/>
      <c r="P349" s="219"/>
      <c r="Q349" s="219"/>
      <c r="R349" s="219"/>
      <c r="S349" s="219"/>
      <c r="T349" s="220"/>
      <c r="AT349" s="221" t="s">
        <v>210</v>
      </c>
      <c r="AU349" s="221" t="s">
        <v>86</v>
      </c>
      <c r="AV349" s="14" t="s">
        <v>86</v>
      </c>
      <c r="AW349" s="14" t="s">
        <v>37</v>
      </c>
      <c r="AX349" s="14" t="s">
        <v>84</v>
      </c>
      <c r="AY349" s="221" t="s">
        <v>197</v>
      </c>
    </row>
    <row r="350" spans="1:65" s="2" customFormat="1" ht="24.2" customHeight="1">
      <c r="A350" s="37"/>
      <c r="B350" s="38"/>
      <c r="C350" s="237" t="s">
        <v>1034</v>
      </c>
      <c r="D350" s="237" t="s">
        <v>452</v>
      </c>
      <c r="E350" s="238" t="s">
        <v>774</v>
      </c>
      <c r="F350" s="239" t="s">
        <v>775</v>
      </c>
      <c r="G350" s="240" t="s">
        <v>240</v>
      </c>
      <c r="H350" s="241">
        <v>12.6</v>
      </c>
      <c r="I350" s="242"/>
      <c r="J350" s="243">
        <f>ROUND(I350*H350,2)</f>
        <v>0</v>
      </c>
      <c r="K350" s="239" t="s">
        <v>203</v>
      </c>
      <c r="L350" s="244"/>
      <c r="M350" s="245" t="s">
        <v>19</v>
      </c>
      <c r="N350" s="246" t="s">
        <v>48</v>
      </c>
      <c r="O350" s="67"/>
      <c r="P350" s="190">
        <f>O350*H350</f>
        <v>0</v>
      </c>
      <c r="Q350" s="190">
        <v>6.5670000000000006E-2</v>
      </c>
      <c r="R350" s="190">
        <f>Q350*H350</f>
        <v>0.82744200000000001</v>
      </c>
      <c r="S350" s="190">
        <v>0</v>
      </c>
      <c r="T350" s="191">
        <f>S350*H350</f>
        <v>0</v>
      </c>
      <c r="U350" s="37"/>
      <c r="V350" s="37"/>
      <c r="W350" s="37"/>
      <c r="X350" s="37"/>
      <c r="Y350" s="37"/>
      <c r="Z350" s="37"/>
      <c r="AA350" s="37"/>
      <c r="AB350" s="37"/>
      <c r="AC350" s="37"/>
      <c r="AD350" s="37"/>
      <c r="AE350" s="37"/>
      <c r="AR350" s="192" t="s">
        <v>265</v>
      </c>
      <c r="AT350" s="192" t="s">
        <v>452</v>
      </c>
      <c r="AU350" s="192" t="s">
        <v>86</v>
      </c>
      <c r="AY350" s="20" t="s">
        <v>197</v>
      </c>
      <c r="BE350" s="193">
        <f>IF(N350="základní",J350,0)</f>
        <v>0</v>
      </c>
      <c r="BF350" s="193">
        <f>IF(N350="snížená",J350,0)</f>
        <v>0</v>
      </c>
      <c r="BG350" s="193">
        <f>IF(N350="zákl. přenesená",J350,0)</f>
        <v>0</v>
      </c>
      <c r="BH350" s="193">
        <f>IF(N350="sníž. přenesená",J350,0)</f>
        <v>0</v>
      </c>
      <c r="BI350" s="193">
        <f>IF(N350="nulová",J350,0)</f>
        <v>0</v>
      </c>
      <c r="BJ350" s="20" t="s">
        <v>84</v>
      </c>
      <c r="BK350" s="193">
        <f>ROUND(I350*H350,2)</f>
        <v>0</v>
      </c>
      <c r="BL350" s="20" t="s">
        <v>204</v>
      </c>
      <c r="BM350" s="192" t="s">
        <v>776</v>
      </c>
    </row>
    <row r="351" spans="1:65" s="2" customFormat="1" ht="11.25">
      <c r="A351" s="37"/>
      <c r="B351" s="38"/>
      <c r="C351" s="39"/>
      <c r="D351" s="194" t="s">
        <v>206</v>
      </c>
      <c r="E351" s="39"/>
      <c r="F351" s="195" t="s">
        <v>775</v>
      </c>
      <c r="G351" s="39"/>
      <c r="H351" s="39"/>
      <c r="I351" s="196"/>
      <c r="J351" s="39"/>
      <c r="K351" s="39"/>
      <c r="L351" s="42"/>
      <c r="M351" s="197"/>
      <c r="N351" s="198"/>
      <c r="O351" s="67"/>
      <c r="P351" s="67"/>
      <c r="Q351" s="67"/>
      <c r="R351" s="67"/>
      <c r="S351" s="67"/>
      <c r="T351" s="68"/>
      <c r="U351" s="37"/>
      <c r="V351" s="37"/>
      <c r="W351" s="37"/>
      <c r="X351" s="37"/>
      <c r="Y351" s="37"/>
      <c r="Z351" s="37"/>
      <c r="AA351" s="37"/>
      <c r="AB351" s="37"/>
      <c r="AC351" s="37"/>
      <c r="AD351" s="37"/>
      <c r="AE351" s="37"/>
      <c r="AT351" s="20" t="s">
        <v>206</v>
      </c>
      <c r="AU351" s="20" t="s">
        <v>86</v>
      </c>
    </row>
    <row r="352" spans="1:65" s="13" customFormat="1" ht="11.25">
      <c r="B352" s="201"/>
      <c r="C352" s="202"/>
      <c r="D352" s="194" t="s">
        <v>210</v>
      </c>
      <c r="E352" s="203" t="s">
        <v>19</v>
      </c>
      <c r="F352" s="204" t="s">
        <v>1014</v>
      </c>
      <c r="G352" s="202"/>
      <c r="H352" s="203" t="s">
        <v>19</v>
      </c>
      <c r="I352" s="205"/>
      <c r="J352" s="202"/>
      <c r="K352" s="202"/>
      <c r="L352" s="206"/>
      <c r="M352" s="207"/>
      <c r="N352" s="208"/>
      <c r="O352" s="208"/>
      <c r="P352" s="208"/>
      <c r="Q352" s="208"/>
      <c r="R352" s="208"/>
      <c r="S352" s="208"/>
      <c r="T352" s="209"/>
      <c r="AT352" s="210" t="s">
        <v>210</v>
      </c>
      <c r="AU352" s="210" t="s">
        <v>86</v>
      </c>
      <c r="AV352" s="13" t="s">
        <v>84</v>
      </c>
      <c r="AW352" s="13" t="s">
        <v>37</v>
      </c>
      <c r="AX352" s="13" t="s">
        <v>77</v>
      </c>
      <c r="AY352" s="210" t="s">
        <v>197</v>
      </c>
    </row>
    <row r="353" spans="1:65" s="13" customFormat="1" ht="11.25">
      <c r="B353" s="201"/>
      <c r="C353" s="202"/>
      <c r="D353" s="194" t="s">
        <v>210</v>
      </c>
      <c r="E353" s="203" t="s">
        <v>19</v>
      </c>
      <c r="F353" s="204" t="s">
        <v>723</v>
      </c>
      <c r="G353" s="202"/>
      <c r="H353" s="203" t="s">
        <v>19</v>
      </c>
      <c r="I353" s="205"/>
      <c r="J353" s="202"/>
      <c r="K353" s="202"/>
      <c r="L353" s="206"/>
      <c r="M353" s="207"/>
      <c r="N353" s="208"/>
      <c r="O353" s="208"/>
      <c r="P353" s="208"/>
      <c r="Q353" s="208"/>
      <c r="R353" s="208"/>
      <c r="S353" s="208"/>
      <c r="T353" s="209"/>
      <c r="AT353" s="210" t="s">
        <v>210</v>
      </c>
      <c r="AU353" s="210" t="s">
        <v>86</v>
      </c>
      <c r="AV353" s="13" t="s">
        <v>84</v>
      </c>
      <c r="AW353" s="13" t="s">
        <v>37</v>
      </c>
      <c r="AX353" s="13" t="s">
        <v>77</v>
      </c>
      <c r="AY353" s="210" t="s">
        <v>197</v>
      </c>
    </row>
    <row r="354" spans="1:65" s="14" customFormat="1" ht="11.25">
      <c r="B354" s="211"/>
      <c r="C354" s="212"/>
      <c r="D354" s="194" t="s">
        <v>210</v>
      </c>
      <c r="E354" s="213" t="s">
        <v>19</v>
      </c>
      <c r="F354" s="214" t="s">
        <v>1255</v>
      </c>
      <c r="G354" s="212"/>
      <c r="H354" s="215">
        <v>12.6</v>
      </c>
      <c r="I354" s="216"/>
      <c r="J354" s="212"/>
      <c r="K354" s="212"/>
      <c r="L354" s="217"/>
      <c r="M354" s="218"/>
      <c r="N354" s="219"/>
      <c r="O354" s="219"/>
      <c r="P354" s="219"/>
      <c r="Q354" s="219"/>
      <c r="R354" s="219"/>
      <c r="S354" s="219"/>
      <c r="T354" s="220"/>
      <c r="AT354" s="221" t="s">
        <v>210</v>
      </c>
      <c r="AU354" s="221" t="s">
        <v>86</v>
      </c>
      <c r="AV354" s="14" t="s">
        <v>86</v>
      </c>
      <c r="AW354" s="14" t="s">
        <v>37</v>
      </c>
      <c r="AX354" s="14" t="s">
        <v>84</v>
      </c>
      <c r="AY354" s="221" t="s">
        <v>197</v>
      </c>
    </row>
    <row r="355" spans="1:65" s="2" customFormat="1" ht="24.2" customHeight="1">
      <c r="A355" s="37"/>
      <c r="B355" s="38"/>
      <c r="C355" s="181" t="s">
        <v>1256</v>
      </c>
      <c r="D355" s="181" t="s">
        <v>199</v>
      </c>
      <c r="E355" s="182" t="s">
        <v>1016</v>
      </c>
      <c r="F355" s="183" t="s">
        <v>1017</v>
      </c>
      <c r="G355" s="184" t="s">
        <v>240</v>
      </c>
      <c r="H355" s="185">
        <v>14</v>
      </c>
      <c r="I355" s="186"/>
      <c r="J355" s="187">
        <f>ROUND(I355*H355,2)</f>
        <v>0</v>
      </c>
      <c r="K355" s="183" t="s">
        <v>203</v>
      </c>
      <c r="L355" s="42"/>
      <c r="M355" s="188" t="s">
        <v>19</v>
      </c>
      <c r="N355" s="189" t="s">
        <v>48</v>
      </c>
      <c r="O355" s="67"/>
      <c r="P355" s="190">
        <f>O355*H355</f>
        <v>0</v>
      </c>
      <c r="Q355" s="190">
        <v>0.34612999999999999</v>
      </c>
      <c r="R355" s="190">
        <f>Q355*H355</f>
        <v>4.8458199999999998</v>
      </c>
      <c r="S355" s="190">
        <v>0</v>
      </c>
      <c r="T355" s="191">
        <f>S355*H355</f>
        <v>0</v>
      </c>
      <c r="U355" s="37"/>
      <c r="V355" s="37"/>
      <c r="W355" s="37"/>
      <c r="X355" s="37"/>
      <c r="Y355" s="37"/>
      <c r="Z355" s="37"/>
      <c r="AA355" s="37"/>
      <c r="AB355" s="37"/>
      <c r="AC355" s="37"/>
      <c r="AD355" s="37"/>
      <c r="AE355" s="37"/>
      <c r="AR355" s="192" t="s">
        <v>204</v>
      </c>
      <c r="AT355" s="192" t="s">
        <v>199</v>
      </c>
      <c r="AU355" s="192" t="s">
        <v>86</v>
      </c>
      <c r="AY355" s="20" t="s">
        <v>197</v>
      </c>
      <c r="BE355" s="193">
        <f>IF(N355="základní",J355,0)</f>
        <v>0</v>
      </c>
      <c r="BF355" s="193">
        <f>IF(N355="snížená",J355,0)</f>
        <v>0</v>
      </c>
      <c r="BG355" s="193">
        <f>IF(N355="zákl. přenesená",J355,0)</f>
        <v>0</v>
      </c>
      <c r="BH355" s="193">
        <f>IF(N355="sníž. přenesená",J355,0)</f>
        <v>0</v>
      </c>
      <c r="BI355" s="193">
        <f>IF(N355="nulová",J355,0)</f>
        <v>0</v>
      </c>
      <c r="BJ355" s="20" t="s">
        <v>84</v>
      </c>
      <c r="BK355" s="193">
        <f>ROUND(I355*H355,2)</f>
        <v>0</v>
      </c>
      <c r="BL355" s="20" t="s">
        <v>204</v>
      </c>
      <c r="BM355" s="192" t="s">
        <v>1018</v>
      </c>
    </row>
    <row r="356" spans="1:65" s="2" customFormat="1" ht="19.5">
      <c r="A356" s="37"/>
      <c r="B356" s="38"/>
      <c r="C356" s="39"/>
      <c r="D356" s="194" t="s">
        <v>206</v>
      </c>
      <c r="E356" s="39"/>
      <c r="F356" s="195" t="s">
        <v>1019</v>
      </c>
      <c r="G356" s="39"/>
      <c r="H356" s="39"/>
      <c r="I356" s="196"/>
      <c r="J356" s="39"/>
      <c r="K356" s="39"/>
      <c r="L356" s="42"/>
      <c r="M356" s="197"/>
      <c r="N356" s="198"/>
      <c r="O356" s="67"/>
      <c r="P356" s="67"/>
      <c r="Q356" s="67"/>
      <c r="R356" s="67"/>
      <c r="S356" s="67"/>
      <c r="T356" s="68"/>
      <c r="U356" s="37"/>
      <c r="V356" s="37"/>
      <c r="W356" s="37"/>
      <c r="X356" s="37"/>
      <c r="Y356" s="37"/>
      <c r="Z356" s="37"/>
      <c r="AA356" s="37"/>
      <c r="AB356" s="37"/>
      <c r="AC356" s="37"/>
      <c r="AD356" s="37"/>
      <c r="AE356" s="37"/>
      <c r="AT356" s="20" t="s">
        <v>206</v>
      </c>
      <c r="AU356" s="20" t="s">
        <v>86</v>
      </c>
    </row>
    <row r="357" spans="1:65" s="2" customFormat="1" ht="11.25">
      <c r="A357" s="37"/>
      <c r="B357" s="38"/>
      <c r="C357" s="39"/>
      <c r="D357" s="199" t="s">
        <v>208</v>
      </c>
      <c r="E357" s="39"/>
      <c r="F357" s="200" t="s">
        <v>1020</v>
      </c>
      <c r="G357" s="39"/>
      <c r="H357" s="39"/>
      <c r="I357" s="196"/>
      <c r="J357" s="39"/>
      <c r="K357" s="39"/>
      <c r="L357" s="42"/>
      <c r="M357" s="197"/>
      <c r="N357" s="198"/>
      <c r="O357" s="67"/>
      <c r="P357" s="67"/>
      <c r="Q357" s="67"/>
      <c r="R357" s="67"/>
      <c r="S357" s="67"/>
      <c r="T357" s="68"/>
      <c r="U357" s="37"/>
      <c r="V357" s="37"/>
      <c r="W357" s="37"/>
      <c r="X357" s="37"/>
      <c r="Y357" s="37"/>
      <c r="Z357" s="37"/>
      <c r="AA357" s="37"/>
      <c r="AB357" s="37"/>
      <c r="AC357" s="37"/>
      <c r="AD357" s="37"/>
      <c r="AE357" s="37"/>
      <c r="AT357" s="20" t="s">
        <v>208</v>
      </c>
      <c r="AU357" s="20" t="s">
        <v>86</v>
      </c>
    </row>
    <row r="358" spans="1:65" s="2" customFormat="1" ht="19.5">
      <c r="A358" s="37"/>
      <c r="B358" s="38"/>
      <c r="C358" s="39"/>
      <c r="D358" s="194" t="s">
        <v>252</v>
      </c>
      <c r="E358" s="39"/>
      <c r="F358" s="222" t="s">
        <v>1021</v>
      </c>
      <c r="G358" s="39"/>
      <c r="H358" s="39"/>
      <c r="I358" s="196"/>
      <c r="J358" s="39"/>
      <c r="K358" s="39"/>
      <c r="L358" s="42"/>
      <c r="M358" s="197"/>
      <c r="N358" s="198"/>
      <c r="O358" s="67"/>
      <c r="P358" s="67"/>
      <c r="Q358" s="67"/>
      <c r="R358" s="67"/>
      <c r="S358" s="67"/>
      <c r="T358" s="68"/>
      <c r="U358" s="37"/>
      <c r="V358" s="37"/>
      <c r="W358" s="37"/>
      <c r="X358" s="37"/>
      <c r="Y358" s="37"/>
      <c r="Z358" s="37"/>
      <c r="AA358" s="37"/>
      <c r="AB358" s="37"/>
      <c r="AC358" s="37"/>
      <c r="AD358" s="37"/>
      <c r="AE358" s="37"/>
      <c r="AT358" s="20" t="s">
        <v>252</v>
      </c>
      <c r="AU358" s="20" t="s">
        <v>86</v>
      </c>
    </row>
    <row r="359" spans="1:65" s="13" customFormat="1" ht="11.25">
      <c r="B359" s="201"/>
      <c r="C359" s="202"/>
      <c r="D359" s="194" t="s">
        <v>210</v>
      </c>
      <c r="E359" s="203" t="s">
        <v>19</v>
      </c>
      <c r="F359" s="204" t="s">
        <v>1257</v>
      </c>
      <c r="G359" s="202"/>
      <c r="H359" s="203" t="s">
        <v>19</v>
      </c>
      <c r="I359" s="205"/>
      <c r="J359" s="202"/>
      <c r="K359" s="202"/>
      <c r="L359" s="206"/>
      <c r="M359" s="207"/>
      <c r="N359" s="208"/>
      <c r="O359" s="208"/>
      <c r="P359" s="208"/>
      <c r="Q359" s="208"/>
      <c r="R359" s="208"/>
      <c r="S359" s="208"/>
      <c r="T359" s="209"/>
      <c r="AT359" s="210" t="s">
        <v>210</v>
      </c>
      <c r="AU359" s="210" t="s">
        <v>86</v>
      </c>
      <c r="AV359" s="13" t="s">
        <v>84</v>
      </c>
      <c r="AW359" s="13" t="s">
        <v>37</v>
      </c>
      <c r="AX359" s="13" t="s">
        <v>77</v>
      </c>
      <c r="AY359" s="210" t="s">
        <v>197</v>
      </c>
    </row>
    <row r="360" spans="1:65" s="14" customFormat="1" ht="11.25">
      <c r="B360" s="211"/>
      <c r="C360" s="212"/>
      <c r="D360" s="194" t="s">
        <v>210</v>
      </c>
      <c r="E360" s="213" t="s">
        <v>19</v>
      </c>
      <c r="F360" s="214" t="s">
        <v>1258</v>
      </c>
      <c r="G360" s="212"/>
      <c r="H360" s="215">
        <v>10</v>
      </c>
      <c r="I360" s="216"/>
      <c r="J360" s="212"/>
      <c r="K360" s="212"/>
      <c r="L360" s="217"/>
      <c r="M360" s="218"/>
      <c r="N360" s="219"/>
      <c r="O360" s="219"/>
      <c r="P360" s="219"/>
      <c r="Q360" s="219"/>
      <c r="R360" s="219"/>
      <c r="S360" s="219"/>
      <c r="T360" s="220"/>
      <c r="AT360" s="221" t="s">
        <v>210</v>
      </c>
      <c r="AU360" s="221" t="s">
        <v>86</v>
      </c>
      <c r="AV360" s="14" t="s">
        <v>86</v>
      </c>
      <c r="AW360" s="14" t="s">
        <v>37</v>
      </c>
      <c r="AX360" s="14" t="s">
        <v>77</v>
      </c>
      <c r="AY360" s="221" t="s">
        <v>197</v>
      </c>
    </row>
    <row r="361" spans="1:65" s="14" customFormat="1" ht="11.25">
      <c r="B361" s="211"/>
      <c r="C361" s="212"/>
      <c r="D361" s="194" t="s">
        <v>210</v>
      </c>
      <c r="E361" s="213" t="s">
        <v>19</v>
      </c>
      <c r="F361" s="214" t="s">
        <v>1259</v>
      </c>
      <c r="G361" s="212"/>
      <c r="H361" s="215">
        <v>2</v>
      </c>
      <c r="I361" s="216"/>
      <c r="J361" s="212"/>
      <c r="K361" s="212"/>
      <c r="L361" s="217"/>
      <c r="M361" s="218"/>
      <c r="N361" s="219"/>
      <c r="O361" s="219"/>
      <c r="P361" s="219"/>
      <c r="Q361" s="219"/>
      <c r="R361" s="219"/>
      <c r="S361" s="219"/>
      <c r="T361" s="220"/>
      <c r="AT361" s="221" t="s">
        <v>210</v>
      </c>
      <c r="AU361" s="221" t="s">
        <v>86</v>
      </c>
      <c r="AV361" s="14" t="s">
        <v>86</v>
      </c>
      <c r="AW361" s="14" t="s">
        <v>37</v>
      </c>
      <c r="AX361" s="14" t="s">
        <v>77</v>
      </c>
      <c r="AY361" s="221" t="s">
        <v>197</v>
      </c>
    </row>
    <row r="362" spans="1:65" s="14" customFormat="1" ht="11.25">
      <c r="B362" s="211"/>
      <c r="C362" s="212"/>
      <c r="D362" s="194" t="s">
        <v>210</v>
      </c>
      <c r="E362" s="213" t="s">
        <v>19</v>
      </c>
      <c r="F362" s="214" t="s">
        <v>1024</v>
      </c>
      <c r="G362" s="212"/>
      <c r="H362" s="215">
        <v>2</v>
      </c>
      <c r="I362" s="216"/>
      <c r="J362" s="212"/>
      <c r="K362" s="212"/>
      <c r="L362" s="217"/>
      <c r="M362" s="218"/>
      <c r="N362" s="219"/>
      <c r="O362" s="219"/>
      <c r="P362" s="219"/>
      <c r="Q362" s="219"/>
      <c r="R362" s="219"/>
      <c r="S362" s="219"/>
      <c r="T362" s="220"/>
      <c r="AT362" s="221" t="s">
        <v>210</v>
      </c>
      <c r="AU362" s="221" t="s">
        <v>86</v>
      </c>
      <c r="AV362" s="14" t="s">
        <v>86</v>
      </c>
      <c r="AW362" s="14" t="s">
        <v>37</v>
      </c>
      <c r="AX362" s="14" t="s">
        <v>77</v>
      </c>
      <c r="AY362" s="221" t="s">
        <v>197</v>
      </c>
    </row>
    <row r="363" spans="1:65" s="15" customFormat="1" ht="11.25">
      <c r="B363" s="223"/>
      <c r="C363" s="224"/>
      <c r="D363" s="194" t="s">
        <v>210</v>
      </c>
      <c r="E363" s="225" t="s">
        <v>19</v>
      </c>
      <c r="F363" s="226" t="s">
        <v>295</v>
      </c>
      <c r="G363" s="224"/>
      <c r="H363" s="227">
        <v>14</v>
      </c>
      <c r="I363" s="228"/>
      <c r="J363" s="224"/>
      <c r="K363" s="224"/>
      <c r="L363" s="229"/>
      <c r="M363" s="230"/>
      <c r="N363" s="231"/>
      <c r="O363" s="231"/>
      <c r="P363" s="231"/>
      <c r="Q363" s="231"/>
      <c r="R363" s="231"/>
      <c r="S363" s="231"/>
      <c r="T363" s="232"/>
      <c r="AT363" s="233" t="s">
        <v>210</v>
      </c>
      <c r="AU363" s="233" t="s">
        <v>86</v>
      </c>
      <c r="AV363" s="15" t="s">
        <v>204</v>
      </c>
      <c r="AW363" s="15" t="s">
        <v>37</v>
      </c>
      <c r="AX363" s="15" t="s">
        <v>84</v>
      </c>
      <c r="AY363" s="233" t="s">
        <v>197</v>
      </c>
    </row>
    <row r="364" spans="1:65" s="2" customFormat="1" ht="16.5" customHeight="1">
      <c r="A364" s="37"/>
      <c r="B364" s="38"/>
      <c r="C364" s="237" t="s">
        <v>1260</v>
      </c>
      <c r="D364" s="237" t="s">
        <v>452</v>
      </c>
      <c r="E364" s="238" t="s">
        <v>1261</v>
      </c>
      <c r="F364" s="239" t="s">
        <v>1262</v>
      </c>
      <c r="G364" s="240" t="s">
        <v>240</v>
      </c>
      <c r="H364" s="241">
        <v>10.1</v>
      </c>
      <c r="I364" s="242"/>
      <c r="J364" s="243">
        <f>ROUND(I364*H364,2)</f>
        <v>0</v>
      </c>
      <c r="K364" s="239" t="s">
        <v>203</v>
      </c>
      <c r="L364" s="244"/>
      <c r="M364" s="245" t="s">
        <v>19</v>
      </c>
      <c r="N364" s="246" t="s">
        <v>48</v>
      </c>
      <c r="O364" s="67"/>
      <c r="P364" s="190">
        <f>O364*H364</f>
        <v>0</v>
      </c>
      <c r="Q364" s="190">
        <v>0.248</v>
      </c>
      <c r="R364" s="190">
        <f>Q364*H364</f>
        <v>2.5047999999999999</v>
      </c>
      <c r="S364" s="190">
        <v>0</v>
      </c>
      <c r="T364" s="191">
        <f>S364*H364</f>
        <v>0</v>
      </c>
      <c r="U364" s="37"/>
      <c r="V364" s="37"/>
      <c r="W364" s="37"/>
      <c r="X364" s="37"/>
      <c r="Y364" s="37"/>
      <c r="Z364" s="37"/>
      <c r="AA364" s="37"/>
      <c r="AB364" s="37"/>
      <c r="AC364" s="37"/>
      <c r="AD364" s="37"/>
      <c r="AE364" s="37"/>
      <c r="AR364" s="192" t="s">
        <v>265</v>
      </c>
      <c r="AT364" s="192" t="s">
        <v>452</v>
      </c>
      <c r="AU364" s="192" t="s">
        <v>86</v>
      </c>
      <c r="AY364" s="20" t="s">
        <v>197</v>
      </c>
      <c r="BE364" s="193">
        <f>IF(N364="základní",J364,0)</f>
        <v>0</v>
      </c>
      <c r="BF364" s="193">
        <f>IF(N364="snížená",J364,0)</f>
        <v>0</v>
      </c>
      <c r="BG364" s="193">
        <f>IF(N364="zákl. přenesená",J364,0)</f>
        <v>0</v>
      </c>
      <c r="BH364" s="193">
        <f>IF(N364="sníž. přenesená",J364,0)</f>
        <v>0</v>
      </c>
      <c r="BI364" s="193">
        <f>IF(N364="nulová",J364,0)</f>
        <v>0</v>
      </c>
      <c r="BJ364" s="20" t="s">
        <v>84</v>
      </c>
      <c r="BK364" s="193">
        <f>ROUND(I364*H364,2)</f>
        <v>0</v>
      </c>
      <c r="BL364" s="20" t="s">
        <v>204</v>
      </c>
      <c r="BM364" s="192" t="s">
        <v>1263</v>
      </c>
    </row>
    <row r="365" spans="1:65" s="2" customFormat="1" ht="11.25">
      <c r="A365" s="37"/>
      <c r="B365" s="38"/>
      <c r="C365" s="39"/>
      <c r="D365" s="194" t="s">
        <v>206</v>
      </c>
      <c r="E365" s="39"/>
      <c r="F365" s="195" t="s">
        <v>1262</v>
      </c>
      <c r="G365" s="39"/>
      <c r="H365" s="39"/>
      <c r="I365" s="196"/>
      <c r="J365" s="39"/>
      <c r="K365" s="39"/>
      <c r="L365" s="42"/>
      <c r="M365" s="197"/>
      <c r="N365" s="198"/>
      <c r="O365" s="67"/>
      <c r="P365" s="67"/>
      <c r="Q365" s="67"/>
      <c r="R365" s="67"/>
      <c r="S365" s="67"/>
      <c r="T365" s="68"/>
      <c r="U365" s="37"/>
      <c r="V365" s="37"/>
      <c r="W365" s="37"/>
      <c r="X365" s="37"/>
      <c r="Y365" s="37"/>
      <c r="Z365" s="37"/>
      <c r="AA365" s="37"/>
      <c r="AB365" s="37"/>
      <c r="AC365" s="37"/>
      <c r="AD365" s="37"/>
      <c r="AE365" s="37"/>
      <c r="AT365" s="20" t="s">
        <v>206</v>
      </c>
      <c r="AU365" s="20" t="s">
        <v>86</v>
      </c>
    </row>
    <row r="366" spans="1:65" s="13" customFormat="1" ht="11.25">
      <c r="B366" s="201"/>
      <c r="C366" s="202"/>
      <c r="D366" s="194" t="s">
        <v>210</v>
      </c>
      <c r="E366" s="203" t="s">
        <v>19</v>
      </c>
      <c r="F366" s="204" t="s">
        <v>1028</v>
      </c>
      <c r="G366" s="202"/>
      <c r="H366" s="203" t="s">
        <v>19</v>
      </c>
      <c r="I366" s="205"/>
      <c r="J366" s="202"/>
      <c r="K366" s="202"/>
      <c r="L366" s="206"/>
      <c r="M366" s="207"/>
      <c r="N366" s="208"/>
      <c r="O366" s="208"/>
      <c r="P366" s="208"/>
      <c r="Q366" s="208"/>
      <c r="R366" s="208"/>
      <c r="S366" s="208"/>
      <c r="T366" s="209"/>
      <c r="AT366" s="210" t="s">
        <v>210</v>
      </c>
      <c r="AU366" s="210" t="s">
        <v>86</v>
      </c>
      <c r="AV366" s="13" t="s">
        <v>84</v>
      </c>
      <c r="AW366" s="13" t="s">
        <v>37</v>
      </c>
      <c r="AX366" s="13" t="s">
        <v>77</v>
      </c>
      <c r="AY366" s="210" t="s">
        <v>197</v>
      </c>
    </row>
    <row r="367" spans="1:65" s="14" customFormat="1" ht="11.25">
      <c r="B367" s="211"/>
      <c r="C367" s="212"/>
      <c r="D367" s="194" t="s">
        <v>210</v>
      </c>
      <c r="E367" s="213" t="s">
        <v>19</v>
      </c>
      <c r="F367" s="214" t="s">
        <v>1264</v>
      </c>
      <c r="G367" s="212"/>
      <c r="H367" s="215">
        <v>10.1</v>
      </c>
      <c r="I367" s="216"/>
      <c r="J367" s="212"/>
      <c r="K367" s="212"/>
      <c r="L367" s="217"/>
      <c r="M367" s="218"/>
      <c r="N367" s="219"/>
      <c r="O367" s="219"/>
      <c r="P367" s="219"/>
      <c r="Q367" s="219"/>
      <c r="R367" s="219"/>
      <c r="S367" s="219"/>
      <c r="T367" s="220"/>
      <c r="AT367" s="221" t="s">
        <v>210</v>
      </c>
      <c r="AU367" s="221" t="s">
        <v>86</v>
      </c>
      <c r="AV367" s="14" t="s">
        <v>86</v>
      </c>
      <c r="AW367" s="14" t="s">
        <v>37</v>
      </c>
      <c r="AX367" s="14" t="s">
        <v>84</v>
      </c>
      <c r="AY367" s="221" t="s">
        <v>197</v>
      </c>
    </row>
    <row r="368" spans="1:65" s="2" customFormat="1" ht="21.75" customHeight="1">
      <c r="A368" s="37"/>
      <c r="B368" s="38"/>
      <c r="C368" s="237" t="s">
        <v>1265</v>
      </c>
      <c r="D368" s="237" t="s">
        <v>452</v>
      </c>
      <c r="E368" s="238" t="s">
        <v>1266</v>
      </c>
      <c r="F368" s="239" t="s">
        <v>1267</v>
      </c>
      <c r="G368" s="240" t="s">
        <v>240</v>
      </c>
      <c r="H368" s="241">
        <v>2.02</v>
      </c>
      <c r="I368" s="242"/>
      <c r="J368" s="243">
        <f>ROUND(I368*H368,2)</f>
        <v>0</v>
      </c>
      <c r="K368" s="239" t="s">
        <v>203</v>
      </c>
      <c r="L368" s="244"/>
      <c r="M368" s="245" t="s">
        <v>19</v>
      </c>
      <c r="N368" s="246" t="s">
        <v>48</v>
      </c>
      <c r="O368" s="67"/>
      <c r="P368" s="190">
        <f>O368*H368</f>
        <v>0</v>
      </c>
      <c r="Q368" s="190">
        <v>0.24399999999999999</v>
      </c>
      <c r="R368" s="190">
        <f>Q368*H368</f>
        <v>0.49287999999999998</v>
      </c>
      <c r="S368" s="190">
        <v>0</v>
      </c>
      <c r="T368" s="191">
        <f>S368*H368</f>
        <v>0</v>
      </c>
      <c r="U368" s="37"/>
      <c r="V368" s="37"/>
      <c r="W368" s="37"/>
      <c r="X368" s="37"/>
      <c r="Y368" s="37"/>
      <c r="Z368" s="37"/>
      <c r="AA368" s="37"/>
      <c r="AB368" s="37"/>
      <c r="AC368" s="37"/>
      <c r="AD368" s="37"/>
      <c r="AE368" s="37"/>
      <c r="AR368" s="192" t="s">
        <v>265</v>
      </c>
      <c r="AT368" s="192" t="s">
        <v>452</v>
      </c>
      <c r="AU368" s="192" t="s">
        <v>86</v>
      </c>
      <c r="AY368" s="20" t="s">
        <v>197</v>
      </c>
      <c r="BE368" s="193">
        <f>IF(N368="základní",J368,0)</f>
        <v>0</v>
      </c>
      <c r="BF368" s="193">
        <f>IF(N368="snížená",J368,0)</f>
        <v>0</v>
      </c>
      <c r="BG368" s="193">
        <f>IF(N368="zákl. přenesená",J368,0)</f>
        <v>0</v>
      </c>
      <c r="BH368" s="193">
        <f>IF(N368="sníž. přenesená",J368,0)</f>
        <v>0</v>
      </c>
      <c r="BI368" s="193">
        <f>IF(N368="nulová",J368,0)</f>
        <v>0</v>
      </c>
      <c r="BJ368" s="20" t="s">
        <v>84</v>
      </c>
      <c r="BK368" s="193">
        <f>ROUND(I368*H368,2)</f>
        <v>0</v>
      </c>
      <c r="BL368" s="20" t="s">
        <v>204</v>
      </c>
      <c r="BM368" s="192" t="s">
        <v>1268</v>
      </c>
    </row>
    <row r="369" spans="1:65" s="2" customFormat="1" ht="11.25">
      <c r="A369" s="37"/>
      <c r="B369" s="38"/>
      <c r="C369" s="39"/>
      <c r="D369" s="194" t="s">
        <v>206</v>
      </c>
      <c r="E369" s="39"/>
      <c r="F369" s="195" t="s">
        <v>1267</v>
      </c>
      <c r="G369" s="39"/>
      <c r="H369" s="39"/>
      <c r="I369" s="196"/>
      <c r="J369" s="39"/>
      <c r="K369" s="39"/>
      <c r="L369" s="42"/>
      <c r="M369" s="197"/>
      <c r="N369" s="198"/>
      <c r="O369" s="67"/>
      <c r="P369" s="67"/>
      <c r="Q369" s="67"/>
      <c r="R369" s="67"/>
      <c r="S369" s="67"/>
      <c r="T369" s="68"/>
      <c r="U369" s="37"/>
      <c r="V369" s="37"/>
      <c r="W369" s="37"/>
      <c r="X369" s="37"/>
      <c r="Y369" s="37"/>
      <c r="Z369" s="37"/>
      <c r="AA369" s="37"/>
      <c r="AB369" s="37"/>
      <c r="AC369" s="37"/>
      <c r="AD369" s="37"/>
      <c r="AE369" s="37"/>
      <c r="AT369" s="20" t="s">
        <v>206</v>
      </c>
      <c r="AU369" s="20" t="s">
        <v>86</v>
      </c>
    </row>
    <row r="370" spans="1:65" s="13" customFormat="1" ht="11.25">
      <c r="B370" s="201"/>
      <c r="C370" s="202"/>
      <c r="D370" s="194" t="s">
        <v>210</v>
      </c>
      <c r="E370" s="203" t="s">
        <v>19</v>
      </c>
      <c r="F370" s="204" t="s">
        <v>1028</v>
      </c>
      <c r="G370" s="202"/>
      <c r="H370" s="203" t="s">
        <v>19</v>
      </c>
      <c r="I370" s="205"/>
      <c r="J370" s="202"/>
      <c r="K370" s="202"/>
      <c r="L370" s="206"/>
      <c r="M370" s="207"/>
      <c r="N370" s="208"/>
      <c r="O370" s="208"/>
      <c r="P370" s="208"/>
      <c r="Q370" s="208"/>
      <c r="R370" s="208"/>
      <c r="S370" s="208"/>
      <c r="T370" s="209"/>
      <c r="AT370" s="210" t="s">
        <v>210</v>
      </c>
      <c r="AU370" s="210" t="s">
        <v>86</v>
      </c>
      <c r="AV370" s="13" t="s">
        <v>84</v>
      </c>
      <c r="AW370" s="13" t="s">
        <v>37</v>
      </c>
      <c r="AX370" s="13" t="s">
        <v>77</v>
      </c>
      <c r="AY370" s="210" t="s">
        <v>197</v>
      </c>
    </row>
    <row r="371" spans="1:65" s="14" customFormat="1" ht="11.25">
      <c r="B371" s="211"/>
      <c r="C371" s="212"/>
      <c r="D371" s="194" t="s">
        <v>210</v>
      </c>
      <c r="E371" s="213" t="s">
        <v>19</v>
      </c>
      <c r="F371" s="214" t="s">
        <v>1269</v>
      </c>
      <c r="G371" s="212"/>
      <c r="H371" s="215">
        <v>2.02</v>
      </c>
      <c r="I371" s="216"/>
      <c r="J371" s="212"/>
      <c r="K371" s="212"/>
      <c r="L371" s="217"/>
      <c r="M371" s="218"/>
      <c r="N371" s="219"/>
      <c r="O371" s="219"/>
      <c r="P371" s="219"/>
      <c r="Q371" s="219"/>
      <c r="R371" s="219"/>
      <c r="S371" s="219"/>
      <c r="T371" s="220"/>
      <c r="AT371" s="221" t="s">
        <v>210</v>
      </c>
      <c r="AU371" s="221" t="s">
        <v>86</v>
      </c>
      <c r="AV371" s="14" t="s">
        <v>86</v>
      </c>
      <c r="AW371" s="14" t="s">
        <v>37</v>
      </c>
      <c r="AX371" s="14" t="s">
        <v>84</v>
      </c>
      <c r="AY371" s="221" t="s">
        <v>197</v>
      </c>
    </row>
    <row r="372" spans="1:65" s="2" customFormat="1" ht="24.2" customHeight="1">
      <c r="A372" s="37"/>
      <c r="B372" s="38"/>
      <c r="C372" s="237" t="s">
        <v>1270</v>
      </c>
      <c r="D372" s="237" t="s">
        <v>452</v>
      </c>
      <c r="E372" s="238" t="s">
        <v>1271</v>
      </c>
      <c r="F372" s="239" t="s">
        <v>1272</v>
      </c>
      <c r="G372" s="240" t="s">
        <v>240</v>
      </c>
      <c r="H372" s="241">
        <v>2.02</v>
      </c>
      <c r="I372" s="242"/>
      <c r="J372" s="243">
        <f>ROUND(I372*H372,2)</f>
        <v>0</v>
      </c>
      <c r="K372" s="239" t="s">
        <v>203</v>
      </c>
      <c r="L372" s="244"/>
      <c r="M372" s="245" t="s">
        <v>19</v>
      </c>
      <c r="N372" s="246" t="s">
        <v>48</v>
      </c>
      <c r="O372" s="67"/>
      <c r="P372" s="190">
        <f>O372*H372</f>
        <v>0</v>
      </c>
      <c r="Q372" s="190">
        <v>0.16400000000000001</v>
      </c>
      <c r="R372" s="190">
        <f>Q372*H372</f>
        <v>0.33128000000000002</v>
      </c>
      <c r="S372" s="190">
        <v>0</v>
      </c>
      <c r="T372" s="191">
        <f>S372*H372</f>
        <v>0</v>
      </c>
      <c r="U372" s="37"/>
      <c r="V372" s="37"/>
      <c r="W372" s="37"/>
      <c r="X372" s="37"/>
      <c r="Y372" s="37"/>
      <c r="Z372" s="37"/>
      <c r="AA372" s="37"/>
      <c r="AB372" s="37"/>
      <c r="AC372" s="37"/>
      <c r="AD372" s="37"/>
      <c r="AE372" s="37"/>
      <c r="AR372" s="192" t="s">
        <v>265</v>
      </c>
      <c r="AT372" s="192" t="s">
        <v>452</v>
      </c>
      <c r="AU372" s="192" t="s">
        <v>86</v>
      </c>
      <c r="AY372" s="20" t="s">
        <v>197</v>
      </c>
      <c r="BE372" s="193">
        <f>IF(N372="základní",J372,0)</f>
        <v>0</v>
      </c>
      <c r="BF372" s="193">
        <f>IF(N372="snížená",J372,0)</f>
        <v>0</v>
      </c>
      <c r="BG372" s="193">
        <f>IF(N372="zákl. přenesená",J372,0)</f>
        <v>0</v>
      </c>
      <c r="BH372" s="193">
        <f>IF(N372="sníž. přenesená",J372,0)</f>
        <v>0</v>
      </c>
      <c r="BI372" s="193">
        <f>IF(N372="nulová",J372,0)</f>
        <v>0</v>
      </c>
      <c r="BJ372" s="20" t="s">
        <v>84</v>
      </c>
      <c r="BK372" s="193">
        <f>ROUND(I372*H372,2)</f>
        <v>0</v>
      </c>
      <c r="BL372" s="20" t="s">
        <v>204</v>
      </c>
      <c r="BM372" s="192" t="s">
        <v>1273</v>
      </c>
    </row>
    <row r="373" spans="1:65" s="2" customFormat="1" ht="11.25">
      <c r="A373" s="37"/>
      <c r="B373" s="38"/>
      <c r="C373" s="39"/>
      <c r="D373" s="194" t="s">
        <v>206</v>
      </c>
      <c r="E373" s="39"/>
      <c r="F373" s="195" t="s">
        <v>1272</v>
      </c>
      <c r="G373" s="39"/>
      <c r="H373" s="39"/>
      <c r="I373" s="196"/>
      <c r="J373" s="39"/>
      <c r="K373" s="39"/>
      <c r="L373" s="42"/>
      <c r="M373" s="197"/>
      <c r="N373" s="198"/>
      <c r="O373" s="67"/>
      <c r="P373" s="67"/>
      <c r="Q373" s="67"/>
      <c r="R373" s="67"/>
      <c r="S373" s="67"/>
      <c r="T373" s="68"/>
      <c r="U373" s="37"/>
      <c r="V373" s="37"/>
      <c r="W373" s="37"/>
      <c r="X373" s="37"/>
      <c r="Y373" s="37"/>
      <c r="Z373" s="37"/>
      <c r="AA373" s="37"/>
      <c r="AB373" s="37"/>
      <c r="AC373" s="37"/>
      <c r="AD373" s="37"/>
      <c r="AE373" s="37"/>
      <c r="AT373" s="20" t="s">
        <v>206</v>
      </c>
      <c r="AU373" s="20" t="s">
        <v>86</v>
      </c>
    </row>
    <row r="374" spans="1:65" s="13" customFormat="1" ht="11.25">
      <c r="B374" s="201"/>
      <c r="C374" s="202"/>
      <c r="D374" s="194" t="s">
        <v>210</v>
      </c>
      <c r="E374" s="203" t="s">
        <v>19</v>
      </c>
      <c r="F374" s="204" t="s">
        <v>1028</v>
      </c>
      <c r="G374" s="202"/>
      <c r="H374" s="203" t="s">
        <v>19</v>
      </c>
      <c r="I374" s="205"/>
      <c r="J374" s="202"/>
      <c r="K374" s="202"/>
      <c r="L374" s="206"/>
      <c r="M374" s="207"/>
      <c r="N374" s="208"/>
      <c r="O374" s="208"/>
      <c r="P374" s="208"/>
      <c r="Q374" s="208"/>
      <c r="R374" s="208"/>
      <c r="S374" s="208"/>
      <c r="T374" s="209"/>
      <c r="AT374" s="210" t="s">
        <v>210</v>
      </c>
      <c r="AU374" s="210" t="s">
        <v>86</v>
      </c>
      <c r="AV374" s="13" t="s">
        <v>84</v>
      </c>
      <c r="AW374" s="13" t="s">
        <v>37</v>
      </c>
      <c r="AX374" s="13" t="s">
        <v>77</v>
      </c>
      <c r="AY374" s="210" t="s">
        <v>197</v>
      </c>
    </row>
    <row r="375" spans="1:65" s="14" customFormat="1" ht="11.25">
      <c r="B375" s="211"/>
      <c r="C375" s="212"/>
      <c r="D375" s="194" t="s">
        <v>210</v>
      </c>
      <c r="E375" s="213" t="s">
        <v>19</v>
      </c>
      <c r="F375" s="214" t="s">
        <v>1269</v>
      </c>
      <c r="G375" s="212"/>
      <c r="H375" s="215">
        <v>2.02</v>
      </c>
      <c r="I375" s="216"/>
      <c r="J375" s="212"/>
      <c r="K375" s="212"/>
      <c r="L375" s="217"/>
      <c r="M375" s="218"/>
      <c r="N375" s="219"/>
      <c r="O375" s="219"/>
      <c r="P375" s="219"/>
      <c r="Q375" s="219"/>
      <c r="R375" s="219"/>
      <c r="S375" s="219"/>
      <c r="T375" s="220"/>
      <c r="AT375" s="221" t="s">
        <v>210</v>
      </c>
      <c r="AU375" s="221" t="s">
        <v>86</v>
      </c>
      <c r="AV375" s="14" t="s">
        <v>86</v>
      </c>
      <c r="AW375" s="14" t="s">
        <v>37</v>
      </c>
      <c r="AX375" s="14" t="s">
        <v>84</v>
      </c>
      <c r="AY375" s="221" t="s">
        <v>197</v>
      </c>
    </row>
    <row r="376" spans="1:65" s="2" customFormat="1" ht="33" customHeight="1">
      <c r="A376" s="37"/>
      <c r="B376" s="38"/>
      <c r="C376" s="181" t="s">
        <v>1274</v>
      </c>
      <c r="D376" s="181" t="s">
        <v>199</v>
      </c>
      <c r="E376" s="182" t="s">
        <v>481</v>
      </c>
      <c r="F376" s="183" t="s">
        <v>482</v>
      </c>
      <c r="G376" s="184" t="s">
        <v>259</v>
      </c>
      <c r="H376" s="185">
        <v>13.86</v>
      </c>
      <c r="I376" s="186"/>
      <c r="J376" s="187">
        <f>ROUND(I376*H376,2)</f>
        <v>0</v>
      </c>
      <c r="K376" s="183" t="s">
        <v>217</v>
      </c>
      <c r="L376" s="42"/>
      <c r="M376" s="188" t="s">
        <v>19</v>
      </c>
      <c r="N376" s="189" t="s">
        <v>48</v>
      </c>
      <c r="O376" s="67"/>
      <c r="P376" s="190">
        <f>O376*H376</f>
        <v>0</v>
      </c>
      <c r="Q376" s="190">
        <v>2.2563399999999998</v>
      </c>
      <c r="R376" s="190">
        <f>Q376*H376</f>
        <v>31.272872399999997</v>
      </c>
      <c r="S376" s="190">
        <v>0</v>
      </c>
      <c r="T376" s="191">
        <f>S376*H376</f>
        <v>0</v>
      </c>
      <c r="U376" s="37"/>
      <c r="V376" s="37"/>
      <c r="W376" s="37"/>
      <c r="X376" s="37"/>
      <c r="Y376" s="37"/>
      <c r="Z376" s="37"/>
      <c r="AA376" s="37"/>
      <c r="AB376" s="37"/>
      <c r="AC376" s="37"/>
      <c r="AD376" s="37"/>
      <c r="AE376" s="37"/>
      <c r="AR376" s="192" t="s">
        <v>204</v>
      </c>
      <c r="AT376" s="192" t="s">
        <v>199</v>
      </c>
      <c r="AU376" s="192" t="s">
        <v>86</v>
      </c>
      <c r="AY376" s="20" t="s">
        <v>197</v>
      </c>
      <c r="BE376" s="193">
        <f>IF(N376="základní",J376,0)</f>
        <v>0</v>
      </c>
      <c r="BF376" s="193">
        <f>IF(N376="snížená",J376,0)</f>
        <v>0</v>
      </c>
      <c r="BG376" s="193">
        <f>IF(N376="zákl. přenesená",J376,0)</f>
        <v>0</v>
      </c>
      <c r="BH376" s="193">
        <f>IF(N376="sníž. přenesená",J376,0)</f>
        <v>0</v>
      </c>
      <c r="BI376" s="193">
        <f>IF(N376="nulová",J376,0)</f>
        <v>0</v>
      </c>
      <c r="BJ376" s="20" t="s">
        <v>84</v>
      </c>
      <c r="BK376" s="193">
        <f>ROUND(I376*H376,2)</f>
        <v>0</v>
      </c>
      <c r="BL376" s="20" t="s">
        <v>204</v>
      </c>
      <c r="BM376" s="192" t="s">
        <v>483</v>
      </c>
    </row>
    <row r="377" spans="1:65" s="2" customFormat="1" ht="19.5">
      <c r="A377" s="37"/>
      <c r="B377" s="38"/>
      <c r="C377" s="39"/>
      <c r="D377" s="194" t="s">
        <v>206</v>
      </c>
      <c r="E377" s="39"/>
      <c r="F377" s="195" t="s">
        <v>484</v>
      </c>
      <c r="G377" s="39"/>
      <c r="H377" s="39"/>
      <c r="I377" s="196"/>
      <c r="J377" s="39"/>
      <c r="K377" s="39"/>
      <c r="L377" s="42"/>
      <c r="M377" s="197"/>
      <c r="N377" s="198"/>
      <c r="O377" s="67"/>
      <c r="P377" s="67"/>
      <c r="Q377" s="67"/>
      <c r="R377" s="67"/>
      <c r="S377" s="67"/>
      <c r="T377" s="68"/>
      <c r="U377" s="37"/>
      <c r="V377" s="37"/>
      <c r="W377" s="37"/>
      <c r="X377" s="37"/>
      <c r="Y377" s="37"/>
      <c r="Z377" s="37"/>
      <c r="AA377" s="37"/>
      <c r="AB377" s="37"/>
      <c r="AC377" s="37"/>
      <c r="AD377" s="37"/>
      <c r="AE377" s="37"/>
      <c r="AT377" s="20" t="s">
        <v>206</v>
      </c>
      <c r="AU377" s="20" t="s">
        <v>86</v>
      </c>
    </row>
    <row r="378" spans="1:65" s="2" customFormat="1" ht="11.25">
      <c r="A378" s="37"/>
      <c r="B378" s="38"/>
      <c r="C378" s="39"/>
      <c r="D378" s="199" t="s">
        <v>208</v>
      </c>
      <c r="E378" s="39"/>
      <c r="F378" s="200" t="s">
        <v>485</v>
      </c>
      <c r="G378" s="39"/>
      <c r="H378" s="39"/>
      <c r="I378" s="196"/>
      <c r="J378" s="39"/>
      <c r="K378" s="39"/>
      <c r="L378" s="42"/>
      <c r="M378" s="197"/>
      <c r="N378" s="198"/>
      <c r="O378" s="67"/>
      <c r="P378" s="67"/>
      <c r="Q378" s="67"/>
      <c r="R378" s="67"/>
      <c r="S378" s="67"/>
      <c r="T378" s="68"/>
      <c r="U378" s="37"/>
      <c r="V378" s="37"/>
      <c r="W378" s="37"/>
      <c r="X378" s="37"/>
      <c r="Y378" s="37"/>
      <c r="Z378" s="37"/>
      <c r="AA378" s="37"/>
      <c r="AB378" s="37"/>
      <c r="AC378" s="37"/>
      <c r="AD378" s="37"/>
      <c r="AE378" s="37"/>
      <c r="AT378" s="20" t="s">
        <v>208</v>
      </c>
      <c r="AU378" s="20" t="s">
        <v>86</v>
      </c>
    </row>
    <row r="379" spans="1:65" s="2" customFormat="1" ht="19.5">
      <c r="A379" s="37"/>
      <c r="B379" s="38"/>
      <c r="C379" s="39"/>
      <c r="D379" s="194" t="s">
        <v>252</v>
      </c>
      <c r="E379" s="39"/>
      <c r="F379" s="222" t="s">
        <v>486</v>
      </c>
      <c r="G379" s="39"/>
      <c r="H379" s="39"/>
      <c r="I379" s="196"/>
      <c r="J379" s="39"/>
      <c r="K379" s="39"/>
      <c r="L379" s="42"/>
      <c r="M379" s="197"/>
      <c r="N379" s="198"/>
      <c r="O379" s="67"/>
      <c r="P379" s="67"/>
      <c r="Q379" s="67"/>
      <c r="R379" s="67"/>
      <c r="S379" s="67"/>
      <c r="T379" s="68"/>
      <c r="U379" s="37"/>
      <c r="V379" s="37"/>
      <c r="W379" s="37"/>
      <c r="X379" s="37"/>
      <c r="Y379" s="37"/>
      <c r="Z379" s="37"/>
      <c r="AA379" s="37"/>
      <c r="AB379" s="37"/>
      <c r="AC379" s="37"/>
      <c r="AD379" s="37"/>
      <c r="AE379" s="37"/>
      <c r="AT379" s="20" t="s">
        <v>252</v>
      </c>
      <c r="AU379" s="20" t="s">
        <v>86</v>
      </c>
    </row>
    <row r="380" spans="1:65" s="13" customFormat="1" ht="11.25">
      <c r="B380" s="201"/>
      <c r="C380" s="202"/>
      <c r="D380" s="194" t="s">
        <v>210</v>
      </c>
      <c r="E380" s="203" t="s">
        <v>19</v>
      </c>
      <c r="F380" s="204" t="s">
        <v>487</v>
      </c>
      <c r="G380" s="202"/>
      <c r="H380" s="203" t="s">
        <v>19</v>
      </c>
      <c r="I380" s="205"/>
      <c r="J380" s="202"/>
      <c r="K380" s="202"/>
      <c r="L380" s="206"/>
      <c r="M380" s="207"/>
      <c r="N380" s="208"/>
      <c r="O380" s="208"/>
      <c r="P380" s="208"/>
      <c r="Q380" s="208"/>
      <c r="R380" s="208"/>
      <c r="S380" s="208"/>
      <c r="T380" s="209"/>
      <c r="AT380" s="210" t="s">
        <v>210</v>
      </c>
      <c r="AU380" s="210" t="s">
        <v>86</v>
      </c>
      <c r="AV380" s="13" t="s">
        <v>84</v>
      </c>
      <c r="AW380" s="13" t="s">
        <v>37</v>
      </c>
      <c r="AX380" s="13" t="s">
        <v>77</v>
      </c>
      <c r="AY380" s="210" t="s">
        <v>197</v>
      </c>
    </row>
    <row r="381" spans="1:65" s="14" customFormat="1" ht="11.25">
      <c r="B381" s="211"/>
      <c r="C381" s="212"/>
      <c r="D381" s="194" t="s">
        <v>210</v>
      </c>
      <c r="E381" s="213" t="s">
        <v>19</v>
      </c>
      <c r="F381" s="214" t="s">
        <v>1275</v>
      </c>
      <c r="G381" s="212"/>
      <c r="H381" s="215">
        <v>13.86</v>
      </c>
      <c r="I381" s="216"/>
      <c r="J381" s="212"/>
      <c r="K381" s="212"/>
      <c r="L381" s="217"/>
      <c r="M381" s="218"/>
      <c r="N381" s="219"/>
      <c r="O381" s="219"/>
      <c r="P381" s="219"/>
      <c r="Q381" s="219"/>
      <c r="R381" s="219"/>
      <c r="S381" s="219"/>
      <c r="T381" s="220"/>
      <c r="AT381" s="221" t="s">
        <v>210</v>
      </c>
      <c r="AU381" s="221" t="s">
        <v>86</v>
      </c>
      <c r="AV381" s="14" t="s">
        <v>86</v>
      </c>
      <c r="AW381" s="14" t="s">
        <v>37</v>
      </c>
      <c r="AX381" s="14" t="s">
        <v>84</v>
      </c>
      <c r="AY381" s="221" t="s">
        <v>197</v>
      </c>
    </row>
    <row r="382" spans="1:65" s="2" customFormat="1" ht="24.2" customHeight="1">
      <c r="A382" s="37"/>
      <c r="B382" s="38"/>
      <c r="C382" s="181" t="s">
        <v>1276</v>
      </c>
      <c r="D382" s="181" t="s">
        <v>199</v>
      </c>
      <c r="E382" s="182" t="s">
        <v>662</v>
      </c>
      <c r="F382" s="183" t="s">
        <v>663</v>
      </c>
      <c r="G382" s="184" t="s">
        <v>240</v>
      </c>
      <c r="H382" s="185">
        <v>30.85</v>
      </c>
      <c r="I382" s="186"/>
      <c r="J382" s="187">
        <f>ROUND(I382*H382,2)</f>
        <v>0</v>
      </c>
      <c r="K382" s="183" t="s">
        <v>203</v>
      </c>
      <c r="L382" s="42"/>
      <c r="M382" s="188" t="s">
        <v>19</v>
      </c>
      <c r="N382" s="189" t="s">
        <v>48</v>
      </c>
      <c r="O382" s="67"/>
      <c r="P382" s="190">
        <f>O382*H382</f>
        <v>0</v>
      </c>
      <c r="Q382" s="190">
        <v>0</v>
      </c>
      <c r="R382" s="190">
        <f>Q382*H382</f>
        <v>0</v>
      </c>
      <c r="S382" s="190">
        <v>0</v>
      </c>
      <c r="T382" s="191">
        <f>S382*H382</f>
        <v>0</v>
      </c>
      <c r="U382" s="37"/>
      <c r="V382" s="37"/>
      <c r="W382" s="37"/>
      <c r="X382" s="37"/>
      <c r="Y382" s="37"/>
      <c r="Z382" s="37"/>
      <c r="AA382" s="37"/>
      <c r="AB382" s="37"/>
      <c r="AC382" s="37"/>
      <c r="AD382" s="37"/>
      <c r="AE382" s="37"/>
      <c r="AR382" s="192" t="s">
        <v>204</v>
      </c>
      <c r="AT382" s="192" t="s">
        <v>199</v>
      </c>
      <c r="AU382" s="192" t="s">
        <v>86</v>
      </c>
      <c r="AY382" s="20" t="s">
        <v>197</v>
      </c>
      <c r="BE382" s="193">
        <f>IF(N382="základní",J382,0)</f>
        <v>0</v>
      </c>
      <c r="BF382" s="193">
        <f>IF(N382="snížená",J382,0)</f>
        <v>0</v>
      </c>
      <c r="BG382" s="193">
        <f>IF(N382="zákl. přenesená",J382,0)</f>
        <v>0</v>
      </c>
      <c r="BH382" s="193">
        <f>IF(N382="sníž. přenesená",J382,0)</f>
        <v>0</v>
      </c>
      <c r="BI382" s="193">
        <f>IF(N382="nulová",J382,0)</f>
        <v>0</v>
      </c>
      <c r="BJ382" s="20" t="s">
        <v>84</v>
      </c>
      <c r="BK382" s="193">
        <f>ROUND(I382*H382,2)</f>
        <v>0</v>
      </c>
      <c r="BL382" s="20" t="s">
        <v>204</v>
      </c>
      <c r="BM382" s="192" t="s">
        <v>1277</v>
      </c>
    </row>
    <row r="383" spans="1:65" s="2" customFormat="1" ht="19.5">
      <c r="A383" s="37"/>
      <c r="B383" s="38"/>
      <c r="C383" s="39"/>
      <c r="D383" s="194" t="s">
        <v>206</v>
      </c>
      <c r="E383" s="39"/>
      <c r="F383" s="195" t="s">
        <v>665</v>
      </c>
      <c r="G383" s="39"/>
      <c r="H383" s="39"/>
      <c r="I383" s="196"/>
      <c r="J383" s="39"/>
      <c r="K383" s="39"/>
      <c r="L383" s="42"/>
      <c r="M383" s="197"/>
      <c r="N383" s="198"/>
      <c r="O383" s="67"/>
      <c r="P383" s="67"/>
      <c r="Q383" s="67"/>
      <c r="R383" s="67"/>
      <c r="S383" s="67"/>
      <c r="T383" s="68"/>
      <c r="U383" s="37"/>
      <c r="V383" s="37"/>
      <c r="W383" s="37"/>
      <c r="X383" s="37"/>
      <c r="Y383" s="37"/>
      <c r="Z383" s="37"/>
      <c r="AA383" s="37"/>
      <c r="AB383" s="37"/>
      <c r="AC383" s="37"/>
      <c r="AD383" s="37"/>
      <c r="AE383" s="37"/>
      <c r="AT383" s="20" t="s">
        <v>206</v>
      </c>
      <c r="AU383" s="20" t="s">
        <v>86</v>
      </c>
    </row>
    <row r="384" spans="1:65" s="2" customFormat="1" ht="11.25">
      <c r="A384" s="37"/>
      <c r="B384" s="38"/>
      <c r="C384" s="39"/>
      <c r="D384" s="199" t="s">
        <v>208</v>
      </c>
      <c r="E384" s="39"/>
      <c r="F384" s="200" t="s">
        <v>666</v>
      </c>
      <c r="G384" s="39"/>
      <c r="H384" s="39"/>
      <c r="I384" s="196"/>
      <c r="J384" s="39"/>
      <c r="K384" s="39"/>
      <c r="L384" s="42"/>
      <c r="M384" s="197"/>
      <c r="N384" s="198"/>
      <c r="O384" s="67"/>
      <c r="P384" s="67"/>
      <c r="Q384" s="67"/>
      <c r="R384" s="67"/>
      <c r="S384" s="67"/>
      <c r="T384" s="68"/>
      <c r="U384" s="37"/>
      <c r="V384" s="37"/>
      <c r="W384" s="37"/>
      <c r="X384" s="37"/>
      <c r="Y384" s="37"/>
      <c r="Z384" s="37"/>
      <c r="AA384" s="37"/>
      <c r="AB384" s="37"/>
      <c r="AC384" s="37"/>
      <c r="AD384" s="37"/>
      <c r="AE384" s="37"/>
      <c r="AT384" s="20" t="s">
        <v>208</v>
      </c>
      <c r="AU384" s="20" t="s">
        <v>86</v>
      </c>
    </row>
    <row r="385" spans="1:65" s="13" customFormat="1" ht="33.75">
      <c r="B385" s="201"/>
      <c r="C385" s="202"/>
      <c r="D385" s="194" t="s">
        <v>210</v>
      </c>
      <c r="E385" s="203" t="s">
        <v>19</v>
      </c>
      <c r="F385" s="204" t="s">
        <v>1278</v>
      </c>
      <c r="G385" s="202"/>
      <c r="H385" s="203" t="s">
        <v>19</v>
      </c>
      <c r="I385" s="205"/>
      <c r="J385" s="202"/>
      <c r="K385" s="202"/>
      <c r="L385" s="206"/>
      <c r="M385" s="207"/>
      <c r="N385" s="208"/>
      <c r="O385" s="208"/>
      <c r="P385" s="208"/>
      <c r="Q385" s="208"/>
      <c r="R385" s="208"/>
      <c r="S385" s="208"/>
      <c r="T385" s="209"/>
      <c r="AT385" s="210" t="s">
        <v>210</v>
      </c>
      <c r="AU385" s="210" t="s">
        <v>86</v>
      </c>
      <c r="AV385" s="13" t="s">
        <v>84</v>
      </c>
      <c r="AW385" s="13" t="s">
        <v>37</v>
      </c>
      <c r="AX385" s="13" t="s">
        <v>77</v>
      </c>
      <c r="AY385" s="210" t="s">
        <v>197</v>
      </c>
    </row>
    <row r="386" spans="1:65" s="14" customFormat="1" ht="11.25">
      <c r="B386" s="211"/>
      <c r="C386" s="212"/>
      <c r="D386" s="194" t="s">
        <v>210</v>
      </c>
      <c r="E386" s="213" t="s">
        <v>19</v>
      </c>
      <c r="F386" s="214" t="s">
        <v>1279</v>
      </c>
      <c r="G386" s="212"/>
      <c r="H386" s="215">
        <v>12.3</v>
      </c>
      <c r="I386" s="216"/>
      <c r="J386" s="212"/>
      <c r="K386" s="212"/>
      <c r="L386" s="217"/>
      <c r="M386" s="218"/>
      <c r="N386" s="219"/>
      <c r="O386" s="219"/>
      <c r="P386" s="219"/>
      <c r="Q386" s="219"/>
      <c r="R386" s="219"/>
      <c r="S386" s="219"/>
      <c r="T386" s="220"/>
      <c r="AT386" s="221" t="s">
        <v>210</v>
      </c>
      <c r="AU386" s="221" t="s">
        <v>86</v>
      </c>
      <c r="AV386" s="14" t="s">
        <v>86</v>
      </c>
      <c r="AW386" s="14" t="s">
        <v>37</v>
      </c>
      <c r="AX386" s="14" t="s">
        <v>77</v>
      </c>
      <c r="AY386" s="221" t="s">
        <v>197</v>
      </c>
    </row>
    <row r="387" spans="1:65" s="14" customFormat="1" ht="11.25">
      <c r="B387" s="211"/>
      <c r="C387" s="212"/>
      <c r="D387" s="194" t="s">
        <v>210</v>
      </c>
      <c r="E387" s="213" t="s">
        <v>19</v>
      </c>
      <c r="F387" s="214" t="s">
        <v>1280</v>
      </c>
      <c r="G387" s="212"/>
      <c r="H387" s="215">
        <v>6.25</v>
      </c>
      <c r="I387" s="216"/>
      <c r="J387" s="212"/>
      <c r="K387" s="212"/>
      <c r="L387" s="217"/>
      <c r="M387" s="218"/>
      <c r="N387" s="219"/>
      <c r="O387" s="219"/>
      <c r="P387" s="219"/>
      <c r="Q387" s="219"/>
      <c r="R387" s="219"/>
      <c r="S387" s="219"/>
      <c r="T387" s="220"/>
      <c r="AT387" s="221" t="s">
        <v>210</v>
      </c>
      <c r="AU387" s="221" t="s">
        <v>86</v>
      </c>
      <c r="AV387" s="14" t="s">
        <v>86</v>
      </c>
      <c r="AW387" s="14" t="s">
        <v>37</v>
      </c>
      <c r="AX387" s="14" t="s">
        <v>77</v>
      </c>
      <c r="AY387" s="221" t="s">
        <v>197</v>
      </c>
    </row>
    <row r="388" spans="1:65" s="14" customFormat="1" ht="22.5">
      <c r="B388" s="211"/>
      <c r="C388" s="212"/>
      <c r="D388" s="194" t="s">
        <v>210</v>
      </c>
      <c r="E388" s="213" t="s">
        <v>19</v>
      </c>
      <c r="F388" s="214" t="s">
        <v>1281</v>
      </c>
      <c r="G388" s="212"/>
      <c r="H388" s="215">
        <v>12.3</v>
      </c>
      <c r="I388" s="216"/>
      <c r="J388" s="212"/>
      <c r="K388" s="212"/>
      <c r="L388" s="217"/>
      <c r="M388" s="218"/>
      <c r="N388" s="219"/>
      <c r="O388" s="219"/>
      <c r="P388" s="219"/>
      <c r="Q388" s="219"/>
      <c r="R388" s="219"/>
      <c r="S388" s="219"/>
      <c r="T388" s="220"/>
      <c r="AT388" s="221" t="s">
        <v>210</v>
      </c>
      <c r="AU388" s="221" t="s">
        <v>86</v>
      </c>
      <c r="AV388" s="14" t="s">
        <v>86</v>
      </c>
      <c r="AW388" s="14" t="s">
        <v>37</v>
      </c>
      <c r="AX388" s="14" t="s">
        <v>77</v>
      </c>
      <c r="AY388" s="221" t="s">
        <v>197</v>
      </c>
    </row>
    <row r="389" spans="1:65" s="15" customFormat="1" ht="11.25">
      <c r="B389" s="223"/>
      <c r="C389" s="224"/>
      <c r="D389" s="194" t="s">
        <v>210</v>
      </c>
      <c r="E389" s="225" t="s">
        <v>19</v>
      </c>
      <c r="F389" s="226" t="s">
        <v>295</v>
      </c>
      <c r="G389" s="224"/>
      <c r="H389" s="227">
        <v>30.85</v>
      </c>
      <c r="I389" s="228"/>
      <c r="J389" s="224"/>
      <c r="K389" s="224"/>
      <c r="L389" s="229"/>
      <c r="M389" s="230"/>
      <c r="N389" s="231"/>
      <c r="O389" s="231"/>
      <c r="P389" s="231"/>
      <c r="Q389" s="231"/>
      <c r="R389" s="231"/>
      <c r="S389" s="231"/>
      <c r="T389" s="232"/>
      <c r="AT389" s="233" t="s">
        <v>210</v>
      </c>
      <c r="AU389" s="233" t="s">
        <v>86</v>
      </c>
      <c r="AV389" s="15" t="s">
        <v>204</v>
      </c>
      <c r="AW389" s="15" t="s">
        <v>37</v>
      </c>
      <c r="AX389" s="15" t="s">
        <v>84</v>
      </c>
      <c r="AY389" s="233" t="s">
        <v>197</v>
      </c>
    </row>
    <row r="390" spans="1:65" s="12" customFormat="1" ht="22.9" customHeight="1">
      <c r="B390" s="165"/>
      <c r="C390" s="166"/>
      <c r="D390" s="167" t="s">
        <v>76</v>
      </c>
      <c r="E390" s="179" t="s">
        <v>318</v>
      </c>
      <c r="F390" s="179" t="s">
        <v>319</v>
      </c>
      <c r="G390" s="166"/>
      <c r="H390" s="166"/>
      <c r="I390" s="169"/>
      <c r="J390" s="180">
        <f>BK390</f>
        <v>0</v>
      </c>
      <c r="K390" s="166"/>
      <c r="L390" s="171"/>
      <c r="M390" s="172"/>
      <c r="N390" s="173"/>
      <c r="O390" s="173"/>
      <c r="P390" s="174">
        <f>SUM(P391:P408)</f>
        <v>0</v>
      </c>
      <c r="Q390" s="173"/>
      <c r="R390" s="174">
        <f>SUM(R391:R408)</f>
        <v>0</v>
      </c>
      <c r="S390" s="173"/>
      <c r="T390" s="175">
        <f>SUM(T391:T408)</f>
        <v>0</v>
      </c>
      <c r="AR390" s="176" t="s">
        <v>84</v>
      </c>
      <c r="AT390" s="177" t="s">
        <v>76</v>
      </c>
      <c r="AU390" s="177" t="s">
        <v>84</v>
      </c>
      <c r="AY390" s="176" t="s">
        <v>197</v>
      </c>
      <c r="BK390" s="178">
        <f>SUM(BK391:BK408)</f>
        <v>0</v>
      </c>
    </row>
    <row r="391" spans="1:65" s="2" customFormat="1" ht="21.75" customHeight="1">
      <c r="A391" s="37"/>
      <c r="B391" s="38"/>
      <c r="C391" s="181" t="s">
        <v>1282</v>
      </c>
      <c r="D391" s="181" t="s">
        <v>199</v>
      </c>
      <c r="E391" s="182" t="s">
        <v>338</v>
      </c>
      <c r="F391" s="183" t="s">
        <v>339</v>
      </c>
      <c r="G391" s="184" t="s">
        <v>323</v>
      </c>
      <c r="H391" s="185">
        <v>2.125</v>
      </c>
      <c r="I391" s="186"/>
      <c r="J391" s="187">
        <f>ROUND(I391*H391,2)</f>
        <v>0</v>
      </c>
      <c r="K391" s="183" t="s">
        <v>203</v>
      </c>
      <c r="L391" s="42"/>
      <c r="M391" s="188" t="s">
        <v>19</v>
      </c>
      <c r="N391" s="189" t="s">
        <v>48</v>
      </c>
      <c r="O391" s="67"/>
      <c r="P391" s="190">
        <f>O391*H391</f>
        <v>0</v>
      </c>
      <c r="Q391" s="190">
        <v>0</v>
      </c>
      <c r="R391" s="190">
        <f>Q391*H391</f>
        <v>0</v>
      </c>
      <c r="S391" s="190">
        <v>0</v>
      </c>
      <c r="T391" s="191">
        <f>S391*H391</f>
        <v>0</v>
      </c>
      <c r="U391" s="37"/>
      <c r="V391" s="37"/>
      <c r="W391" s="37"/>
      <c r="X391" s="37"/>
      <c r="Y391" s="37"/>
      <c r="Z391" s="37"/>
      <c r="AA391" s="37"/>
      <c r="AB391" s="37"/>
      <c r="AC391" s="37"/>
      <c r="AD391" s="37"/>
      <c r="AE391" s="37"/>
      <c r="AR391" s="192" t="s">
        <v>204</v>
      </c>
      <c r="AT391" s="192" t="s">
        <v>199</v>
      </c>
      <c r="AU391" s="192" t="s">
        <v>86</v>
      </c>
      <c r="AY391" s="20" t="s">
        <v>197</v>
      </c>
      <c r="BE391" s="193">
        <f>IF(N391="základní",J391,0)</f>
        <v>0</v>
      </c>
      <c r="BF391" s="193">
        <f>IF(N391="snížená",J391,0)</f>
        <v>0</v>
      </c>
      <c r="BG391" s="193">
        <f>IF(N391="zákl. přenesená",J391,0)</f>
        <v>0</v>
      </c>
      <c r="BH391" s="193">
        <f>IF(N391="sníž. přenesená",J391,0)</f>
        <v>0</v>
      </c>
      <c r="BI391" s="193">
        <f>IF(N391="nulová",J391,0)</f>
        <v>0</v>
      </c>
      <c r="BJ391" s="20" t="s">
        <v>84</v>
      </c>
      <c r="BK391" s="193">
        <f>ROUND(I391*H391,2)</f>
        <v>0</v>
      </c>
      <c r="BL391" s="20" t="s">
        <v>204</v>
      </c>
      <c r="BM391" s="192" t="s">
        <v>1283</v>
      </c>
    </row>
    <row r="392" spans="1:65" s="2" customFormat="1" ht="19.5">
      <c r="A392" s="37"/>
      <c r="B392" s="38"/>
      <c r="C392" s="39"/>
      <c r="D392" s="194" t="s">
        <v>206</v>
      </c>
      <c r="E392" s="39"/>
      <c r="F392" s="195" t="s">
        <v>341</v>
      </c>
      <c r="G392" s="39"/>
      <c r="H392" s="39"/>
      <c r="I392" s="196"/>
      <c r="J392" s="39"/>
      <c r="K392" s="39"/>
      <c r="L392" s="42"/>
      <c r="M392" s="197"/>
      <c r="N392" s="198"/>
      <c r="O392" s="67"/>
      <c r="P392" s="67"/>
      <c r="Q392" s="67"/>
      <c r="R392" s="67"/>
      <c r="S392" s="67"/>
      <c r="T392" s="68"/>
      <c r="U392" s="37"/>
      <c r="V392" s="37"/>
      <c r="W392" s="37"/>
      <c r="X392" s="37"/>
      <c r="Y392" s="37"/>
      <c r="Z392" s="37"/>
      <c r="AA392" s="37"/>
      <c r="AB392" s="37"/>
      <c r="AC392" s="37"/>
      <c r="AD392" s="37"/>
      <c r="AE392" s="37"/>
      <c r="AT392" s="20" t="s">
        <v>206</v>
      </c>
      <c r="AU392" s="20" t="s">
        <v>86</v>
      </c>
    </row>
    <row r="393" spans="1:65" s="2" customFormat="1" ht="11.25">
      <c r="A393" s="37"/>
      <c r="B393" s="38"/>
      <c r="C393" s="39"/>
      <c r="D393" s="199" t="s">
        <v>208</v>
      </c>
      <c r="E393" s="39"/>
      <c r="F393" s="200" t="s">
        <v>342</v>
      </c>
      <c r="G393" s="39"/>
      <c r="H393" s="39"/>
      <c r="I393" s="196"/>
      <c r="J393" s="39"/>
      <c r="K393" s="39"/>
      <c r="L393" s="42"/>
      <c r="M393" s="197"/>
      <c r="N393" s="198"/>
      <c r="O393" s="67"/>
      <c r="P393" s="67"/>
      <c r="Q393" s="67"/>
      <c r="R393" s="67"/>
      <c r="S393" s="67"/>
      <c r="T393" s="68"/>
      <c r="U393" s="37"/>
      <c r="V393" s="37"/>
      <c r="W393" s="37"/>
      <c r="X393" s="37"/>
      <c r="Y393" s="37"/>
      <c r="Z393" s="37"/>
      <c r="AA393" s="37"/>
      <c r="AB393" s="37"/>
      <c r="AC393" s="37"/>
      <c r="AD393" s="37"/>
      <c r="AE393" s="37"/>
      <c r="AT393" s="20" t="s">
        <v>208</v>
      </c>
      <c r="AU393" s="20" t="s">
        <v>86</v>
      </c>
    </row>
    <row r="394" spans="1:65" s="13" customFormat="1" ht="11.25">
      <c r="B394" s="201"/>
      <c r="C394" s="202"/>
      <c r="D394" s="194" t="s">
        <v>210</v>
      </c>
      <c r="E394" s="203" t="s">
        <v>19</v>
      </c>
      <c r="F394" s="204" t="s">
        <v>674</v>
      </c>
      <c r="G394" s="202"/>
      <c r="H394" s="203" t="s">
        <v>19</v>
      </c>
      <c r="I394" s="205"/>
      <c r="J394" s="202"/>
      <c r="K394" s="202"/>
      <c r="L394" s="206"/>
      <c r="M394" s="207"/>
      <c r="N394" s="208"/>
      <c r="O394" s="208"/>
      <c r="P394" s="208"/>
      <c r="Q394" s="208"/>
      <c r="R394" s="208"/>
      <c r="S394" s="208"/>
      <c r="T394" s="209"/>
      <c r="AT394" s="210" t="s">
        <v>210</v>
      </c>
      <c r="AU394" s="210" t="s">
        <v>86</v>
      </c>
      <c r="AV394" s="13" t="s">
        <v>84</v>
      </c>
      <c r="AW394" s="13" t="s">
        <v>37</v>
      </c>
      <c r="AX394" s="13" t="s">
        <v>77</v>
      </c>
      <c r="AY394" s="210" t="s">
        <v>197</v>
      </c>
    </row>
    <row r="395" spans="1:65" s="14" customFormat="1" ht="11.25">
      <c r="B395" s="211"/>
      <c r="C395" s="212"/>
      <c r="D395" s="194" t="s">
        <v>210</v>
      </c>
      <c r="E395" s="213" t="s">
        <v>19</v>
      </c>
      <c r="F395" s="214" t="s">
        <v>1284</v>
      </c>
      <c r="G395" s="212"/>
      <c r="H395" s="215">
        <v>2.125</v>
      </c>
      <c r="I395" s="216"/>
      <c r="J395" s="212"/>
      <c r="K395" s="212"/>
      <c r="L395" s="217"/>
      <c r="M395" s="218"/>
      <c r="N395" s="219"/>
      <c r="O395" s="219"/>
      <c r="P395" s="219"/>
      <c r="Q395" s="219"/>
      <c r="R395" s="219"/>
      <c r="S395" s="219"/>
      <c r="T395" s="220"/>
      <c r="AT395" s="221" t="s">
        <v>210</v>
      </c>
      <c r="AU395" s="221" t="s">
        <v>86</v>
      </c>
      <c r="AV395" s="14" t="s">
        <v>86</v>
      </c>
      <c r="AW395" s="14" t="s">
        <v>37</v>
      </c>
      <c r="AX395" s="14" t="s">
        <v>84</v>
      </c>
      <c r="AY395" s="221" t="s">
        <v>197</v>
      </c>
    </row>
    <row r="396" spans="1:65" s="2" customFormat="1" ht="24.2" customHeight="1">
      <c r="A396" s="37"/>
      <c r="B396" s="38"/>
      <c r="C396" s="181" t="s">
        <v>1285</v>
      </c>
      <c r="D396" s="181" t="s">
        <v>199</v>
      </c>
      <c r="E396" s="182" t="s">
        <v>348</v>
      </c>
      <c r="F396" s="183" t="s">
        <v>349</v>
      </c>
      <c r="G396" s="184" t="s">
        <v>323</v>
      </c>
      <c r="H396" s="185">
        <v>2.125</v>
      </c>
      <c r="I396" s="186"/>
      <c r="J396" s="187">
        <f>ROUND(I396*H396,2)</f>
        <v>0</v>
      </c>
      <c r="K396" s="183" t="s">
        <v>203</v>
      </c>
      <c r="L396" s="42"/>
      <c r="M396" s="188" t="s">
        <v>19</v>
      </c>
      <c r="N396" s="189" t="s">
        <v>48</v>
      </c>
      <c r="O396" s="67"/>
      <c r="P396" s="190">
        <f>O396*H396</f>
        <v>0</v>
      </c>
      <c r="Q396" s="190">
        <v>0</v>
      </c>
      <c r="R396" s="190">
        <f>Q396*H396</f>
        <v>0</v>
      </c>
      <c r="S396" s="190">
        <v>0</v>
      </c>
      <c r="T396" s="191">
        <f>S396*H396</f>
        <v>0</v>
      </c>
      <c r="U396" s="37"/>
      <c r="V396" s="37"/>
      <c r="W396" s="37"/>
      <c r="X396" s="37"/>
      <c r="Y396" s="37"/>
      <c r="Z396" s="37"/>
      <c r="AA396" s="37"/>
      <c r="AB396" s="37"/>
      <c r="AC396" s="37"/>
      <c r="AD396" s="37"/>
      <c r="AE396" s="37"/>
      <c r="AR396" s="192" t="s">
        <v>204</v>
      </c>
      <c r="AT396" s="192" t="s">
        <v>199</v>
      </c>
      <c r="AU396" s="192" t="s">
        <v>86</v>
      </c>
      <c r="AY396" s="20" t="s">
        <v>197</v>
      </c>
      <c r="BE396" s="193">
        <f>IF(N396="základní",J396,0)</f>
        <v>0</v>
      </c>
      <c r="BF396" s="193">
        <f>IF(N396="snížená",J396,0)</f>
        <v>0</v>
      </c>
      <c r="BG396" s="193">
        <f>IF(N396="zákl. přenesená",J396,0)</f>
        <v>0</v>
      </c>
      <c r="BH396" s="193">
        <f>IF(N396="sníž. přenesená",J396,0)</f>
        <v>0</v>
      </c>
      <c r="BI396" s="193">
        <f>IF(N396="nulová",J396,0)</f>
        <v>0</v>
      </c>
      <c r="BJ396" s="20" t="s">
        <v>84</v>
      </c>
      <c r="BK396" s="193">
        <f>ROUND(I396*H396,2)</f>
        <v>0</v>
      </c>
      <c r="BL396" s="20" t="s">
        <v>204</v>
      </c>
      <c r="BM396" s="192" t="s">
        <v>1286</v>
      </c>
    </row>
    <row r="397" spans="1:65" s="2" customFormat="1" ht="29.25">
      <c r="A397" s="37"/>
      <c r="B397" s="38"/>
      <c r="C397" s="39"/>
      <c r="D397" s="194" t="s">
        <v>206</v>
      </c>
      <c r="E397" s="39"/>
      <c r="F397" s="195" t="s">
        <v>351</v>
      </c>
      <c r="G397" s="39"/>
      <c r="H397" s="39"/>
      <c r="I397" s="196"/>
      <c r="J397" s="39"/>
      <c r="K397" s="39"/>
      <c r="L397" s="42"/>
      <c r="M397" s="197"/>
      <c r="N397" s="198"/>
      <c r="O397" s="67"/>
      <c r="P397" s="67"/>
      <c r="Q397" s="67"/>
      <c r="R397" s="67"/>
      <c r="S397" s="67"/>
      <c r="T397" s="68"/>
      <c r="U397" s="37"/>
      <c r="V397" s="37"/>
      <c r="W397" s="37"/>
      <c r="X397" s="37"/>
      <c r="Y397" s="37"/>
      <c r="Z397" s="37"/>
      <c r="AA397" s="37"/>
      <c r="AB397" s="37"/>
      <c r="AC397" s="37"/>
      <c r="AD397" s="37"/>
      <c r="AE397" s="37"/>
      <c r="AT397" s="20" t="s">
        <v>206</v>
      </c>
      <c r="AU397" s="20" t="s">
        <v>86</v>
      </c>
    </row>
    <row r="398" spans="1:65" s="2" customFormat="1" ht="11.25">
      <c r="A398" s="37"/>
      <c r="B398" s="38"/>
      <c r="C398" s="39"/>
      <c r="D398" s="199" t="s">
        <v>208</v>
      </c>
      <c r="E398" s="39"/>
      <c r="F398" s="200" t="s">
        <v>352</v>
      </c>
      <c r="G398" s="39"/>
      <c r="H398" s="39"/>
      <c r="I398" s="196"/>
      <c r="J398" s="39"/>
      <c r="K398" s="39"/>
      <c r="L398" s="42"/>
      <c r="M398" s="197"/>
      <c r="N398" s="198"/>
      <c r="O398" s="67"/>
      <c r="P398" s="67"/>
      <c r="Q398" s="67"/>
      <c r="R398" s="67"/>
      <c r="S398" s="67"/>
      <c r="T398" s="68"/>
      <c r="U398" s="37"/>
      <c r="V398" s="37"/>
      <c r="W398" s="37"/>
      <c r="X398" s="37"/>
      <c r="Y398" s="37"/>
      <c r="Z398" s="37"/>
      <c r="AA398" s="37"/>
      <c r="AB398" s="37"/>
      <c r="AC398" s="37"/>
      <c r="AD398" s="37"/>
      <c r="AE398" s="37"/>
      <c r="AT398" s="20" t="s">
        <v>208</v>
      </c>
      <c r="AU398" s="20" t="s">
        <v>86</v>
      </c>
    </row>
    <row r="399" spans="1:65" s="13" customFormat="1" ht="11.25">
      <c r="B399" s="201"/>
      <c r="C399" s="202"/>
      <c r="D399" s="194" t="s">
        <v>210</v>
      </c>
      <c r="E399" s="203" t="s">
        <v>19</v>
      </c>
      <c r="F399" s="204" t="s">
        <v>1287</v>
      </c>
      <c r="G399" s="202"/>
      <c r="H399" s="203" t="s">
        <v>19</v>
      </c>
      <c r="I399" s="205"/>
      <c r="J399" s="202"/>
      <c r="K399" s="202"/>
      <c r="L399" s="206"/>
      <c r="M399" s="207"/>
      <c r="N399" s="208"/>
      <c r="O399" s="208"/>
      <c r="P399" s="208"/>
      <c r="Q399" s="208"/>
      <c r="R399" s="208"/>
      <c r="S399" s="208"/>
      <c r="T399" s="209"/>
      <c r="AT399" s="210" t="s">
        <v>210</v>
      </c>
      <c r="AU399" s="210" t="s">
        <v>86</v>
      </c>
      <c r="AV399" s="13" t="s">
        <v>84</v>
      </c>
      <c r="AW399" s="13" t="s">
        <v>37</v>
      </c>
      <c r="AX399" s="13" t="s">
        <v>77</v>
      </c>
      <c r="AY399" s="210" t="s">
        <v>197</v>
      </c>
    </row>
    <row r="400" spans="1:65" s="13" customFormat="1" ht="11.25">
      <c r="B400" s="201"/>
      <c r="C400" s="202"/>
      <c r="D400" s="194" t="s">
        <v>210</v>
      </c>
      <c r="E400" s="203" t="s">
        <v>19</v>
      </c>
      <c r="F400" s="204" t="s">
        <v>354</v>
      </c>
      <c r="G400" s="202"/>
      <c r="H400" s="203" t="s">
        <v>19</v>
      </c>
      <c r="I400" s="205"/>
      <c r="J400" s="202"/>
      <c r="K400" s="202"/>
      <c r="L400" s="206"/>
      <c r="M400" s="207"/>
      <c r="N400" s="208"/>
      <c r="O400" s="208"/>
      <c r="P400" s="208"/>
      <c r="Q400" s="208"/>
      <c r="R400" s="208"/>
      <c r="S400" s="208"/>
      <c r="T400" s="209"/>
      <c r="AT400" s="210" t="s">
        <v>210</v>
      </c>
      <c r="AU400" s="210" t="s">
        <v>86</v>
      </c>
      <c r="AV400" s="13" t="s">
        <v>84</v>
      </c>
      <c r="AW400" s="13" t="s">
        <v>37</v>
      </c>
      <c r="AX400" s="13" t="s">
        <v>77</v>
      </c>
      <c r="AY400" s="210" t="s">
        <v>197</v>
      </c>
    </row>
    <row r="401" spans="1:65" s="14" customFormat="1" ht="11.25">
      <c r="B401" s="211"/>
      <c r="C401" s="212"/>
      <c r="D401" s="194" t="s">
        <v>210</v>
      </c>
      <c r="E401" s="213" t="s">
        <v>19</v>
      </c>
      <c r="F401" s="214" t="s">
        <v>1288</v>
      </c>
      <c r="G401" s="212"/>
      <c r="H401" s="215">
        <v>2.125</v>
      </c>
      <c r="I401" s="216"/>
      <c r="J401" s="212"/>
      <c r="K401" s="212"/>
      <c r="L401" s="217"/>
      <c r="M401" s="218"/>
      <c r="N401" s="219"/>
      <c r="O401" s="219"/>
      <c r="P401" s="219"/>
      <c r="Q401" s="219"/>
      <c r="R401" s="219"/>
      <c r="S401" s="219"/>
      <c r="T401" s="220"/>
      <c r="AT401" s="221" t="s">
        <v>210</v>
      </c>
      <c r="AU401" s="221" t="s">
        <v>86</v>
      </c>
      <c r="AV401" s="14" t="s">
        <v>86</v>
      </c>
      <c r="AW401" s="14" t="s">
        <v>37</v>
      </c>
      <c r="AX401" s="14" t="s">
        <v>84</v>
      </c>
      <c r="AY401" s="221" t="s">
        <v>197</v>
      </c>
    </row>
    <row r="402" spans="1:65" s="2" customFormat="1" ht="24.2" customHeight="1">
      <c r="A402" s="37"/>
      <c r="B402" s="38"/>
      <c r="C402" s="181" t="s">
        <v>1289</v>
      </c>
      <c r="D402" s="181" t="s">
        <v>199</v>
      </c>
      <c r="E402" s="182" t="s">
        <v>357</v>
      </c>
      <c r="F402" s="183" t="s">
        <v>358</v>
      </c>
      <c r="G402" s="184" t="s">
        <v>323</v>
      </c>
      <c r="H402" s="185">
        <v>2.125</v>
      </c>
      <c r="I402" s="186"/>
      <c r="J402" s="187">
        <f>ROUND(I402*H402,2)</f>
        <v>0</v>
      </c>
      <c r="K402" s="183" t="s">
        <v>203</v>
      </c>
      <c r="L402" s="42"/>
      <c r="M402" s="188" t="s">
        <v>19</v>
      </c>
      <c r="N402" s="189" t="s">
        <v>48</v>
      </c>
      <c r="O402" s="67"/>
      <c r="P402" s="190">
        <f>O402*H402</f>
        <v>0</v>
      </c>
      <c r="Q402" s="190">
        <v>0</v>
      </c>
      <c r="R402" s="190">
        <f>Q402*H402</f>
        <v>0</v>
      </c>
      <c r="S402" s="190">
        <v>0</v>
      </c>
      <c r="T402" s="191">
        <f>S402*H402</f>
        <v>0</v>
      </c>
      <c r="U402" s="37"/>
      <c r="V402" s="37"/>
      <c r="W402" s="37"/>
      <c r="X402" s="37"/>
      <c r="Y402" s="37"/>
      <c r="Z402" s="37"/>
      <c r="AA402" s="37"/>
      <c r="AB402" s="37"/>
      <c r="AC402" s="37"/>
      <c r="AD402" s="37"/>
      <c r="AE402" s="37"/>
      <c r="AR402" s="192" t="s">
        <v>204</v>
      </c>
      <c r="AT402" s="192" t="s">
        <v>199</v>
      </c>
      <c r="AU402" s="192" t="s">
        <v>86</v>
      </c>
      <c r="AY402" s="20" t="s">
        <v>197</v>
      </c>
      <c r="BE402" s="193">
        <f>IF(N402="základní",J402,0)</f>
        <v>0</v>
      </c>
      <c r="BF402" s="193">
        <f>IF(N402="snížená",J402,0)</f>
        <v>0</v>
      </c>
      <c r="BG402" s="193">
        <f>IF(N402="zákl. přenesená",J402,0)</f>
        <v>0</v>
      </c>
      <c r="BH402" s="193">
        <f>IF(N402="sníž. přenesená",J402,0)</f>
        <v>0</v>
      </c>
      <c r="BI402" s="193">
        <f>IF(N402="nulová",J402,0)</f>
        <v>0</v>
      </c>
      <c r="BJ402" s="20" t="s">
        <v>84</v>
      </c>
      <c r="BK402" s="193">
        <f>ROUND(I402*H402,2)</f>
        <v>0</v>
      </c>
      <c r="BL402" s="20" t="s">
        <v>204</v>
      </c>
      <c r="BM402" s="192" t="s">
        <v>1290</v>
      </c>
    </row>
    <row r="403" spans="1:65" s="2" customFormat="1" ht="11.25">
      <c r="A403" s="37"/>
      <c r="B403" s="38"/>
      <c r="C403" s="39"/>
      <c r="D403" s="194" t="s">
        <v>206</v>
      </c>
      <c r="E403" s="39"/>
      <c r="F403" s="195" t="s">
        <v>360</v>
      </c>
      <c r="G403" s="39"/>
      <c r="H403" s="39"/>
      <c r="I403" s="196"/>
      <c r="J403" s="39"/>
      <c r="K403" s="39"/>
      <c r="L403" s="42"/>
      <c r="M403" s="197"/>
      <c r="N403" s="198"/>
      <c r="O403" s="67"/>
      <c r="P403" s="67"/>
      <c r="Q403" s="67"/>
      <c r="R403" s="67"/>
      <c r="S403" s="67"/>
      <c r="T403" s="68"/>
      <c r="U403" s="37"/>
      <c r="V403" s="37"/>
      <c r="W403" s="37"/>
      <c r="X403" s="37"/>
      <c r="Y403" s="37"/>
      <c r="Z403" s="37"/>
      <c r="AA403" s="37"/>
      <c r="AB403" s="37"/>
      <c r="AC403" s="37"/>
      <c r="AD403" s="37"/>
      <c r="AE403" s="37"/>
      <c r="AT403" s="20" t="s">
        <v>206</v>
      </c>
      <c r="AU403" s="20" t="s">
        <v>86</v>
      </c>
    </row>
    <row r="404" spans="1:65" s="2" customFormat="1" ht="11.25">
      <c r="A404" s="37"/>
      <c r="B404" s="38"/>
      <c r="C404" s="39"/>
      <c r="D404" s="199" t="s">
        <v>208</v>
      </c>
      <c r="E404" s="39"/>
      <c r="F404" s="200" t="s">
        <v>361</v>
      </c>
      <c r="G404" s="39"/>
      <c r="H404" s="39"/>
      <c r="I404" s="196"/>
      <c r="J404" s="39"/>
      <c r="K404" s="39"/>
      <c r="L404" s="42"/>
      <c r="M404" s="197"/>
      <c r="N404" s="198"/>
      <c r="O404" s="67"/>
      <c r="P404" s="67"/>
      <c r="Q404" s="67"/>
      <c r="R404" s="67"/>
      <c r="S404" s="67"/>
      <c r="T404" s="68"/>
      <c r="U404" s="37"/>
      <c r="V404" s="37"/>
      <c r="W404" s="37"/>
      <c r="X404" s="37"/>
      <c r="Y404" s="37"/>
      <c r="Z404" s="37"/>
      <c r="AA404" s="37"/>
      <c r="AB404" s="37"/>
      <c r="AC404" s="37"/>
      <c r="AD404" s="37"/>
      <c r="AE404" s="37"/>
      <c r="AT404" s="20" t="s">
        <v>208</v>
      </c>
      <c r="AU404" s="20" t="s">
        <v>86</v>
      </c>
    </row>
    <row r="405" spans="1:65" s="2" customFormat="1" ht="44.25" customHeight="1">
      <c r="A405" s="37"/>
      <c r="B405" s="38"/>
      <c r="C405" s="181" t="s">
        <v>1291</v>
      </c>
      <c r="D405" s="181" t="s">
        <v>199</v>
      </c>
      <c r="E405" s="182" t="s">
        <v>374</v>
      </c>
      <c r="F405" s="183" t="s">
        <v>375</v>
      </c>
      <c r="G405" s="184" t="s">
        <v>323</v>
      </c>
      <c r="H405" s="185">
        <v>2.125</v>
      </c>
      <c r="I405" s="186"/>
      <c r="J405" s="187">
        <f>ROUND(I405*H405,2)</f>
        <v>0</v>
      </c>
      <c r="K405" s="183" t="s">
        <v>203</v>
      </c>
      <c r="L405" s="42"/>
      <c r="M405" s="188" t="s">
        <v>19</v>
      </c>
      <c r="N405" s="189" t="s">
        <v>48</v>
      </c>
      <c r="O405" s="67"/>
      <c r="P405" s="190">
        <f>O405*H405</f>
        <v>0</v>
      </c>
      <c r="Q405" s="190">
        <v>0</v>
      </c>
      <c r="R405" s="190">
        <f>Q405*H405</f>
        <v>0</v>
      </c>
      <c r="S405" s="190">
        <v>0</v>
      </c>
      <c r="T405" s="191">
        <f>S405*H405</f>
        <v>0</v>
      </c>
      <c r="U405" s="37"/>
      <c r="V405" s="37"/>
      <c r="W405" s="37"/>
      <c r="X405" s="37"/>
      <c r="Y405" s="37"/>
      <c r="Z405" s="37"/>
      <c r="AA405" s="37"/>
      <c r="AB405" s="37"/>
      <c r="AC405" s="37"/>
      <c r="AD405" s="37"/>
      <c r="AE405" s="37"/>
      <c r="AR405" s="192" t="s">
        <v>204</v>
      </c>
      <c r="AT405" s="192" t="s">
        <v>199</v>
      </c>
      <c r="AU405" s="192" t="s">
        <v>86</v>
      </c>
      <c r="AY405" s="20" t="s">
        <v>197</v>
      </c>
      <c r="BE405" s="193">
        <f>IF(N405="základní",J405,0)</f>
        <v>0</v>
      </c>
      <c r="BF405" s="193">
        <f>IF(N405="snížená",J405,0)</f>
        <v>0</v>
      </c>
      <c r="BG405" s="193">
        <f>IF(N405="zákl. přenesená",J405,0)</f>
        <v>0</v>
      </c>
      <c r="BH405" s="193">
        <f>IF(N405="sníž. přenesená",J405,0)</f>
        <v>0</v>
      </c>
      <c r="BI405" s="193">
        <f>IF(N405="nulová",J405,0)</f>
        <v>0</v>
      </c>
      <c r="BJ405" s="20" t="s">
        <v>84</v>
      </c>
      <c r="BK405" s="193">
        <f>ROUND(I405*H405,2)</f>
        <v>0</v>
      </c>
      <c r="BL405" s="20" t="s">
        <v>204</v>
      </c>
      <c r="BM405" s="192" t="s">
        <v>1292</v>
      </c>
    </row>
    <row r="406" spans="1:65" s="2" customFormat="1" ht="29.25">
      <c r="A406" s="37"/>
      <c r="B406" s="38"/>
      <c r="C406" s="39"/>
      <c r="D406" s="194" t="s">
        <v>206</v>
      </c>
      <c r="E406" s="39"/>
      <c r="F406" s="195" t="s">
        <v>377</v>
      </c>
      <c r="G406" s="39"/>
      <c r="H406" s="39"/>
      <c r="I406" s="196"/>
      <c r="J406" s="39"/>
      <c r="K406" s="39"/>
      <c r="L406" s="42"/>
      <c r="M406" s="197"/>
      <c r="N406" s="198"/>
      <c r="O406" s="67"/>
      <c r="P406" s="67"/>
      <c r="Q406" s="67"/>
      <c r="R406" s="67"/>
      <c r="S406" s="67"/>
      <c r="T406" s="68"/>
      <c r="U406" s="37"/>
      <c r="V406" s="37"/>
      <c r="W406" s="37"/>
      <c r="X406" s="37"/>
      <c r="Y406" s="37"/>
      <c r="Z406" s="37"/>
      <c r="AA406" s="37"/>
      <c r="AB406" s="37"/>
      <c r="AC406" s="37"/>
      <c r="AD406" s="37"/>
      <c r="AE406" s="37"/>
      <c r="AT406" s="20" t="s">
        <v>206</v>
      </c>
      <c r="AU406" s="20" t="s">
        <v>86</v>
      </c>
    </row>
    <row r="407" spans="1:65" s="2" customFormat="1" ht="11.25">
      <c r="A407" s="37"/>
      <c r="B407" s="38"/>
      <c r="C407" s="39"/>
      <c r="D407" s="199" t="s">
        <v>208</v>
      </c>
      <c r="E407" s="39"/>
      <c r="F407" s="200" t="s">
        <v>378</v>
      </c>
      <c r="G407" s="39"/>
      <c r="H407" s="39"/>
      <c r="I407" s="196"/>
      <c r="J407" s="39"/>
      <c r="K407" s="39"/>
      <c r="L407" s="42"/>
      <c r="M407" s="197"/>
      <c r="N407" s="198"/>
      <c r="O407" s="67"/>
      <c r="P407" s="67"/>
      <c r="Q407" s="67"/>
      <c r="R407" s="67"/>
      <c r="S407" s="67"/>
      <c r="T407" s="68"/>
      <c r="U407" s="37"/>
      <c r="V407" s="37"/>
      <c r="W407" s="37"/>
      <c r="X407" s="37"/>
      <c r="Y407" s="37"/>
      <c r="Z407" s="37"/>
      <c r="AA407" s="37"/>
      <c r="AB407" s="37"/>
      <c r="AC407" s="37"/>
      <c r="AD407" s="37"/>
      <c r="AE407" s="37"/>
      <c r="AT407" s="20" t="s">
        <v>208</v>
      </c>
      <c r="AU407" s="20" t="s">
        <v>86</v>
      </c>
    </row>
    <row r="408" spans="1:65" s="14" customFormat="1" ht="11.25">
      <c r="B408" s="211"/>
      <c r="C408" s="212"/>
      <c r="D408" s="194" t="s">
        <v>210</v>
      </c>
      <c r="E408" s="213" t="s">
        <v>19</v>
      </c>
      <c r="F408" s="214" t="s">
        <v>1284</v>
      </c>
      <c r="G408" s="212"/>
      <c r="H408" s="215">
        <v>2.125</v>
      </c>
      <c r="I408" s="216"/>
      <c r="J408" s="212"/>
      <c r="K408" s="212"/>
      <c r="L408" s="217"/>
      <c r="M408" s="218"/>
      <c r="N408" s="219"/>
      <c r="O408" s="219"/>
      <c r="P408" s="219"/>
      <c r="Q408" s="219"/>
      <c r="R408" s="219"/>
      <c r="S408" s="219"/>
      <c r="T408" s="220"/>
      <c r="AT408" s="221" t="s">
        <v>210</v>
      </c>
      <c r="AU408" s="221" t="s">
        <v>86</v>
      </c>
      <c r="AV408" s="14" t="s">
        <v>86</v>
      </c>
      <c r="AW408" s="14" t="s">
        <v>37</v>
      </c>
      <c r="AX408" s="14" t="s">
        <v>84</v>
      </c>
      <c r="AY408" s="221" t="s">
        <v>197</v>
      </c>
    </row>
    <row r="409" spans="1:65" s="12" customFormat="1" ht="22.9" customHeight="1">
      <c r="B409" s="165"/>
      <c r="C409" s="166"/>
      <c r="D409" s="167" t="s">
        <v>76</v>
      </c>
      <c r="E409" s="179" t="s">
        <v>489</v>
      </c>
      <c r="F409" s="179" t="s">
        <v>490</v>
      </c>
      <c r="G409" s="166"/>
      <c r="H409" s="166"/>
      <c r="I409" s="169"/>
      <c r="J409" s="180">
        <f>BK409</f>
        <v>0</v>
      </c>
      <c r="K409" s="166"/>
      <c r="L409" s="171"/>
      <c r="M409" s="172"/>
      <c r="N409" s="173"/>
      <c r="O409" s="173"/>
      <c r="P409" s="174">
        <f>SUM(P410:P412)</f>
        <v>0</v>
      </c>
      <c r="Q409" s="173"/>
      <c r="R409" s="174">
        <f>SUM(R410:R412)</f>
        <v>0</v>
      </c>
      <c r="S409" s="173"/>
      <c r="T409" s="175">
        <f>SUM(T410:T412)</f>
        <v>0</v>
      </c>
      <c r="AR409" s="176" t="s">
        <v>84</v>
      </c>
      <c r="AT409" s="177" t="s">
        <v>76</v>
      </c>
      <c r="AU409" s="177" t="s">
        <v>84</v>
      </c>
      <c r="AY409" s="176" t="s">
        <v>197</v>
      </c>
      <c r="BK409" s="178">
        <f>SUM(BK410:BK412)</f>
        <v>0</v>
      </c>
    </row>
    <row r="410" spans="1:65" s="2" customFormat="1" ht="24.2" customHeight="1">
      <c r="A410" s="37"/>
      <c r="B410" s="38"/>
      <c r="C410" s="181" t="s">
        <v>1293</v>
      </c>
      <c r="D410" s="181" t="s">
        <v>199</v>
      </c>
      <c r="E410" s="182" t="s">
        <v>491</v>
      </c>
      <c r="F410" s="183" t="s">
        <v>492</v>
      </c>
      <c r="G410" s="184" t="s">
        <v>323</v>
      </c>
      <c r="H410" s="185">
        <v>230.31800000000001</v>
      </c>
      <c r="I410" s="186"/>
      <c r="J410" s="187">
        <f>ROUND(I410*H410,2)</f>
        <v>0</v>
      </c>
      <c r="K410" s="183" t="s">
        <v>203</v>
      </c>
      <c r="L410" s="42"/>
      <c r="M410" s="188" t="s">
        <v>19</v>
      </c>
      <c r="N410" s="189" t="s">
        <v>48</v>
      </c>
      <c r="O410" s="67"/>
      <c r="P410" s="190">
        <f>O410*H410</f>
        <v>0</v>
      </c>
      <c r="Q410" s="190">
        <v>0</v>
      </c>
      <c r="R410" s="190">
        <f>Q410*H410</f>
        <v>0</v>
      </c>
      <c r="S410" s="190">
        <v>0</v>
      </c>
      <c r="T410" s="191">
        <f>S410*H410</f>
        <v>0</v>
      </c>
      <c r="U410" s="37"/>
      <c r="V410" s="37"/>
      <c r="W410" s="37"/>
      <c r="X410" s="37"/>
      <c r="Y410" s="37"/>
      <c r="Z410" s="37"/>
      <c r="AA410" s="37"/>
      <c r="AB410" s="37"/>
      <c r="AC410" s="37"/>
      <c r="AD410" s="37"/>
      <c r="AE410" s="37"/>
      <c r="AR410" s="192" t="s">
        <v>204</v>
      </c>
      <c r="AT410" s="192" t="s">
        <v>199</v>
      </c>
      <c r="AU410" s="192" t="s">
        <v>86</v>
      </c>
      <c r="AY410" s="20" t="s">
        <v>197</v>
      </c>
      <c r="BE410" s="193">
        <f>IF(N410="základní",J410,0)</f>
        <v>0</v>
      </c>
      <c r="BF410" s="193">
        <f>IF(N410="snížená",J410,0)</f>
        <v>0</v>
      </c>
      <c r="BG410" s="193">
        <f>IF(N410="zákl. přenesená",J410,0)</f>
        <v>0</v>
      </c>
      <c r="BH410" s="193">
        <f>IF(N410="sníž. přenesená",J410,0)</f>
        <v>0</v>
      </c>
      <c r="BI410" s="193">
        <f>IF(N410="nulová",J410,0)</f>
        <v>0</v>
      </c>
      <c r="BJ410" s="20" t="s">
        <v>84</v>
      </c>
      <c r="BK410" s="193">
        <f>ROUND(I410*H410,2)</f>
        <v>0</v>
      </c>
      <c r="BL410" s="20" t="s">
        <v>204</v>
      </c>
      <c r="BM410" s="192" t="s">
        <v>493</v>
      </c>
    </row>
    <row r="411" spans="1:65" s="2" customFormat="1" ht="19.5">
      <c r="A411" s="37"/>
      <c r="B411" s="38"/>
      <c r="C411" s="39"/>
      <c r="D411" s="194" t="s">
        <v>206</v>
      </c>
      <c r="E411" s="39"/>
      <c r="F411" s="195" t="s">
        <v>494</v>
      </c>
      <c r="G411" s="39"/>
      <c r="H411" s="39"/>
      <c r="I411" s="196"/>
      <c r="J411" s="39"/>
      <c r="K411" s="39"/>
      <c r="L411" s="42"/>
      <c r="M411" s="197"/>
      <c r="N411" s="198"/>
      <c r="O411" s="67"/>
      <c r="P411" s="67"/>
      <c r="Q411" s="67"/>
      <c r="R411" s="67"/>
      <c r="S411" s="67"/>
      <c r="T411" s="68"/>
      <c r="U411" s="37"/>
      <c r="V411" s="37"/>
      <c r="W411" s="37"/>
      <c r="X411" s="37"/>
      <c r="Y411" s="37"/>
      <c r="Z411" s="37"/>
      <c r="AA411" s="37"/>
      <c r="AB411" s="37"/>
      <c r="AC411" s="37"/>
      <c r="AD411" s="37"/>
      <c r="AE411" s="37"/>
      <c r="AT411" s="20" t="s">
        <v>206</v>
      </c>
      <c r="AU411" s="20" t="s">
        <v>86</v>
      </c>
    </row>
    <row r="412" spans="1:65" s="2" customFormat="1" ht="11.25">
      <c r="A412" s="37"/>
      <c r="B412" s="38"/>
      <c r="C412" s="39"/>
      <c r="D412" s="199" t="s">
        <v>208</v>
      </c>
      <c r="E412" s="39"/>
      <c r="F412" s="200" t="s">
        <v>495</v>
      </c>
      <c r="G412" s="39"/>
      <c r="H412" s="39"/>
      <c r="I412" s="196"/>
      <c r="J412" s="39"/>
      <c r="K412" s="39"/>
      <c r="L412" s="42"/>
      <c r="M412" s="247"/>
      <c r="N412" s="248"/>
      <c r="O412" s="249"/>
      <c r="P412" s="249"/>
      <c r="Q412" s="249"/>
      <c r="R412" s="249"/>
      <c r="S412" s="249"/>
      <c r="T412" s="250"/>
      <c r="U412" s="37"/>
      <c r="V412" s="37"/>
      <c r="W412" s="37"/>
      <c r="X412" s="37"/>
      <c r="Y412" s="37"/>
      <c r="Z412" s="37"/>
      <c r="AA412" s="37"/>
      <c r="AB412" s="37"/>
      <c r="AC412" s="37"/>
      <c r="AD412" s="37"/>
      <c r="AE412" s="37"/>
      <c r="AT412" s="20" t="s">
        <v>208</v>
      </c>
      <c r="AU412" s="20" t="s">
        <v>86</v>
      </c>
    </row>
    <row r="413" spans="1:65" s="2" customFormat="1" ht="6.95" customHeight="1">
      <c r="A413" s="37"/>
      <c r="B413" s="50"/>
      <c r="C413" s="51"/>
      <c r="D413" s="51"/>
      <c r="E413" s="51"/>
      <c r="F413" s="51"/>
      <c r="G413" s="51"/>
      <c r="H413" s="51"/>
      <c r="I413" s="51"/>
      <c r="J413" s="51"/>
      <c r="K413" s="51"/>
      <c r="L413" s="42"/>
      <c r="M413" s="37"/>
      <c r="O413" s="37"/>
      <c r="P413" s="37"/>
      <c r="Q413" s="37"/>
      <c r="R413" s="37"/>
      <c r="S413" s="37"/>
      <c r="T413" s="37"/>
      <c r="U413" s="37"/>
      <c r="V413" s="37"/>
      <c r="W413" s="37"/>
      <c r="X413" s="37"/>
      <c r="Y413" s="37"/>
      <c r="Z413" s="37"/>
      <c r="AA413" s="37"/>
      <c r="AB413" s="37"/>
      <c r="AC413" s="37"/>
      <c r="AD413" s="37"/>
      <c r="AE413" s="37"/>
    </row>
  </sheetData>
  <sheetProtection algorithmName="SHA-512" hashValue="vqP8eZJLgzssyZ/6gAjdrSUpvKMgBSx8WxCMUOMv97koA4Z3SfTGnQvxmNMwrjK5rqD5i7iYM4fE/7TLF5y5Kw==" saltValue="UWO4ZAg8l9S5oqQHhGGOTEsjVH99d8bQH33xCRg2gwSsy4MBFgxTvwZ8moNx7DWwBRKS1RLpoyMnsBrxAc/b0A==" spinCount="100000" sheet="1" objects="1" scenarios="1" formatColumns="0" formatRows="0" autoFilter="0"/>
  <autoFilter ref="C91:K412" xr:uid="{00000000-0009-0000-0000-00000B000000}"/>
  <mergeCells count="12">
    <mergeCell ref="E84:H84"/>
    <mergeCell ref="L2:V2"/>
    <mergeCell ref="E50:H50"/>
    <mergeCell ref="E52:H52"/>
    <mergeCell ref="E54:H54"/>
    <mergeCell ref="E80:H80"/>
    <mergeCell ref="E82:H82"/>
    <mergeCell ref="E7:H7"/>
    <mergeCell ref="E9:H9"/>
    <mergeCell ref="E11:H11"/>
    <mergeCell ref="E20:H20"/>
    <mergeCell ref="E29:H29"/>
  </mergeCells>
  <hyperlinks>
    <hyperlink ref="F97" r:id="rId1" xr:uid="{00000000-0004-0000-0B00-000000000000}"/>
    <hyperlink ref="F107" r:id="rId2" xr:uid="{00000000-0004-0000-0B00-000001000000}"/>
    <hyperlink ref="F116" r:id="rId3" xr:uid="{00000000-0004-0000-0B00-000002000000}"/>
    <hyperlink ref="F123" r:id="rId4" xr:uid="{00000000-0004-0000-0B00-000003000000}"/>
    <hyperlink ref="F146" r:id="rId5" xr:uid="{00000000-0004-0000-0B00-000004000000}"/>
    <hyperlink ref="F154" r:id="rId6" xr:uid="{00000000-0004-0000-0B00-000005000000}"/>
    <hyperlink ref="F160" r:id="rId7" xr:uid="{00000000-0004-0000-0B00-000006000000}"/>
    <hyperlink ref="F170" r:id="rId8" xr:uid="{00000000-0004-0000-0B00-000007000000}"/>
    <hyperlink ref="F178" r:id="rId9" xr:uid="{00000000-0004-0000-0B00-000008000000}"/>
    <hyperlink ref="F185" r:id="rId10" xr:uid="{00000000-0004-0000-0B00-000009000000}"/>
    <hyperlink ref="F195" r:id="rId11" xr:uid="{00000000-0004-0000-0B00-00000A000000}"/>
    <hyperlink ref="F203" r:id="rId12" xr:uid="{00000000-0004-0000-0B00-00000B000000}"/>
    <hyperlink ref="F210" r:id="rId13" xr:uid="{00000000-0004-0000-0B00-00000C000000}"/>
    <hyperlink ref="F227" r:id="rId14" xr:uid="{00000000-0004-0000-0B00-00000D000000}"/>
    <hyperlink ref="F234" r:id="rId15" xr:uid="{00000000-0004-0000-0B00-00000E000000}"/>
    <hyperlink ref="F240" r:id="rId16" xr:uid="{00000000-0004-0000-0B00-00000F000000}"/>
    <hyperlink ref="F256" r:id="rId17" xr:uid="{00000000-0004-0000-0B00-000010000000}"/>
    <hyperlink ref="F266" r:id="rId18" xr:uid="{00000000-0004-0000-0B00-000011000000}"/>
    <hyperlink ref="F272" r:id="rId19" xr:uid="{00000000-0004-0000-0B00-000012000000}"/>
    <hyperlink ref="F280" r:id="rId20" xr:uid="{00000000-0004-0000-0B00-000013000000}"/>
    <hyperlink ref="F316" r:id="rId21" xr:uid="{00000000-0004-0000-0B00-000014000000}"/>
    <hyperlink ref="F329" r:id="rId22" xr:uid="{00000000-0004-0000-0B00-000015000000}"/>
    <hyperlink ref="F357" r:id="rId23" xr:uid="{00000000-0004-0000-0B00-000016000000}"/>
    <hyperlink ref="F378" r:id="rId24" xr:uid="{00000000-0004-0000-0B00-000017000000}"/>
    <hyperlink ref="F384" r:id="rId25" xr:uid="{00000000-0004-0000-0B00-000018000000}"/>
    <hyperlink ref="F393" r:id="rId26" xr:uid="{00000000-0004-0000-0B00-000019000000}"/>
    <hyperlink ref="F398" r:id="rId27" xr:uid="{00000000-0004-0000-0B00-00001A000000}"/>
    <hyperlink ref="F404" r:id="rId28" xr:uid="{00000000-0004-0000-0B00-00001B000000}"/>
    <hyperlink ref="F407" r:id="rId29" xr:uid="{00000000-0004-0000-0B00-00001C000000}"/>
    <hyperlink ref="F412" r:id="rId30" xr:uid="{00000000-0004-0000-0B00-00001D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3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2:BM223"/>
  <sheetViews>
    <sheetView showGridLines="0" workbookViewId="0">
      <selection activeCell="D6" sqref="D6"/>
    </sheetView>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94"/>
      <c r="M2" s="394"/>
      <c r="N2" s="394"/>
      <c r="O2" s="394"/>
      <c r="P2" s="394"/>
      <c r="Q2" s="394"/>
      <c r="R2" s="394"/>
      <c r="S2" s="394"/>
      <c r="T2" s="394"/>
      <c r="U2" s="394"/>
      <c r="V2" s="394"/>
      <c r="AT2" s="20" t="s">
        <v>124</v>
      </c>
    </row>
    <row r="3" spans="1:46" s="1" customFormat="1" ht="6.95" customHeight="1">
      <c r="B3" s="111"/>
      <c r="C3" s="112"/>
      <c r="D3" s="112"/>
      <c r="E3" s="112"/>
      <c r="F3" s="112"/>
      <c r="G3" s="112"/>
      <c r="H3" s="112"/>
      <c r="I3" s="112"/>
      <c r="J3" s="112"/>
      <c r="K3" s="112"/>
      <c r="L3" s="23"/>
      <c r="AT3" s="20" t="s">
        <v>86</v>
      </c>
    </row>
    <row r="4" spans="1:46" s="1" customFormat="1" ht="24.95" customHeight="1">
      <c r="B4" s="23"/>
      <c r="D4" s="113" t="s">
        <v>169</v>
      </c>
      <c r="L4" s="23"/>
      <c r="M4" s="114" t="s">
        <v>10</v>
      </c>
      <c r="AT4" s="20" t="s">
        <v>4</v>
      </c>
    </row>
    <row r="5" spans="1:46" s="1" customFormat="1" ht="6.95" customHeight="1">
      <c r="B5" s="23"/>
      <c r="L5" s="23"/>
    </row>
    <row r="6" spans="1:46" s="1" customFormat="1" ht="12" customHeight="1">
      <c r="B6" s="23"/>
      <c r="D6" s="115" t="s">
        <v>16</v>
      </c>
      <c r="L6" s="23"/>
    </row>
    <row r="7" spans="1:46" s="1" customFormat="1" ht="16.5" customHeight="1">
      <c r="B7" s="23"/>
      <c r="E7" s="395" t="str">
        <f>'Rekapitulace stavby'!K6</f>
        <v>VÝMĚNA OBRUBNÍKŮ V ULICI STRÁNSKÉHO A SOVÍ - TÁBOR</v>
      </c>
      <c r="F7" s="396"/>
      <c r="G7" s="396"/>
      <c r="H7" s="396"/>
      <c r="L7" s="23"/>
    </row>
    <row r="8" spans="1:46" s="1" customFormat="1" ht="12" customHeight="1">
      <c r="B8" s="23"/>
      <c r="D8" s="115" t="s">
        <v>170</v>
      </c>
      <c r="L8" s="23"/>
    </row>
    <row r="9" spans="1:46" s="2" customFormat="1" ht="16.5" customHeight="1">
      <c r="A9" s="37"/>
      <c r="B9" s="42"/>
      <c r="C9" s="37"/>
      <c r="D9" s="37"/>
      <c r="E9" s="395" t="s">
        <v>1052</v>
      </c>
      <c r="F9" s="397"/>
      <c r="G9" s="397"/>
      <c r="H9" s="397"/>
      <c r="I9" s="37"/>
      <c r="J9" s="37"/>
      <c r="K9" s="37"/>
      <c r="L9" s="116"/>
      <c r="S9" s="37"/>
      <c r="T9" s="37"/>
      <c r="U9" s="37"/>
      <c r="V9" s="37"/>
      <c r="W9" s="37"/>
      <c r="X9" s="37"/>
      <c r="Y9" s="37"/>
      <c r="Z9" s="37"/>
      <c r="AA9" s="37"/>
      <c r="AB9" s="37"/>
      <c r="AC9" s="37"/>
      <c r="AD9" s="37"/>
      <c r="AE9" s="37"/>
    </row>
    <row r="10" spans="1:46" s="2" customFormat="1" ht="12" customHeight="1">
      <c r="A10" s="37"/>
      <c r="B10" s="42"/>
      <c r="C10" s="37"/>
      <c r="D10" s="115" t="s">
        <v>172</v>
      </c>
      <c r="E10" s="37"/>
      <c r="F10" s="37"/>
      <c r="G10" s="37"/>
      <c r="H10" s="37"/>
      <c r="I10" s="37"/>
      <c r="J10" s="37"/>
      <c r="K10" s="37"/>
      <c r="L10" s="116"/>
      <c r="S10" s="37"/>
      <c r="T10" s="37"/>
      <c r="U10" s="37"/>
      <c r="V10" s="37"/>
      <c r="W10" s="37"/>
      <c r="X10" s="37"/>
      <c r="Y10" s="37"/>
      <c r="Z10" s="37"/>
      <c r="AA10" s="37"/>
      <c r="AB10" s="37"/>
      <c r="AC10" s="37"/>
      <c r="AD10" s="37"/>
      <c r="AE10" s="37"/>
    </row>
    <row r="11" spans="1:46" s="2" customFormat="1" ht="16.5" customHeight="1">
      <c r="A11" s="37"/>
      <c r="B11" s="42"/>
      <c r="C11" s="37"/>
      <c r="D11" s="37"/>
      <c r="E11" s="398" t="s">
        <v>1294</v>
      </c>
      <c r="F11" s="397"/>
      <c r="G11" s="397"/>
      <c r="H11" s="397"/>
      <c r="I11" s="37"/>
      <c r="J11" s="37"/>
      <c r="K11" s="37"/>
      <c r="L11" s="116"/>
      <c r="S11" s="37"/>
      <c r="T11" s="37"/>
      <c r="U11" s="37"/>
      <c r="V11" s="37"/>
      <c r="W11" s="37"/>
      <c r="X11" s="37"/>
      <c r="Y11" s="37"/>
      <c r="Z11" s="37"/>
      <c r="AA11" s="37"/>
      <c r="AB11" s="37"/>
      <c r="AC11" s="37"/>
      <c r="AD11" s="37"/>
      <c r="AE11" s="37"/>
    </row>
    <row r="12" spans="1:46" s="2" customFormat="1" ht="11.25">
      <c r="A12" s="37"/>
      <c r="B12" s="42"/>
      <c r="C12" s="37"/>
      <c r="D12" s="37"/>
      <c r="E12" s="37"/>
      <c r="F12" s="37"/>
      <c r="G12" s="37"/>
      <c r="H12" s="37"/>
      <c r="I12" s="37"/>
      <c r="J12" s="37"/>
      <c r="K12" s="37"/>
      <c r="L12" s="116"/>
      <c r="S12" s="37"/>
      <c r="T12" s="37"/>
      <c r="U12" s="37"/>
      <c r="V12" s="37"/>
      <c r="W12" s="37"/>
      <c r="X12" s="37"/>
      <c r="Y12" s="37"/>
      <c r="Z12" s="37"/>
      <c r="AA12" s="37"/>
      <c r="AB12" s="37"/>
      <c r="AC12" s="37"/>
      <c r="AD12" s="37"/>
      <c r="AE12" s="37"/>
    </row>
    <row r="13" spans="1:46" s="2" customFormat="1" ht="12" customHeight="1">
      <c r="A13" s="37"/>
      <c r="B13" s="42"/>
      <c r="C13" s="37"/>
      <c r="D13" s="115" t="s">
        <v>18</v>
      </c>
      <c r="E13" s="37"/>
      <c r="F13" s="106" t="s">
        <v>19</v>
      </c>
      <c r="G13" s="37"/>
      <c r="H13" s="37"/>
      <c r="I13" s="115" t="s">
        <v>20</v>
      </c>
      <c r="J13" s="106" t="s">
        <v>19</v>
      </c>
      <c r="K13" s="37"/>
      <c r="L13" s="116"/>
      <c r="S13" s="37"/>
      <c r="T13" s="37"/>
      <c r="U13" s="37"/>
      <c r="V13" s="37"/>
      <c r="W13" s="37"/>
      <c r="X13" s="37"/>
      <c r="Y13" s="37"/>
      <c r="Z13" s="37"/>
      <c r="AA13" s="37"/>
      <c r="AB13" s="37"/>
      <c r="AC13" s="37"/>
      <c r="AD13" s="37"/>
      <c r="AE13" s="37"/>
    </row>
    <row r="14" spans="1:46" s="2" customFormat="1" ht="12" customHeight="1">
      <c r="A14" s="37"/>
      <c r="B14" s="42"/>
      <c r="C14" s="37"/>
      <c r="D14" s="115" t="s">
        <v>21</v>
      </c>
      <c r="E14" s="37"/>
      <c r="F14" s="106" t="s">
        <v>22</v>
      </c>
      <c r="G14" s="37"/>
      <c r="H14" s="37"/>
      <c r="I14" s="115" t="s">
        <v>23</v>
      </c>
      <c r="J14" s="117" t="str">
        <f>'Rekapitulace stavby'!AN8</f>
        <v>8. 1. 2026</v>
      </c>
      <c r="K14" s="37"/>
      <c r="L14" s="116"/>
      <c r="S14" s="37"/>
      <c r="T14" s="37"/>
      <c r="U14" s="37"/>
      <c r="V14" s="37"/>
      <c r="W14" s="37"/>
      <c r="X14" s="37"/>
      <c r="Y14" s="37"/>
      <c r="Z14" s="37"/>
      <c r="AA14" s="37"/>
      <c r="AB14" s="37"/>
      <c r="AC14" s="37"/>
      <c r="AD14" s="37"/>
      <c r="AE14" s="37"/>
    </row>
    <row r="15" spans="1:46" s="2" customFormat="1" ht="10.9" customHeight="1">
      <c r="A15" s="37"/>
      <c r="B15" s="42"/>
      <c r="C15" s="37"/>
      <c r="D15" s="37"/>
      <c r="E15" s="37"/>
      <c r="F15" s="37"/>
      <c r="G15" s="37"/>
      <c r="H15" s="37"/>
      <c r="I15" s="37"/>
      <c r="J15" s="37"/>
      <c r="K15" s="37"/>
      <c r="L15" s="116"/>
      <c r="S15" s="37"/>
      <c r="T15" s="37"/>
      <c r="U15" s="37"/>
      <c r="V15" s="37"/>
      <c r="W15" s="37"/>
      <c r="X15" s="37"/>
      <c r="Y15" s="37"/>
      <c r="Z15" s="37"/>
      <c r="AA15" s="37"/>
      <c r="AB15" s="37"/>
      <c r="AC15" s="37"/>
      <c r="AD15" s="37"/>
      <c r="AE15" s="37"/>
    </row>
    <row r="16" spans="1:46" s="2" customFormat="1" ht="12" customHeight="1">
      <c r="A16" s="37"/>
      <c r="B16" s="42"/>
      <c r="C16" s="37"/>
      <c r="D16" s="115" t="s">
        <v>25</v>
      </c>
      <c r="E16" s="37"/>
      <c r="F16" s="37"/>
      <c r="G16" s="37"/>
      <c r="H16" s="37"/>
      <c r="I16" s="115" t="s">
        <v>26</v>
      </c>
      <c r="J16" s="106" t="s">
        <v>27</v>
      </c>
      <c r="K16" s="37"/>
      <c r="L16" s="116"/>
      <c r="S16" s="37"/>
      <c r="T16" s="37"/>
      <c r="U16" s="37"/>
      <c r="V16" s="37"/>
      <c r="W16" s="37"/>
      <c r="X16" s="37"/>
      <c r="Y16" s="37"/>
      <c r="Z16" s="37"/>
      <c r="AA16" s="37"/>
      <c r="AB16" s="37"/>
      <c r="AC16" s="37"/>
      <c r="AD16" s="37"/>
      <c r="AE16" s="37"/>
    </row>
    <row r="17" spans="1:31" s="2" customFormat="1" ht="18" customHeight="1">
      <c r="A17" s="37"/>
      <c r="B17" s="42"/>
      <c r="C17" s="37"/>
      <c r="D17" s="37"/>
      <c r="E17" s="106" t="s">
        <v>28</v>
      </c>
      <c r="F17" s="37"/>
      <c r="G17" s="37"/>
      <c r="H17" s="37"/>
      <c r="I17" s="115" t="s">
        <v>29</v>
      </c>
      <c r="J17" s="106" t="s">
        <v>30</v>
      </c>
      <c r="K17" s="37"/>
      <c r="L17" s="116"/>
      <c r="S17" s="37"/>
      <c r="T17" s="37"/>
      <c r="U17" s="37"/>
      <c r="V17" s="37"/>
      <c r="W17" s="37"/>
      <c r="X17" s="37"/>
      <c r="Y17" s="37"/>
      <c r="Z17" s="37"/>
      <c r="AA17" s="37"/>
      <c r="AB17" s="37"/>
      <c r="AC17" s="37"/>
      <c r="AD17" s="37"/>
      <c r="AE17" s="37"/>
    </row>
    <row r="18" spans="1:31" s="2" customFormat="1" ht="6.95" customHeight="1">
      <c r="A18" s="37"/>
      <c r="B18" s="42"/>
      <c r="C18" s="37"/>
      <c r="D18" s="37"/>
      <c r="E18" s="37"/>
      <c r="F18" s="37"/>
      <c r="G18" s="37"/>
      <c r="H18" s="37"/>
      <c r="I18" s="37"/>
      <c r="J18" s="37"/>
      <c r="K18" s="37"/>
      <c r="L18" s="116"/>
      <c r="S18" s="37"/>
      <c r="T18" s="37"/>
      <c r="U18" s="37"/>
      <c r="V18" s="37"/>
      <c r="W18" s="37"/>
      <c r="X18" s="37"/>
      <c r="Y18" s="37"/>
      <c r="Z18" s="37"/>
      <c r="AA18" s="37"/>
      <c r="AB18" s="37"/>
      <c r="AC18" s="37"/>
      <c r="AD18" s="37"/>
      <c r="AE18" s="37"/>
    </row>
    <row r="19" spans="1:31" s="2" customFormat="1" ht="12" customHeight="1">
      <c r="A19" s="37"/>
      <c r="B19" s="42"/>
      <c r="C19" s="37"/>
      <c r="D19" s="115" t="s">
        <v>31</v>
      </c>
      <c r="E19" s="37"/>
      <c r="F19" s="37"/>
      <c r="G19" s="37"/>
      <c r="H19" s="37"/>
      <c r="I19" s="115" t="s">
        <v>26</v>
      </c>
      <c r="J19" s="33" t="str">
        <f>'Rekapitulace stavby'!AN13</f>
        <v>Vyplň údaj</v>
      </c>
      <c r="K19" s="37"/>
      <c r="L19" s="116"/>
      <c r="S19" s="37"/>
      <c r="T19" s="37"/>
      <c r="U19" s="37"/>
      <c r="V19" s="37"/>
      <c r="W19" s="37"/>
      <c r="X19" s="37"/>
      <c r="Y19" s="37"/>
      <c r="Z19" s="37"/>
      <c r="AA19" s="37"/>
      <c r="AB19" s="37"/>
      <c r="AC19" s="37"/>
      <c r="AD19" s="37"/>
      <c r="AE19" s="37"/>
    </row>
    <row r="20" spans="1:31" s="2" customFormat="1" ht="18" customHeight="1">
      <c r="A20" s="37"/>
      <c r="B20" s="42"/>
      <c r="C20" s="37"/>
      <c r="D20" s="37"/>
      <c r="E20" s="399" t="str">
        <f>'Rekapitulace stavby'!E14</f>
        <v>Vyplň údaj</v>
      </c>
      <c r="F20" s="400"/>
      <c r="G20" s="400"/>
      <c r="H20" s="400"/>
      <c r="I20" s="115" t="s">
        <v>29</v>
      </c>
      <c r="J20" s="33" t="str">
        <f>'Rekapitulace stavby'!AN14</f>
        <v>Vyplň údaj</v>
      </c>
      <c r="K20" s="37"/>
      <c r="L20" s="116"/>
      <c r="S20" s="37"/>
      <c r="T20" s="37"/>
      <c r="U20" s="37"/>
      <c r="V20" s="37"/>
      <c r="W20" s="37"/>
      <c r="X20" s="37"/>
      <c r="Y20" s="37"/>
      <c r="Z20" s="37"/>
      <c r="AA20" s="37"/>
      <c r="AB20" s="37"/>
      <c r="AC20" s="37"/>
      <c r="AD20" s="37"/>
      <c r="AE20" s="37"/>
    </row>
    <row r="21" spans="1:31" s="2" customFormat="1" ht="6.95" customHeight="1">
      <c r="A21" s="37"/>
      <c r="B21" s="42"/>
      <c r="C21" s="37"/>
      <c r="D21" s="37"/>
      <c r="E21" s="37"/>
      <c r="F21" s="37"/>
      <c r="G21" s="37"/>
      <c r="H21" s="37"/>
      <c r="I21" s="37"/>
      <c r="J21" s="37"/>
      <c r="K21" s="37"/>
      <c r="L21" s="116"/>
      <c r="S21" s="37"/>
      <c r="T21" s="37"/>
      <c r="U21" s="37"/>
      <c r="V21" s="37"/>
      <c r="W21" s="37"/>
      <c r="X21" s="37"/>
      <c r="Y21" s="37"/>
      <c r="Z21" s="37"/>
      <c r="AA21" s="37"/>
      <c r="AB21" s="37"/>
      <c r="AC21" s="37"/>
      <c r="AD21" s="37"/>
      <c r="AE21" s="37"/>
    </row>
    <row r="22" spans="1:31" s="2" customFormat="1" ht="12" customHeight="1">
      <c r="A22" s="37"/>
      <c r="B22" s="42"/>
      <c r="C22" s="37"/>
      <c r="D22" s="115" t="s">
        <v>33</v>
      </c>
      <c r="E22" s="37"/>
      <c r="F22" s="37"/>
      <c r="G22" s="37"/>
      <c r="H22" s="37"/>
      <c r="I22" s="115" t="s">
        <v>26</v>
      </c>
      <c r="J22" s="106" t="s">
        <v>34</v>
      </c>
      <c r="K22" s="37"/>
      <c r="L22" s="116"/>
      <c r="S22" s="37"/>
      <c r="T22" s="37"/>
      <c r="U22" s="37"/>
      <c r="V22" s="37"/>
      <c r="W22" s="37"/>
      <c r="X22" s="37"/>
      <c r="Y22" s="37"/>
      <c r="Z22" s="37"/>
      <c r="AA22" s="37"/>
      <c r="AB22" s="37"/>
      <c r="AC22" s="37"/>
      <c r="AD22" s="37"/>
      <c r="AE22" s="37"/>
    </row>
    <row r="23" spans="1:31" s="2" customFormat="1" ht="18" customHeight="1">
      <c r="A23" s="37"/>
      <c r="B23" s="42"/>
      <c r="C23" s="37"/>
      <c r="D23" s="37"/>
      <c r="E23" s="106" t="s">
        <v>35</v>
      </c>
      <c r="F23" s="37"/>
      <c r="G23" s="37"/>
      <c r="H23" s="37"/>
      <c r="I23" s="115" t="s">
        <v>29</v>
      </c>
      <c r="J23" s="106" t="s">
        <v>36</v>
      </c>
      <c r="K23" s="37"/>
      <c r="L23" s="116"/>
      <c r="S23" s="37"/>
      <c r="T23" s="37"/>
      <c r="U23" s="37"/>
      <c r="V23" s="37"/>
      <c r="W23" s="37"/>
      <c r="X23" s="37"/>
      <c r="Y23" s="37"/>
      <c r="Z23" s="37"/>
      <c r="AA23" s="37"/>
      <c r="AB23" s="37"/>
      <c r="AC23" s="37"/>
      <c r="AD23" s="37"/>
      <c r="AE23" s="37"/>
    </row>
    <row r="24" spans="1:31" s="2" customFormat="1" ht="6.95" customHeight="1">
      <c r="A24" s="37"/>
      <c r="B24" s="42"/>
      <c r="C24" s="37"/>
      <c r="D24" s="37"/>
      <c r="E24" s="37"/>
      <c r="F24" s="37"/>
      <c r="G24" s="37"/>
      <c r="H24" s="37"/>
      <c r="I24" s="37"/>
      <c r="J24" s="37"/>
      <c r="K24" s="37"/>
      <c r="L24" s="116"/>
      <c r="S24" s="37"/>
      <c r="T24" s="37"/>
      <c r="U24" s="37"/>
      <c r="V24" s="37"/>
      <c r="W24" s="37"/>
      <c r="X24" s="37"/>
      <c r="Y24" s="37"/>
      <c r="Z24" s="37"/>
      <c r="AA24" s="37"/>
      <c r="AB24" s="37"/>
      <c r="AC24" s="37"/>
      <c r="AD24" s="37"/>
      <c r="AE24" s="37"/>
    </row>
    <row r="25" spans="1:31" s="2" customFormat="1" ht="12" customHeight="1">
      <c r="A25" s="37"/>
      <c r="B25" s="42"/>
      <c r="C25" s="37"/>
      <c r="D25" s="115" t="s">
        <v>38</v>
      </c>
      <c r="E25" s="37"/>
      <c r="F25" s="37"/>
      <c r="G25" s="37"/>
      <c r="H25" s="37"/>
      <c r="I25" s="115" t="s">
        <v>26</v>
      </c>
      <c r="J25" s="106" t="s">
        <v>39</v>
      </c>
      <c r="K25" s="37"/>
      <c r="L25" s="116"/>
      <c r="S25" s="37"/>
      <c r="T25" s="37"/>
      <c r="U25" s="37"/>
      <c r="V25" s="37"/>
      <c r="W25" s="37"/>
      <c r="X25" s="37"/>
      <c r="Y25" s="37"/>
      <c r="Z25" s="37"/>
      <c r="AA25" s="37"/>
      <c r="AB25" s="37"/>
      <c r="AC25" s="37"/>
      <c r="AD25" s="37"/>
      <c r="AE25" s="37"/>
    </row>
    <row r="26" spans="1:31" s="2" customFormat="1" ht="18" customHeight="1">
      <c r="A26" s="37"/>
      <c r="B26" s="42"/>
      <c r="C26" s="37"/>
      <c r="D26" s="37"/>
      <c r="E26" s="106" t="s">
        <v>40</v>
      </c>
      <c r="F26" s="37"/>
      <c r="G26" s="37"/>
      <c r="H26" s="37"/>
      <c r="I26" s="115" t="s">
        <v>29</v>
      </c>
      <c r="J26" s="106" t="s">
        <v>19</v>
      </c>
      <c r="K26" s="37"/>
      <c r="L26" s="116"/>
      <c r="S26" s="37"/>
      <c r="T26" s="37"/>
      <c r="U26" s="37"/>
      <c r="V26" s="37"/>
      <c r="W26" s="37"/>
      <c r="X26" s="37"/>
      <c r="Y26" s="37"/>
      <c r="Z26" s="37"/>
      <c r="AA26" s="37"/>
      <c r="AB26" s="37"/>
      <c r="AC26" s="37"/>
      <c r="AD26" s="37"/>
      <c r="AE26" s="37"/>
    </row>
    <row r="27" spans="1:31" s="2" customFormat="1" ht="6.95" customHeight="1">
      <c r="A27" s="37"/>
      <c r="B27" s="42"/>
      <c r="C27" s="37"/>
      <c r="D27" s="37"/>
      <c r="E27" s="37"/>
      <c r="F27" s="37"/>
      <c r="G27" s="37"/>
      <c r="H27" s="37"/>
      <c r="I27" s="37"/>
      <c r="J27" s="37"/>
      <c r="K27" s="37"/>
      <c r="L27" s="116"/>
      <c r="S27" s="37"/>
      <c r="T27" s="37"/>
      <c r="U27" s="37"/>
      <c r="V27" s="37"/>
      <c r="W27" s="37"/>
      <c r="X27" s="37"/>
      <c r="Y27" s="37"/>
      <c r="Z27" s="37"/>
      <c r="AA27" s="37"/>
      <c r="AB27" s="37"/>
      <c r="AC27" s="37"/>
      <c r="AD27" s="37"/>
      <c r="AE27" s="37"/>
    </row>
    <row r="28" spans="1:31" s="2" customFormat="1" ht="12" customHeight="1">
      <c r="A28" s="37"/>
      <c r="B28" s="42"/>
      <c r="C28" s="37"/>
      <c r="D28" s="115" t="s">
        <v>41</v>
      </c>
      <c r="E28" s="37"/>
      <c r="F28" s="37"/>
      <c r="G28" s="37"/>
      <c r="H28" s="37"/>
      <c r="I28" s="37"/>
      <c r="J28" s="37"/>
      <c r="K28" s="37"/>
      <c r="L28" s="116"/>
      <c r="S28" s="37"/>
      <c r="T28" s="37"/>
      <c r="U28" s="37"/>
      <c r="V28" s="37"/>
      <c r="W28" s="37"/>
      <c r="X28" s="37"/>
      <c r="Y28" s="37"/>
      <c r="Z28" s="37"/>
      <c r="AA28" s="37"/>
      <c r="AB28" s="37"/>
      <c r="AC28" s="37"/>
      <c r="AD28" s="37"/>
      <c r="AE28" s="37"/>
    </row>
    <row r="29" spans="1:31" s="8" customFormat="1" ht="16.5" customHeight="1">
      <c r="A29" s="118"/>
      <c r="B29" s="119"/>
      <c r="C29" s="118"/>
      <c r="D29" s="118"/>
      <c r="E29" s="401" t="s">
        <v>19</v>
      </c>
      <c r="F29" s="401"/>
      <c r="G29" s="401"/>
      <c r="H29" s="401"/>
      <c r="I29" s="118"/>
      <c r="J29" s="118"/>
      <c r="K29" s="118"/>
      <c r="L29" s="120"/>
      <c r="S29" s="118"/>
      <c r="T29" s="118"/>
      <c r="U29" s="118"/>
      <c r="V29" s="118"/>
      <c r="W29" s="118"/>
      <c r="X29" s="118"/>
      <c r="Y29" s="118"/>
      <c r="Z29" s="118"/>
      <c r="AA29" s="118"/>
      <c r="AB29" s="118"/>
      <c r="AC29" s="118"/>
      <c r="AD29" s="118"/>
      <c r="AE29" s="118"/>
    </row>
    <row r="30" spans="1:31" s="2" customFormat="1" ht="6.95" customHeight="1">
      <c r="A30" s="37"/>
      <c r="B30" s="42"/>
      <c r="C30" s="37"/>
      <c r="D30" s="37"/>
      <c r="E30" s="37"/>
      <c r="F30" s="37"/>
      <c r="G30" s="37"/>
      <c r="H30" s="37"/>
      <c r="I30" s="37"/>
      <c r="J30" s="37"/>
      <c r="K30" s="37"/>
      <c r="L30" s="116"/>
      <c r="S30" s="37"/>
      <c r="T30" s="37"/>
      <c r="U30" s="37"/>
      <c r="V30" s="37"/>
      <c r="W30" s="37"/>
      <c r="X30" s="37"/>
      <c r="Y30" s="37"/>
      <c r="Z30" s="37"/>
      <c r="AA30" s="37"/>
      <c r="AB30" s="37"/>
      <c r="AC30" s="37"/>
      <c r="AD30" s="37"/>
      <c r="AE30" s="37"/>
    </row>
    <row r="31" spans="1:31" s="2" customFormat="1" ht="6.95" customHeight="1">
      <c r="A31" s="37"/>
      <c r="B31" s="42"/>
      <c r="C31" s="37"/>
      <c r="D31" s="121"/>
      <c r="E31" s="121"/>
      <c r="F31" s="121"/>
      <c r="G31" s="121"/>
      <c r="H31" s="121"/>
      <c r="I31" s="121"/>
      <c r="J31" s="121"/>
      <c r="K31" s="121"/>
      <c r="L31" s="116"/>
      <c r="S31" s="37"/>
      <c r="T31" s="37"/>
      <c r="U31" s="37"/>
      <c r="V31" s="37"/>
      <c r="W31" s="37"/>
      <c r="X31" s="37"/>
      <c r="Y31" s="37"/>
      <c r="Z31" s="37"/>
      <c r="AA31" s="37"/>
      <c r="AB31" s="37"/>
      <c r="AC31" s="37"/>
      <c r="AD31" s="37"/>
      <c r="AE31" s="37"/>
    </row>
    <row r="32" spans="1:31" s="2" customFormat="1" ht="25.35" customHeight="1">
      <c r="A32" s="37"/>
      <c r="B32" s="42"/>
      <c r="C32" s="37"/>
      <c r="D32" s="122" t="s">
        <v>43</v>
      </c>
      <c r="E32" s="37"/>
      <c r="F32" s="37"/>
      <c r="G32" s="37"/>
      <c r="H32" s="37"/>
      <c r="I32" s="37"/>
      <c r="J32" s="123">
        <f>ROUND(J89, 2)</f>
        <v>0</v>
      </c>
      <c r="K32" s="37"/>
      <c r="L32" s="116"/>
      <c r="S32" s="37"/>
      <c r="T32" s="37"/>
      <c r="U32" s="37"/>
      <c r="V32" s="37"/>
      <c r="W32" s="37"/>
      <c r="X32" s="37"/>
      <c r="Y32" s="37"/>
      <c r="Z32" s="37"/>
      <c r="AA32" s="37"/>
      <c r="AB32" s="37"/>
      <c r="AC32" s="37"/>
      <c r="AD32" s="37"/>
      <c r="AE32" s="37"/>
    </row>
    <row r="33" spans="1:31" s="2" customFormat="1" ht="6.95" customHeight="1">
      <c r="A33" s="37"/>
      <c r="B33" s="42"/>
      <c r="C33" s="37"/>
      <c r="D33" s="121"/>
      <c r="E33" s="121"/>
      <c r="F33" s="121"/>
      <c r="G33" s="121"/>
      <c r="H33" s="121"/>
      <c r="I33" s="121"/>
      <c r="J33" s="121"/>
      <c r="K33" s="121"/>
      <c r="L33" s="116"/>
      <c r="S33" s="37"/>
      <c r="T33" s="37"/>
      <c r="U33" s="37"/>
      <c r="V33" s="37"/>
      <c r="W33" s="37"/>
      <c r="X33" s="37"/>
      <c r="Y33" s="37"/>
      <c r="Z33" s="37"/>
      <c r="AA33" s="37"/>
      <c r="AB33" s="37"/>
      <c r="AC33" s="37"/>
      <c r="AD33" s="37"/>
      <c r="AE33" s="37"/>
    </row>
    <row r="34" spans="1:31" s="2" customFormat="1" ht="14.45" customHeight="1">
      <c r="A34" s="37"/>
      <c r="B34" s="42"/>
      <c r="C34" s="37"/>
      <c r="D34" s="37"/>
      <c r="E34" s="37"/>
      <c r="F34" s="124" t="s">
        <v>45</v>
      </c>
      <c r="G34" s="37"/>
      <c r="H34" s="37"/>
      <c r="I34" s="124" t="s">
        <v>44</v>
      </c>
      <c r="J34" s="124" t="s">
        <v>46</v>
      </c>
      <c r="K34" s="37"/>
      <c r="L34" s="116"/>
      <c r="S34" s="37"/>
      <c r="T34" s="37"/>
      <c r="U34" s="37"/>
      <c r="V34" s="37"/>
      <c r="W34" s="37"/>
      <c r="X34" s="37"/>
      <c r="Y34" s="37"/>
      <c r="Z34" s="37"/>
      <c r="AA34" s="37"/>
      <c r="AB34" s="37"/>
      <c r="AC34" s="37"/>
      <c r="AD34" s="37"/>
      <c r="AE34" s="37"/>
    </row>
    <row r="35" spans="1:31" s="2" customFormat="1" ht="14.45" customHeight="1">
      <c r="A35" s="37"/>
      <c r="B35" s="42"/>
      <c r="C35" s="37"/>
      <c r="D35" s="125" t="s">
        <v>47</v>
      </c>
      <c r="E35" s="115" t="s">
        <v>48</v>
      </c>
      <c r="F35" s="126">
        <f>ROUND((SUM(BE89:BE222)),  2)</f>
        <v>0</v>
      </c>
      <c r="G35" s="37"/>
      <c r="H35" s="37"/>
      <c r="I35" s="127">
        <v>0.21</v>
      </c>
      <c r="J35" s="126">
        <f>ROUND(((SUM(BE89:BE222))*I35),  2)</f>
        <v>0</v>
      </c>
      <c r="K35" s="37"/>
      <c r="L35" s="116"/>
      <c r="S35" s="37"/>
      <c r="T35" s="37"/>
      <c r="U35" s="37"/>
      <c r="V35" s="37"/>
      <c r="W35" s="37"/>
      <c r="X35" s="37"/>
      <c r="Y35" s="37"/>
      <c r="Z35" s="37"/>
      <c r="AA35" s="37"/>
      <c r="AB35" s="37"/>
      <c r="AC35" s="37"/>
      <c r="AD35" s="37"/>
      <c r="AE35" s="37"/>
    </row>
    <row r="36" spans="1:31" s="2" customFormat="1" ht="14.45" customHeight="1">
      <c r="A36" s="37"/>
      <c r="B36" s="42"/>
      <c r="C36" s="37"/>
      <c r="D36" s="37"/>
      <c r="E36" s="115" t="s">
        <v>49</v>
      </c>
      <c r="F36" s="126">
        <f>ROUND((SUM(BF89:BF222)),  2)</f>
        <v>0</v>
      </c>
      <c r="G36" s="37"/>
      <c r="H36" s="37"/>
      <c r="I36" s="127">
        <v>0.12</v>
      </c>
      <c r="J36" s="126">
        <f>ROUND(((SUM(BF89:BF222))*I36),  2)</f>
        <v>0</v>
      </c>
      <c r="K36" s="37"/>
      <c r="L36" s="116"/>
      <c r="S36" s="37"/>
      <c r="T36" s="37"/>
      <c r="U36" s="37"/>
      <c r="V36" s="37"/>
      <c r="W36" s="37"/>
      <c r="X36" s="37"/>
      <c r="Y36" s="37"/>
      <c r="Z36" s="37"/>
      <c r="AA36" s="37"/>
      <c r="AB36" s="37"/>
      <c r="AC36" s="37"/>
      <c r="AD36" s="37"/>
      <c r="AE36" s="37"/>
    </row>
    <row r="37" spans="1:31" s="2" customFormat="1" ht="14.45" hidden="1" customHeight="1">
      <c r="A37" s="37"/>
      <c r="B37" s="42"/>
      <c r="C37" s="37"/>
      <c r="D37" s="37"/>
      <c r="E37" s="115" t="s">
        <v>50</v>
      </c>
      <c r="F37" s="126">
        <f>ROUND((SUM(BG89:BG222)),  2)</f>
        <v>0</v>
      </c>
      <c r="G37" s="37"/>
      <c r="H37" s="37"/>
      <c r="I37" s="127">
        <v>0.21</v>
      </c>
      <c r="J37" s="126">
        <f>0</f>
        <v>0</v>
      </c>
      <c r="K37" s="37"/>
      <c r="L37" s="116"/>
      <c r="S37" s="37"/>
      <c r="T37" s="37"/>
      <c r="U37" s="37"/>
      <c r="V37" s="37"/>
      <c r="W37" s="37"/>
      <c r="X37" s="37"/>
      <c r="Y37" s="37"/>
      <c r="Z37" s="37"/>
      <c r="AA37" s="37"/>
      <c r="AB37" s="37"/>
      <c r="AC37" s="37"/>
      <c r="AD37" s="37"/>
      <c r="AE37" s="37"/>
    </row>
    <row r="38" spans="1:31" s="2" customFormat="1" ht="14.45" hidden="1" customHeight="1">
      <c r="A38" s="37"/>
      <c r="B38" s="42"/>
      <c r="C38" s="37"/>
      <c r="D38" s="37"/>
      <c r="E38" s="115" t="s">
        <v>51</v>
      </c>
      <c r="F38" s="126">
        <f>ROUND((SUM(BH89:BH222)),  2)</f>
        <v>0</v>
      </c>
      <c r="G38" s="37"/>
      <c r="H38" s="37"/>
      <c r="I38" s="127">
        <v>0.12</v>
      </c>
      <c r="J38" s="126">
        <f>0</f>
        <v>0</v>
      </c>
      <c r="K38" s="37"/>
      <c r="L38" s="116"/>
      <c r="S38" s="37"/>
      <c r="T38" s="37"/>
      <c r="U38" s="37"/>
      <c r="V38" s="37"/>
      <c r="W38" s="37"/>
      <c r="X38" s="37"/>
      <c r="Y38" s="37"/>
      <c r="Z38" s="37"/>
      <c r="AA38" s="37"/>
      <c r="AB38" s="37"/>
      <c r="AC38" s="37"/>
      <c r="AD38" s="37"/>
      <c r="AE38" s="37"/>
    </row>
    <row r="39" spans="1:31" s="2" customFormat="1" ht="14.45" hidden="1" customHeight="1">
      <c r="A39" s="37"/>
      <c r="B39" s="42"/>
      <c r="C39" s="37"/>
      <c r="D39" s="37"/>
      <c r="E39" s="115" t="s">
        <v>52</v>
      </c>
      <c r="F39" s="126">
        <f>ROUND((SUM(BI89:BI222)),  2)</f>
        <v>0</v>
      </c>
      <c r="G39" s="37"/>
      <c r="H39" s="37"/>
      <c r="I39" s="127">
        <v>0</v>
      </c>
      <c r="J39" s="126">
        <f>0</f>
        <v>0</v>
      </c>
      <c r="K39" s="37"/>
      <c r="L39" s="116"/>
      <c r="S39" s="37"/>
      <c r="T39" s="37"/>
      <c r="U39" s="37"/>
      <c r="V39" s="37"/>
      <c r="W39" s="37"/>
      <c r="X39" s="37"/>
      <c r="Y39" s="37"/>
      <c r="Z39" s="37"/>
      <c r="AA39" s="37"/>
      <c r="AB39" s="37"/>
      <c r="AC39" s="37"/>
      <c r="AD39" s="37"/>
      <c r="AE39" s="37"/>
    </row>
    <row r="40" spans="1:31" s="2" customFormat="1" ht="6.95" customHeight="1">
      <c r="A40" s="37"/>
      <c r="B40" s="42"/>
      <c r="C40" s="37"/>
      <c r="D40" s="37"/>
      <c r="E40" s="37"/>
      <c r="F40" s="37"/>
      <c r="G40" s="37"/>
      <c r="H40" s="37"/>
      <c r="I40" s="37"/>
      <c r="J40" s="37"/>
      <c r="K40" s="37"/>
      <c r="L40" s="116"/>
      <c r="S40" s="37"/>
      <c r="T40" s="37"/>
      <c r="U40" s="37"/>
      <c r="V40" s="37"/>
      <c r="W40" s="37"/>
      <c r="X40" s="37"/>
      <c r="Y40" s="37"/>
      <c r="Z40" s="37"/>
      <c r="AA40" s="37"/>
      <c r="AB40" s="37"/>
      <c r="AC40" s="37"/>
      <c r="AD40" s="37"/>
      <c r="AE40" s="37"/>
    </row>
    <row r="41" spans="1:31" s="2" customFormat="1" ht="25.35" customHeight="1">
      <c r="A41" s="37"/>
      <c r="B41" s="42"/>
      <c r="C41" s="128"/>
      <c r="D41" s="129" t="s">
        <v>53</v>
      </c>
      <c r="E41" s="130"/>
      <c r="F41" s="130"/>
      <c r="G41" s="131" t="s">
        <v>54</v>
      </c>
      <c r="H41" s="132" t="s">
        <v>55</v>
      </c>
      <c r="I41" s="130"/>
      <c r="J41" s="133">
        <f>SUM(J32:J39)</f>
        <v>0</v>
      </c>
      <c r="K41" s="134"/>
      <c r="L41" s="116"/>
      <c r="S41" s="37"/>
      <c r="T41" s="37"/>
      <c r="U41" s="37"/>
      <c r="V41" s="37"/>
      <c r="W41" s="37"/>
      <c r="X41" s="37"/>
      <c r="Y41" s="37"/>
      <c r="Z41" s="37"/>
      <c r="AA41" s="37"/>
      <c r="AB41" s="37"/>
      <c r="AC41" s="37"/>
      <c r="AD41" s="37"/>
      <c r="AE41" s="37"/>
    </row>
    <row r="42" spans="1:31" s="2" customFormat="1" ht="14.45" customHeight="1">
      <c r="A42" s="37"/>
      <c r="B42" s="135"/>
      <c r="C42" s="136"/>
      <c r="D42" s="136"/>
      <c r="E42" s="136"/>
      <c r="F42" s="136"/>
      <c r="G42" s="136"/>
      <c r="H42" s="136"/>
      <c r="I42" s="136"/>
      <c r="J42" s="136"/>
      <c r="K42" s="136"/>
      <c r="L42" s="116"/>
      <c r="S42" s="37"/>
      <c r="T42" s="37"/>
      <c r="U42" s="37"/>
      <c r="V42" s="37"/>
      <c r="W42" s="37"/>
      <c r="X42" s="37"/>
      <c r="Y42" s="37"/>
      <c r="Z42" s="37"/>
      <c r="AA42" s="37"/>
      <c r="AB42" s="37"/>
      <c r="AC42" s="37"/>
      <c r="AD42" s="37"/>
      <c r="AE42" s="37"/>
    </row>
    <row r="46" spans="1:31" s="2" customFormat="1" ht="6.95" customHeight="1">
      <c r="A46" s="37"/>
      <c r="B46" s="137"/>
      <c r="C46" s="138"/>
      <c r="D46" s="138"/>
      <c r="E46" s="138"/>
      <c r="F46" s="138"/>
      <c r="G46" s="138"/>
      <c r="H46" s="138"/>
      <c r="I46" s="138"/>
      <c r="J46" s="138"/>
      <c r="K46" s="138"/>
      <c r="L46" s="116"/>
      <c r="S46" s="37"/>
      <c r="T46" s="37"/>
      <c r="U46" s="37"/>
      <c r="V46" s="37"/>
      <c r="W46" s="37"/>
      <c r="X46" s="37"/>
      <c r="Y46" s="37"/>
      <c r="Z46" s="37"/>
      <c r="AA46" s="37"/>
      <c r="AB46" s="37"/>
      <c r="AC46" s="37"/>
      <c r="AD46" s="37"/>
      <c r="AE46" s="37"/>
    </row>
    <row r="47" spans="1:31" s="2" customFormat="1" ht="24.95" customHeight="1">
      <c r="A47" s="37"/>
      <c r="B47" s="38"/>
      <c r="C47" s="26" t="s">
        <v>174</v>
      </c>
      <c r="D47" s="39"/>
      <c r="E47" s="39"/>
      <c r="F47" s="39"/>
      <c r="G47" s="39"/>
      <c r="H47" s="39"/>
      <c r="I47" s="39"/>
      <c r="J47" s="39"/>
      <c r="K47" s="39"/>
      <c r="L47" s="116"/>
      <c r="S47" s="37"/>
      <c r="T47" s="37"/>
      <c r="U47" s="37"/>
      <c r="V47" s="37"/>
      <c r="W47" s="37"/>
      <c r="X47" s="37"/>
      <c r="Y47" s="37"/>
      <c r="Z47" s="37"/>
      <c r="AA47" s="37"/>
      <c r="AB47" s="37"/>
      <c r="AC47" s="37"/>
      <c r="AD47" s="37"/>
      <c r="AE47" s="37"/>
    </row>
    <row r="48" spans="1:31" s="2" customFormat="1" ht="6.95" customHeight="1">
      <c r="A48" s="37"/>
      <c r="B48" s="38"/>
      <c r="C48" s="39"/>
      <c r="D48" s="39"/>
      <c r="E48" s="39"/>
      <c r="F48" s="39"/>
      <c r="G48" s="39"/>
      <c r="H48" s="39"/>
      <c r="I48" s="39"/>
      <c r="J48" s="39"/>
      <c r="K48" s="39"/>
      <c r="L48" s="116"/>
      <c r="S48" s="37"/>
      <c r="T48" s="37"/>
      <c r="U48" s="37"/>
      <c r="V48" s="37"/>
      <c r="W48" s="37"/>
      <c r="X48" s="37"/>
      <c r="Y48" s="37"/>
      <c r="Z48" s="37"/>
      <c r="AA48" s="37"/>
      <c r="AB48" s="37"/>
      <c r="AC48" s="37"/>
      <c r="AD48" s="37"/>
      <c r="AE48" s="37"/>
    </row>
    <row r="49" spans="1:47" s="2" customFormat="1" ht="12" customHeight="1">
      <c r="A49" s="37"/>
      <c r="B49" s="38"/>
      <c r="C49" s="32" t="s">
        <v>16</v>
      </c>
      <c r="D49" s="39"/>
      <c r="E49" s="39"/>
      <c r="F49" s="39"/>
      <c r="G49" s="39"/>
      <c r="H49" s="39"/>
      <c r="I49" s="39"/>
      <c r="J49" s="39"/>
      <c r="K49" s="39"/>
      <c r="L49" s="116"/>
      <c r="S49" s="37"/>
      <c r="T49" s="37"/>
      <c r="U49" s="37"/>
      <c r="V49" s="37"/>
      <c r="W49" s="37"/>
      <c r="X49" s="37"/>
      <c r="Y49" s="37"/>
      <c r="Z49" s="37"/>
      <c r="AA49" s="37"/>
      <c r="AB49" s="37"/>
      <c r="AC49" s="37"/>
      <c r="AD49" s="37"/>
      <c r="AE49" s="37"/>
    </row>
    <row r="50" spans="1:47" s="2" customFormat="1" ht="16.5" customHeight="1">
      <c r="A50" s="37"/>
      <c r="B50" s="38"/>
      <c r="C50" s="39"/>
      <c r="D50" s="39"/>
      <c r="E50" s="402" t="str">
        <f>E7</f>
        <v>VÝMĚNA OBRUBNÍKŮ V ULICI STRÁNSKÉHO A SOVÍ - TÁBOR</v>
      </c>
      <c r="F50" s="403"/>
      <c r="G50" s="403"/>
      <c r="H50" s="403"/>
      <c r="I50" s="39"/>
      <c r="J50" s="39"/>
      <c r="K50" s="39"/>
      <c r="L50" s="116"/>
      <c r="S50" s="37"/>
      <c r="T50" s="37"/>
      <c r="U50" s="37"/>
      <c r="V50" s="37"/>
      <c r="W50" s="37"/>
      <c r="X50" s="37"/>
      <c r="Y50" s="37"/>
      <c r="Z50" s="37"/>
      <c r="AA50" s="37"/>
      <c r="AB50" s="37"/>
      <c r="AC50" s="37"/>
      <c r="AD50" s="37"/>
      <c r="AE50" s="37"/>
    </row>
    <row r="51" spans="1:47" s="1" customFormat="1" ht="12" customHeight="1">
      <c r="B51" s="24"/>
      <c r="C51" s="32" t="s">
        <v>170</v>
      </c>
      <c r="D51" s="25"/>
      <c r="E51" s="25"/>
      <c r="F51" s="25"/>
      <c r="G51" s="25"/>
      <c r="H51" s="25"/>
      <c r="I51" s="25"/>
      <c r="J51" s="25"/>
      <c r="K51" s="25"/>
      <c r="L51" s="23"/>
    </row>
    <row r="52" spans="1:47" s="2" customFormat="1" ht="16.5" customHeight="1">
      <c r="A52" s="37"/>
      <c r="B52" s="38"/>
      <c r="C52" s="39"/>
      <c r="D52" s="39"/>
      <c r="E52" s="402" t="s">
        <v>1052</v>
      </c>
      <c r="F52" s="404"/>
      <c r="G52" s="404"/>
      <c r="H52" s="404"/>
      <c r="I52" s="39"/>
      <c r="J52" s="39"/>
      <c r="K52" s="39"/>
      <c r="L52" s="116"/>
      <c r="S52" s="37"/>
      <c r="T52" s="37"/>
      <c r="U52" s="37"/>
      <c r="V52" s="37"/>
      <c r="W52" s="37"/>
      <c r="X52" s="37"/>
      <c r="Y52" s="37"/>
      <c r="Z52" s="37"/>
      <c r="AA52" s="37"/>
      <c r="AB52" s="37"/>
      <c r="AC52" s="37"/>
      <c r="AD52" s="37"/>
      <c r="AE52" s="37"/>
    </row>
    <row r="53" spans="1:47" s="2" customFormat="1" ht="12" customHeight="1">
      <c r="A53" s="37"/>
      <c r="B53" s="38"/>
      <c r="C53" s="32" t="s">
        <v>172</v>
      </c>
      <c r="D53" s="39"/>
      <c r="E53" s="39"/>
      <c r="F53" s="39"/>
      <c r="G53" s="39"/>
      <c r="H53" s="39"/>
      <c r="I53" s="39"/>
      <c r="J53" s="39"/>
      <c r="K53" s="39"/>
      <c r="L53" s="116"/>
      <c r="S53" s="37"/>
      <c r="T53" s="37"/>
      <c r="U53" s="37"/>
      <c r="V53" s="37"/>
      <c r="W53" s="37"/>
      <c r="X53" s="37"/>
      <c r="Y53" s="37"/>
      <c r="Z53" s="37"/>
      <c r="AA53" s="37"/>
      <c r="AB53" s="37"/>
      <c r="AC53" s="37"/>
      <c r="AD53" s="37"/>
      <c r="AE53" s="37"/>
    </row>
    <row r="54" spans="1:47" s="2" customFormat="1" ht="16.5" customHeight="1">
      <c r="A54" s="37"/>
      <c r="B54" s="38"/>
      <c r="C54" s="39"/>
      <c r="D54" s="39"/>
      <c r="E54" s="358" t="str">
        <f>E11</f>
        <v>403 - Úprava zelených pásů</v>
      </c>
      <c r="F54" s="404"/>
      <c r="G54" s="404"/>
      <c r="H54" s="404"/>
      <c r="I54" s="39"/>
      <c r="J54" s="39"/>
      <c r="K54" s="39"/>
      <c r="L54" s="116"/>
      <c r="S54" s="37"/>
      <c r="T54" s="37"/>
      <c r="U54" s="37"/>
      <c r="V54" s="37"/>
      <c r="W54" s="37"/>
      <c r="X54" s="37"/>
      <c r="Y54" s="37"/>
      <c r="Z54" s="37"/>
      <c r="AA54" s="37"/>
      <c r="AB54" s="37"/>
      <c r="AC54" s="37"/>
      <c r="AD54" s="37"/>
      <c r="AE54" s="37"/>
    </row>
    <row r="55" spans="1:47" s="2" customFormat="1" ht="6.95" customHeight="1">
      <c r="A55" s="37"/>
      <c r="B55" s="38"/>
      <c r="C55" s="39"/>
      <c r="D55" s="39"/>
      <c r="E55" s="39"/>
      <c r="F55" s="39"/>
      <c r="G55" s="39"/>
      <c r="H55" s="39"/>
      <c r="I55" s="39"/>
      <c r="J55" s="39"/>
      <c r="K55" s="39"/>
      <c r="L55" s="116"/>
      <c r="S55" s="37"/>
      <c r="T55" s="37"/>
      <c r="U55" s="37"/>
      <c r="V55" s="37"/>
      <c r="W55" s="37"/>
      <c r="X55" s="37"/>
      <c r="Y55" s="37"/>
      <c r="Z55" s="37"/>
      <c r="AA55" s="37"/>
      <c r="AB55" s="37"/>
      <c r="AC55" s="37"/>
      <c r="AD55" s="37"/>
      <c r="AE55" s="37"/>
    </row>
    <row r="56" spans="1:47" s="2" customFormat="1" ht="12" customHeight="1">
      <c r="A56" s="37"/>
      <c r="B56" s="38"/>
      <c r="C56" s="32" t="s">
        <v>21</v>
      </c>
      <c r="D56" s="39"/>
      <c r="E56" s="39"/>
      <c r="F56" s="30" t="str">
        <f>F14</f>
        <v>ul. Stránského a Soví, Tábor</v>
      </c>
      <c r="G56" s="39"/>
      <c r="H56" s="39"/>
      <c r="I56" s="32" t="s">
        <v>23</v>
      </c>
      <c r="J56" s="62" t="str">
        <f>IF(J14="","",J14)</f>
        <v>8. 1. 2026</v>
      </c>
      <c r="K56" s="39"/>
      <c r="L56" s="116"/>
      <c r="S56" s="37"/>
      <c r="T56" s="37"/>
      <c r="U56" s="37"/>
      <c r="V56" s="37"/>
      <c r="W56" s="37"/>
      <c r="X56" s="37"/>
      <c r="Y56" s="37"/>
      <c r="Z56" s="37"/>
      <c r="AA56" s="37"/>
      <c r="AB56" s="37"/>
      <c r="AC56" s="37"/>
      <c r="AD56" s="37"/>
      <c r="AE56" s="37"/>
    </row>
    <row r="57" spans="1:47" s="2" customFormat="1" ht="6.95" customHeight="1">
      <c r="A57" s="37"/>
      <c r="B57" s="38"/>
      <c r="C57" s="39"/>
      <c r="D57" s="39"/>
      <c r="E57" s="39"/>
      <c r="F57" s="39"/>
      <c r="G57" s="39"/>
      <c r="H57" s="39"/>
      <c r="I57" s="39"/>
      <c r="J57" s="39"/>
      <c r="K57" s="39"/>
      <c r="L57" s="116"/>
      <c r="S57" s="37"/>
      <c r="T57" s="37"/>
      <c r="U57" s="37"/>
      <c r="V57" s="37"/>
      <c r="W57" s="37"/>
      <c r="X57" s="37"/>
      <c r="Y57" s="37"/>
      <c r="Z57" s="37"/>
      <c r="AA57" s="37"/>
      <c r="AB57" s="37"/>
      <c r="AC57" s="37"/>
      <c r="AD57" s="37"/>
      <c r="AE57" s="37"/>
    </row>
    <row r="58" spans="1:47" s="2" customFormat="1" ht="15.2" customHeight="1">
      <c r="A58" s="37"/>
      <c r="B58" s="38"/>
      <c r="C58" s="32" t="s">
        <v>25</v>
      </c>
      <c r="D58" s="39"/>
      <c r="E58" s="39"/>
      <c r="F58" s="30" t="str">
        <f>E17</f>
        <v>MĚSTO TÁBOR</v>
      </c>
      <c r="G58" s="39"/>
      <c r="H58" s="39"/>
      <c r="I58" s="32" t="s">
        <v>33</v>
      </c>
      <c r="J58" s="35" t="str">
        <f>E23</f>
        <v>Graphic PRO s.r.o.</v>
      </c>
      <c r="K58" s="39"/>
      <c r="L58" s="116"/>
      <c r="S58" s="37"/>
      <c r="T58" s="37"/>
      <c r="U58" s="37"/>
      <c r="V58" s="37"/>
      <c r="W58" s="37"/>
      <c r="X58" s="37"/>
      <c r="Y58" s="37"/>
      <c r="Z58" s="37"/>
      <c r="AA58" s="37"/>
      <c r="AB58" s="37"/>
      <c r="AC58" s="37"/>
      <c r="AD58" s="37"/>
      <c r="AE58" s="37"/>
    </row>
    <row r="59" spans="1:47" s="2" customFormat="1" ht="15.2" customHeight="1">
      <c r="A59" s="37"/>
      <c r="B59" s="38"/>
      <c r="C59" s="32" t="s">
        <v>31</v>
      </c>
      <c r="D59" s="39"/>
      <c r="E59" s="39"/>
      <c r="F59" s="30" t="str">
        <f>IF(E20="","",E20)</f>
        <v>Vyplň údaj</v>
      </c>
      <c r="G59" s="39"/>
      <c r="H59" s="39"/>
      <c r="I59" s="32" t="s">
        <v>38</v>
      </c>
      <c r="J59" s="35" t="str">
        <f>E26</f>
        <v>Ing. Pavel Vochozka</v>
      </c>
      <c r="K59" s="39"/>
      <c r="L59" s="116"/>
      <c r="S59" s="37"/>
      <c r="T59" s="37"/>
      <c r="U59" s="37"/>
      <c r="V59" s="37"/>
      <c r="W59" s="37"/>
      <c r="X59" s="37"/>
      <c r="Y59" s="37"/>
      <c r="Z59" s="37"/>
      <c r="AA59" s="37"/>
      <c r="AB59" s="37"/>
      <c r="AC59" s="37"/>
      <c r="AD59" s="37"/>
      <c r="AE59" s="37"/>
    </row>
    <row r="60" spans="1:47" s="2" customFormat="1" ht="10.35" customHeight="1">
      <c r="A60" s="37"/>
      <c r="B60" s="38"/>
      <c r="C60" s="39"/>
      <c r="D60" s="39"/>
      <c r="E60" s="39"/>
      <c r="F60" s="39"/>
      <c r="G60" s="39"/>
      <c r="H60" s="39"/>
      <c r="I60" s="39"/>
      <c r="J60" s="39"/>
      <c r="K60" s="39"/>
      <c r="L60" s="116"/>
      <c r="S60" s="37"/>
      <c r="T60" s="37"/>
      <c r="U60" s="37"/>
      <c r="V60" s="37"/>
      <c r="W60" s="37"/>
      <c r="X60" s="37"/>
      <c r="Y60" s="37"/>
      <c r="Z60" s="37"/>
      <c r="AA60" s="37"/>
      <c r="AB60" s="37"/>
      <c r="AC60" s="37"/>
      <c r="AD60" s="37"/>
      <c r="AE60" s="37"/>
    </row>
    <row r="61" spans="1:47" s="2" customFormat="1" ht="29.25" customHeight="1">
      <c r="A61" s="37"/>
      <c r="B61" s="38"/>
      <c r="C61" s="139" t="s">
        <v>175</v>
      </c>
      <c r="D61" s="140"/>
      <c r="E61" s="140"/>
      <c r="F61" s="140"/>
      <c r="G61" s="140"/>
      <c r="H61" s="140"/>
      <c r="I61" s="140"/>
      <c r="J61" s="141" t="s">
        <v>176</v>
      </c>
      <c r="K61" s="140"/>
      <c r="L61" s="116"/>
      <c r="S61" s="37"/>
      <c r="T61" s="37"/>
      <c r="U61" s="37"/>
      <c r="V61" s="37"/>
      <c r="W61" s="37"/>
      <c r="X61" s="37"/>
      <c r="Y61" s="37"/>
      <c r="Z61" s="37"/>
      <c r="AA61" s="37"/>
      <c r="AB61" s="37"/>
      <c r="AC61" s="37"/>
      <c r="AD61" s="37"/>
      <c r="AE61" s="37"/>
    </row>
    <row r="62" spans="1:47" s="2" customFormat="1" ht="10.35" customHeight="1">
      <c r="A62" s="37"/>
      <c r="B62" s="38"/>
      <c r="C62" s="39"/>
      <c r="D62" s="39"/>
      <c r="E62" s="39"/>
      <c r="F62" s="39"/>
      <c r="G62" s="39"/>
      <c r="H62" s="39"/>
      <c r="I62" s="39"/>
      <c r="J62" s="39"/>
      <c r="K62" s="39"/>
      <c r="L62" s="116"/>
      <c r="S62" s="37"/>
      <c r="T62" s="37"/>
      <c r="U62" s="37"/>
      <c r="V62" s="37"/>
      <c r="W62" s="37"/>
      <c r="X62" s="37"/>
      <c r="Y62" s="37"/>
      <c r="Z62" s="37"/>
      <c r="AA62" s="37"/>
      <c r="AB62" s="37"/>
      <c r="AC62" s="37"/>
      <c r="AD62" s="37"/>
      <c r="AE62" s="37"/>
    </row>
    <row r="63" spans="1:47" s="2" customFormat="1" ht="22.9" customHeight="1">
      <c r="A63" s="37"/>
      <c r="B63" s="38"/>
      <c r="C63" s="142" t="s">
        <v>75</v>
      </c>
      <c r="D63" s="39"/>
      <c r="E63" s="39"/>
      <c r="F63" s="39"/>
      <c r="G63" s="39"/>
      <c r="H63" s="39"/>
      <c r="I63" s="39"/>
      <c r="J63" s="80">
        <f>J89</f>
        <v>0</v>
      </c>
      <c r="K63" s="39"/>
      <c r="L63" s="116"/>
      <c r="S63" s="37"/>
      <c r="T63" s="37"/>
      <c r="U63" s="37"/>
      <c r="V63" s="37"/>
      <c r="W63" s="37"/>
      <c r="X63" s="37"/>
      <c r="Y63" s="37"/>
      <c r="Z63" s="37"/>
      <c r="AA63" s="37"/>
      <c r="AB63" s="37"/>
      <c r="AC63" s="37"/>
      <c r="AD63" s="37"/>
      <c r="AE63" s="37"/>
      <c r="AU63" s="20" t="s">
        <v>177</v>
      </c>
    </row>
    <row r="64" spans="1:47" s="9" customFormat="1" ht="24.95" customHeight="1">
      <c r="B64" s="143"/>
      <c r="C64" s="144"/>
      <c r="D64" s="145" t="s">
        <v>178</v>
      </c>
      <c r="E64" s="146"/>
      <c r="F64" s="146"/>
      <c r="G64" s="146"/>
      <c r="H64" s="146"/>
      <c r="I64" s="146"/>
      <c r="J64" s="147">
        <f>J90</f>
        <v>0</v>
      </c>
      <c r="K64" s="144"/>
      <c r="L64" s="148"/>
    </row>
    <row r="65" spans="1:31" s="10" customFormat="1" ht="19.899999999999999" customHeight="1">
      <c r="B65" s="149"/>
      <c r="C65" s="100"/>
      <c r="D65" s="150" t="s">
        <v>179</v>
      </c>
      <c r="E65" s="151"/>
      <c r="F65" s="151"/>
      <c r="G65" s="151"/>
      <c r="H65" s="151"/>
      <c r="I65" s="151"/>
      <c r="J65" s="152">
        <f>J91</f>
        <v>0</v>
      </c>
      <c r="K65" s="100"/>
      <c r="L65" s="153"/>
    </row>
    <row r="66" spans="1:31" s="10" customFormat="1" ht="19.899999999999999" customHeight="1">
      <c r="B66" s="149"/>
      <c r="C66" s="100"/>
      <c r="D66" s="150" t="s">
        <v>497</v>
      </c>
      <c r="E66" s="151"/>
      <c r="F66" s="151"/>
      <c r="G66" s="151"/>
      <c r="H66" s="151"/>
      <c r="I66" s="151"/>
      <c r="J66" s="152">
        <f>J145</f>
        <v>0</v>
      </c>
      <c r="K66" s="100"/>
      <c r="L66" s="153"/>
    </row>
    <row r="67" spans="1:31" s="10" customFormat="1" ht="19.899999999999999" customHeight="1">
      <c r="B67" s="149"/>
      <c r="C67" s="100"/>
      <c r="D67" s="150" t="s">
        <v>383</v>
      </c>
      <c r="E67" s="151"/>
      <c r="F67" s="151"/>
      <c r="G67" s="151"/>
      <c r="H67" s="151"/>
      <c r="I67" s="151"/>
      <c r="J67" s="152">
        <f>J219</f>
        <v>0</v>
      </c>
      <c r="K67" s="100"/>
      <c r="L67" s="153"/>
    </row>
    <row r="68" spans="1:31" s="2" customFormat="1" ht="21.75" customHeight="1">
      <c r="A68" s="37"/>
      <c r="B68" s="38"/>
      <c r="C68" s="39"/>
      <c r="D68" s="39"/>
      <c r="E68" s="39"/>
      <c r="F68" s="39"/>
      <c r="G68" s="39"/>
      <c r="H68" s="39"/>
      <c r="I68" s="39"/>
      <c r="J68" s="39"/>
      <c r="K68" s="39"/>
      <c r="L68" s="116"/>
      <c r="S68" s="37"/>
      <c r="T68" s="37"/>
      <c r="U68" s="37"/>
      <c r="V68" s="37"/>
      <c r="W68" s="37"/>
      <c r="X68" s="37"/>
      <c r="Y68" s="37"/>
      <c r="Z68" s="37"/>
      <c r="AA68" s="37"/>
      <c r="AB68" s="37"/>
      <c r="AC68" s="37"/>
      <c r="AD68" s="37"/>
      <c r="AE68" s="37"/>
    </row>
    <row r="69" spans="1:31" s="2" customFormat="1" ht="6.95" customHeight="1">
      <c r="A69" s="37"/>
      <c r="B69" s="50"/>
      <c r="C69" s="51"/>
      <c r="D69" s="51"/>
      <c r="E69" s="51"/>
      <c r="F69" s="51"/>
      <c r="G69" s="51"/>
      <c r="H69" s="51"/>
      <c r="I69" s="51"/>
      <c r="J69" s="51"/>
      <c r="K69" s="51"/>
      <c r="L69" s="116"/>
      <c r="S69" s="37"/>
      <c r="T69" s="37"/>
      <c r="U69" s="37"/>
      <c r="V69" s="37"/>
      <c r="W69" s="37"/>
      <c r="X69" s="37"/>
      <c r="Y69" s="37"/>
      <c r="Z69" s="37"/>
      <c r="AA69" s="37"/>
      <c r="AB69" s="37"/>
      <c r="AC69" s="37"/>
      <c r="AD69" s="37"/>
      <c r="AE69" s="37"/>
    </row>
    <row r="73" spans="1:31" s="2" customFormat="1" ht="6.95" customHeight="1">
      <c r="A73" s="37"/>
      <c r="B73" s="52"/>
      <c r="C73" s="53"/>
      <c r="D73" s="53"/>
      <c r="E73" s="53"/>
      <c r="F73" s="53"/>
      <c r="G73" s="53"/>
      <c r="H73" s="53"/>
      <c r="I73" s="53"/>
      <c r="J73" s="53"/>
      <c r="K73" s="53"/>
      <c r="L73" s="116"/>
      <c r="S73" s="37"/>
      <c r="T73" s="37"/>
      <c r="U73" s="37"/>
      <c r="V73" s="37"/>
      <c r="W73" s="37"/>
      <c r="X73" s="37"/>
      <c r="Y73" s="37"/>
      <c r="Z73" s="37"/>
      <c r="AA73" s="37"/>
      <c r="AB73" s="37"/>
      <c r="AC73" s="37"/>
      <c r="AD73" s="37"/>
      <c r="AE73" s="37"/>
    </row>
    <row r="74" spans="1:31" s="2" customFormat="1" ht="24.95" customHeight="1">
      <c r="A74" s="37"/>
      <c r="B74" s="38"/>
      <c r="C74" s="26" t="s">
        <v>182</v>
      </c>
      <c r="D74" s="39"/>
      <c r="E74" s="39"/>
      <c r="F74" s="39"/>
      <c r="G74" s="39"/>
      <c r="H74" s="39"/>
      <c r="I74" s="39"/>
      <c r="J74" s="39"/>
      <c r="K74" s="39"/>
      <c r="L74" s="116"/>
      <c r="S74" s="37"/>
      <c r="T74" s="37"/>
      <c r="U74" s="37"/>
      <c r="V74" s="37"/>
      <c r="W74" s="37"/>
      <c r="X74" s="37"/>
      <c r="Y74" s="37"/>
      <c r="Z74" s="37"/>
      <c r="AA74" s="37"/>
      <c r="AB74" s="37"/>
      <c r="AC74" s="37"/>
      <c r="AD74" s="37"/>
      <c r="AE74" s="37"/>
    </row>
    <row r="75" spans="1:31" s="2" customFormat="1" ht="6.95" customHeight="1">
      <c r="A75" s="37"/>
      <c r="B75" s="38"/>
      <c r="C75" s="39"/>
      <c r="D75" s="39"/>
      <c r="E75" s="39"/>
      <c r="F75" s="39"/>
      <c r="G75" s="39"/>
      <c r="H75" s="39"/>
      <c r="I75" s="39"/>
      <c r="J75" s="39"/>
      <c r="K75" s="39"/>
      <c r="L75" s="116"/>
      <c r="S75" s="37"/>
      <c r="T75" s="37"/>
      <c r="U75" s="37"/>
      <c r="V75" s="37"/>
      <c r="W75" s="37"/>
      <c r="X75" s="37"/>
      <c r="Y75" s="37"/>
      <c r="Z75" s="37"/>
      <c r="AA75" s="37"/>
      <c r="AB75" s="37"/>
      <c r="AC75" s="37"/>
      <c r="AD75" s="37"/>
      <c r="AE75" s="37"/>
    </row>
    <row r="76" spans="1:31" s="2" customFormat="1" ht="12" customHeight="1">
      <c r="A76" s="37"/>
      <c r="B76" s="38"/>
      <c r="C76" s="32" t="s">
        <v>16</v>
      </c>
      <c r="D76" s="39"/>
      <c r="E76" s="39"/>
      <c r="F76" s="39"/>
      <c r="G76" s="39"/>
      <c r="H76" s="39"/>
      <c r="I76" s="39"/>
      <c r="J76" s="39"/>
      <c r="K76" s="39"/>
      <c r="L76" s="116"/>
      <c r="S76" s="37"/>
      <c r="T76" s="37"/>
      <c r="U76" s="37"/>
      <c r="V76" s="37"/>
      <c r="W76" s="37"/>
      <c r="X76" s="37"/>
      <c r="Y76" s="37"/>
      <c r="Z76" s="37"/>
      <c r="AA76" s="37"/>
      <c r="AB76" s="37"/>
      <c r="AC76" s="37"/>
      <c r="AD76" s="37"/>
      <c r="AE76" s="37"/>
    </row>
    <row r="77" spans="1:31" s="2" customFormat="1" ht="16.5" customHeight="1">
      <c r="A77" s="37"/>
      <c r="B77" s="38"/>
      <c r="C77" s="39"/>
      <c r="D77" s="39"/>
      <c r="E77" s="402" t="str">
        <f>E7</f>
        <v>VÝMĚNA OBRUBNÍKŮ V ULICI STRÁNSKÉHO A SOVÍ - TÁBOR</v>
      </c>
      <c r="F77" s="403"/>
      <c r="G77" s="403"/>
      <c r="H77" s="403"/>
      <c r="I77" s="39"/>
      <c r="J77" s="39"/>
      <c r="K77" s="39"/>
      <c r="L77" s="116"/>
      <c r="S77" s="37"/>
      <c r="T77" s="37"/>
      <c r="U77" s="37"/>
      <c r="V77" s="37"/>
      <c r="W77" s="37"/>
      <c r="X77" s="37"/>
      <c r="Y77" s="37"/>
      <c r="Z77" s="37"/>
      <c r="AA77" s="37"/>
      <c r="AB77" s="37"/>
      <c r="AC77" s="37"/>
      <c r="AD77" s="37"/>
      <c r="AE77" s="37"/>
    </row>
    <row r="78" spans="1:31" s="1" customFormat="1" ht="12" customHeight="1">
      <c r="B78" s="24"/>
      <c r="C78" s="32" t="s">
        <v>170</v>
      </c>
      <c r="D78" s="25"/>
      <c r="E78" s="25"/>
      <c r="F78" s="25"/>
      <c r="G78" s="25"/>
      <c r="H78" s="25"/>
      <c r="I78" s="25"/>
      <c r="J78" s="25"/>
      <c r="K78" s="25"/>
      <c r="L78" s="23"/>
    </row>
    <row r="79" spans="1:31" s="2" customFormat="1" ht="16.5" customHeight="1">
      <c r="A79" s="37"/>
      <c r="B79" s="38"/>
      <c r="C79" s="39"/>
      <c r="D79" s="39"/>
      <c r="E79" s="402" t="s">
        <v>1052</v>
      </c>
      <c r="F79" s="404"/>
      <c r="G79" s="404"/>
      <c r="H79" s="404"/>
      <c r="I79" s="39"/>
      <c r="J79" s="39"/>
      <c r="K79" s="39"/>
      <c r="L79" s="116"/>
      <c r="S79" s="37"/>
      <c r="T79" s="37"/>
      <c r="U79" s="37"/>
      <c r="V79" s="37"/>
      <c r="W79" s="37"/>
      <c r="X79" s="37"/>
      <c r="Y79" s="37"/>
      <c r="Z79" s="37"/>
      <c r="AA79" s="37"/>
      <c r="AB79" s="37"/>
      <c r="AC79" s="37"/>
      <c r="AD79" s="37"/>
      <c r="AE79" s="37"/>
    </row>
    <row r="80" spans="1:31" s="2" customFormat="1" ht="12" customHeight="1">
      <c r="A80" s="37"/>
      <c r="B80" s="38"/>
      <c r="C80" s="32" t="s">
        <v>172</v>
      </c>
      <c r="D80" s="39"/>
      <c r="E80" s="39"/>
      <c r="F80" s="39"/>
      <c r="G80" s="39"/>
      <c r="H80" s="39"/>
      <c r="I80" s="39"/>
      <c r="J80" s="39"/>
      <c r="K80" s="39"/>
      <c r="L80" s="116"/>
      <c r="S80" s="37"/>
      <c r="T80" s="37"/>
      <c r="U80" s="37"/>
      <c r="V80" s="37"/>
      <c r="W80" s="37"/>
      <c r="X80" s="37"/>
      <c r="Y80" s="37"/>
      <c r="Z80" s="37"/>
      <c r="AA80" s="37"/>
      <c r="AB80" s="37"/>
      <c r="AC80" s="37"/>
      <c r="AD80" s="37"/>
      <c r="AE80" s="37"/>
    </row>
    <row r="81" spans="1:65" s="2" customFormat="1" ht="16.5" customHeight="1">
      <c r="A81" s="37"/>
      <c r="B81" s="38"/>
      <c r="C81" s="39"/>
      <c r="D81" s="39"/>
      <c r="E81" s="358" t="str">
        <f>E11</f>
        <v>403 - Úprava zelených pásů</v>
      </c>
      <c r="F81" s="404"/>
      <c r="G81" s="404"/>
      <c r="H81" s="404"/>
      <c r="I81" s="39"/>
      <c r="J81" s="39"/>
      <c r="K81" s="39"/>
      <c r="L81" s="116"/>
      <c r="S81" s="37"/>
      <c r="T81" s="37"/>
      <c r="U81" s="37"/>
      <c r="V81" s="37"/>
      <c r="W81" s="37"/>
      <c r="X81" s="37"/>
      <c r="Y81" s="37"/>
      <c r="Z81" s="37"/>
      <c r="AA81" s="37"/>
      <c r="AB81" s="37"/>
      <c r="AC81" s="37"/>
      <c r="AD81" s="37"/>
      <c r="AE81" s="37"/>
    </row>
    <row r="82" spans="1:65" s="2" customFormat="1" ht="6.95" customHeight="1">
      <c r="A82" s="37"/>
      <c r="B82" s="38"/>
      <c r="C82" s="39"/>
      <c r="D82" s="39"/>
      <c r="E82" s="39"/>
      <c r="F82" s="39"/>
      <c r="G82" s="39"/>
      <c r="H82" s="39"/>
      <c r="I82" s="39"/>
      <c r="J82" s="39"/>
      <c r="K82" s="39"/>
      <c r="L82" s="116"/>
      <c r="S82" s="37"/>
      <c r="T82" s="37"/>
      <c r="U82" s="37"/>
      <c r="V82" s="37"/>
      <c r="W82" s="37"/>
      <c r="X82" s="37"/>
      <c r="Y82" s="37"/>
      <c r="Z82" s="37"/>
      <c r="AA82" s="37"/>
      <c r="AB82" s="37"/>
      <c r="AC82" s="37"/>
      <c r="AD82" s="37"/>
      <c r="AE82" s="37"/>
    </row>
    <row r="83" spans="1:65" s="2" customFormat="1" ht="12" customHeight="1">
      <c r="A83" s="37"/>
      <c r="B83" s="38"/>
      <c r="C83" s="32" t="s">
        <v>21</v>
      </c>
      <c r="D83" s="39"/>
      <c r="E83" s="39"/>
      <c r="F83" s="30" t="str">
        <f>F14</f>
        <v>ul. Stránského a Soví, Tábor</v>
      </c>
      <c r="G83" s="39"/>
      <c r="H83" s="39"/>
      <c r="I83" s="32" t="s">
        <v>23</v>
      </c>
      <c r="J83" s="62" t="str">
        <f>IF(J14="","",J14)</f>
        <v>8. 1. 2026</v>
      </c>
      <c r="K83" s="39"/>
      <c r="L83" s="116"/>
      <c r="S83" s="37"/>
      <c r="T83" s="37"/>
      <c r="U83" s="37"/>
      <c r="V83" s="37"/>
      <c r="W83" s="37"/>
      <c r="X83" s="37"/>
      <c r="Y83" s="37"/>
      <c r="Z83" s="37"/>
      <c r="AA83" s="37"/>
      <c r="AB83" s="37"/>
      <c r="AC83" s="37"/>
      <c r="AD83" s="37"/>
      <c r="AE83" s="37"/>
    </row>
    <row r="84" spans="1:65" s="2" customFormat="1" ht="6.95" customHeight="1">
      <c r="A84" s="37"/>
      <c r="B84" s="38"/>
      <c r="C84" s="39"/>
      <c r="D84" s="39"/>
      <c r="E84" s="39"/>
      <c r="F84" s="39"/>
      <c r="G84" s="39"/>
      <c r="H84" s="39"/>
      <c r="I84" s="39"/>
      <c r="J84" s="39"/>
      <c r="K84" s="39"/>
      <c r="L84" s="116"/>
      <c r="S84" s="37"/>
      <c r="T84" s="37"/>
      <c r="U84" s="37"/>
      <c r="V84" s="37"/>
      <c r="W84" s="37"/>
      <c r="X84" s="37"/>
      <c r="Y84" s="37"/>
      <c r="Z84" s="37"/>
      <c r="AA84" s="37"/>
      <c r="AB84" s="37"/>
      <c r="AC84" s="37"/>
      <c r="AD84" s="37"/>
      <c r="AE84" s="37"/>
    </row>
    <row r="85" spans="1:65" s="2" customFormat="1" ht="15.2" customHeight="1">
      <c r="A85" s="37"/>
      <c r="B85" s="38"/>
      <c r="C85" s="32" t="s">
        <v>25</v>
      </c>
      <c r="D85" s="39"/>
      <c r="E85" s="39"/>
      <c r="F85" s="30" t="str">
        <f>E17</f>
        <v>MĚSTO TÁBOR</v>
      </c>
      <c r="G85" s="39"/>
      <c r="H85" s="39"/>
      <c r="I85" s="32" t="s">
        <v>33</v>
      </c>
      <c r="J85" s="35" t="str">
        <f>E23</f>
        <v>Graphic PRO s.r.o.</v>
      </c>
      <c r="K85" s="39"/>
      <c r="L85" s="116"/>
      <c r="S85" s="37"/>
      <c r="T85" s="37"/>
      <c r="U85" s="37"/>
      <c r="V85" s="37"/>
      <c r="W85" s="37"/>
      <c r="X85" s="37"/>
      <c r="Y85" s="37"/>
      <c r="Z85" s="37"/>
      <c r="AA85" s="37"/>
      <c r="AB85" s="37"/>
      <c r="AC85" s="37"/>
      <c r="AD85" s="37"/>
      <c r="AE85" s="37"/>
    </row>
    <row r="86" spans="1:65" s="2" customFormat="1" ht="15.2" customHeight="1">
      <c r="A86" s="37"/>
      <c r="B86" s="38"/>
      <c r="C86" s="32" t="s">
        <v>31</v>
      </c>
      <c r="D86" s="39"/>
      <c r="E86" s="39"/>
      <c r="F86" s="30" t="str">
        <f>IF(E20="","",E20)</f>
        <v>Vyplň údaj</v>
      </c>
      <c r="G86" s="39"/>
      <c r="H86" s="39"/>
      <c r="I86" s="32" t="s">
        <v>38</v>
      </c>
      <c r="J86" s="35" t="str">
        <f>E26</f>
        <v>Ing. Pavel Vochozka</v>
      </c>
      <c r="K86" s="39"/>
      <c r="L86" s="116"/>
      <c r="S86" s="37"/>
      <c r="T86" s="37"/>
      <c r="U86" s="37"/>
      <c r="V86" s="37"/>
      <c r="W86" s="37"/>
      <c r="X86" s="37"/>
      <c r="Y86" s="37"/>
      <c r="Z86" s="37"/>
      <c r="AA86" s="37"/>
      <c r="AB86" s="37"/>
      <c r="AC86" s="37"/>
      <c r="AD86" s="37"/>
      <c r="AE86" s="37"/>
    </row>
    <row r="87" spans="1:65" s="2" customFormat="1" ht="10.35" customHeight="1">
      <c r="A87" s="37"/>
      <c r="B87" s="38"/>
      <c r="C87" s="39"/>
      <c r="D87" s="39"/>
      <c r="E87" s="39"/>
      <c r="F87" s="39"/>
      <c r="G87" s="39"/>
      <c r="H87" s="39"/>
      <c r="I87" s="39"/>
      <c r="J87" s="39"/>
      <c r="K87" s="39"/>
      <c r="L87" s="116"/>
      <c r="S87" s="37"/>
      <c r="T87" s="37"/>
      <c r="U87" s="37"/>
      <c r="V87" s="37"/>
      <c r="W87" s="37"/>
      <c r="X87" s="37"/>
      <c r="Y87" s="37"/>
      <c r="Z87" s="37"/>
      <c r="AA87" s="37"/>
      <c r="AB87" s="37"/>
      <c r="AC87" s="37"/>
      <c r="AD87" s="37"/>
      <c r="AE87" s="37"/>
    </row>
    <row r="88" spans="1:65" s="11" customFormat="1" ht="29.25" customHeight="1">
      <c r="A88" s="154"/>
      <c r="B88" s="155"/>
      <c r="C88" s="156" t="s">
        <v>183</v>
      </c>
      <c r="D88" s="157" t="s">
        <v>62</v>
      </c>
      <c r="E88" s="157" t="s">
        <v>58</v>
      </c>
      <c r="F88" s="157" t="s">
        <v>59</v>
      </c>
      <c r="G88" s="157" t="s">
        <v>184</v>
      </c>
      <c r="H88" s="157" t="s">
        <v>185</v>
      </c>
      <c r="I88" s="157" t="s">
        <v>186</v>
      </c>
      <c r="J88" s="157" t="s">
        <v>176</v>
      </c>
      <c r="K88" s="158" t="s">
        <v>187</v>
      </c>
      <c r="L88" s="159"/>
      <c r="M88" s="71" t="s">
        <v>19</v>
      </c>
      <c r="N88" s="72" t="s">
        <v>47</v>
      </c>
      <c r="O88" s="72" t="s">
        <v>188</v>
      </c>
      <c r="P88" s="72" t="s">
        <v>189</v>
      </c>
      <c r="Q88" s="72" t="s">
        <v>190</v>
      </c>
      <c r="R88" s="72" t="s">
        <v>191</v>
      </c>
      <c r="S88" s="72" t="s">
        <v>192</v>
      </c>
      <c r="T88" s="73" t="s">
        <v>193</v>
      </c>
      <c r="U88" s="154"/>
      <c r="V88" s="154"/>
      <c r="W88" s="154"/>
      <c r="X88" s="154"/>
      <c r="Y88" s="154"/>
      <c r="Z88" s="154"/>
      <c r="AA88" s="154"/>
      <c r="AB88" s="154"/>
      <c r="AC88" s="154"/>
      <c r="AD88" s="154"/>
      <c r="AE88" s="154"/>
    </row>
    <row r="89" spans="1:65" s="2" customFormat="1" ht="22.9" customHeight="1">
      <c r="A89" s="37"/>
      <c r="B89" s="38"/>
      <c r="C89" s="78" t="s">
        <v>194</v>
      </c>
      <c r="D89" s="39"/>
      <c r="E89" s="39"/>
      <c r="F89" s="39"/>
      <c r="G89" s="39"/>
      <c r="H89" s="39"/>
      <c r="I89" s="39"/>
      <c r="J89" s="160">
        <f>BK89</f>
        <v>0</v>
      </c>
      <c r="K89" s="39"/>
      <c r="L89" s="42"/>
      <c r="M89" s="74"/>
      <c r="N89" s="161"/>
      <c r="O89" s="75"/>
      <c r="P89" s="162">
        <f>P90</f>
        <v>0</v>
      </c>
      <c r="Q89" s="75"/>
      <c r="R89" s="162">
        <f>R90</f>
        <v>0.47648799999999997</v>
      </c>
      <c r="S89" s="75"/>
      <c r="T89" s="163">
        <f>T90</f>
        <v>0</v>
      </c>
      <c r="U89" s="37"/>
      <c r="V89" s="37"/>
      <c r="W89" s="37"/>
      <c r="X89" s="37"/>
      <c r="Y89" s="37"/>
      <c r="Z89" s="37"/>
      <c r="AA89" s="37"/>
      <c r="AB89" s="37"/>
      <c r="AC89" s="37"/>
      <c r="AD89" s="37"/>
      <c r="AE89" s="37"/>
      <c r="AT89" s="20" t="s">
        <v>76</v>
      </c>
      <c r="AU89" s="20" t="s">
        <v>177</v>
      </c>
      <c r="BK89" s="164">
        <f>BK90</f>
        <v>0</v>
      </c>
    </row>
    <row r="90" spans="1:65" s="12" customFormat="1" ht="25.9" customHeight="1">
      <c r="B90" s="165"/>
      <c r="C90" s="166"/>
      <c r="D90" s="167" t="s">
        <v>76</v>
      </c>
      <c r="E90" s="168" t="s">
        <v>195</v>
      </c>
      <c r="F90" s="168" t="s">
        <v>196</v>
      </c>
      <c r="G90" s="166"/>
      <c r="H90" s="166"/>
      <c r="I90" s="169"/>
      <c r="J90" s="170">
        <f>BK90</f>
        <v>0</v>
      </c>
      <c r="K90" s="166"/>
      <c r="L90" s="171"/>
      <c r="M90" s="172"/>
      <c r="N90" s="173"/>
      <c r="O90" s="173"/>
      <c r="P90" s="174">
        <f>P91+P145+P219</f>
        <v>0</v>
      </c>
      <c r="Q90" s="173"/>
      <c r="R90" s="174">
        <f>R91+R145+R219</f>
        <v>0.47648799999999997</v>
      </c>
      <c r="S90" s="173"/>
      <c r="T90" s="175">
        <f>T91+T145+T219</f>
        <v>0</v>
      </c>
      <c r="AR90" s="176" t="s">
        <v>84</v>
      </c>
      <c r="AT90" s="177" t="s">
        <v>76</v>
      </c>
      <c r="AU90" s="177" t="s">
        <v>77</v>
      </c>
      <c r="AY90" s="176" t="s">
        <v>197</v>
      </c>
      <c r="BK90" s="178">
        <f>BK91+BK145+BK219</f>
        <v>0</v>
      </c>
    </row>
    <row r="91" spans="1:65" s="12" customFormat="1" ht="22.9" customHeight="1">
      <c r="B91" s="165"/>
      <c r="C91" s="166"/>
      <c r="D91" s="167" t="s">
        <v>76</v>
      </c>
      <c r="E91" s="179" t="s">
        <v>84</v>
      </c>
      <c r="F91" s="179" t="s">
        <v>198</v>
      </c>
      <c r="G91" s="166"/>
      <c r="H91" s="166"/>
      <c r="I91" s="169"/>
      <c r="J91" s="180">
        <f>BK91</f>
        <v>0</v>
      </c>
      <c r="K91" s="166"/>
      <c r="L91" s="171"/>
      <c r="M91" s="172"/>
      <c r="N91" s="173"/>
      <c r="O91" s="173"/>
      <c r="P91" s="174">
        <f>SUM(P92:P144)</f>
        <v>0</v>
      </c>
      <c r="Q91" s="173"/>
      <c r="R91" s="174">
        <f>SUM(R92:R144)</f>
        <v>0</v>
      </c>
      <c r="S91" s="173"/>
      <c r="T91" s="175">
        <f>SUM(T92:T144)</f>
        <v>0</v>
      </c>
      <c r="AR91" s="176" t="s">
        <v>84</v>
      </c>
      <c r="AT91" s="177" t="s">
        <v>76</v>
      </c>
      <c r="AU91" s="177" t="s">
        <v>84</v>
      </c>
      <c r="AY91" s="176" t="s">
        <v>197</v>
      </c>
      <c r="BK91" s="178">
        <f>SUM(BK92:BK144)</f>
        <v>0</v>
      </c>
    </row>
    <row r="92" spans="1:65" s="2" customFormat="1" ht="24.2" customHeight="1">
      <c r="A92" s="37"/>
      <c r="B92" s="38"/>
      <c r="C92" s="181" t="s">
        <v>84</v>
      </c>
      <c r="D92" s="181" t="s">
        <v>199</v>
      </c>
      <c r="E92" s="182" t="s">
        <v>498</v>
      </c>
      <c r="F92" s="183" t="s">
        <v>499</v>
      </c>
      <c r="G92" s="184" t="s">
        <v>202</v>
      </c>
      <c r="H92" s="185">
        <v>267.20999999999998</v>
      </c>
      <c r="I92" s="186"/>
      <c r="J92" s="187">
        <f>ROUND(I92*H92,2)</f>
        <v>0</v>
      </c>
      <c r="K92" s="183" t="s">
        <v>203</v>
      </c>
      <c r="L92" s="42"/>
      <c r="M92" s="188" t="s">
        <v>19</v>
      </c>
      <c r="N92" s="189" t="s">
        <v>48</v>
      </c>
      <c r="O92" s="67"/>
      <c r="P92" s="190">
        <f>O92*H92</f>
        <v>0</v>
      </c>
      <c r="Q92" s="190">
        <v>0</v>
      </c>
      <c r="R92" s="190">
        <f>Q92*H92</f>
        <v>0</v>
      </c>
      <c r="S92" s="190">
        <v>0</v>
      </c>
      <c r="T92" s="191">
        <f>S92*H92</f>
        <v>0</v>
      </c>
      <c r="U92" s="37"/>
      <c r="V92" s="37"/>
      <c r="W92" s="37"/>
      <c r="X92" s="37"/>
      <c r="Y92" s="37"/>
      <c r="Z92" s="37"/>
      <c r="AA92" s="37"/>
      <c r="AB92" s="37"/>
      <c r="AC92" s="37"/>
      <c r="AD92" s="37"/>
      <c r="AE92" s="37"/>
      <c r="AR92" s="192" t="s">
        <v>204</v>
      </c>
      <c r="AT92" s="192" t="s">
        <v>199</v>
      </c>
      <c r="AU92" s="192" t="s">
        <v>86</v>
      </c>
      <c r="AY92" s="20" t="s">
        <v>197</v>
      </c>
      <c r="BE92" s="193">
        <f>IF(N92="základní",J92,0)</f>
        <v>0</v>
      </c>
      <c r="BF92" s="193">
        <f>IF(N92="snížená",J92,0)</f>
        <v>0</v>
      </c>
      <c r="BG92" s="193">
        <f>IF(N92="zákl. přenesená",J92,0)</f>
        <v>0</v>
      </c>
      <c r="BH92" s="193">
        <f>IF(N92="sníž. přenesená",J92,0)</f>
        <v>0</v>
      </c>
      <c r="BI92" s="193">
        <f>IF(N92="nulová",J92,0)</f>
        <v>0</v>
      </c>
      <c r="BJ92" s="20" t="s">
        <v>84</v>
      </c>
      <c r="BK92" s="193">
        <f>ROUND(I92*H92,2)</f>
        <v>0</v>
      </c>
      <c r="BL92" s="20" t="s">
        <v>204</v>
      </c>
      <c r="BM92" s="192" t="s">
        <v>500</v>
      </c>
    </row>
    <row r="93" spans="1:65" s="2" customFormat="1" ht="19.5">
      <c r="A93" s="37"/>
      <c r="B93" s="38"/>
      <c r="C93" s="39"/>
      <c r="D93" s="194" t="s">
        <v>206</v>
      </c>
      <c r="E93" s="39"/>
      <c r="F93" s="195" t="s">
        <v>501</v>
      </c>
      <c r="G93" s="39"/>
      <c r="H93" s="39"/>
      <c r="I93" s="196"/>
      <c r="J93" s="39"/>
      <c r="K93" s="39"/>
      <c r="L93" s="42"/>
      <c r="M93" s="197"/>
      <c r="N93" s="198"/>
      <c r="O93" s="67"/>
      <c r="P93" s="67"/>
      <c r="Q93" s="67"/>
      <c r="R93" s="67"/>
      <c r="S93" s="67"/>
      <c r="T93" s="68"/>
      <c r="U93" s="37"/>
      <c r="V93" s="37"/>
      <c r="W93" s="37"/>
      <c r="X93" s="37"/>
      <c r="Y93" s="37"/>
      <c r="Z93" s="37"/>
      <c r="AA93" s="37"/>
      <c r="AB93" s="37"/>
      <c r="AC93" s="37"/>
      <c r="AD93" s="37"/>
      <c r="AE93" s="37"/>
      <c r="AT93" s="20" t="s">
        <v>206</v>
      </c>
      <c r="AU93" s="20" t="s">
        <v>86</v>
      </c>
    </row>
    <row r="94" spans="1:65" s="2" customFormat="1" ht="11.25">
      <c r="A94" s="37"/>
      <c r="B94" s="38"/>
      <c r="C94" s="39"/>
      <c r="D94" s="199" t="s">
        <v>208</v>
      </c>
      <c r="E94" s="39"/>
      <c r="F94" s="200" t="s">
        <v>502</v>
      </c>
      <c r="G94" s="39"/>
      <c r="H94" s="39"/>
      <c r="I94" s="196"/>
      <c r="J94" s="39"/>
      <c r="K94" s="39"/>
      <c r="L94" s="42"/>
      <c r="M94" s="197"/>
      <c r="N94" s="198"/>
      <c r="O94" s="67"/>
      <c r="P94" s="67"/>
      <c r="Q94" s="67"/>
      <c r="R94" s="67"/>
      <c r="S94" s="67"/>
      <c r="T94" s="68"/>
      <c r="U94" s="37"/>
      <c r="V94" s="37"/>
      <c r="W94" s="37"/>
      <c r="X94" s="37"/>
      <c r="Y94" s="37"/>
      <c r="Z94" s="37"/>
      <c r="AA94" s="37"/>
      <c r="AB94" s="37"/>
      <c r="AC94" s="37"/>
      <c r="AD94" s="37"/>
      <c r="AE94" s="37"/>
      <c r="AT94" s="20" t="s">
        <v>208</v>
      </c>
      <c r="AU94" s="20" t="s">
        <v>86</v>
      </c>
    </row>
    <row r="95" spans="1:65" s="13" customFormat="1" ht="11.25">
      <c r="B95" s="201"/>
      <c r="C95" s="202"/>
      <c r="D95" s="194" t="s">
        <v>210</v>
      </c>
      <c r="E95" s="203" t="s">
        <v>19</v>
      </c>
      <c r="F95" s="204" t="s">
        <v>503</v>
      </c>
      <c r="G95" s="202"/>
      <c r="H95" s="203" t="s">
        <v>19</v>
      </c>
      <c r="I95" s="205"/>
      <c r="J95" s="202"/>
      <c r="K95" s="202"/>
      <c r="L95" s="206"/>
      <c r="M95" s="207"/>
      <c r="N95" s="208"/>
      <c r="O95" s="208"/>
      <c r="P95" s="208"/>
      <c r="Q95" s="208"/>
      <c r="R95" s="208"/>
      <c r="S95" s="208"/>
      <c r="T95" s="209"/>
      <c r="AT95" s="210" t="s">
        <v>210</v>
      </c>
      <c r="AU95" s="210" t="s">
        <v>86</v>
      </c>
      <c r="AV95" s="13" t="s">
        <v>84</v>
      </c>
      <c r="AW95" s="13" t="s">
        <v>37</v>
      </c>
      <c r="AX95" s="13" t="s">
        <v>77</v>
      </c>
      <c r="AY95" s="210" t="s">
        <v>197</v>
      </c>
    </row>
    <row r="96" spans="1:65" s="14" customFormat="1" ht="11.25">
      <c r="B96" s="211"/>
      <c r="C96" s="212"/>
      <c r="D96" s="194" t="s">
        <v>210</v>
      </c>
      <c r="E96" s="213" t="s">
        <v>19</v>
      </c>
      <c r="F96" s="214" t="s">
        <v>1295</v>
      </c>
      <c r="G96" s="212"/>
      <c r="H96" s="215">
        <v>267.20999999999998</v>
      </c>
      <c r="I96" s="216"/>
      <c r="J96" s="212"/>
      <c r="K96" s="212"/>
      <c r="L96" s="217"/>
      <c r="M96" s="218"/>
      <c r="N96" s="219"/>
      <c r="O96" s="219"/>
      <c r="P96" s="219"/>
      <c r="Q96" s="219"/>
      <c r="R96" s="219"/>
      <c r="S96" s="219"/>
      <c r="T96" s="220"/>
      <c r="AT96" s="221" t="s">
        <v>210</v>
      </c>
      <c r="AU96" s="221" t="s">
        <v>86</v>
      </c>
      <c r="AV96" s="14" t="s">
        <v>86</v>
      </c>
      <c r="AW96" s="14" t="s">
        <v>37</v>
      </c>
      <c r="AX96" s="14" t="s">
        <v>84</v>
      </c>
      <c r="AY96" s="221" t="s">
        <v>197</v>
      </c>
    </row>
    <row r="97" spans="1:65" s="2" customFormat="1" ht="37.9" customHeight="1">
      <c r="A97" s="37"/>
      <c r="B97" s="38"/>
      <c r="C97" s="181" t="s">
        <v>86</v>
      </c>
      <c r="D97" s="181" t="s">
        <v>199</v>
      </c>
      <c r="E97" s="182" t="s">
        <v>266</v>
      </c>
      <c r="F97" s="183" t="s">
        <v>267</v>
      </c>
      <c r="G97" s="184" t="s">
        <v>259</v>
      </c>
      <c r="H97" s="185">
        <v>26.221</v>
      </c>
      <c r="I97" s="186"/>
      <c r="J97" s="187">
        <f>ROUND(I97*H97,2)</f>
        <v>0</v>
      </c>
      <c r="K97" s="183" t="s">
        <v>203</v>
      </c>
      <c r="L97" s="42"/>
      <c r="M97" s="188" t="s">
        <v>19</v>
      </c>
      <c r="N97" s="189" t="s">
        <v>48</v>
      </c>
      <c r="O97" s="67"/>
      <c r="P97" s="190">
        <f>O97*H97</f>
        <v>0</v>
      </c>
      <c r="Q97" s="190">
        <v>0</v>
      </c>
      <c r="R97" s="190">
        <f>Q97*H97</f>
        <v>0</v>
      </c>
      <c r="S97" s="190">
        <v>0</v>
      </c>
      <c r="T97" s="191">
        <f>S97*H97</f>
        <v>0</v>
      </c>
      <c r="U97" s="37"/>
      <c r="V97" s="37"/>
      <c r="W97" s="37"/>
      <c r="X97" s="37"/>
      <c r="Y97" s="37"/>
      <c r="Z97" s="37"/>
      <c r="AA97" s="37"/>
      <c r="AB97" s="37"/>
      <c r="AC97" s="37"/>
      <c r="AD97" s="37"/>
      <c r="AE97" s="37"/>
      <c r="AR97" s="192" t="s">
        <v>204</v>
      </c>
      <c r="AT97" s="192" t="s">
        <v>199</v>
      </c>
      <c r="AU97" s="192" t="s">
        <v>86</v>
      </c>
      <c r="AY97" s="20" t="s">
        <v>197</v>
      </c>
      <c r="BE97" s="193">
        <f>IF(N97="základní",J97,0)</f>
        <v>0</v>
      </c>
      <c r="BF97" s="193">
        <f>IF(N97="snížená",J97,0)</f>
        <v>0</v>
      </c>
      <c r="BG97" s="193">
        <f>IF(N97="zákl. přenesená",J97,0)</f>
        <v>0</v>
      </c>
      <c r="BH97" s="193">
        <f>IF(N97="sníž. přenesená",J97,0)</f>
        <v>0</v>
      </c>
      <c r="BI97" s="193">
        <f>IF(N97="nulová",J97,0)</f>
        <v>0</v>
      </c>
      <c r="BJ97" s="20" t="s">
        <v>84</v>
      </c>
      <c r="BK97" s="193">
        <f>ROUND(I97*H97,2)</f>
        <v>0</v>
      </c>
      <c r="BL97" s="20" t="s">
        <v>204</v>
      </c>
      <c r="BM97" s="192" t="s">
        <v>505</v>
      </c>
    </row>
    <row r="98" spans="1:65" s="2" customFormat="1" ht="39">
      <c r="A98" s="37"/>
      <c r="B98" s="38"/>
      <c r="C98" s="39"/>
      <c r="D98" s="194" t="s">
        <v>206</v>
      </c>
      <c r="E98" s="39"/>
      <c r="F98" s="195" t="s">
        <v>269</v>
      </c>
      <c r="G98" s="39"/>
      <c r="H98" s="39"/>
      <c r="I98" s="196"/>
      <c r="J98" s="39"/>
      <c r="K98" s="39"/>
      <c r="L98" s="42"/>
      <c r="M98" s="197"/>
      <c r="N98" s="198"/>
      <c r="O98" s="67"/>
      <c r="P98" s="67"/>
      <c r="Q98" s="67"/>
      <c r="R98" s="67"/>
      <c r="S98" s="67"/>
      <c r="T98" s="68"/>
      <c r="U98" s="37"/>
      <c r="V98" s="37"/>
      <c r="W98" s="37"/>
      <c r="X98" s="37"/>
      <c r="Y98" s="37"/>
      <c r="Z98" s="37"/>
      <c r="AA98" s="37"/>
      <c r="AB98" s="37"/>
      <c r="AC98" s="37"/>
      <c r="AD98" s="37"/>
      <c r="AE98" s="37"/>
      <c r="AT98" s="20" t="s">
        <v>206</v>
      </c>
      <c r="AU98" s="20" t="s">
        <v>86</v>
      </c>
    </row>
    <row r="99" spans="1:65" s="2" customFormat="1" ht="11.25">
      <c r="A99" s="37"/>
      <c r="B99" s="38"/>
      <c r="C99" s="39"/>
      <c r="D99" s="199" t="s">
        <v>208</v>
      </c>
      <c r="E99" s="39"/>
      <c r="F99" s="200" t="s">
        <v>270</v>
      </c>
      <c r="G99" s="39"/>
      <c r="H99" s="39"/>
      <c r="I99" s="196"/>
      <c r="J99" s="39"/>
      <c r="K99" s="39"/>
      <c r="L99" s="42"/>
      <c r="M99" s="197"/>
      <c r="N99" s="198"/>
      <c r="O99" s="67"/>
      <c r="P99" s="67"/>
      <c r="Q99" s="67"/>
      <c r="R99" s="67"/>
      <c r="S99" s="67"/>
      <c r="T99" s="68"/>
      <c r="U99" s="37"/>
      <c r="V99" s="37"/>
      <c r="W99" s="37"/>
      <c r="X99" s="37"/>
      <c r="Y99" s="37"/>
      <c r="Z99" s="37"/>
      <c r="AA99" s="37"/>
      <c r="AB99" s="37"/>
      <c r="AC99" s="37"/>
      <c r="AD99" s="37"/>
      <c r="AE99" s="37"/>
      <c r="AT99" s="20" t="s">
        <v>208</v>
      </c>
      <c r="AU99" s="20" t="s">
        <v>86</v>
      </c>
    </row>
    <row r="100" spans="1:65" s="13" customFormat="1" ht="22.5">
      <c r="B100" s="201"/>
      <c r="C100" s="202"/>
      <c r="D100" s="194" t="s">
        <v>210</v>
      </c>
      <c r="E100" s="203" t="s">
        <v>19</v>
      </c>
      <c r="F100" s="204" t="s">
        <v>506</v>
      </c>
      <c r="G100" s="202"/>
      <c r="H100" s="203" t="s">
        <v>19</v>
      </c>
      <c r="I100" s="205"/>
      <c r="J100" s="202"/>
      <c r="K100" s="202"/>
      <c r="L100" s="206"/>
      <c r="M100" s="207"/>
      <c r="N100" s="208"/>
      <c r="O100" s="208"/>
      <c r="P100" s="208"/>
      <c r="Q100" s="208"/>
      <c r="R100" s="208"/>
      <c r="S100" s="208"/>
      <c r="T100" s="209"/>
      <c r="AT100" s="210" t="s">
        <v>210</v>
      </c>
      <c r="AU100" s="210" t="s">
        <v>86</v>
      </c>
      <c r="AV100" s="13" t="s">
        <v>84</v>
      </c>
      <c r="AW100" s="13" t="s">
        <v>37</v>
      </c>
      <c r="AX100" s="13" t="s">
        <v>77</v>
      </c>
      <c r="AY100" s="210" t="s">
        <v>197</v>
      </c>
    </row>
    <row r="101" spans="1:65" s="13" customFormat="1" ht="22.5">
      <c r="B101" s="201"/>
      <c r="C101" s="202"/>
      <c r="D101" s="194" t="s">
        <v>210</v>
      </c>
      <c r="E101" s="203" t="s">
        <v>19</v>
      </c>
      <c r="F101" s="204" t="s">
        <v>1296</v>
      </c>
      <c r="G101" s="202"/>
      <c r="H101" s="203" t="s">
        <v>19</v>
      </c>
      <c r="I101" s="205"/>
      <c r="J101" s="202"/>
      <c r="K101" s="202"/>
      <c r="L101" s="206"/>
      <c r="M101" s="207"/>
      <c r="N101" s="208"/>
      <c r="O101" s="208"/>
      <c r="P101" s="208"/>
      <c r="Q101" s="208"/>
      <c r="R101" s="208"/>
      <c r="S101" s="208"/>
      <c r="T101" s="209"/>
      <c r="AT101" s="210" t="s">
        <v>210</v>
      </c>
      <c r="AU101" s="210" t="s">
        <v>86</v>
      </c>
      <c r="AV101" s="13" t="s">
        <v>84</v>
      </c>
      <c r="AW101" s="13" t="s">
        <v>37</v>
      </c>
      <c r="AX101" s="13" t="s">
        <v>77</v>
      </c>
      <c r="AY101" s="210" t="s">
        <v>197</v>
      </c>
    </row>
    <row r="102" spans="1:65" s="13" customFormat="1" ht="11.25">
      <c r="B102" s="201"/>
      <c r="C102" s="202"/>
      <c r="D102" s="194" t="s">
        <v>210</v>
      </c>
      <c r="E102" s="203" t="s">
        <v>19</v>
      </c>
      <c r="F102" s="204" t="s">
        <v>1297</v>
      </c>
      <c r="G102" s="202"/>
      <c r="H102" s="203" t="s">
        <v>19</v>
      </c>
      <c r="I102" s="205"/>
      <c r="J102" s="202"/>
      <c r="K102" s="202"/>
      <c r="L102" s="206"/>
      <c r="M102" s="207"/>
      <c r="N102" s="208"/>
      <c r="O102" s="208"/>
      <c r="P102" s="208"/>
      <c r="Q102" s="208"/>
      <c r="R102" s="208"/>
      <c r="S102" s="208"/>
      <c r="T102" s="209"/>
      <c r="AT102" s="210" t="s">
        <v>210</v>
      </c>
      <c r="AU102" s="210" t="s">
        <v>86</v>
      </c>
      <c r="AV102" s="13" t="s">
        <v>84</v>
      </c>
      <c r="AW102" s="13" t="s">
        <v>37</v>
      </c>
      <c r="AX102" s="13" t="s">
        <v>77</v>
      </c>
      <c r="AY102" s="210" t="s">
        <v>197</v>
      </c>
    </row>
    <row r="103" spans="1:65" s="14" customFormat="1" ht="11.25">
      <c r="B103" s="211"/>
      <c r="C103" s="212"/>
      <c r="D103" s="194" t="s">
        <v>210</v>
      </c>
      <c r="E103" s="213" t="s">
        <v>19</v>
      </c>
      <c r="F103" s="214" t="s">
        <v>1298</v>
      </c>
      <c r="G103" s="212"/>
      <c r="H103" s="215">
        <v>12.127000000000001</v>
      </c>
      <c r="I103" s="216"/>
      <c r="J103" s="212"/>
      <c r="K103" s="212"/>
      <c r="L103" s="217"/>
      <c r="M103" s="218"/>
      <c r="N103" s="219"/>
      <c r="O103" s="219"/>
      <c r="P103" s="219"/>
      <c r="Q103" s="219"/>
      <c r="R103" s="219"/>
      <c r="S103" s="219"/>
      <c r="T103" s="220"/>
      <c r="AT103" s="221" t="s">
        <v>210</v>
      </c>
      <c r="AU103" s="221" t="s">
        <v>86</v>
      </c>
      <c r="AV103" s="14" t="s">
        <v>86</v>
      </c>
      <c r="AW103" s="14" t="s">
        <v>37</v>
      </c>
      <c r="AX103" s="14" t="s">
        <v>77</v>
      </c>
      <c r="AY103" s="221" t="s">
        <v>197</v>
      </c>
    </row>
    <row r="104" spans="1:65" s="13" customFormat="1" ht="11.25">
      <c r="B104" s="201"/>
      <c r="C104" s="202"/>
      <c r="D104" s="194" t="s">
        <v>210</v>
      </c>
      <c r="E104" s="203" t="s">
        <v>19</v>
      </c>
      <c r="F104" s="204" t="s">
        <v>1299</v>
      </c>
      <c r="G104" s="202"/>
      <c r="H104" s="203" t="s">
        <v>19</v>
      </c>
      <c r="I104" s="205"/>
      <c r="J104" s="202"/>
      <c r="K104" s="202"/>
      <c r="L104" s="206"/>
      <c r="M104" s="207"/>
      <c r="N104" s="208"/>
      <c r="O104" s="208"/>
      <c r="P104" s="208"/>
      <c r="Q104" s="208"/>
      <c r="R104" s="208"/>
      <c r="S104" s="208"/>
      <c r="T104" s="209"/>
      <c r="AT104" s="210" t="s">
        <v>210</v>
      </c>
      <c r="AU104" s="210" t="s">
        <v>86</v>
      </c>
      <c r="AV104" s="13" t="s">
        <v>84</v>
      </c>
      <c r="AW104" s="13" t="s">
        <v>37</v>
      </c>
      <c r="AX104" s="13" t="s">
        <v>77</v>
      </c>
      <c r="AY104" s="210" t="s">
        <v>197</v>
      </c>
    </row>
    <row r="105" spans="1:65" s="14" customFormat="1" ht="11.25">
      <c r="B105" s="211"/>
      <c r="C105" s="212"/>
      <c r="D105" s="194" t="s">
        <v>210</v>
      </c>
      <c r="E105" s="213" t="s">
        <v>19</v>
      </c>
      <c r="F105" s="214" t="s">
        <v>1300</v>
      </c>
      <c r="G105" s="212"/>
      <c r="H105" s="215">
        <v>14.093999999999999</v>
      </c>
      <c r="I105" s="216"/>
      <c r="J105" s="212"/>
      <c r="K105" s="212"/>
      <c r="L105" s="217"/>
      <c r="M105" s="218"/>
      <c r="N105" s="219"/>
      <c r="O105" s="219"/>
      <c r="P105" s="219"/>
      <c r="Q105" s="219"/>
      <c r="R105" s="219"/>
      <c r="S105" s="219"/>
      <c r="T105" s="220"/>
      <c r="AT105" s="221" t="s">
        <v>210</v>
      </c>
      <c r="AU105" s="221" t="s">
        <v>86</v>
      </c>
      <c r="AV105" s="14" t="s">
        <v>86</v>
      </c>
      <c r="AW105" s="14" t="s">
        <v>37</v>
      </c>
      <c r="AX105" s="14" t="s">
        <v>77</v>
      </c>
      <c r="AY105" s="221" t="s">
        <v>197</v>
      </c>
    </row>
    <row r="106" spans="1:65" s="15" customFormat="1" ht="11.25">
      <c r="B106" s="223"/>
      <c r="C106" s="224"/>
      <c r="D106" s="194" t="s">
        <v>210</v>
      </c>
      <c r="E106" s="225" t="s">
        <v>19</v>
      </c>
      <c r="F106" s="226" t="s">
        <v>295</v>
      </c>
      <c r="G106" s="224"/>
      <c r="H106" s="227">
        <v>26.221</v>
      </c>
      <c r="I106" s="228"/>
      <c r="J106" s="224"/>
      <c r="K106" s="224"/>
      <c r="L106" s="229"/>
      <c r="M106" s="230"/>
      <c r="N106" s="231"/>
      <c r="O106" s="231"/>
      <c r="P106" s="231"/>
      <c r="Q106" s="231"/>
      <c r="R106" s="231"/>
      <c r="S106" s="231"/>
      <c r="T106" s="232"/>
      <c r="AT106" s="233" t="s">
        <v>210</v>
      </c>
      <c r="AU106" s="233" t="s">
        <v>86</v>
      </c>
      <c r="AV106" s="15" t="s">
        <v>204</v>
      </c>
      <c r="AW106" s="15" t="s">
        <v>37</v>
      </c>
      <c r="AX106" s="15" t="s">
        <v>84</v>
      </c>
      <c r="AY106" s="233" t="s">
        <v>197</v>
      </c>
    </row>
    <row r="107" spans="1:65" s="2" customFormat="1" ht="37.9" customHeight="1">
      <c r="A107" s="37"/>
      <c r="B107" s="38"/>
      <c r="C107" s="181" t="s">
        <v>151</v>
      </c>
      <c r="D107" s="181" t="s">
        <v>199</v>
      </c>
      <c r="E107" s="182" t="s">
        <v>266</v>
      </c>
      <c r="F107" s="183" t="s">
        <v>267</v>
      </c>
      <c r="G107" s="184" t="s">
        <v>259</v>
      </c>
      <c r="H107" s="185">
        <v>20.164999999999999</v>
      </c>
      <c r="I107" s="186"/>
      <c r="J107" s="187">
        <f>ROUND(I107*H107,2)</f>
        <v>0</v>
      </c>
      <c r="K107" s="183" t="s">
        <v>203</v>
      </c>
      <c r="L107" s="42"/>
      <c r="M107" s="188" t="s">
        <v>19</v>
      </c>
      <c r="N107" s="189" t="s">
        <v>48</v>
      </c>
      <c r="O107" s="67"/>
      <c r="P107" s="190">
        <f>O107*H107</f>
        <v>0</v>
      </c>
      <c r="Q107" s="190">
        <v>0</v>
      </c>
      <c r="R107" s="190">
        <f>Q107*H107</f>
        <v>0</v>
      </c>
      <c r="S107" s="190">
        <v>0</v>
      </c>
      <c r="T107" s="191">
        <f>S107*H107</f>
        <v>0</v>
      </c>
      <c r="U107" s="37"/>
      <c r="V107" s="37"/>
      <c r="W107" s="37"/>
      <c r="X107" s="37"/>
      <c r="Y107" s="37"/>
      <c r="Z107" s="37"/>
      <c r="AA107" s="37"/>
      <c r="AB107" s="37"/>
      <c r="AC107" s="37"/>
      <c r="AD107" s="37"/>
      <c r="AE107" s="37"/>
      <c r="AR107" s="192" t="s">
        <v>204</v>
      </c>
      <c r="AT107" s="192" t="s">
        <v>199</v>
      </c>
      <c r="AU107" s="192" t="s">
        <v>86</v>
      </c>
      <c r="AY107" s="20" t="s">
        <v>197</v>
      </c>
      <c r="BE107" s="193">
        <f>IF(N107="základní",J107,0)</f>
        <v>0</v>
      </c>
      <c r="BF107" s="193">
        <f>IF(N107="snížená",J107,0)</f>
        <v>0</v>
      </c>
      <c r="BG107" s="193">
        <f>IF(N107="zákl. přenesená",J107,0)</f>
        <v>0</v>
      </c>
      <c r="BH107" s="193">
        <f>IF(N107="sníž. přenesená",J107,0)</f>
        <v>0</v>
      </c>
      <c r="BI107" s="193">
        <f>IF(N107="nulová",J107,0)</f>
        <v>0</v>
      </c>
      <c r="BJ107" s="20" t="s">
        <v>84</v>
      </c>
      <c r="BK107" s="193">
        <f>ROUND(I107*H107,2)</f>
        <v>0</v>
      </c>
      <c r="BL107" s="20" t="s">
        <v>204</v>
      </c>
      <c r="BM107" s="192" t="s">
        <v>509</v>
      </c>
    </row>
    <row r="108" spans="1:65" s="2" customFormat="1" ht="39">
      <c r="A108" s="37"/>
      <c r="B108" s="38"/>
      <c r="C108" s="39"/>
      <c r="D108" s="194" t="s">
        <v>206</v>
      </c>
      <c r="E108" s="39"/>
      <c r="F108" s="195" t="s">
        <v>269</v>
      </c>
      <c r="G108" s="39"/>
      <c r="H108" s="39"/>
      <c r="I108" s="196"/>
      <c r="J108" s="39"/>
      <c r="K108" s="39"/>
      <c r="L108" s="42"/>
      <c r="M108" s="197"/>
      <c r="N108" s="198"/>
      <c r="O108" s="67"/>
      <c r="P108" s="67"/>
      <c r="Q108" s="67"/>
      <c r="R108" s="67"/>
      <c r="S108" s="67"/>
      <c r="T108" s="68"/>
      <c r="U108" s="37"/>
      <c r="V108" s="37"/>
      <c r="W108" s="37"/>
      <c r="X108" s="37"/>
      <c r="Y108" s="37"/>
      <c r="Z108" s="37"/>
      <c r="AA108" s="37"/>
      <c r="AB108" s="37"/>
      <c r="AC108" s="37"/>
      <c r="AD108" s="37"/>
      <c r="AE108" s="37"/>
      <c r="AT108" s="20" t="s">
        <v>206</v>
      </c>
      <c r="AU108" s="20" t="s">
        <v>86</v>
      </c>
    </row>
    <row r="109" spans="1:65" s="2" customFormat="1" ht="11.25">
      <c r="A109" s="37"/>
      <c r="B109" s="38"/>
      <c r="C109" s="39"/>
      <c r="D109" s="199" t="s">
        <v>208</v>
      </c>
      <c r="E109" s="39"/>
      <c r="F109" s="200" t="s">
        <v>270</v>
      </c>
      <c r="G109" s="39"/>
      <c r="H109" s="39"/>
      <c r="I109" s="196"/>
      <c r="J109" s="39"/>
      <c r="K109" s="39"/>
      <c r="L109" s="42"/>
      <c r="M109" s="197"/>
      <c r="N109" s="198"/>
      <c r="O109" s="67"/>
      <c r="P109" s="67"/>
      <c r="Q109" s="67"/>
      <c r="R109" s="67"/>
      <c r="S109" s="67"/>
      <c r="T109" s="68"/>
      <c r="U109" s="37"/>
      <c r="V109" s="37"/>
      <c r="W109" s="37"/>
      <c r="X109" s="37"/>
      <c r="Y109" s="37"/>
      <c r="Z109" s="37"/>
      <c r="AA109" s="37"/>
      <c r="AB109" s="37"/>
      <c r="AC109" s="37"/>
      <c r="AD109" s="37"/>
      <c r="AE109" s="37"/>
      <c r="AT109" s="20" t="s">
        <v>208</v>
      </c>
      <c r="AU109" s="20" t="s">
        <v>86</v>
      </c>
    </row>
    <row r="110" spans="1:65" s="13" customFormat="1" ht="22.5">
      <c r="B110" s="201"/>
      <c r="C110" s="202"/>
      <c r="D110" s="194" t="s">
        <v>210</v>
      </c>
      <c r="E110" s="203" t="s">
        <v>19</v>
      </c>
      <c r="F110" s="204" t="s">
        <v>510</v>
      </c>
      <c r="G110" s="202"/>
      <c r="H110" s="203" t="s">
        <v>19</v>
      </c>
      <c r="I110" s="205"/>
      <c r="J110" s="202"/>
      <c r="K110" s="202"/>
      <c r="L110" s="206"/>
      <c r="M110" s="207"/>
      <c r="N110" s="208"/>
      <c r="O110" s="208"/>
      <c r="P110" s="208"/>
      <c r="Q110" s="208"/>
      <c r="R110" s="208"/>
      <c r="S110" s="208"/>
      <c r="T110" s="209"/>
      <c r="AT110" s="210" t="s">
        <v>210</v>
      </c>
      <c r="AU110" s="210" t="s">
        <v>86</v>
      </c>
      <c r="AV110" s="13" t="s">
        <v>84</v>
      </c>
      <c r="AW110" s="13" t="s">
        <v>37</v>
      </c>
      <c r="AX110" s="13" t="s">
        <v>77</v>
      </c>
      <c r="AY110" s="210" t="s">
        <v>197</v>
      </c>
    </row>
    <row r="111" spans="1:65" s="13" customFormat="1" ht="11.25">
      <c r="B111" s="201"/>
      <c r="C111" s="202"/>
      <c r="D111" s="194" t="s">
        <v>210</v>
      </c>
      <c r="E111" s="203" t="s">
        <v>19</v>
      </c>
      <c r="F111" s="204" t="s">
        <v>1301</v>
      </c>
      <c r="G111" s="202"/>
      <c r="H111" s="203" t="s">
        <v>19</v>
      </c>
      <c r="I111" s="205"/>
      <c r="J111" s="202"/>
      <c r="K111" s="202"/>
      <c r="L111" s="206"/>
      <c r="M111" s="207"/>
      <c r="N111" s="208"/>
      <c r="O111" s="208"/>
      <c r="P111" s="208"/>
      <c r="Q111" s="208"/>
      <c r="R111" s="208"/>
      <c r="S111" s="208"/>
      <c r="T111" s="209"/>
      <c r="AT111" s="210" t="s">
        <v>210</v>
      </c>
      <c r="AU111" s="210" t="s">
        <v>86</v>
      </c>
      <c r="AV111" s="13" t="s">
        <v>84</v>
      </c>
      <c r="AW111" s="13" t="s">
        <v>37</v>
      </c>
      <c r="AX111" s="13" t="s">
        <v>77</v>
      </c>
      <c r="AY111" s="210" t="s">
        <v>197</v>
      </c>
    </row>
    <row r="112" spans="1:65" s="13" customFormat="1" ht="11.25">
      <c r="B112" s="201"/>
      <c r="C112" s="202"/>
      <c r="D112" s="194" t="s">
        <v>210</v>
      </c>
      <c r="E112" s="203" t="s">
        <v>19</v>
      </c>
      <c r="F112" s="204" t="s">
        <v>1302</v>
      </c>
      <c r="G112" s="202"/>
      <c r="H112" s="203" t="s">
        <v>19</v>
      </c>
      <c r="I112" s="205"/>
      <c r="J112" s="202"/>
      <c r="K112" s="202"/>
      <c r="L112" s="206"/>
      <c r="M112" s="207"/>
      <c r="N112" s="208"/>
      <c r="O112" s="208"/>
      <c r="P112" s="208"/>
      <c r="Q112" s="208"/>
      <c r="R112" s="208"/>
      <c r="S112" s="208"/>
      <c r="T112" s="209"/>
      <c r="AT112" s="210" t="s">
        <v>210</v>
      </c>
      <c r="AU112" s="210" t="s">
        <v>86</v>
      </c>
      <c r="AV112" s="13" t="s">
        <v>84</v>
      </c>
      <c r="AW112" s="13" t="s">
        <v>37</v>
      </c>
      <c r="AX112" s="13" t="s">
        <v>77</v>
      </c>
      <c r="AY112" s="210" t="s">
        <v>197</v>
      </c>
    </row>
    <row r="113" spans="1:65" s="14" customFormat="1" ht="11.25">
      <c r="B113" s="211"/>
      <c r="C113" s="212"/>
      <c r="D113" s="194" t="s">
        <v>210</v>
      </c>
      <c r="E113" s="213" t="s">
        <v>19</v>
      </c>
      <c r="F113" s="214" t="s">
        <v>1303</v>
      </c>
      <c r="G113" s="212"/>
      <c r="H113" s="215">
        <v>13.608000000000001</v>
      </c>
      <c r="I113" s="216"/>
      <c r="J113" s="212"/>
      <c r="K113" s="212"/>
      <c r="L113" s="217"/>
      <c r="M113" s="218"/>
      <c r="N113" s="219"/>
      <c r="O113" s="219"/>
      <c r="P113" s="219"/>
      <c r="Q113" s="219"/>
      <c r="R113" s="219"/>
      <c r="S113" s="219"/>
      <c r="T113" s="220"/>
      <c r="AT113" s="221" t="s">
        <v>210</v>
      </c>
      <c r="AU113" s="221" t="s">
        <v>86</v>
      </c>
      <c r="AV113" s="14" t="s">
        <v>86</v>
      </c>
      <c r="AW113" s="14" t="s">
        <v>37</v>
      </c>
      <c r="AX113" s="14" t="s">
        <v>77</v>
      </c>
      <c r="AY113" s="221" t="s">
        <v>197</v>
      </c>
    </row>
    <row r="114" spans="1:65" s="13" customFormat="1" ht="11.25">
      <c r="B114" s="201"/>
      <c r="C114" s="202"/>
      <c r="D114" s="194" t="s">
        <v>210</v>
      </c>
      <c r="E114" s="203" t="s">
        <v>19</v>
      </c>
      <c r="F114" s="204" t="s">
        <v>1304</v>
      </c>
      <c r="G114" s="202"/>
      <c r="H114" s="203" t="s">
        <v>19</v>
      </c>
      <c r="I114" s="205"/>
      <c r="J114" s="202"/>
      <c r="K114" s="202"/>
      <c r="L114" s="206"/>
      <c r="M114" s="207"/>
      <c r="N114" s="208"/>
      <c r="O114" s="208"/>
      <c r="P114" s="208"/>
      <c r="Q114" s="208"/>
      <c r="R114" s="208"/>
      <c r="S114" s="208"/>
      <c r="T114" s="209"/>
      <c r="AT114" s="210" t="s">
        <v>210</v>
      </c>
      <c r="AU114" s="210" t="s">
        <v>86</v>
      </c>
      <c r="AV114" s="13" t="s">
        <v>84</v>
      </c>
      <c r="AW114" s="13" t="s">
        <v>37</v>
      </c>
      <c r="AX114" s="13" t="s">
        <v>77</v>
      </c>
      <c r="AY114" s="210" t="s">
        <v>197</v>
      </c>
    </row>
    <row r="115" spans="1:65" s="14" customFormat="1" ht="11.25">
      <c r="B115" s="211"/>
      <c r="C115" s="212"/>
      <c r="D115" s="194" t="s">
        <v>210</v>
      </c>
      <c r="E115" s="213" t="s">
        <v>19</v>
      </c>
      <c r="F115" s="214" t="s">
        <v>1305</v>
      </c>
      <c r="G115" s="212"/>
      <c r="H115" s="215">
        <v>6.5570000000000004</v>
      </c>
      <c r="I115" s="216"/>
      <c r="J115" s="212"/>
      <c r="K115" s="212"/>
      <c r="L115" s="217"/>
      <c r="M115" s="218"/>
      <c r="N115" s="219"/>
      <c r="O115" s="219"/>
      <c r="P115" s="219"/>
      <c r="Q115" s="219"/>
      <c r="R115" s="219"/>
      <c r="S115" s="219"/>
      <c r="T115" s="220"/>
      <c r="AT115" s="221" t="s">
        <v>210</v>
      </c>
      <c r="AU115" s="221" t="s">
        <v>86</v>
      </c>
      <c r="AV115" s="14" t="s">
        <v>86</v>
      </c>
      <c r="AW115" s="14" t="s">
        <v>37</v>
      </c>
      <c r="AX115" s="14" t="s">
        <v>77</v>
      </c>
      <c r="AY115" s="221" t="s">
        <v>197</v>
      </c>
    </row>
    <row r="116" spans="1:65" s="15" customFormat="1" ht="11.25">
      <c r="B116" s="223"/>
      <c r="C116" s="224"/>
      <c r="D116" s="194" t="s">
        <v>210</v>
      </c>
      <c r="E116" s="225" t="s">
        <v>19</v>
      </c>
      <c r="F116" s="226" t="s">
        <v>295</v>
      </c>
      <c r="G116" s="224"/>
      <c r="H116" s="227">
        <v>20.164999999999999</v>
      </c>
      <c r="I116" s="228"/>
      <c r="J116" s="224"/>
      <c r="K116" s="224"/>
      <c r="L116" s="229"/>
      <c r="M116" s="230"/>
      <c r="N116" s="231"/>
      <c r="O116" s="231"/>
      <c r="P116" s="231"/>
      <c r="Q116" s="231"/>
      <c r="R116" s="231"/>
      <c r="S116" s="231"/>
      <c r="T116" s="232"/>
      <c r="AT116" s="233" t="s">
        <v>210</v>
      </c>
      <c r="AU116" s="233" t="s">
        <v>86</v>
      </c>
      <c r="AV116" s="15" t="s">
        <v>204</v>
      </c>
      <c r="AW116" s="15" t="s">
        <v>37</v>
      </c>
      <c r="AX116" s="15" t="s">
        <v>84</v>
      </c>
      <c r="AY116" s="233" t="s">
        <v>197</v>
      </c>
    </row>
    <row r="117" spans="1:65" s="2" customFormat="1" ht="24.2" customHeight="1">
      <c r="A117" s="37"/>
      <c r="B117" s="38"/>
      <c r="C117" s="181" t="s">
        <v>204</v>
      </c>
      <c r="D117" s="181" t="s">
        <v>199</v>
      </c>
      <c r="E117" s="182" t="s">
        <v>278</v>
      </c>
      <c r="F117" s="183" t="s">
        <v>279</v>
      </c>
      <c r="G117" s="184" t="s">
        <v>259</v>
      </c>
      <c r="H117" s="185">
        <v>46.386000000000003</v>
      </c>
      <c r="I117" s="186"/>
      <c r="J117" s="187">
        <f>ROUND(I117*H117,2)</f>
        <v>0</v>
      </c>
      <c r="K117" s="183" t="s">
        <v>203</v>
      </c>
      <c r="L117" s="42"/>
      <c r="M117" s="188" t="s">
        <v>19</v>
      </c>
      <c r="N117" s="189" t="s">
        <v>48</v>
      </c>
      <c r="O117" s="67"/>
      <c r="P117" s="190">
        <f>O117*H117</f>
        <v>0</v>
      </c>
      <c r="Q117" s="190">
        <v>0</v>
      </c>
      <c r="R117" s="190">
        <f>Q117*H117</f>
        <v>0</v>
      </c>
      <c r="S117" s="190">
        <v>0</v>
      </c>
      <c r="T117" s="191">
        <f>S117*H117</f>
        <v>0</v>
      </c>
      <c r="U117" s="37"/>
      <c r="V117" s="37"/>
      <c r="W117" s="37"/>
      <c r="X117" s="37"/>
      <c r="Y117" s="37"/>
      <c r="Z117" s="37"/>
      <c r="AA117" s="37"/>
      <c r="AB117" s="37"/>
      <c r="AC117" s="37"/>
      <c r="AD117" s="37"/>
      <c r="AE117" s="37"/>
      <c r="AR117" s="192" t="s">
        <v>204</v>
      </c>
      <c r="AT117" s="192" t="s">
        <v>199</v>
      </c>
      <c r="AU117" s="192" t="s">
        <v>86</v>
      </c>
      <c r="AY117" s="20" t="s">
        <v>197</v>
      </c>
      <c r="BE117" s="193">
        <f>IF(N117="základní",J117,0)</f>
        <v>0</v>
      </c>
      <c r="BF117" s="193">
        <f>IF(N117="snížená",J117,0)</f>
        <v>0</v>
      </c>
      <c r="BG117" s="193">
        <f>IF(N117="zákl. přenesená",J117,0)</f>
        <v>0</v>
      </c>
      <c r="BH117" s="193">
        <f>IF(N117="sníž. přenesená",J117,0)</f>
        <v>0</v>
      </c>
      <c r="BI117" s="193">
        <f>IF(N117="nulová",J117,0)</f>
        <v>0</v>
      </c>
      <c r="BJ117" s="20" t="s">
        <v>84</v>
      </c>
      <c r="BK117" s="193">
        <f>ROUND(I117*H117,2)</f>
        <v>0</v>
      </c>
      <c r="BL117" s="20" t="s">
        <v>204</v>
      </c>
      <c r="BM117" s="192" t="s">
        <v>513</v>
      </c>
    </row>
    <row r="118" spans="1:65" s="2" customFormat="1" ht="29.25">
      <c r="A118" s="37"/>
      <c r="B118" s="38"/>
      <c r="C118" s="39"/>
      <c r="D118" s="194" t="s">
        <v>206</v>
      </c>
      <c r="E118" s="39"/>
      <c r="F118" s="195" t="s">
        <v>281</v>
      </c>
      <c r="G118" s="39"/>
      <c r="H118" s="39"/>
      <c r="I118" s="196"/>
      <c r="J118" s="39"/>
      <c r="K118" s="39"/>
      <c r="L118" s="42"/>
      <c r="M118" s="197"/>
      <c r="N118" s="198"/>
      <c r="O118" s="67"/>
      <c r="P118" s="67"/>
      <c r="Q118" s="67"/>
      <c r="R118" s="67"/>
      <c r="S118" s="67"/>
      <c r="T118" s="68"/>
      <c r="U118" s="37"/>
      <c r="V118" s="37"/>
      <c r="W118" s="37"/>
      <c r="X118" s="37"/>
      <c r="Y118" s="37"/>
      <c r="Z118" s="37"/>
      <c r="AA118" s="37"/>
      <c r="AB118" s="37"/>
      <c r="AC118" s="37"/>
      <c r="AD118" s="37"/>
      <c r="AE118" s="37"/>
      <c r="AT118" s="20" t="s">
        <v>206</v>
      </c>
      <c r="AU118" s="20" t="s">
        <v>86</v>
      </c>
    </row>
    <row r="119" spans="1:65" s="2" customFormat="1" ht="11.25">
      <c r="A119" s="37"/>
      <c r="B119" s="38"/>
      <c r="C119" s="39"/>
      <c r="D119" s="199" t="s">
        <v>208</v>
      </c>
      <c r="E119" s="39"/>
      <c r="F119" s="200" t="s">
        <v>282</v>
      </c>
      <c r="G119" s="39"/>
      <c r="H119" s="39"/>
      <c r="I119" s="196"/>
      <c r="J119" s="39"/>
      <c r="K119" s="39"/>
      <c r="L119" s="42"/>
      <c r="M119" s="197"/>
      <c r="N119" s="198"/>
      <c r="O119" s="67"/>
      <c r="P119" s="67"/>
      <c r="Q119" s="67"/>
      <c r="R119" s="67"/>
      <c r="S119" s="67"/>
      <c r="T119" s="68"/>
      <c r="U119" s="37"/>
      <c r="V119" s="37"/>
      <c r="W119" s="37"/>
      <c r="X119" s="37"/>
      <c r="Y119" s="37"/>
      <c r="Z119" s="37"/>
      <c r="AA119" s="37"/>
      <c r="AB119" s="37"/>
      <c r="AC119" s="37"/>
      <c r="AD119" s="37"/>
      <c r="AE119" s="37"/>
      <c r="AT119" s="20" t="s">
        <v>208</v>
      </c>
      <c r="AU119" s="20" t="s">
        <v>86</v>
      </c>
    </row>
    <row r="120" spans="1:65" s="13" customFormat="1" ht="22.5">
      <c r="B120" s="201"/>
      <c r="C120" s="202"/>
      <c r="D120" s="194" t="s">
        <v>210</v>
      </c>
      <c r="E120" s="203" t="s">
        <v>19</v>
      </c>
      <c r="F120" s="204" t="s">
        <v>514</v>
      </c>
      <c r="G120" s="202"/>
      <c r="H120" s="203" t="s">
        <v>19</v>
      </c>
      <c r="I120" s="205"/>
      <c r="J120" s="202"/>
      <c r="K120" s="202"/>
      <c r="L120" s="206"/>
      <c r="M120" s="207"/>
      <c r="N120" s="208"/>
      <c r="O120" s="208"/>
      <c r="P120" s="208"/>
      <c r="Q120" s="208"/>
      <c r="R120" s="208"/>
      <c r="S120" s="208"/>
      <c r="T120" s="209"/>
      <c r="AT120" s="210" t="s">
        <v>210</v>
      </c>
      <c r="AU120" s="210" t="s">
        <v>86</v>
      </c>
      <c r="AV120" s="13" t="s">
        <v>84</v>
      </c>
      <c r="AW120" s="13" t="s">
        <v>37</v>
      </c>
      <c r="AX120" s="13" t="s">
        <v>77</v>
      </c>
      <c r="AY120" s="210" t="s">
        <v>197</v>
      </c>
    </row>
    <row r="121" spans="1:65" s="13" customFormat="1" ht="22.5">
      <c r="B121" s="201"/>
      <c r="C121" s="202"/>
      <c r="D121" s="194" t="s">
        <v>210</v>
      </c>
      <c r="E121" s="203" t="s">
        <v>19</v>
      </c>
      <c r="F121" s="204" t="s">
        <v>1306</v>
      </c>
      <c r="G121" s="202"/>
      <c r="H121" s="203" t="s">
        <v>19</v>
      </c>
      <c r="I121" s="205"/>
      <c r="J121" s="202"/>
      <c r="K121" s="202"/>
      <c r="L121" s="206"/>
      <c r="M121" s="207"/>
      <c r="N121" s="208"/>
      <c r="O121" s="208"/>
      <c r="P121" s="208"/>
      <c r="Q121" s="208"/>
      <c r="R121" s="208"/>
      <c r="S121" s="208"/>
      <c r="T121" s="209"/>
      <c r="AT121" s="210" t="s">
        <v>210</v>
      </c>
      <c r="AU121" s="210" t="s">
        <v>86</v>
      </c>
      <c r="AV121" s="13" t="s">
        <v>84</v>
      </c>
      <c r="AW121" s="13" t="s">
        <v>37</v>
      </c>
      <c r="AX121" s="13" t="s">
        <v>77</v>
      </c>
      <c r="AY121" s="210" t="s">
        <v>197</v>
      </c>
    </row>
    <row r="122" spans="1:65" s="13" customFormat="1" ht="11.25">
      <c r="B122" s="201"/>
      <c r="C122" s="202"/>
      <c r="D122" s="194" t="s">
        <v>210</v>
      </c>
      <c r="E122" s="203" t="s">
        <v>19</v>
      </c>
      <c r="F122" s="204" t="s">
        <v>1297</v>
      </c>
      <c r="G122" s="202"/>
      <c r="H122" s="203" t="s">
        <v>19</v>
      </c>
      <c r="I122" s="205"/>
      <c r="J122" s="202"/>
      <c r="K122" s="202"/>
      <c r="L122" s="206"/>
      <c r="M122" s="207"/>
      <c r="N122" s="208"/>
      <c r="O122" s="208"/>
      <c r="P122" s="208"/>
      <c r="Q122" s="208"/>
      <c r="R122" s="208"/>
      <c r="S122" s="208"/>
      <c r="T122" s="209"/>
      <c r="AT122" s="210" t="s">
        <v>210</v>
      </c>
      <c r="AU122" s="210" t="s">
        <v>86</v>
      </c>
      <c r="AV122" s="13" t="s">
        <v>84</v>
      </c>
      <c r="AW122" s="13" t="s">
        <v>37</v>
      </c>
      <c r="AX122" s="13" t="s">
        <v>77</v>
      </c>
      <c r="AY122" s="210" t="s">
        <v>197</v>
      </c>
    </row>
    <row r="123" spans="1:65" s="14" customFormat="1" ht="11.25">
      <c r="B123" s="211"/>
      <c r="C123" s="212"/>
      <c r="D123" s="194" t="s">
        <v>210</v>
      </c>
      <c r="E123" s="213" t="s">
        <v>19</v>
      </c>
      <c r="F123" s="214" t="s">
        <v>1298</v>
      </c>
      <c r="G123" s="212"/>
      <c r="H123" s="215">
        <v>12.127000000000001</v>
      </c>
      <c r="I123" s="216"/>
      <c r="J123" s="212"/>
      <c r="K123" s="212"/>
      <c r="L123" s="217"/>
      <c r="M123" s="218"/>
      <c r="N123" s="219"/>
      <c r="O123" s="219"/>
      <c r="P123" s="219"/>
      <c r="Q123" s="219"/>
      <c r="R123" s="219"/>
      <c r="S123" s="219"/>
      <c r="T123" s="220"/>
      <c r="AT123" s="221" t="s">
        <v>210</v>
      </c>
      <c r="AU123" s="221" t="s">
        <v>86</v>
      </c>
      <c r="AV123" s="14" t="s">
        <v>86</v>
      </c>
      <c r="AW123" s="14" t="s">
        <v>37</v>
      </c>
      <c r="AX123" s="14" t="s">
        <v>77</v>
      </c>
      <c r="AY123" s="221" t="s">
        <v>197</v>
      </c>
    </row>
    <row r="124" spans="1:65" s="13" customFormat="1" ht="11.25">
      <c r="B124" s="201"/>
      <c r="C124" s="202"/>
      <c r="D124" s="194" t="s">
        <v>210</v>
      </c>
      <c r="E124" s="203" t="s">
        <v>19</v>
      </c>
      <c r="F124" s="204" t="s">
        <v>1299</v>
      </c>
      <c r="G124" s="202"/>
      <c r="H124" s="203" t="s">
        <v>19</v>
      </c>
      <c r="I124" s="205"/>
      <c r="J124" s="202"/>
      <c r="K124" s="202"/>
      <c r="L124" s="206"/>
      <c r="M124" s="207"/>
      <c r="N124" s="208"/>
      <c r="O124" s="208"/>
      <c r="P124" s="208"/>
      <c r="Q124" s="208"/>
      <c r="R124" s="208"/>
      <c r="S124" s="208"/>
      <c r="T124" s="209"/>
      <c r="AT124" s="210" t="s">
        <v>210</v>
      </c>
      <c r="AU124" s="210" t="s">
        <v>86</v>
      </c>
      <c r="AV124" s="13" t="s">
        <v>84</v>
      </c>
      <c r="AW124" s="13" t="s">
        <v>37</v>
      </c>
      <c r="AX124" s="13" t="s">
        <v>77</v>
      </c>
      <c r="AY124" s="210" t="s">
        <v>197</v>
      </c>
    </row>
    <row r="125" spans="1:65" s="14" customFormat="1" ht="11.25">
      <c r="B125" s="211"/>
      <c r="C125" s="212"/>
      <c r="D125" s="194" t="s">
        <v>210</v>
      </c>
      <c r="E125" s="213" t="s">
        <v>19</v>
      </c>
      <c r="F125" s="214" t="s">
        <v>1300</v>
      </c>
      <c r="G125" s="212"/>
      <c r="H125" s="215">
        <v>14.093999999999999</v>
      </c>
      <c r="I125" s="216"/>
      <c r="J125" s="212"/>
      <c r="K125" s="212"/>
      <c r="L125" s="217"/>
      <c r="M125" s="218"/>
      <c r="N125" s="219"/>
      <c r="O125" s="219"/>
      <c r="P125" s="219"/>
      <c r="Q125" s="219"/>
      <c r="R125" s="219"/>
      <c r="S125" s="219"/>
      <c r="T125" s="220"/>
      <c r="AT125" s="221" t="s">
        <v>210</v>
      </c>
      <c r="AU125" s="221" t="s">
        <v>86</v>
      </c>
      <c r="AV125" s="14" t="s">
        <v>86</v>
      </c>
      <c r="AW125" s="14" t="s">
        <v>37</v>
      </c>
      <c r="AX125" s="14" t="s">
        <v>77</v>
      </c>
      <c r="AY125" s="221" t="s">
        <v>197</v>
      </c>
    </row>
    <row r="126" spans="1:65" s="16" customFormat="1" ht="11.25">
      <c r="B126" s="251"/>
      <c r="C126" s="252"/>
      <c r="D126" s="194" t="s">
        <v>210</v>
      </c>
      <c r="E126" s="253" t="s">
        <v>19</v>
      </c>
      <c r="F126" s="254" t="s">
        <v>661</v>
      </c>
      <c r="G126" s="252"/>
      <c r="H126" s="255">
        <v>26.221</v>
      </c>
      <c r="I126" s="256"/>
      <c r="J126" s="252"/>
      <c r="K126" s="252"/>
      <c r="L126" s="257"/>
      <c r="M126" s="258"/>
      <c r="N126" s="259"/>
      <c r="O126" s="259"/>
      <c r="P126" s="259"/>
      <c r="Q126" s="259"/>
      <c r="R126" s="259"/>
      <c r="S126" s="259"/>
      <c r="T126" s="260"/>
      <c r="AT126" s="261" t="s">
        <v>210</v>
      </c>
      <c r="AU126" s="261" t="s">
        <v>86</v>
      </c>
      <c r="AV126" s="16" t="s">
        <v>151</v>
      </c>
      <c r="AW126" s="16" t="s">
        <v>37</v>
      </c>
      <c r="AX126" s="16" t="s">
        <v>77</v>
      </c>
      <c r="AY126" s="261" t="s">
        <v>197</v>
      </c>
    </row>
    <row r="127" spans="1:65" s="13" customFormat="1" ht="11.25">
      <c r="B127" s="201"/>
      <c r="C127" s="202"/>
      <c r="D127" s="194" t="s">
        <v>210</v>
      </c>
      <c r="E127" s="203" t="s">
        <v>19</v>
      </c>
      <c r="F127" s="204" t="s">
        <v>1301</v>
      </c>
      <c r="G127" s="202"/>
      <c r="H127" s="203" t="s">
        <v>19</v>
      </c>
      <c r="I127" s="205"/>
      <c r="J127" s="202"/>
      <c r="K127" s="202"/>
      <c r="L127" s="206"/>
      <c r="M127" s="207"/>
      <c r="N127" s="208"/>
      <c r="O127" s="208"/>
      <c r="P127" s="208"/>
      <c r="Q127" s="208"/>
      <c r="R127" s="208"/>
      <c r="S127" s="208"/>
      <c r="T127" s="209"/>
      <c r="AT127" s="210" t="s">
        <v>210</v>
      </c>
      <c r="AU127" s="210" t="s">
        <v>86</v>
      </c>
      <c r="AV127" s="13" t="s">
        <v>84</v>
      </c>
      <c r="AW127" s="13" t="s">
        <v>37</v>
      </c>
      <c r="AX127" s="13" t="s">
        <v>77</v>
      </c>
      <c r="AY127" s="210" t="s">
        <v>197</v>
      </c>
    </row>
    <row r="128" spans="1:65" s="13" customFormat="1" ht="11.25">
      <c r="B128" s="201"/>
      <c r="C128" s="202"/>
      <c r="D128" s="194" t="s">
        <v>210</v>
      </c>
      <c r="E128" s="203" t="s">
        <v>19</v>
      </c>
      <c r="F128" s="204" t="s">
        <v>1302</v>
      </c>
      <c r="G128" s="202"/>
      <c r="H128" s="203" t="s">
        <v>19</v>
      </c>
      <c r="I128" s="205"/>
      <c r="J128" s="202"/>
      <c r="K128" s="202"/>
      <c r="L128" s="206"/>
      <c r="M128" s="207"/>
      <c r="N128" s="208"/>
      <c r="O128" s="208"/>
      <c r="P128" s="208"/>
      <c r="Q128" s="208"/>
      <c r="R128" s="208"/>
      <c r="S128" s="208"/>
      <c r="T128" s="209"/>
      <c r="AT128" s="210" t="s">
        <v>210</v>
      </c>
      <c r="AU128" s="210" t="s">
        <v>86</v>
      </c>
      <c r="AV128" s="13" t="s">
        <v>84</v>
      </c>
      <c r="AW128" s="13" t="s">
        <v>37</v>
      </c>
      <c r="AX128" s="13" t="s">
        <v>77</v>
      </c>
      <c r="AY128" s="210" t="s">
        <v>197</v>
      </c>
    </row>
    <row r="129" spans="1:65" s="14" customFormat="1" ht="11.25">
      <c r="B129" s="211"/>
      <c r="C129" s="212"/>
      <c r="D129" s="194" t="s">
        <v>210</v>
      </c>
      <c r="E129" s="213" t="s">
        <v>19</v>
      </c>
      <c r="F129" s="214" t="s">
        <v>1303</v>
      </c>
      <c r="G129" s="212"/>
      <c r="H129" s="215">
        <v>13.608000000000001</v>
      </c>
      <c r="I129" s="216"/>
      <c r="J129" s="212"/>
      <c r="K129" s="212"/>
      <c r="L129" s="217"/>
      <c r="M129" s="218"/>
      <c r="N129" s="219"/>
      <c r="O129" s="219"/>
      <c r="P129" s="219"/>
      <c r="Q129" s="219"/>
      <c r="R129" s="219"/>
      <c r="S129" s="219"/>
      <c r="T129" s="220"/>
      <c r="AT129" s="221" t="s">
        <v>210</v>
      </c>
      <c r="AU129" s="221" t="s">
        <v>86</v>
      </c>
      <c r="AV129" s="14" t="s">
        <v>86</v>
      </c>
      <c r="AW129" s="14" t="s">
        <v>37</v>
      </c>
      <c r="AX129" s="14" t="s">
        <v>77</v>
      </c>
      <c r="AY129" s="221" t="s">
        <v>197</v>
      </c>
    </row>
    <row r="130" spans="1:65" s="13" customFormat="1" ht="11.25">
      <c r="B130" s="201"/>
      <c r="C130" s="202"/>
      <c r="D130" s="194" t="s">
        <v>210</v>
      </c>
      <c r="E130" s="203" t="s">
        <v>19</v>
      </c>
      <c r="F130" s="204" t="s">
        <v>1304</v>
      </c>
      <c r="G130" s="202"/>
      <c r="H130" s="203" t="s">
        <v>19</v>
      </c>
      <c r="I130" s="205"/>
      <c r="J130" s="202"/>
      <c r="K130" s="202"/>
      <c r="L130" s="206"/>
      <c r="M130" s="207"/>
      <c r="N130" s="208"/>
      <c r="O130" s="208"/>
      <c r="P130" s="208"/>
      <c r="Q130" s="208"/>
      <c r="R130" s="208"/>
      <c r="S130" s="208"/>
      <c r="T130" s="209"/>
      <c r="AT130" s="210" t="s">
        <v>210</v>
      </c>
      <c r="AU130" s="210" t="s">
        <v>86</v>
      </c>
      <c r="AV130" s="13" t="s">
        <v>84</v>
      </c>
      <c r="AW130" s="13" t="s">
        <v>37</v>
      </c>
      <c r="AX130" s="13" t="s">
        <v>77</v>
      </c>
      <c r="AY130" s="210" t="s">
        <v>197</v>
      </c>
    </row>
    <row r="131" spans="1:65" s="14" customFormat="1" ht="11.25">
      <c r="B131" s="211"/>
      <c r="C131" s="212"/>
      <c r="D131" s="194" t="s">
        <v>210</v>
      </c>
      <c r="E131" s="213" t="s">
        <v>19</v>
      </c>
      <c r="F131" s="214" t="s">
        <v>1305</v>
      </c>
      <c r="G131" s="212"/>
      <c r="H131" s="215">
        <v>6.5570000000000004</v>
      </c>
      <c r="I131" s="216"/>
      <c r="J131" s="212"/>
      <c r="K131" s="212"/>
      <c r="L131" s="217"/>
      <c r="M131" s="218"/>
      <c r="N131" s="219"/>
      <c r="O131" s="219"/>
      <c r="P131" s="219"/>
      <c r="Q131" s="219"/>
      <c r="R131" s="219"/>
      <c r="S131" s="219"/>
      <c r="T131" s="220"/>
      <c r="AT131" s="221" t="s">
        <v>210</v>
      </c>
      <c r="AU131" s="221" t="s">
        <v>86</v>
      </c>
      <c r="AV131" s="14" t="s">
        <v>86</v>
      </c>
      <c r="AW131" s="14" t="s">
        <v>37</v>
      </c>
      <c r="AX131" s="14" t="s">
        <v>77</v>
      </c>
      <c r="AY131" s="221" t="s">
        <v>197</v>
      </c>
    </row>
    <row r="132" spans="1:65" s="16" customFormat="1" ht="11.25">
      <c r="B132" s="251"/>
      <c r="C132" s="252"/>
      <c r="D132" s="194" t="s">
        <v>210</v>
      </c>
      <c r="E132" s="253" t="s">
        <v>19</v>
      </c>
      <c r="F132" s="254" t="s">
        <v>661</v>
      </c>
      <c r="G132" s="252"/>
      <c r="H132" s="255">
        <v>20.164999999999999</v>
      </c>
      <c r="I132" s="256"/>
      <c r="J132" s="252"/>
      <c r="K132" s="252"/>
      <c r="L132" s="257"/>
      <c r="M132" s="258"/>
      <c r="N132" s="259"/>
      <c r="O132" s="259"/>
      <c r="P132" s="259"/>
      <c r="Q132" s="259"/>
      <c r="R132" s="259"/>
      <c r="S132" s="259"/>
      <c r="T132" s="260"/>
      <c r="AT132" s="261" t="s">
        <v>210</v>
      </c>
      <c r="AU132" s="261" t="s">
        <v>86</v>
      </c>
      <c r="AV132" s="16" t="s">
        <v>151</v>
      </c>
      <c r="AW132" s="16" t="s">
        <v>37</v>
      </c>
      <c r="AX132" s="16" t="s">
        <v>77</v>
      </c>
      <c r="AY132" s="261" t="s">
        <v>197</v>
      </c>
    </row>
    <row r="133" spans="1:65" s="15" customFormat="1" ht="11.25">
      <c r="B133" s="223"/>
      <c r="C133" s="224"/>
      <c r="D133" s="194" t="s">
        <v>210</v>
      </c>
      <c r="E133" s="225" t="s">
        <v>19</v>
      </c>
      <c r="F133" s="226" t="s">
        <v>295</v>
      </c>
      <c r="G133" s="224"/>
      <c r="H133" s="227">
        <v>46.386000000000003</v>
      </c>
      <c r="I133" s="228"/>
      <c r="J133" s="224"/>
      <c r="K133" s="224"/>
      <c r="L133" s="229"/>
      <c r="M133" s="230"/>
      <c r="N133" s="231"/>
      <c r="O133" s="231"/>
      <c r="P133" s="231"/>
      <c r="Q133" s="231"/>
      <c r="R133" s="231"/>
      <c r="S133" s="231"/>
      <c r="T133" s="232"/>
      <c r="AT133" s="233" t="s">
        <v>210</v>
      </c>
      <c r="AU133" s="233" t="s">
        <v>86</v>
      </c>
      <c r="AV133" s="15" t="s">
        <v>204</v>
      </c>
      <c r="AW133" s="15" t="s">
        <v>37</v>
      </c>
      <c r="AX133" s="15" t="s">
        <v>84</v>
      </c>
      <c r="AY133" s="233" t="s">
        <v>197</v>
      </c>
    </row>
    <row r="134" spans="1:65" s="2" customFormat="1" ht="24.2" customHeight="1">
      <c r="A134" s="37"/>
      <c r="B134" s="38"/>
      <c r="C134" s="181" t="s">
        <v>237</v>
      </c>
      <c r="D134" s="181" t="s">
        <v>199</v>
      </c>
      <c r="E134" s="182" t="s">
        <v>515</v>
      </c>
      <c r="F134" s="183" t="s">
        <v>516</v>
      </c>
      <c r="G134" s="184" t="s">
        <v>259</v>
      </c>
      <c r="H134" s="185">
        <v>26.221</v>
      </c>
      <c r="I134" s="186"/>
      <c r="J134" s="187">
        <f>ROUND(I134*H134,2)</f>
        <v>0</v>
      </c>
      <c r="K134" s="183" t="s">
        <v>203</v>
      </c>
      <c r="L134" s="42"/>
      <c r="M134" s="188" t="s">
        <v>19</v>
      </c>
      <c r="N134" s="189" t="s">
        <v>48</v>
      </c>
      <c r="O134" s="67"/>
      <c r="P134" s="190">
        <f>O134*H134</f>
        <v>0</v>
      </c>
      <c r="Q134" s="190">
        <v>0</v>
      </c>
      <c r="R134" s="190">
        <f>Q134*H134</f>
        <v>0</v>
      </c>
      <c r="S134" s="190">
        <v>0</v>
      </c>
      <c r="T134" s="191">
        <f>S134*H134</f>
        <v>0</v>
      </c>
      <c r="U134" s="37"/>
      <c r="V134" s="37"/>
      <c r="W134" s="37"/>
      <c r="X134" s="37"/>
      <c r="Y134" s="37"/>
      <c r="Z134" s="37"/>
      <c r="AA134" s="37"/>
      <c r="AB134" s="37"/>
      <c r="AC134" s="37"/>
      <c r="AD134" s="37"/>
      <c r="AE134" s="37"/>
      <c r="AR134" s="192" t="s">
        <v>204</v>
      </c>
      <c r="AT134" s="192" t="s">
        <v>199</v>
      </c>
      <c r="AU134" s="192" t="s">
        <v>86</v>
      </c>
      <c r="AY134" s="20" t="s">
        <v>197</v>
      </c>
      <c r="BE134" s="193">
        <f>IF(N134="základní",J134,0)</f>
        <v>0</v>
      </c>
      <c r="BF134" s="193">
        <f>IF(N134="snížená",J134,0)</f>
        <v>0</v>
      </c>
      <c r="BG134" s="193">
        <f>IF(N134="zákl. přenesená",J134,0)</f>
        <v>0</v>
      </c>
      <c r="BH134" s="193">
        <f>IF(N134="sníž. přenesená",J134,0)</f>
        <v>0</v>
      </c>
      <c r="BI134" s="193">
        <f>IF(N134="nulová",J134,0)</f>
        <v>0</v>
      </c>
      <c r="BJ134" s="20" t="s">
        <v>84</v>
      </c>
      <c r="BK134" s="193">
        <f>ROUND(I134*H134,2)</f>
        <v>0</v>
      </c>
      <c r="BL134" s="20" t="s">
        <v>204</v>
      </c>
      <c r="BM134" s="192" t="s">
        <v>517</v>
      </c>
    </row>
    <row r="135" spans="1:65" s="2" customFormat="1" ht="29.25">
      <c r="A135" s="37"/>
      <c r="B135" s="38"/>
      <c r="C135" s="39"/>
      <c r="D135" s="194" t="s">
        <v>206</v>
      </c>
      <c r="E135" s="39"/>
      <c r="F135" s="195" t="s">
        <v>518</v>
      </c>
      <c r="G135" s="39"/>
      <c r="H135" s="39"/>
      <c r="I135" s="196"/>
      <c r="J135" s="39"/>
      <c r="K135" s="39"/>
      <c r="L135" s="42"/>
      <c r="M135" s="197"/>
      <c r="N135" s="198"/>
      <c r="O135" s="67"/>
      <c r="P135" s="67"/>
      <c r="Q135" s="67"/>
      <c r="R135" s="67"/>
      <c r="S135" s="67"/>
      <c r="T135" s="68"/>
      <c r="U135" s="37"/>
      <c r="V135" s="37"/>
      <c r="W135" s="37"/>
      <c r="X135" s="37"/>
      <c r="Y135" s="37"/>
      <c r="Z135" s="37"/>
      <c r="AA135" s="37"/>
      <c r="AB135" s="37"/>
      <c r="AC135" s="37"/>
      <c r="AD135" s="37"/>
      <c r="AE135" s="37"/>
      <c r="AT135" s="20" t="s">
        <v>206</v>
      </c>
      <c r="AU135" s="20" t="s">
        <v>86</v>
      </c>
    </row>
    <row r="136" spans="1:65" s="2" customFormat="1" ht="11.25">
      <c r="A136" s="37"/>
      <c r="B136" s="38"/>
      <c r="C136" s="39"/>
      <c r="D136" s="199" t="s">
        <v>208</v>
      </c>
      <c r="E136" s="39"/>
      <c r="F136" s="200" t="s">
        <v>519</v>
      </c>
      <c r="G136" s="39"/>
      <c r="H136" s="39"/>
      <c r="I136" s="196"/>
      <c r="J136" s="39"/>
      <c r="K136" s="39"/>
      <c r="L136" s="42"/>
      <c r="M136" s="197"/>
      <c r="N136" s="198"/>
      <c r="O136" s="67"/>
      <c r="P136" s="67"/>
      <c r="Q136" s="67"/>
      <c r="R136" s="67"/>
      <c r="S136" s="67"/>
      <c r="T136" s="68"/>
      <c r="U136" s="37"/>
      <c r="V136" s="37"/>
      <c r="W136" s="37"/>
      <c r="X136" s="37"/>
      <c r="Y136" s="37"/>
      <c r="Z136" s="37"/>
      <c r="AA136" s="37"/>
      <c r="AB136" s="37"/>
      <c r="AC136" s="37"/>
      <c r="AD136" s="37"/>
      <c r="AE136" s="37"/>
      <c r="AT136" s="20" t="s">
        <v>208</v>
      </c>
      <c r="AU136" s="20" t="s">
        <v>86</v>
      </c>
    </row>
    <row r="137" spans="1:65" s="2" customFormat="1" ht="39">
      <c r="A137" s="37"/>
      <c r="B137" s="38"/>
      <c r="C137" s="39"/>
      <c r="D137" s="194" t="s">
        <v>252</v>
      </c>
      <c r="E137" s="39"/>
      <c r="F137" s="222" t="s">
        <v>520</v>
      </c>
      <c r="G137" s="39"/>
      <c r="H137" s="39"/>
      <c r="I137" s="196"/>
      <c r="J137" s="39"/>
      <c r="K137" s="39"/>
      <c r="L137" s="42"/>
      <c r="M137" s="197"/>
      <c r="N137" s="198"/>
      <c r="O137" s="67"/>
      <c r="P137" s="67"/>
      <c r="Q137" s="67"/>
      <c r="R137" s="67"/>
      <c r="S137" s="67"/>
      <c r="T137" s="68"/>
      <c r="U137" s="37"/>
      <c r="V137" s="37"/>
      <c r="W137" s="37"/>
      <c r="X137" s="37"/>
      <c r="Y137" s="37"/>
      <c r="Z137" s="37"/>
      <c r="AA137" s="37"/>
      <c r="AB137" s="37"/>
      <c r="AC137" s="37"/>
      <c r="AD137" s="37"/>
      <c r="AE137" s="37"/>
      <c r="AT137" s="20" t="s">
        <v>252</v>
      </c>
      <c r="AU137" s="20" t="s">
        <v>86</v>
      </c>
    </row>
    <row r="138" spans="1:65" s="13" customFormat="1" ht="11.25">
      <c r="B138" s="201"/>
      <c r="C138" s="202"/>
      <c r="D138" s="194" t="s">
        <v>210</v>
      </c>
      <c r="E138" s="203" t="s">
        <v>19</v>
      </c>
      <c r="F138" s="204" t="s">
        <v>521</v>
      </c>
      <c r="G138" s="202"/>
      <c r="H138" s="203" t="s">
        <v>19</v>
      </c>
      <c r="I138" s="205"/>
      <c r="J138" s="202"/>
      <c r="K138" s="202"/>
      <c r="L138" s="206"/>
      <c r="M138" s="207"/>
      <c r="N138" s="208"/>
      <c r="O138" s="208"/>
      <c r="P138" s="208"/>
      <c r="Q138" s="208"/>
      <c r="R138" s="208"/>
      <c r="S138" s="208"/>
      <c r="T138" s="209"/>
      <c r="AT138" s="210" t="s">
        <v>210</v>
      </c>
      <c r="AU138" s="210" t="s">
        <v>86</v>
      </c>
      <c r="AV138" s="13" t="s">
        <v>84</v>
      </c>
      <c r="AW138" s="13" t="s">
        <v>37</v>
      </c>
      <c r="AX138" s="13" t="s">
        <v>77</v>
      </c>
      <c r="AY138" s="210" t="s">
        <v>197</v>
      </c>
    </row>
    <row r="139" spans="1:65" s="13" customFormat="1" ht="22.5">
      <c r="B139" s="201"/>
      <c r="C139" s="202"/>
      <c r="D139" s="194" t="s">
        <v>210</v>
      </c>
      <c r="E139" s="203" t="s">
        <v>19</v>
      </c>
      <c r="F139" s="204" t="s">
        <v>1307</v>
      </c>
      <c r="G139" s="202"/>
      <c r="H139" s="203" t="s">
        <v>19</v>
      </c>
      <c r="I139" s="205"/>
      <c r="J139" s="202"/>
      <c r="K139" s="202"/>
      <c r="L139" s="206"/>
      <c r="M139" s="207"/>
      <c r="N139" s="208"/>
      <c r="O139" s="208"/>
      <c r="P139" s="208"/>
      <c r="Q139" s="208"/>
      <c r="R139" s="208"/>
      <c r="S139" s="208"/>
      <c r="T139" s="209"/>
      <c r="AT139" s="210" t="s">
        <v>210</v>
      </c>
      <c r="AU139" s="210" t="s">
        <v>86</v>
      </c>
      <c r="AV139" s="13" t="s">
        <v>84</v>
      </c>
      <c r="AW139" s="13" t="s">
        <v>37</v>
      </c>
      <c r="AX139" s="13" t="s">
        <v>77</v>
      </c>
      <c r="AY139" s="210" t="s">
        <v>197</v>
      </c>
    </row>
    <row r="140" spans="1:65" s="13" customFormat="1" ht="11.25">
      <c r="B140" s="201"/>
      <c r="C140" s="202"/>
      <c r="D140" s="194" t="s">
        <v>210</v>
      </c>
      <c r="E140" s="203" t="s">
        <v>19</v>
      </c>
      <c r="F140" s="204" t="s">
        <v>1297</v>
      </c>
      <c r="G140" s="202"/>
      <c r="H140" s="203" t="s">
        <v>19</v>
      </c>
      <c r="I140" s="205"/>
      <c r="J140" s="202"/>
      <c r="K140" s="202"/>
      <c r="L140" s="206"/>
      <c r="M140" s="207"/>
      <c r="N140" s="208"/>
      <c r="O140" s="208"/>
      <c r="P140" s="208"/>
      <c r="Q140" s="208"/>
      <c r="R140" s="208"/>
      <c r="S140" s="208"/>
      <c r="T140" s="209"/>
      <c r="AT140" s="210" t="s">
        <v>210</v>
      </c>
      <c r="AU140" s="210" t="s">
        <v>86</v>
      </c>
      <c r="AV140" s="13" t="s">
        <v>84</v>
      </c>
      <c r="AW140" s="13" t="s">
        <v>37</v>
      </c>
      <c r="AX140" s="13" t="s">
        <v>77</v>
      </c>
      <c r="AY140" s="210" t="s">
        <v>197</v>
      </c>
    </row>
    <row r="141" spans="1:65" s="14" customFormat="1" ht="11.25">
      <c r="B141" s="211"/>
      <c r="C141" s="212"/>
      <c r="D141" s="194" t="s">
        <v>210</v>
      </c>
      <c r="E141" s="213" t="s">
        <v>19</v>
      </c>
      <c r="F141" s="214" t="s">
        <v>1298</v>
      </c>
      <c r="G141" s="212"/>
      <c r="H141" s="215">
        <v>12.127000000000001</v>
      </c>
      <c r="I141" s="216"/>
      <c r="J141" s="212"/>
      <c r="K141" s="212"/>
      <c r="L141" s="217"/>
      <c r="M141" s="218"/>
      <c r="N141" s="219"/>
      <c r="O141" s="219"/>
      <c r="P141" s="219"/>
      <c r="Q141" s="219"/>
      <c r="R141" s="219"/>
      <c r="S141" s="219"/>
      <c r="T141" s="220"/>
      <c r="AT141" s="221" t="s">
        <v>210</v>
      </c>
      <c r="AU141" s="221" t="s">
        <v>86</v>
      </c>
      <c r="AV141" s="14" t="s">
        <v>86</v>
      </c>
      <c r="AW141" s="14" t="s">
        <v>37</v>
      </c>
      <c r="AX141" s="14" t="s">
        <v>77</v>
      </c>
      <c r="AY141" s="221" t="s">
        <v>197</v>
      </c>
    </row>
    <row r="142" spans="1:65" s="13" customFormat="1" ht="11.25">
      <c r="B142" s="201"/>
      <c r="C142" s="202"/>
      <c r="D142" s="194" t="s">
        <v>210</v>
      </c>
      <c r="E142" s="203" t="s">
        <v>19</v>
      </c>
      <c r="F142" s="204" t="s">
        <v>1299</v>
      </c>
      <c r="G142" s="202"/>
      <c r="H142" s="203" t="s">
        <v>19</v>
      </c>
      <c r="I142" s="205"/>
      <c r="J142" s="202"/>
      <c r="K142" s="202"/>
      <c r="L142" s="206"/>
      <c r="M142" s="207"/>
      <c r="N142" s="208"/>
      <c r="O142" s="208"/>
      <c r="P142" s="208"/>
      <c r="Q142" s="208"/>
      <c r="R142" s="208"/>
      <c r="S142" s="208"/>
      <c r="T142" s="209"/>
      <c r="AT142" s="210" t="s">
        <v>210</v>
      </c>
      <c r="AU142" s="210" t="s">
        <v>86</v>
      </c>
      <c r="AV142" s="13" t="s">
        <v>84</v>
      </c>
      <c r="AW142" s="13" t="s">
        <v>37</v>
      </c>
      <c r="AX142" s="13" t="s">
        <v>77</v>
      </c>
      <c r="AY142" s="210" t="s">
        <v>197</v>
      </c>
    </row>
    <row r="143" spans="1:65" s="14" customFormat="1" ht="11.25">
      <c r="B143" s="211"/>
      <c r="C143" s="212"/>
      <c r="D143" s="194" t="s">
        <v>210</v>
      </c>
      <c r="E143" s="213" t="s">
        <v>19</v>
      </c>
      <c r="F143" s="214" t="s">
        <v>1300</v>
      </c>
      <c r="G143" s="212"/>
      <c r="H143" s="215">
        <v>14.093999999999999</v>
      </c>
      <c r="I143" s="216"/>
      <c r="J143" s="212"/>
      <c r="K143" s="212"/>
      <c r="L143" s="217"/>
      <c r="M143" s="218"/>
      <c r="N143" s="219"/>
      <c r="O143" s="219"/>
      <c r="P143" s="219"/>
      <c r="Q143" s="219"/>
      <c r="R143" s="219"/>
      <c r="S143" s="219"/>
      <c r="T143" s="220"/>
      <c r="AT143" s="221" t="s">
        <v>210</v>
      </c>
      <c r="AU143" s="221" t="s">
        <v>86</v>
      </c>
      <c r="AV143" s="14" t="s">
        <v>86</v>
      </c>
      <c r="AW143" s="14" t="s">
        <v>37</v>
      </c>
      <c r="AX143" s="14" t="s">
        <v>77</v>
      </c>
      <c r="AY143" s="221" t="s">
        <v>197</v>
      </c>
    </row>
    <row r="144" spans="1:65" s="15" customFormat="1" ht="11.25">
      <c r="B144" s="223"/>
      <c r="C144" s="224"/>
      <c r="D144" s="194" t="s">
        <v>210</v>
      </c>
      <c r="E144" s="225" t="s">
        <v>19</v>
      </c>
      <c r="F144" s="226" t="s">
        <v>295</v>
      </c>
      <c r="G144" s="224"/>
      <c r="H144" s="227">
        <v>26.221</v>
      </c>
      <c r="I144" s="228"/>
      <c r="J144" s="224"/>
      <c r="K144" s="224"/>
      <c r="L144" s="229"/>
      <c r="M144" s="230"/>
      <c r="N144" s="231"/>
      <c r="O144" s="231"/>
      <c r="P144" s="231"/>
      <c r="Q144" s="231"/>
      <c r="R144" s="231"/>
      <c r="S144" s="231"/>
      <c r="T144" s="232"/>
      <c r="AT144" s="233" t="s">
        <v>210</v>
      </c>
      <c r="AU144" s="233" t="s">
        <v>86</v>
      </c>
      <c r="AV144" s="15" t="s">
        <v>204</v>
      </c>
      <c r="AW144" s="15" t="s">
        <v>37</v>
      </c>
      <c r="AX144" s="15" t="s">
        <v>84</v>
      </c>
      <c r="AY144" s="233" t="s">
        <v>197</v>
      </c>
    </row>
    <row r="145" spans="1:65" s="12" customFormat="1" ht="22.9" customHeight="1">
      <c r="B145" s="165"/>
      <c r="C145" s="166"/>
      <c r="D145" s="167" t="s">
        <v>76</v>
      </c>
      <c r="E145" s="179" t="s">
        <v>347</v>
      </c>
      <c r="F145" s="179" t="s">
        <v>523</v>
      </c>
      <c r="G145" s="166"/>
      <c r="H145" s="166"/>
      <c r="I145" s="169"/>
      <c r="J145" s="180">
        <f>BK145</f>
        <v>0</v>
      </c>
      <c r="K145" s="166"/>
      <c r="L145" s="171"/>
      <c r="M145" s="172"/>
      <c r="N145" s="173"/>
      <c r="O145" s="173"/>
      <c r="P145" s="174">
        <f>SUM(P146:P218)</f>
        <v>0</v>
      </c>
      <c r="Q145" s="173"/>
      <c r="R145" s="174">
        <f>SUM(R146:R218)</f>
        <v>0.47648799999999997</v>
      </c>
      <c r="S145" s="173"/>
      <c r="T145" s="175">
        <f>SUM(T146:T218)</f>
        <v>0</v>
      </c>
      <c r="AR145" s="176" t="s">
        <v>84</v>
      </c>
      <c r="AT145" s="177" t="s">
        <v>76</v>
      </c>
      <c r="AU145" s="177" t="s">
        <v>84</v>
      </c>
      <c r="AY145" s="176" t="s">
        <v>197</v>
      </c>
      <c r="BK145" s="178">
        <f>SUM(BK146:BK218)</f>
        <v>0</v>
      </c>
    </row>
    <row r="146" spans="1:65" s="2" customFormat="1" ht="37.9" customHeight="1">
      <c r="A146" s="37"/>
      <c r="B146" s="38"/>
      <c r="C146" s="181" t="s">
        <v>246</v>
      </c>
      <c r="D146" s="181" t="s">
        <v>199</v>
      </c>
      <c r="E146" s="182" t="s">
        <v>524</v>
      </c>
      <c r="F146" s="183" t="s">
        <v>525</v>
      </c>
      <c r="G146" s="184" t="s">
        <v>202</v>
      </c>
      <c r="H146" s="185">
        <v>267.20999999999998</v>
      </c>
      <c r="I146" s="186"/>
      <c r="J146" s="187">
        <f>ROUND(I146*H146,2)</f>
        <v>0</v>
      </c>
      <c r="K146" s="183" t="s">
        <v>203</v>
      </c>
      <c r="L146" s="42"/>
      <c r="M146" s="188" t="s">
        <v>19</v>
      </c>
      <c r="N146" s="189" t="s">
        <v>48</v>
      </c>
      <c r="O146" s="67"/>
      <c r="P146" s="190">
        <f>O146*H146</f>
        <v>0</v>
      </c>
      <c r="Q146" s="190">
        <v>0</v>
      </c>
      <c r="R146" s="190">
        <f>Q146*H146</f>
        <v>0</v>
      </c>
      <c r="S146" s="190">
        <v>0</v>
      </c>
      <c r="T146" s="191">
        <f>S146*H146</f>
        <v>0</v>
      </c>
      <c r="U146" s="37"/>
      <c r="V146" s="37"/>
      <c r="W146" s="37"/>
      <c r="X146" s="37"/>
      <c r="Y146" s="37"/>
      <c r="Z146" s="37"/>
      <c r="AA146" s="37"/>
      <c r="AB146" s="37"/>
      <c r="AC146" s="37"/>
      <c r="AD146" s="37"/>
      <c r="AE146" s="37"/>
      <c r="AR146" s="192" t="s">
        <v>204</v>
      </c>
      <c r="AT146" s="192" t="s">
        <v>199</v>
      </c>
      <c r="AU146" s="192" t="s">
        <v>86</v>
      </c>
      <c r="AY146" s="20" t="s">
        <v>197</v>
      </c>
      <c r="BE146" s="193">
        <f>IF(N146="základní",J146,0)</f>
        <v>0</v>
      </c>
      <c r="BF146" s="193">
        <f>IF(N146="snížená",J146,0)</f>
        <v>0</v>
      </c>
      <c r="BG146" s="193">
        <f>IF(N146="zákl. přenesená",J146,0)</f>
        <v>0</v>
      </c>
      <c r="BH146" s="193">
        <f>IF(N146="sníž. přenesená",J146,0)</f>
        <v>0</v>
      </c>
      <c r="BI146" s="193">
        <f>IF(N146="nulová",J146,0)</f>
        <v>0</v>
      </c>
      <c r="BJ146" s="20" t="s">
        <v>84</v>
      </c>
      <c r="BK146" s="193">
        <f>ROUND(I146*H146,2)</f>
        <v>0</v>
      </c>
      <c r="BL146" s="20" t="s">
        <v>204</v>
      </c>
      <c r="BM146" s="192" t="s">
        <v>526</v>
      </c>
    </row>
    <row r="147" spans="1:65" s="2" customFormat="1" ht="29.25">
      <c r="A147" s="37"/>
      <c r="B147" s="38"/>
      <c r="C147" s="39"/>
      <c r="D147" s="194" t="s">
        <v>206</v>
      </c>
      <c r="E147" s="39"/>
      <c r="F147" s="195" t="s">
        <v>527</v>
      </c>
      <c r="G147" s="39"/>
      <c r="H147" s="39"/>
      <c r="I147" s="196"/>
      <c r="J147" s="39"/>
      <c r="K147" s="39"/>
      <c r="L147" s="42"/>
      <c r="M147" s="197"/>
      <c r="N147" s="198"/>
      <c r="O147" s="67"/>
      <c r="P147" s="67"/>
      <c r="Q147" s="67"/>
      <c r="R147" s="67"/>
      <c r="S147" s="67"/>
      <c r="T147" s="68"/>
      <c r="U147" s="37"/>
      <c r="V147" s="37"/>
      <c r="W147" s="37"/>
      <c r="X147" s="37"/>
      <c r="Y147" s="37"/>
      <c r="Z147" s="37"/>
      <c r="AA147" s="37"/>
      <c r="AB147" s="37"/>
      <c r="AC147" s="37"/>
      <c r="AD147" s="37"/>
      <c r="AE147" s="37"/>
      <c r="AT147" s="20" t="s">
        <v>206</v>
      </c>
      <c r="AU147" s="20" t="s">
        <v>86</v>
      </c>
    </row>
    <row r="148" spans="1:65" s="2" customFormat="1" ht="11.25">
      <c r="A148" s="37"/>
      <c r="B148" s="38"/>
      <c r="C148" s="39"/>
      <c r="D148" s="199" t="s">
        <v>208</v>
      </c>
      <c r="E148" s="39"/>
      <c r="F148" s="200" t="s">
        <v>528</v>
      </c>
      <c r="G148" s="39"/>
      <c r="H148" s="39"/>
      <c r="I148" s="196"/>
      <c r="J148" s="39"/>
      <c r="K148" s="39"/>
      <c r="L148" s="42"/>
      <c r="M148" s="197"/>
      <c r="N148" s="198"/>
      <c r="O148" s="67"/>
      <c r="P148" s="67"/>
      <c r="Q148" s="67"/>
      <c r="R148" s="67"/>
      <c r="S148" s="67"/>
      <c r="T148" s="68"/>
      <c r="U148" s="37"/>
      <c r="V148" s="37"/>
      <c r="W148" s="37"/>
      <c r="X148" s="37"/>
      <c r="Y148" s="37"/>
      <c r="Z148" s="37"/>
      <c r="AA148" s="37"/>
      <c r="AB148" s="37"/>
      <c r="AC148" s="37"/>
      <c r="AD148" s="37"/>
      <c r="AE148" s="37"/>
      <c r="AT148" s="20" t="s">
        <v>208</v>
      </c>
      <c r="AU148" s="20" t="s">
        <v>86</v>
      </c>
    </row>
    <row r="149" spans="1:65" s="13" customFormat="1" ht="22.5">
      <c r="B149" s="201"/>
      <c r="C149" s="202"/>
      <c r="D149" s="194" t="s">
        <v>210</v>
      </c>
      <c r="E149" s="203" t="s">
        <v>19</v>
      </c>
      <c r="F149" s="204" t="s">
        <v>1308</v>
      </c>
      <c r="G149" s="202"/>
      <c r="H149" s="203" t="s">
        <v>19</v>
      </c>
      <c r="I149" s="205"/>
      <c r="J149" s="202"/>
      <c r="K149" s="202"/>
      <c r="L149" s="206"/>
      <c r="M149" s="207"/>
      <c r="N149" s="208"/>
      <c r="O149" s="208"/>
      <c r="P149" s="208"/>
      <c r="Q149" s="208"/>
      <c r="R149" s="208"/>
      <c r="S149" s="208"/>
      <c r="T149" s="209"/>
      <c r="AT149" s="210" t="s">
        <v>210</v>
      </c>
      <c r="AU149" s="210" t="s">
        <v>86</v>
      </c>
      <c r="AV149" s="13" t="s">
        <v>84</v>
      </c>
      <c r="AW149" s="13" t="s">
        <v>37</v>
      </c>
      <c r="AX149" s="13" t="s">
        <v>77</v>
      </c>
      <c r="AY149" s="210" t="s">
        <v>197</v>
      </c>
    </row>
    <row r="150" spans="1:65" s="14" customFormat="1" ht="11.25">
      <c r="B150" s="211"/>
      <c r="C150" s="212"/>
      <c r="D150" s="194" t="s">
        <v>210</v>
      </c>
      <c r="E150" s="213" t="s">
        <v>19</v>
      </c>
      <c r="F150" s="214" t="s">
        <v>1295</v>
      </c>
      <c r="G150" s="212"/>
      <c r="H150" s="215">
        <v>267.20999999999998</v>
      </c>
      <c r="I150" s="216"/>
      <c r="J150" s="212"/>
      <c r="K150" s="212"/>
      <c r="L150" s="217"/>
      <c r="M150" s="218"/>
      <c r="N150" s="219"/>
      <c r="O150" s="219"/>
      <c r="P150" s="219"/>
      <c r="Q150" s="219"/>
      <c r="R150" s="219"/>
      <c r="S150" s="219"/>
      <c r="T150" s="220"/>
      <c r="AT150" s="221" t="s">
        <v>210</v>
      </c>
      <c r="AU150" s="221" t="s">
        <v>86</v>
      </c>
      <c r="AV150" s="14" t="s">
        <v>86</v>
      </c>
      <c r="AW150" s="14" t="s">
        <v>37</v>
      </c>
      <c r="AX150" s="14" t="s">
        <v>84</v>
      </c>
      <c r="AY150" s="221" t="s">
        <v>197</v>
      </c>
    </row>
    <row r="151" spans="1:65" s="2" customFormat="1" ht="16.5" customHeight="1">
      <c r="A151" s="37"/>
      <c r="B151" s="38"/>
      <c r="C151" s="181" t="s">
        <v>256</v>
      </c>
      <c r="D151" s="181" t="s">
        <v>199</v>
      </c>
      <c r="E151" s="182" t="s">
        <v>530</v>
      </c>
      <c r="F151" s="183" t="s">
        <v>531</v>
      </c>
      <c r="G151" s="184" t="s">
        <v>259</v>
      </c>
      <c r="H151" s="185">
        <v>20.164999999999999</v>
      </c>
      <c r="I151" s="186"/>
      <c r="J151" s="187">
        <f>ROUND(I151*H151,2)</f>
        <v>0</v>
      </c>
      <c r="K151" s="183" t="s">
        <v>203</v>
      </c>
      <c r="L151" s="42"/>
      <c r="M151" s="188" t="s">
        <v>19</v>
      </c>
      <c r="N151" s="189" t="s">
        <v>48</v>
      </c>
      <c r="O151" s="67"/>
      <c r="P151" s="190">
        <f>O151*H151</f>
        <v>0</v>
      </c>
      <c r="Q151" s="190">
        <v>0</v>
      </c>
      <c r="R151" s="190">
        <f>Q151*H151</f>
        <v>0</v>
      </c>
      <c r="S151" s="190">
        <v>0</v>
      </c>
      <c r="T151" s="191">
        <f>S151*H151</f>
        <v>0</v>
      </c>
      <c r="U151" s="37"/>
      <c r="V151" s="37"/>
      <c r="W151" s="37"/>
      <c r="X151" s="37"/>
      <c r="Y151" s="37"/>
      <c r="Z151" s="37"/>
      <c r="AA151" s="37"/>
      <c r="AB151" s="37"/>
      <c r="AC151" s="37"/>
      <c r="AD151" s="37"/>
      <c r="AE151" s="37"/>
      <c r="AR151" s="192" t="s">
        <v>204</v>
      </c>
      <c r="AT151" s="192" t="s">
        <v>199</v>
      </c>
      <c r="AU151" s="192" t="s">
        <v>86</v>
      </c>
      <c r="AY151" s="20" t="s">
        <v>197</v>
      </c>
      <c r="BE151" s="193">
        <f>IF(N151="základní",J151,0)</f>
        <v>0</v>
      </c>
      <c r="BF151" s="193">
        <f>IF(N151="snížená",J151,0)</f>
        <v>0</v>
      </c>
      <c r="BG151" s="193">
        <f>IF(N151="zákl. přenesená",J151,0)</f>
        <v>0</v>
      </c>
      <c r="BH151" s="193">
        <f>IF(N151="sníž. přenesená",J151,0)</f>
        <v>0</v>
      </c>
      <c r="BI151" s="193">
        <f>IF(N151="nulová",J151,0)</f>
        <v>0</v>
      </c>
      <c r="BJ151" s="20" t="s">
        <v>84</v>
      </c>
      <c r="BK151" s="193">
        <f>ROUND(I151*H151,2)</f>
        <v>0</v>
      </c>
      <c r="BL151" s="20" t="s">
        <v>204</v>
      </c>
      <c r="BM151" s="192" t="s">
        <v>532</v>
      </c>
    </row>
    <row r="152" spans="1:65" s="2" customFormat="1" ht="11.25">
      <c r="A152" s="37"/>
      <c r="B152" s="38"/>
      <c r="C152" s="39"/>
      <c r="D152" s="194" t="s">
        <v>206</v>
      </c>
      <c r="E152" s="39"/>
      <c r="F152" s="195" t="s">
        <v>531</v>
      </c>
      <c r="G152" s="39"/>
      <c r="H152" s="39"/>
      <c r="I152" s="196"/>
      <c r="J152" s="39"/>
      <c r="K152" s="39"/>
      <c r="L152" s="42"/>
      <c r="M152" s="197"/>
      <c r="N152" s="198"/>
      <c r="O152" s="67"/>
      <c r="P152" s="67"/>
      <c r="Q152" s="67"/>
      <c r="R152" s="67"/>
      <c r="S152" s="67"/>
      <c r="T152" s="68"/>
      <c r="U152" s="37"/>
      <c r="V152" s="37"/>
      <c r="W152" s="37"/>
      <c r="X152" s="37"/>
      <c r="Y152" s="37"/>
      <c r="Z152" s="37"/>
      <c r="AA152" s="37"/>
      <c r="AB152" s="37"/>
      <c r="AC152" s="37"/>
      <c r="AD152" s="37"/>
      <c r="AE152" s="37"/>
      <c r="AT152" s="20" t="s">
        <v>206</v>
      </c>
      <c r="AU152" s="20" t="s">
        <v>86</v>
      </c>
    </row>
    <row r="153" spans="1:65" s="2" customFormat="1" ht="11.25">
      <c r="A153" s="37"/>
      <c r="B153" s="38"/>
      <c r="C153" s="39"/>
      <c r="D153" s="199" t="s">
        <v>208</v>
      </c>
      <c r="E153" s="39"/>
      <c r="F153" s="200" t="s">
        <v>533</v>
      </c>
      <c r="G153" s="39"/>
      <c r="H153" s="39"/>
      <c r="I153" s="196"/>
      <c r="J153" s="39"/>
      <c r="K153" s="39"/>
      <c r="L153" s="42"/>
      <c r="M153" s="197"/>
      <c r="N153" s="198"/>
      <c r="O153" s="67"/>
      <c r="P153" s="67"/>
      <c r="Q153" s="67"/>
      <c r="R153" s="67"/>
      <c r="S153" s="67"/>
      <c r="T153" s="68"/>
      <c r="U153" s="37"/>
      <c r="V153" s="37"/>
      <c r="W153" s="37"/>
      <c r="X153" s="37"/>
      <c r="Y153" s="37"/>
      <c r="Z153" s="37"/>
      <c r="AA153" s="37"/>
      <c r="AB153" s="37"/>
      <c r="AC153" s="37"/>
      <c r="AD153" s="37"/>
      <c r="AE153" s="37"/>
      <c r="AT153" s="20" t="s">
        <v>208</v>
      </c>
      <c r="AU153" s="20" t="s">
        <v>86</v>
      </c>
    </row>
    <row r="154" spans="1:65" s="13" customFormat="1" ht="11.25">
      <c r="B154" s="201"/>
      <c r="C154" s="202"/>
      <c r="D154" s="194" t="s">
        <v>210</v>
      </c>
      <c r="E154" s="203" t="s">
        <v>19</v>
      </c>
      <c r="F154" s="204" t="s">
        <v>534</v>
      </c>
      <c r="G154" s="202"/>
      <c r="H154" s="203" t="s">
        <v>19</v>
      </c>
      <c r="I154" s="205"/>
      <c r="J154" s="202"/>
      <c r="K154" s="202"/>
      <c r="L154" s="206"/>
      <c r="M154" s="207"/>
      <c r="N154" s="208"/>
      <c r="O154" s="208"/>
      <c r="P154" s="208"/>
      <c r="Q154" s="208"/>
      <c r="R154" s="208"/>
      <c r="S154" s="208"/>
      <c r="T154" s="209"/>
      <c r="AT154" s="210" t="s">
        <v>210</v>
      </c>
      <c r="AU154" s="210" t="s">
        <v>86</v>
      </c>
      <c r="AV154" s="13" t="s">
        <v>84</v>
      </c>
      <c r="AW154" s="13" t="s">
        <v>37</v>
      </c>
      <c r="AX154" s="13" t="s">
        <v>77</v>
      </c>
      <c r="AY154" s="210" t="s">
        <v>197</v>
      </c>
    </row>
    <row r="155" spans="1:65" s="13" customFormat="1" ht="11.25">
      <c r="B155" s="201"/>
      <c r="C155" s="202"/>
      <c r="D155" s="194" t="s">
        <v>210</v>
      </c>
      <c r="E155" s="203" t="s">
        <v>19</v>
      </c>
      <c r="F155" s="204" t="s">
        <v>535</v>
      </c>
      <c r="G155" s="202"/>
      <c r="H155" s="203" t="s">
        <v>19</v>
      </c>
      <c r="I155" s="205"/>
      <c r="J155" s="202"/>
      <c r="K155" s="202"/>
      <c r="L155" s="206"/>
      <c r="M155" s="207"/>
      <c r="N155" s="208"/>
      <c r="O155" s="208"/>
      <c r="P155" s="208"/>
      <c r="Q155" s="208"/>
      <c r="R155" s="208"/>
      <c r="S155" s="208"/>
      <c r="T155" s="209"/>
      <c r="AT155" s="210" t="s">
        <v>210</v>
      </c>
      <c r="AU155" s="210" t="s">
        <v>86</v>
      </c>
      <c r="AV155" s="13" t="s">
        <v>84</v>
      </c>
      <c r="AW155" s="13" t="s">
        <v>37</v>
      </c>
      <c r="AX155" s="13" t="s">
        <v>77</v>
      </c>
      <c r="AY155" s="210" t="s">
        <v>197</v>
      </c>
    </row>
    <row r="156" spans="1:65" s="14" customFormat="1" ht="11.25">
      <c r="B156" s="211"/>
      <c r="C156" s="212"/>
      <c r="D156" s="194" t="s">
        <v>210</v>
      </c>
      <c r="E156" s="213" t="s">
        <v>19</v>
      </c>
      <c r="F156" s="214" t="s">
        <v>1303</v>
      </c>
      <c r="G156" s="212"/>
      <c r="H156" s="215">
        <v>13.608000000000001</v>
      </c>
      <c r="I156" s="216"/>
      <c r="J156" s="212"/>
      <c r="K156" s="212"/>
      <c r="L156" s="217"/>
      <c r="M156" s="218"/>
      <c r="N156" s="219"/>
      <c r="O156" s="219"/>
      <c r="P156" s="219"/>
      <c r="Q156" s="219"/>
      <c r="R156" s="219"/>
      <c r="S156" s="219"/>
      <c r="T156" s="220"/>
      <c r="AT156" s="221" t="s">
        <v>210</v>
      </c>
      <c r="AU156" s="221" t="s">
        <v>86</v>
      </c>
      <c r="AV156" s="14" t="s">
        <v>86</v>
      </c>
      <c r="AW156" s="14" t="s">
        <v>37</v>
      </c>
      <c r="AX156" s="14" t="s">
        <v>77</v>
      </c>
      <c r="AY156" s="221" t="s">
        <v>197</v>
      </c>
    </row>
    <row r="157" spans="1:65" s="14" customFormat="1" ht="11.25">
      <c r="B157" s="211"/>
      <c r="C157" s="212"/>
      <c r="D157" s="194" t="s">
        <v>210</v>
      </c>
      <c r="E157" s="213" t="s">
        <v>19</v>
      </c>
      <c r="F157" s="214" t="s">
        <v>1305</v>
      </c>
      <c r="G157" s="212"/>
      <c r="H157" s="215">
        <v>6.5570000000000004</v>
      </c>
      <c r="I157" s="216"/>
      <c r="J157" s="212"/>
      <c r="K157" s="212"/>
      <c r="L157" s="217"/>
      <c r="M157" s="218"/>
      <c r="N157" s="219"/>
      <c r="O157" s="219"/>
      <c r="P157" s="219"/>
      <c r="Q157" s="219"/>
      <c r="R157" s="219"/>
      <c r="S157" s="219"/>
      <c r="T157" s="220"/>
      <c r="AT157" s="221" t="s">
        <v>210</v>
      </c>
      <c r="AU157" s="221" t="s">
        <v>86</v>
      </c>
      <c r="AV157" s="14" t="s">
        <v>86</v>
      </c>
      <c r="AW157" s="14" t="s">
        <v>37</v>
      </c>
      <c r="AX157" s="14" t="s">
        <v>77</v>
      </c>
      <c r="AY157" s="221" t="s">
        <v>197</v>
      </c>
    </row>
    <row r="158" spans="1:65" s="15" customFormat="1" ht="11.25">
      <c r="B158" s="223"/>
      <c r="C158" s="224"/>
      <c r="D158" s="194" t="s">
        <v>210</v>
      </c>
      <c r="E158" s="225" t="s">
        <v>19</v>
      </c>
      <c r="F158" s="226" t="s">
        <v>295</v>
      </c>
      <c r="G158" s="224"/>
      <c r="H158" s="227">
        <v>20.164999999999999</v>
      </c>
      <c r="I158" s="228"/>
      <c r="J158" s="224"/>
      <c r="K158" s="224"/>
      <c r="L158" s="229"/>
      <c r="M158" s="230"/>
      <c r="N158" s="231"/>
      <c r="O158" s="231"/>
      <c r="P158" s="231"/>
      <c r="Q158" s="231"/>
      <c r="R158" s="231"/>
      <c r="S158" s="231"/>
      <c r="T158" s="232"/>
      <c r="AT158" s="233" t="s">
        <v>210</v>
      </c>
      <c r="AU158" s="233" t="s">
        <v>86</v>
      </c>
      <c r="AV158" s="15" t="s">
        <v>204</v>
      </c>
      <c r="AW158" s="15" t="s">
        <v>37</v>
      </c>
      <c r="AX158" s="15" t="s">
        <v>84</v>
      </c>
      <c r="AY158" s="233" t="s">
        <v>197</v>
      </c>
    </row>
    <row r="159" spans="1:65" s="2" customFormat="1" ht="24.2" customHeight="1">
      <c r="A159" s="37"/>
      <c r="B159" s="38"/>
      <c r="C159" s="181" t="s">
        <v>265</v>
      </c>
      <c r="D159" s="181" t="s">
        <v>199</v>
      </c>
      <c r="E159" s="182" t="s">
        <v>536</v>
      </c>
      <c r="F159" s="183" t="s">
        <v>537</v>
      </c>
      <c r="G159" s="184" t="s">
        <v>202</v>
      </c>
      <c r="H159" s="185">
        <v>267.20999999999998</v>
      </c>
      <c r="I159" s="186"/>
      <c r="J159" s="187">
        <f>ROUND(I159*H159,2)</f>
        <v>0</v>
      </c>
      <c r="K159" s="183" t="s">
        <v>203</v>
      </c>
      <c r="L159" s="42"/>
      <c r="M159" s="188" t="s">
        <v>19</v>
      </c>
      <c r="N159" s="189" t="s">
        <v>48</v>
      </c>
      <c r="O159" s="67"/>
      <c r="P159" s="190">
        <f>O159*H159</f>
        <v>0</v>
      </c>
      <c r="Q159" s="190">
        <v>0</v>
      </c>
      <c r="R159" s="190">
        <f>Q159*H159</f>
        <v>0</v>
      </c>
      <c r="S159" s="190">
        <v>0</v>
      </c>
      <c r="T159" s="191">
        <f>S159*H159</f>
        <v>0</v>
      </c>
      <c r="U159" s="37"/>
      <c r="V159" s="37"/>
      <c r="W159" s="37"/>
      <c r="X159" s="37"/>
      <c r="Y159" s="37"/>
      <c r="Z159" s="37"/>
      <c r="AA159" s="37"/>
      <c r="AB159" s="37"/>
      <c r="AC159" s="37"/>
      <c r="AD159" s="37"/>
      <c r="AE159" s="37"/>
      <c r="AR159" s="192" t="s">
        <v>204</v>
      </c>
      <c r="AT159" s="192" t="s">
        <v>199</v>
      </c>
      <c r="AU159" s="192" t="s">
        <v>86</v>
      </c>
      <c r="AY159" s="20" t="s">
        <v>197</v>
      </c>
      <c r="BE159" s="193">
        <f>IF(N159="základní",J159,0)</f>
        <v>0</v>
      </c>
      <c r="BF159" s="193">
        <f>IF(N159="snížená",J159,0)</f>
        <v>0</v>
      </c>
      <c r="BG159" s="193">
        <f>IF(N159="zákl. přenesená",J159,0)</f>
        <v>0</v>
      </c>
      <c r="BH159" s="193">
        <f>IF(N159="sníž. přenesená",J159,0)</f>
        <v>0</v>
      </c>
      <c r="BI159" s="193">
        <f>IF(N159="nulová",J159,0)</f>
        <v>0</v>
      </c>
      <c r="BJ159" s="20" t="s">
        <v>84</v>
      </c>
      <c r="BK159" s="193">
        <f>ROUND(I159*H159,2)</f>
        <v>0</v>
      </c>
      <c r="BL159" s="20" t="s">
        <v>204</v>
      </c>
      <c r="BM159" s="192" t="s">
        <v>538</v>
      </c>
    </row>
    <row r="160" spans="1:65" s="2" customFormat="1" ht="19.5">
      <c r="A160" s="37"/>
      <c r="B160" s="38"/>
      <c r="C160" s="39"/>
      <c r="D160" s="194" t="s">
        <v>206</v>
      </c>
      <c r="E160" s="39"/>
      <c r="F160" s="195" t="s">
        <v>539</v>
      </c>
      <c r="G160" s="39"/>
      <c r="H160" s="39"/>
      <c r="I160" s="196"/>
      <c r="J160" s="39"/>
      <c r="K160" s="39"/>
      <c r="L160" s="42"/>
      <c r="M160" s="197"/>
      <c r="N160" s="198"/>
      <c r="O160" s="67"/>
      <c r="P160" s="67"/>
      <c r="Q160" s="67"/>
      <c r="R160" s="67"/>
      <c r="S160" s="67"/>
      <c r="T160" s="68"/>
      <c r="U160" s="37"/>
      <c r="V160" s="37"/>
      <c r="W160" s="37"/>
      <c r="X160" s="37"/>
      <c r="Y160" s="37"/>
      <c r="Z160" s="37"/>
      <c r="AA160" s="37"/>
      <c r="AB160" s="37"/>
      <c r="AC160" s="37"/>
      <c r="AD160" s="37"/>
      <c r="AE160" s="37"/>
      <c r="AT160" s="20" t="s">
        <v>206</v>
      </c>
      <c r="AU160" s="20" t="s">
        <v>86</v>
      </c>
    </row>
    <row r="161" spans="1:65" s="2" customFormat="1" ht="11.25">
      <c r="A161" s="37"/>
      <c r="B161" s="38"/>
      <c r="C161" s="39"/>
      <c r="D161" s="199" t="s">
        <v>208</v>
      </c>
      <c r="E161" s="39"/>
      <c r="F161" s="200" t="s">
        <v>540</v>
      </c>
      <c r="G161" s="39"/>
      <c r="H161" s="39"/>
      <c r="I161" s="196"/>
      <c r="J161" s="39"/>
      <c r="K161" s="39"/>
      <c r="L161" s="42"/>
      <c r="M161" s="197"/>
      <c r="N161" s="198"/>
      <c r="O161" s="67"/>
      <c r="P161" s="67"/>
      <c r="Q161" s="67"/>
      <c r="R161" s="67"/>
      <c r="S161" s="67"/>
      <c r="T161" s="68"/>
      <c r="U161" s="37"/>
      <c r="V161" s="37"/>
      <c r="W161" s="37"/>
      <c r="X161" s="37"/>
      <c r="Y161" s="37"/>
      <c r="Z161" s="37"/>
      <c r="AA161" s="37"/>
      <c r="AB161" s="37"/>
      <c r="AC161" s="37"/>
      <c r="AD161" s="37"/>
      <c r="AE161" s="37"/>
      <c r="AT161" s="20" t="s">
        <v>208</v>
      </c>
      <c r="AU161" s="20" t="s">
        <v>86</v>
      </c>
    </row>
    <row r="162" spans="1:65" s="13" customFormat="1" ht="22.5">
      <c r="B162" s="201"/>
      <c r="C162" s="202"/>
      <c r="D162" s="194" t="s">
        <v>210</v>
      </c>
      <c r="E162" s="203" t="s">
        <v>19</v>
      </c>
      <c r="F162" s="204" t="s">
        <v>1309</v>
      </c>
      <c r="G162" s="202"/>
      <c r="H162" s="203" t="s">
        <v>19</v>
      </c>
      <c r="I162" s="205"/>
      <c r="J162" s="202"/>
      <c r="K162" s="202"/>
      <c r="L162" s="206"/>
      <c r="M162" s="207"/>
      <c r="N162" s="208"/>
      <c r="O162" s="208"/>
      <c r="P162" s="208"/>
      <c r="Q162" s="208"/>
      <c r="R162" s="208"/>
      <c r="S162" s="208"/>
      <c r="T162" s="209"/>
      <c r="AT162" s="210" t="s">
        <v>210</v>
      </c>
      <c r="AU162" s="210" t="s">
        <v>86</v>
      </c>
      <c r="AV162" s="13" t="s">
        <v>84</v>
      </c>
      <c r="AW162" s="13" t="s">
        <v>37</v>
      </c>
      <c r="AX162" s="13" t="s">
        <v>77</v>
      </c>
      <c r="AY162" s="210" t="s">
        <v>197</v>
      </c>
    </row>
    <row r="163" spans="1:65" s="13" customFormat="1" ht="11.25">
      <c r="B163" s="201"/>
      <c r="C163" s="202"/>
      <c r="D163" s="194" t="s">
        <v>210</v>
      </c>
      <c r="E163" s="203" t="s">
        <v>19</v>
      </c>
      <c r="F163" s="204" t="s">
        <v>1302</v>
      </c>
      <c r="G163" s="202"/>
      <c r="H163" s="203" t="s">
        <v>19</v>
      </c>
      <c r="I163" s="205"/>
      <c r="J163" s="202"/>
      <c r="K163" s="202"/>
      <c r="L163" s="206"/>
      <c r="M163" s="207"/>
      <c r="N163" s="208"/>
      <c r="O163" s="208"/>
      <c r="P163" s="208"/>
      <c r="Q163" s="208"/>
      <c r="R163" s="208"/>
      <c r="S163" s="208"/>
      <c r="T163" s="209"/>
      <c r="AT163" s="210" t="s">
        <v>210</v>
      </c>
      <c r="AU163" s="210" t="s">
        <v>86</v>
      </c>
      <c r="AV163" s="13" t="s">
        <v>84</v>
      </c>
      <c r="AW163" s="13" t="s">
        <v>37</v>
      </c>
      <c r="AX163" s="13" t="s">
        <v>77</v>
      </c>
      <c r="AY163" s="210" t="s">
        <v>197</v>
      </c>
    </row>
    <row r="164" spans="1:65" s="14" customFormat="1" ht="11.25">
      <c r="B164" s="211"/>
      <c r="C164" s="212"/>
      <c r="D164" s="194" t="s">
        <v>210</v>
      </c>
      <c r="E164" s="213" t="s">
        <v>19</v>
      </c>
      <c r="F164" s="214" t="s">
        <v>1310</v>
      </c>
      <c r="G164" s="212"/>
      <c r="H164" s="215">
        <v>136.08000000000001</v>
      </c>
      <c r="I164" s="216"/>
      <c r="J164" s="212"/>
      <c r="K164" s="212"/>
      <c r="L164" s="217"/>
      <c r="M164" s="218"/>
      <c r="N164" s="219"/>
      <c r="O164" s="219"/>
      <c r="P164" s="219"/>
      <c r="Q164" s="219"/>
      <c r="R164" s="219"/>
      <c r="S164" s="219"/>
      <c r="T164" s="220"/>
      <c r="AT164" s="221" t="s">
        <v>210</v>
      </c>
      <c r="AU164" s="221" t="s">
        <v>86</v>
      </c>
      <c r="AV164" s="14" t="s">
        <v>86</v>
      </c>
      <c r="AW164" s="14" t="s">
        <v>37</v>
      </c>
      <c r="AX164" s="14" t="s">
        <v>77</v>
      </c>
      <c r="AY164" s="221" t="s">
        <v>197</v>
      </c>
    </row>
    <row r="165" spans="1:65" s="13" customFormat="1" ht="11.25">
      <c r="B165" s="201"/>
      <c r="C165" s="202"/>
      <c r="D165" s="194" t="s">
        <v>210</v>
      </c>
      <c r="E165" s="203" t="s">
        <v>19</v>
      </c>
      <c r="F165" s="204" t="s">
        <v>1304</v>
      </c>
      <c r="G165" s="202"/>
      <c r="H165" s="203" t="s">
        <v>19</v>
      </c>
      <c r="I165" s="205"/>
      <c r="J165" s="202"/>
      <c r="K165" s="202"/>
      <c r="L165" s="206"/>
      <c r="M165" s="207"/>
      <c r="N165" s="208"/>
      <c r="O165" s="208"/>
      <c r="P165" s="208"/>
      <c r="Q165" s="208"/>
      <c r="R165" s="208"/>
      <c r="S165" s="208"/>
      <c r="T165" s="209"/>
      <c r="AT165" s="210" t="s">
        <v>210</v>
      </c>
      <c r="AU165" s="210" t="s">
        <v>86</v>
      </c>
      <c r="AV165" s="13" t="s">
        <v>84</v>
      </c>
      <c r="AW165" s="13" t="s">
        <v>37</v>
      </c>
      <c r="AX165" s="13" t="s">
        <v>77</v>
      </c>
      <c r="AY165" s="210" t="s">
        <v>197</v>
      </c>
    </row>
    <row r="166" spans="1:65" s="14" customFormat="1" ht="11.25">
      <c r="B166" s="211"/>
      <c r="C166" s="212"/>
      <c r="D166" s="194" t="s">
        <v>210</v>
      </c>
      <c r="E166" s="213" t="s">
        <v>19</v>
      </c>
      <c r="F166" s="214" t="s">
        <v>1311</v>
      </c>
      <c r="G166" s="212"/>
      <c r="H166" s="215">
        <v>131.13</v>
      </c>
      <c r="I166" s="216"/>
      <c r="J166" s="212"/>
      <c r="K166" s="212"/>
      <c r="L166" s="217"/>
      <c r="M166" s="218"/>
      <c r="N166" s="219"/>
      <c r="O166" s="219"/>
      <c r="P166" s="219"/>
      <c r="Q166" s="219"/>
      <c r="R166" s="219"/>
      <c r="S166" s="219"/>
      <c r="T166" s="220"/>
      <c r="AT166" s="221" t="s">
        <v>210</v>
      </c>
      <c r="AU166" s="221" t="s">
        <v>86</v>
      </c>
      <c r="AV166" s="14" t="s">
        <v>86</v>
      </c>
      <c r="AW166" s="14" t="s">
        <v>37</v>
      </c>
      <c r="AX166" s="14" t="s">
        <v>77</v>
      </c>
      <c r="AY166" s="221" t="s">
        <v>197</v>
      </c>
    </row>
    <row r="167" spans="1:65" s="15" customFormat="1" ht="11.25">
      <c r="B167" s="223"/>
      <c r="C167" s="224"/>
      <c r="D167" s="194" t="s">
        <v>210</v>
      </c>
      <c r="E167" s="225" t="s">
        <v>19</v>
      </c>
      <c r="F167" s="226" t="s">
        <v>295</v>
      </c>
      <c r="G167" s="224"/>
      <c r="H167" s="227">
        <v>267.20999999999998</v>
      </c>
      <c r="I167" s="228"/>
      <c r="J167" s="224"/>
      <c r="K167" s="224"/>
      <c r="L167" s="229"/>
      <c r="M167" s="230"/>
      <c r="N167" s="231"/>
      <c r="O167" s="231"/>
      <c r="P167" s="231"/>
      <c r="Q167" s="231"/>
      <c r="R167" s="231"/>
      <c r="S167" s="231"/>
      <c r="T167" s="232"/>
      <c r="AT167" s="233" t="s">
        <v>210</v>
      </c>
      <c r="AU167" s="233" t="s">
        <v>86</v>
      </c>
      <c r="AV167" s="15" t="s">
        <v>204</v>
      </c>
      <c r="AW167" s="15" t="s">
        <v>37</v>
      </c>
      <c r="AX167" s="15" t="s">
        <v>84</v>
      </c>
      <c r="AY167" s="233" t="s">
        <v>197</v>
      </c>
    </row>
    <row r="168" spans="1:65" s="2" customFormat="1" ht="24.2" customHeight="1">
      <c r="A168" s="37"/>
      <c r="B168" s="38"/>
      <c r="C168" s="237" t="s">
        <v>273</v>
      </c>
      <c r="D168" s="237" t="s">
        <v>452</v>
      </c>
      <c r="E168" s="238" t="s">
        <v>542</v>
      </c>
      <c r="F168" s="239" t="s">
        <v>543</v>
      </c>
      <c r="G168" s="240" t="s">
        <v>323</v>
      </c>
      <c r="H168" s="241">
        <v>26.213000000000001</v>
      </c>
      <c r="I168" s="242"/>
      <c r="J168" s="243">
        <f>ROUND(I168*H168,2)</f>
        <v>0</v>
      </c>
      <c r="K168" s="239" t="s">
        <v>455</v>
      </c>
      <c r="L168" s="244"/>
      <c r="M168" s="245" t="s">
        <v>19</v>
      </c>
      <c r="N168" s="246" t="s">
        <v>48</v>
      </c>
      <c r="O168" s="67"/>
      <c r="P168" s="190">
        <f>O168*H168</f>
        <v>0</v>
      </c>
      <c r="Q168" s="190">
        <v>0</v>
      </c>
      <c r="R168" s="190">
        <f>Q168*H168</f>
        <v>0</v>
      </c>
      <c r="S168" s="190">
        <v>0</v>
      </c>
      <c r="T168" s="191">
        <f>S168*H168</f>
        <v>0</v>
      </c>
      <c r="U168" s="37"/>
      <c r="V168" s="37"/>
      <c r="W168" s="37"/>
      <c r="X168" s="37"/>
      <c r="Y168" s="37"/>
      <c r="Z168" s="37"/>
      <c r="AA168" s="37"/>
      <c r="AB168" s="37"/>
      <c r="AC168" s="37"/>
      <c r="AD168" s="37"/>
      <c r="AE168" s="37"/>
      <c r="AR168" s="192" t="s">
        <v>265</v>
      </c>
      <c r="AT168" s="192" t="s">
        <v>452</v>
      </c>
      <c r="AU168" s="192" t="s">
        <v>86</v>
      </c>
      <c r="AY168" s="20" t="s">
        <v>197</v>
      </c>
      <c r="BE168" s="193">
        <f>IF(N168="základní",J168,0)</f>
        <v>0</v>
      </c>
      <c r="BF168" s="193">
        <f>IF(N168="snížená",J168,0)</f>
        <v>0</v>
      </c>
      <c r="BG168" s="193">
        <f>IF(N168="zákl. přenesená",J168,0)</f>
        <v>0</v>
      </c>
      <c r="BH168" s="193">
        <f>IF(N168="sníž. přenesená",J168,0)</f>
        <v>0</v>
      </c>
      <c r="BI168" s="193">
        <f>IF(N168="nulová",J168,0)</f>
        <v>0</v>
      </c>
      <c r="BJ168" s="20" t="s">
        <v>84</v>
      </c>
      <c r="BK168" s="193">
        <f>ROUND(I168*H168,2)</f>
        <v>0</v>
      </c>
      <c r="BL168" s="20" t="s">
        <v>204</v>
      </c>
      <c r="BM168" s="192" t="s">
        <v>544</v>
      </c>
    </row>
    <row r="169" spans="1:65" s="2" customFormat="1" ht="11.25">
      <c r="A169" s="37"/>
      <c r="B169" s="38"/>
      <c r="C169" s="39"/>
      <c r="D169" s="194" t="s">
        <v>206</v>
      </c>
      <c r="E169" s="39"/>
      <c r="F169" s="195" t="s">
        <v>543</v>
      </c>
      <c r="G169" s="39"/>
      <c r="H169" s="39"/>
      <c r="I169" s="196"/>
      <c r="J169" s="39"/>
      <c r="K169" s="39"/>
      <c r="L169" s="42"/>
      <c r="M169" s="197"/>
      <c r="N169" s="198"/>
      <c r="O169" s="67"/>
      <c r="P169" s="67"/>
      <c r="Q169" s="67"/>
      <c r="R169" s="67"/>
      <c r="S169" s="67"/>
      <c r="T169" s="68"/>
      <c r="U169" s="37"/>
      <c r="V169" s="37"/>
      <c r="W169" s="37"/>
      <c r="X169" s="37"/>
      <c r="Y169" s="37"/>
      <c r="Z169" s="37"/>
      <c r="AA169" s="37"/>
      <c r="AB169" s="37"/>
      <c r="AC169" s="37"/>
      <c r="AD169" s="37"/>
      <c r="AE169" s="37"/>
      <c r="AT169" s="20" t="s">
        <v>206</v>
      </c>
      <c r="AU169" s="20" t="s">
        <v>86</v>
      </c>
    </row>
    <row r="170" spans="1:65" s="13" customFormat="1" ht="11.25">
      <c r="B170" s="201"/>
      <c r="C170" s="202"/>
      <c r="D170" s="194" t="s">
        <v>210</v>
      </c>
      <c r="E170" s="203" t="s">
        <v>19</v>
      </c>
      <c r="F170" s="204" t="s">
        <v>545</v>
      </c>
      <c r="G170" s="202"/>
      <c r="H170" s="203" t="s">
        <v>19</v>
      </c>
      <c r="I170" s="205"/>
      <c r="J170" s="202"/>
      <c r="K170" s="202"/>
      <c r="L170" s="206"/>
      <c r="M170" s="207"/>
      <c r="N170" s="208"/>
      <c r="O170" s="208"/>
      <c r="P170" s="208"/>
      <c r="Q170" s="208"/>
      <c r="R170" s="208"/>
      <c r="S170" s="208"/>
      <c r="T170" s="209"/>
      <c r="AT170" s="210" t="s">
        <v>210</v>
      </c>
      <c r="AU170" s="210" t="s">
        <v>86</v>
      </c>
      <c r="AV170" s="13" t="s">
        <v>84</v>
      </c>
      <c r="AW170" s="13" t="s">
        <v>37</v>
      </c>
      <c r="AX170" s="13" t="s">
        <v>77</v>
      </c>
      <c r="AY170" s="210" t="s">
        <v>197</v>
      </c>
    </row>
    <row r="171" spans="1:65" s="13" customFormat="1" ht="33.75">
      <c r="B171" s="201"/>
      <c r="C171" s="202"/>
      <c r="D171" s="194" t="s">
        <v>210</v>
      </c>
      <c r="E171" s="203" t="s">
        <v>19</v>
      </c>
      <c r="F171" s="204" t="s">
        <v>458</v>
      </c>
      <c r="G171" s="202"/>
      <c r="H171" s="203" t="s">
        <v>19</v>
      </c>
      <c r="I171" s="205"/>
      <c r="J171" s="202"/>
      <c r="K171" s="202"/>
      <c r="L171" s="206"/>
      <c r="M171" s="207"/>
      <c r="N171" s="208"/>
      <c r="O171" s="208"/>
      <c r="P171" s="208"/>
      <c r="Q171" s="208"/>
      <c r="R171" s="208"/>
      <c r="S171" s="208"/>
      <c r="T171" s="209"/>
      <c r="AT171" s="210" t="s">
        <v>210</v>
      </c>
      <c r="AU171" s="210" t="s">
        <v>86</v>
      </c>
      <c r="AV171" s="13" t="s">
        <v>84</v>
      </c>
      <c r="AW171" s="13" t="s">
        <v>37</v>
      </c>
      <c r="AX171" s="13" t="s">
        <v>77</v>
      </c>
      <c r="AY171" s="210" t="s">
        <v>197</v>
      </c>
    </row>
    <row r="172" spans="1:65" s="13" customFormat="1" ht="11.25">
      <c r="B172" s="201"/>
      <c r="C172" s="202"/>
      <c r="D172" s="194" t="s">
        <v>210</v>
      </c>
      <c r="E172" s="203" t="s">
        <v>19</v>
      </c>
      <c r="F172" s="204" t="s">
        <v>546</v>
      </c>
      <c r="G172" s="202"/>
      <c r="H172" s="203" t="s">
        <v>19</v>
      </c>
      <c r="I172" s="205"/>
      <c r="J172" s="202"/>
      <c r="K172" s="202"/>
      <c r="L172" s="206"/>
      <c r="M172" s="207"/>
      <c r="N172" s="208"/>
      <c r="O172" s="208"/>
      <c r="P172" s="208"/>
      <c r="Q172" s="208"/>
      <c r="R172" s="208"/>
      <c r="S172" s="208"/>
      <c r="T172" s="209"/>
      <c r="AT172" s="210" t="s">
        <v>210</v>
      </c>
      <c r="AU172" s="210" t="s">
        <v>86</v>
      </c>
      <c r="AV172" s="13" t="s">
        <v>84</v>
      </c>
      <c r="AW172" s="13" t="s">
        <v>37</v>
      </c>
      <c r="AX172" s="13" t="s">
        <v>77</v>
      </c>
      <c r="AY172" s="210" t="s">
        <v>197</v>
      </c>
    </row>
    <row r="173" spans="1:65" s="14" customFormat="1" ht="11.25">
      <c r="B173" s="211"/>
      <c r="C173" s="212"/>
      <c r="D173" s="194" t="s">
        <v>210</v>
      </c>
      <c r="E173" s="213" t="s">
        <v>19</v>
      </c>
      <c r="F173" s="214" t="s">
        <v>1312</v>
      </c>
      <c r="G173" s="212"/>
      <c r="H173" s="215">
        <v>17.690000000000001</v>
      </c>
      <c r="I173" s="216"/>
      <c r="J173" s="212"/>
      <c r="K173" s="212"/>
      <c r="L173" s="217"/>
      <c r="M173" s="218"/>
      <c r="N173" s="219"/>
      <c r="O173" s="219"/>
      <c r="P173" s="219"/>
      <c r="Q173" s="219"/>
      <c r="R173" s="219"/>
      <c r="S173" s="219"/>
      <c r="T173" s="220"/>
      <c r="AT173" s="221" t="s">
        <v>210</v>
      </c>
      <c r="AU173" s="221" t="s">
        <v>86</v>
      </c>
      <c r="AV173" s="14" t="s">
        <v>86</v>
      </c>
      <c r="AW173" s="14" t="s">
        <v>37</v>
      </c>
      <c r="AX173" s="14" t="s">
        <v>77</v>
      </c>
      <c r="AY173" s="221" t="s">
        <v>197</v>
      </c>
    </row>
    <row r="174" spans="1:65" s="14" customFormat="1" ht="11.25">
      <c r="B174" s="211"/>
      <c r="C174" s="212"/>
      <c r="D174" s="194" t="s">
        <v>210</v>
      </c>
      <c r="E174" s="213" t="s">
        <v>19</v>
      </c>
      <c r="F174" s="214" t="s">
        <v>1313</v>
      </c>
      <c r="G174" s="212"/>
      <c r="H174" s="215">
        <v>8.5229999999999997</v>
      </c>
      <c r="I174" s="216"/>
      <c r="J174" s="212"/>
      <c r="K174" s="212"/>
      <c r="L174" s="217"/>
      <c r="M174" s="218"/>
      <c r="N174" s="219"/>
      <c r="O174" s="219"/>
      <c r="P174" s="219"/>
      <c r="Q174" s="219"/>
      <c r="R174" s="219"/>
      <c r="S174" s="219"/>
      <c r="T174" s="220"/>
      <c r="AT174" s="221" t="s">
        <v>210</v>
      </c>
      <c r="AU174" s="221" t="s">
        <v>86</v>
      </c>
      <c r="AV174" s="14" t="s">
        <v>86</v>
      </c>
      <c r="AW174" s="14" t="s">
        <v>37</v>
      </c>
      <c r="AX174" s="14" t="s">
        <v>77</v>
      </c>
      <c r="AY174" s="221" t="s">
        <v>197</v>
      </c>
    </row>
    <row r="175" spans="1:65" s="15" customFormat="1" ht="11.25">
      <c r="B175" s="223"/>
      <c r="C175" s="224"/>
      <c r="D175" s="194" t="s">
        <v>210</v>
      </c>
      <c r="E175" s="225" t="s">
        <v>19</v>
      </c>
      <c r="F175" s="226" t="s">
        <v>295</v>
      </c>
      <c r="G175" s="224"/>
      <c r="H175" s="227">
        <v>26.213000000000001</v>
      </c>
      <c r="I175" s="228"/>
      <c r="J175" s="224"/>
      <c r="K175" s="224"/>
      <c r="L175" s="229"/>
      <c r="M175" s="230"/>
      <c r="N175" s="231"/>
      <c r="O175" s="231"/>
      <c r="P175" s="231"/>
      <c r="Q175" s="231"/>
      <c r="R175" s="231"/>
      <c r="S175" s="231"/>
      <c r="T175" s="232"/>
      <c r="AT175" s="233" t="s">
        <v>210</v>
      </c>
      <c r="AU175" s="233" t="s">
        <v>86</v>
      </c>
      <c r="AV175" s="15" t="s">
        <v>204</v>
      </c>
      <c r="AW175" s="15" t="s">
        <v>37</v>
      </c>
      <c r="AX175" s="15" t="s">
        <v>84</v>
      </c>
      <c r="AY175" s="233" t="s">
        <v>197</v>
      </c>
    </row>
    <row r="176" spans="1:65" s="2" customFormat="1" ht="24.2" customHeight="1">
      <c r="A176" s="37"/>
      <c r="B176" s="38"/>
      <c r="C176" s="181" t="s">
        <v>277</v>
      </c>
      <c r="D176" s="181" t="s">
        <v>199</v>
      </c>
      <c r="E176" s="182" t="s">
        <v>548</v>
      </c>
      <c r="F176" s="183" t="s">
        <v>549</v>
      </c>
      <c r="G176" s="184" t="s">
        <v>202</v>
      </c>
      <c r="H176" s="185">
        <v>267.20999999999998</v>
      </c>
      <c r="I176" s="186"/>
      <c r="J176" s="187">
        <f>ROUND(I176*H176,2)</f>
        <v>0</v>
      </c>
      <c r="K176" s="183" t="s">
        <v>203</v>
      </c>
      <c r="L176" s="42"/>
      <c r="M176" s="188" t="s">
        <v>19</v>
      </c>
      <c r="N176" s="189" t="s">
        <v>48</v>
      </c>
      <c r="O176" s="67"/>
      <c r="P176" s="190">
        <f>O176*H176</f>
        <v>0</v>
      </c>
      <c r="Q176" s="190">
        <v>0</v>
      </c>
      <c r="R176" s="190">
        <f>Q176*H176</f>
        <v>0</v>
      </c>
      <c r="S176" s="190">
        <v>0</v>
      </c>
      <c r="T176" s="191">
        <f>S176*H176</f>
        <v>0</v>
      </c>
      <c r="U176" s="37"/>
      <c r="V176" s="37"/>
      <c r="W176" s="37"/>
      <c r="X176" s="37"/>
      <c r="Y176" s="37"/>
      <c r="Z176" s="37"/>
      <c r="AA176" s="37"/>
      <c r="AB176" s="37"/>
      <c r="AC176" s="37"/>
      <c r="AD176" s="37"/>
      <c r="AE176" s="37"/>
      <c r="AR176" s="192" t="s">
        <v>204</v>
      </c>
      <c r="AT176" s="192" t="s">
        <v>199</v>
      </c>
      <c r="AU176" s="192" t="s">
        <v>86</v>
      </c>
      <c r="AY176" s="20" t="s">
        <v>197</v>
      </c>
      <c r="BE176" s="193">
        <f>IF(N176="základní",J176,0)</f>
        <v>0</v>
      </c>
      <c r="BF176" s="193">
        <f>IF(N176="snížená",J176,0)</f>
        <v>0</v>
      </c>
      <c r="BG176" s="193">
        <f>IF(N176="zákl. přenesená",J176,0)</f>
        <v>0</v>
      </c>
      <c r="BH176" s="193">
        <f>IF(N176="sníž. přenesená",J176,0)</f>
        <v>0</v>
      </c>
      <c r="BI176" s="193">
        <f>IF(N176="nulová",J176,0)</f>
        <v>0</v>
      </c>
      <c r="BJ176" s="20" t="s">
        <v>84</v>
      </c>
      <c r="BK176" s="193">
        <f>ROUND(I176*H176,2)</f>
        <v>0</v>
      </c>
      <c r="BL176" s="20" t="s">
        <v>204</v>
      </c>
      <c r="BM176" s="192" t="s">
        <v>550</v>
      </c>
    </row>
    <row r="177" spans="1:65" s="2" customFormat="1" ht="19.5">
      <c r="A177" s="37"/>
      <c r="B177" s="38"/>
      <c r="C177" s="39"/>
      <c r="D177" s="194" t="s">
        <v>206</v>
      </c>
      <c r="E177" s="39"/>
      <c r="F177" s="195" t="s">
        <v>551</v>
      </c>
      <c r="G177" s="39"/>
      <c r="H177" s="39"/>
      <c r="I177" s="196"/>
      <c r="J177" s="39"/>
      <c r="K177" s="39"/>
      <c r="L177" s="42"/>
      <c r="M177" s="197"/>
      <c r="N177" s="198"/>
      <c r="O177" s="67"/>
      <c r="P177" s="67"/>
      <c r="Q177" s="67"/>
      <c r="R177" s="67"/>
      <c r="S177" s="67"/>
      <c r="T177" s="68"/>
      <c r="U177" s="37"/>
      <c r="V177" s="37"/>
      <c r="W177" s="37"/>
      <c r="X177" s="37"/>
      <c r="Y177" s="37"/>
      <c r="Z177" s="37"/>
      <c r="AA177" s="37"/>
      <c r="AB177" s="37"/>
      <c r="AC177" s="37"/>
      <c r="AD177" s="37"/>
      <c r="AE177" s="37"/>
      <c r="AT177" s="20" t="s">
        <v>206</v>
      </c>
      <c r="AU177" s="20" t="s">
        <v>86</v>
      </c>
    </row>
    <row r="178" spans="1:65" s="2" customFormat="1" ht="11.25">
      <c r="A178" s="37"/>
      <c r="B178" s="38"/>
      <c r="C178" s="39"/>
      <c r="D178" s="199" t="s">
        <v>208</v>
      </c>
      <c r="E178" s="39"/>
      <c r="F178" s="200" t="s">
        <v>552</v>
      </c>
      <c r="G178" s="39"/>
      <c r="H178" s="39"/>
      <c r="I178" s="196"/>
      <c r="J178" s="39"/>
      <c r="K178" s="39"/>
      <c r="L178" s="42"/>
      <c r="M178" s="197"/>
      <c r="N178" s="198"/>
      <c r="O178" s="67"/>
      <c r="P178" s="67"/>
      <c r="Q178" s="67"/>
      <c r="R178" s="67"/>
      <c r="S178" s="67"/>
      <c r="T178" s="68"/>
      <c r="U178" s="37"/>
      <c r="V178" s="37"/>
      <c r="W178" s="37"/>
      <c r="X178" s="37"/>
      <c r="Y178" s="37"/>
      <c r="Z178" s="37"/>
      <c r="AA178" s="37"/>
      <c r="AB178" s="37"/>
      <c r="AC178" s="37"/>
      <c r="AD178" s="37"/>
      <c r="AE178" s="37"/>
      <c r="AT178" s="20" t="s">
        <v>208</v>
      </c>
      <c r="AU178" s="20" t="s">
        <v>86</v>
      </c>
    </row>
    <row r="179" spans="1:65" s="13" customFormat="1" ht="11.25">
      <c r="B179" s="201"/>
      <c r="C179" s="202"/>
      <c r="D179" s="194" t="s">
        <v>210</v>
      </c>
      <c r="E179" s="203" t="s">
        <v>19</v>
      </c>
      <c r="F179" s="204" t="s">
        <v>553</v>
      </c>
      <c r="G179" s="202"/>
      <c r="H179" s="203" t="s">
        <v>19</v>
      </c>
      <c r="I179" s="205"/>
      <c r="J179" s="202"/>
      <c r="K179" s="202"/>
      <c r="L179" s="206"/>
      <c r="M179" s="207"/>
      <c r="N179" s="208"/>
      <c r="O179" s="208"/>
      <c r="P179" s="208"/>
      <c r="Q179" s="208"/>
      <c r="R179" s="208"/>
      <c r="S179" s="208"/>
      <c r="T179" s="209"/>
      <c r="AT179" s="210" t="s">
        <v>210</v>
      </c>
      <c r="AU179" s="210" t="s">
        <v>86</v>
      </c>
      <c r="AV179" s="13" t="s">
        <v>84</v>
      </c>
      <c r="AW179" s="13" t="s">
        <v>37</v>
      </c>
      <c r="AX179" s="13" t="s">
        <v>77</v>
      </c>
      <c r="AY179" s="210" t="s">
        <v>197</v>
      </c>
    </row>
    <row r="180" spans="1:65" s="14" customFormat="1" ht="11.25">
      <c r="B180" s="211"/>
      <c r="C180" s="212"/>
      <c r="D180" s="194" t="s">
        <v>210</v>
      </c>
      <c r="E180" s="213" t="s">
        <v>19</v>
      </c>
      <c r="F180" s="214" t="s">
        <v>1314</v>
      </c>
      <c r="G180" s="212"/>
      <c r="H180" s="215">
        <v>267.20999999999998</v>
      </c>
      <c r="I180" s="216"/>
      <c r="J180" s="212"/>
      <c r="K180" s="212"/>
      <c r="L180" s="217"/>
      <c r="M180" s="218"/>
      <c r="N180" s="219"/>
      <c r="O180" s="219"/>
      <c r="P180" s="219"/>
      <c r="Q180" s="219"/>
      <c r="R180" s="219"/>
      <c r="S180" s="219"/>
      <c r="T180" s="220"/>
      <c r="AT180" s="221" t="s">
        <v>210</v>
      </c>
      <c r="AU180" s="221" t="s">
        <v>86</v>
      </c>
      <c r="AV180" s="14" t="s">
        <v>86</v>
      </c>
      <c r="AW180" s="14" t="s">
        <v>37</v>
      </c>
      <c r="AX180" s="14" t="s">
        <v>84</v>
      </c>
      <c r="AY180" s="221" t="s">
        <v>197</v>
      </c>
    </row>
    <row r="181" spans="1:65" s="2" customFormat="1" ht="16.5" customHeight="1">
      <c r="A181" s="37"/>
      <c r="B181" s="38"/>
      <c r="C181" s="237" t="s">
        <v>287</v>
      </c>
      <c r="D181" s="237" t="s">
        <v>452</v>
      </c>
      <c r="E181" s="238" t="s">
        <v>554</v>
      </c>
      <c r="F181" s="239" t="s">
        <v>555</v>
      </c>
      <c r="G181" s="240" t="s">
        <v>556</v>
      </c>
      <c r="H181" s="241">
        <v>8.016</v>
      </c>
      <c r="I181" s="242"/>
      <c r="J181" s="243">
        <f>ROUND(I181*H181,2)</f>
        <v>0</v>
      </c>
      <c r="K181" s="239" t="s">
        <v>203</v>
      </c>
      <c r="L181" s="244"/>
      <c r="M181" s="245" t="s">
        <v>19</v>
      </c>
      <c r="N181" s="246" t="s">
        <v>48</v>
      </c>
      <c r="O181" s="67"/>
      <c r="P181" s="190">
        <f>O181*H181</f>
        <v>0</v>
      </c>
      <c r="Q181" s="190">
        <v>1E-3</v>
      </c>
      <c r="R181" s="190">
        <f>Q181*H181</f>
        <v>8.0160000000000006E-3</v>
      </c>
      <c r="S181" s="190">
        <v>0</v>
      </c>
      <c r="T181" s="191">
        <f>S181*H181</f>
        <v>0</v>
      </c>
      <c r="U181" s="37"/>
      <c r="V181" s="37"/>
      <c r="W181" s="37"/>
      <c r="X181" s="37"/>
      <c r="Y181" s="37"/>
      <c r="Z181" s="37"/>
      <c r="AA181" s="37"/>
      <c r="AB181" s="37"/>
      <c r="AC181" s="37"/>
      <c r="AD181" s="37"/>
      <c r="AE181" s="37"/>
      <c r="AR181" s="192" t="s">
        <v>265</v>
      </c>
      <c r="AT181" s="192" t="s">
        <v>452</v>
      </c>
      <c r="AU181" s="192" t="s">
        <v>86</v>
      </c>
      <c r="AY181" s="20" t="s">
        <v>197</v>
      </c>
      <c r="BE181" s="193">
        <f>IF(N181="základní",J181,0)</f>
        <v>0</v>
      </c>
      <c r="BF181" s="193">
        <f>IF(N181="snížená",J181,0)</f>
        <v>0</v>
      </c>
      <c r="BG181" s="193">
        <f>IF(N181="zákl. přenesená",J181,0)</f>
        <v>0</v>
      </c>
      <c r="BH181" s="193">
        <f>IF(N181="sníž. přenesená",J181,0)</f>
        <v>0</v>
      </c>
      <c r="BI181" s="193">
        <f>IF(N181="nulová",J181,0)</f>
        <v>0</v>
      </c>
      <c r="BJ181" s="20" t="s">
        <v>84</v>
      </c>
      <c r="BK181" s="193">
        <f>ROUND(I181*H181,2)</f>
        <v>0</v>
      </c>
      <c r="BL181" s="20" t="s">
        <v>204</v>
      </c>
      <c r="BM181" s="192" t="s">
        <v>557</v>
      </c>
    </row>
    <row r="182" spans="1:65" s="2" customFormat="1" ht="11.25">
      <c r="A182" s="37"/>
      <c r="B182" s="38"/>
      <c r="C182" s="39"/>
      <c r="D182" s="194" t="s">
        <v>206</v>
      </c>
      <c r="E182" s="39"/>
      <c r="F182" s="195" t="s">
        <v>555</v>
      </c>
      <c r="G182" s="39"/>
      <c r="H182" s="39"/>
      <c r="I182" s="196"/>
      <c r="J182" s="39"/>
      <c r="K182" s="39"/>
      <c r="L182" s="42"/>
      <c r="M182" s="197"/>
      <c r="N182" s="198"/>
      <c r="O182" s="67"/>
      <c r="P182" s="67"/>
      <c r="Q182" s="67"/>
      <c r="R182" s="67"/>
      <c r="S182" s="67"/>
      <c r="T182" s="68"/>
      <c r="U182" s="37"/>
      <c r="V182" s="37"/>
      <c r="W182" s="37"/>
      <c r="X182" s="37"/>
      <c r="Y182" s="37"/>
      <c r="Z182" s="37"/>
      <c r="AA182" s="37"/>
      <c r="AB182" s="37"/>
      <c r="AC182" s="37"/>
      <c r="AD182" s="37"/>
      <c r="AE182" s="37"/>
      <c r="AT182" s="20" t="s">
        <v>206</v>
      </c>
      <c r="AU182" s="20" t="s">
        <v>86</v>
      </c>
    </row>
    <row r="183" spans="1:65" s="2" customFormat="1" ht="29.25">
      <c r="A183" s="37"/>
      <c r="B183" s="38"/>
      <c r="C183" s="39"/>
      <c r="D183" s="194" t="s">
        <v>252</v>
      </c>
      <c r="E183" s="39"/>
      <c r="F183" s="222" t="s">
        <v>558</v>
      </c>
      <c r="G183" s="39"/>
      <c r="H183" s="39"/>
      <c r="I183" s="196"/>
      <c r="J183" s="39"/>
      <c r="K183" s="39"/>
      <c r="L183" s="42"/>
      <c r="M183" s="197"/>
      <c r="N183" s="198"/>
      <c r="O183" s="67"/>
      <c r="P183" s="67"/>
      <c r="Q183" s="67"/>
      <c r="R183" s="67"/>
      <c r="S183" s="67"/>
      <c r="T183" s="68"/>
      <c r="U183" s="37"/>
      <c r="V183" s="37"/>
      <c r="W183" s="37"/>
      <c r="X183" s="37"/>
      <c r="Y183" s="37"/>
      <c r="Z183" s="37"/>
      <c r="AA183" s="37"/>
      <c r="AB183" s="37"/>
      <c r="AC183" s="37"/>
      <c r="AD183" s="37"/>
      <c r="AE183" s="37"/>
      <c r="AT183" s="20" t="s">
        <v>252</v>
      </c>
      <c r="AU183" s="20" t="s">
        <v>86</v>
      </c>
    </row>
    <row r="184" spans="1:65" s="14" customFormat="1" ht="11.25">
      <c r="B184" s="211"/>
      <c r="C184" s="212"/>
      <c r="D184" s="194" t="s">
        <v>210</v>
      </c>
      <c r="E184" s="212"/>
      <c r="F184" s="214" t="s">
        <v>1315</v>
      </c>
      <c r="G184" s="212"/>
      <c r="H184" s="215">
        <v>8.016</v>
      </c>
      <c r="I184" s="216"/>
      <c r="J184" s="212"/>
      <c r="K184" s="212"/>
      <c r="L184" s="217"/>
      <c r="M184" s="218"/>
      <c r="N184" s="219"/>
      <c r="O184" s="219"/>
      <c r="P184" s="219"/>
      <c r="Q184" s="219"/>
      <c r="R184" s="219"/>
      <c r="S184" s="219"/>
      <c r="T184" s="220"/>
      <c r="AT184" s="221" t="s">
        <v>210</v>
      </c>
      <c r="AU184" s="221" t="s">
        <v>86</v>
      </c>
      <c r="AV184" s="14" t="s">
        <v>86</v>
      </c>
      <c r="AW184" s="14" t="s">
        <v>4</v>
      </c>
      <c r="AX184" s="14" t="s">
        <v>84</v>
      </c>
      <c r="AY184" s="221" t="s">
        <v>197</v>
      </c>
    </row>
    <row r="185" spans="1:65" s="2" customFormat="1" ht="24.2" customHeight="1">
      <c r="A185" s="37"/>
      <c r="B185" s="38"/>
      <c r="C185" s="181" t="s">
        <v>8</v>
      </c>
      <c r="D185" s="181" t="s">
        <v>199</v>
      </c>
      <c r="E185" s="182" t="s">
        <v>548</v>
      </c>
      <c r="F185" s="183" t="s">
        <v>549</v>
      </c>
      <c r="G185" s="184" t="s">
        <v>202</v>
      </c>
      <c r="H185" s="185">
        <v>26.721</v>
      </c>
      <c r="I185" s="186"/>
      <c r="J185" s="187">
        <f>ROUND(I185*H185,2)</f>
        <v>0</v>
      </c>
      <c r="K185" s="183" t="s">
        <v>203</v>
      </c>
      <c r="L185" s="42"/>
      <c r="M185" s="188" t="s">
        <v>19</v>
      </c>
      <c r="N185" s="189" t="s">
        <v>48</v>
      </c>
      <c r="O185" s="67"/>
      <c r="P185" s="190">
        <f>O185*H185</f>
        <v>0</v>
      </c>
      <c r="Q185" s="190">
        <v>0</v>
      </c>
      <c r="R185" s="190">
        <f>Q185*H185</f>
        <v>0</v>
      </c>
      <c r="S185" s="190">
        <v>0</v>
      </c>
      <c r="T185" s="191">
        <f>S185*H185</f>
        <v>0</v>
      </c>
      <c r="U185" s="37"/>
      <c r="V185" s="37"/>
      <c r="W185" s="37"/>
      <c r="X185" s="37"/>
      <c r="Y185" s="37"/>
      <c r="Z185" s="37"/>
      <c r="AA185" s="37"/>
      <c r="AB185" s="37"/>
      <c r="AC185" s="37"/>
      <c r="AD185" s="37"/>
      <c r="AE185" s="37"/>
      <c r="AR185" s="192" t="s">
        <v>204</v>
      </c>
      <c r="AT185" s="192" t="s">
        <v>199</v>
      </c>
      <c r="AU185" s="192" t="s">
        <v>86</v>
      </c>
      <c r="AY185" s="20" t="s">
        <v>197</v>
      </c>
      <c r="BE185" s="193">
        <f>IF(N185="základní",J185,0)</f>
        <v>0</v>
      </c>
      <c r="BF185" s="193">
        <f>IF(N185="snížená",J185,0)</f>
        <v>0</v>
      </c>
      <c r="BG185" s="193">
        <f>IF(N185="zákl. přenesená",J185,0)</f>
        <v>0</v>
      </c>
      <c r="BH185" s="193">
        <f>IF(N185="sníž. přenesená",J185,0)</f>
        <v>0</v>
      </c>
      <c r="BI185" s="193">
        <f>IF(N185="nulová",J185,0)</f>
        <v>0</v>
      </c>
      <c r="BJ185" s="20" t="s">
        <v>84</v>
      </c>
      <c r="BK185" s="193">
        <f>ROUND(I185*H185,2)</f>
        <v>0</v>
      </c>
      <c r="BL185" s="20" t="s">
        <v>204</v>
      </c>
      <c r="BM185" s="192" t="s">
        <v>560</v>
      </c>
    </row>
    <row r="186" spans="1:65" s="2" customFormat="1" ht="19.5">
      <c r="A186" s="37"/>
      <c r="B186" s="38"/>
      <c r="C186" s="39"/>
      <c r="D186" s="194" t="s">
        <v>206</v>
      </c>
      <c r="E186" s="39"/>
      <c r="F186" s="195" t="s">
        <v>551</v>
      </c>
      <c r="G186" s="39"/>
      <c r="H186" s="39"/>
      <c r="I186" s="196"/>
      <c r="J186" s="39"/>
      <c r="K186" s="39"/>
      <c r="L186" s="42"/>
      <c r="M186" s="197"/>
      <c r="N186" s="198"/>
      <c r="O186" s="67"/>
      <c r="P186" s="67"/>
      <c r="Q186" s="67"/>
      <c r="R186" s="67"/>
      <c r="S186" s="67"/>
      <c r="T186" s="68"/>
      <c r="U186" s="37"/>
      <c r="V186" s="37"/>
      <c r="W186" s="37"/>
      <c r="X186" s="37"/>
      <c r="Y186" s="37"/>
      <c r="Z186" s="37"/>
      <c r="AA186" s="37"/>
      <c r="AB186" s="37"/>
      <c r="AC186" s="37"/>
      <c r="AD186" s="37"/>
      <c r="AE186" s="37"/>
      <c r="AT186" s="20" t="s">
        <v>206</v>
      </c>
      <c r="AU186" s="20" t="s">
        <v>86</v>
      </c>
    </row>
    <row r="187" spans="1:65" s="2" customFormat="1" ht="11.25">
      <c r="A187" s="37"/>
      <c r="B187" s="38"/>
      <c r="C187" s="39"/>
      <c r="D187" s="199" t="s">
        <v>208</v>
      </c>
      <c r="E187" s="39"/>
      <c r="F187" s="200" t="s">
        <v>552</v>
      </c>
      <c r="G187" s="39"/>
      <c r="H187" s="39"/>
      <c r="I187" s="196"/>
      <c r="J187" s="39"/>
      <c r="K187" s="39"/>
      <c r="L187" s="42"/>
      <c r="M187" s="197"/>
      <c r="N187" s="198"/>
      <c r="O187" s="67"/>
      <c r="P187" s="67"/>
      <c r="Q187" s="67"/>
      <c r="R187" s="67"/>
      <c r="S187" s="67"/>
      <c r="T187" s="68"/>
      <c r="U187" s="37"/>
      <c r="V187" s="37"/>
      <c r="W187" s="37"/>
      <c r="X187" s="37"/>
      <c r="Y187" s="37"/>
      <c r="Z187" s="37"/>
      <c r="AA187" s="37"/>
      <c r="AB187" s="37"/>
      <c r="AC187" s="37"/>
      <c r="AD187" s="37"/>
      <c r="AE187" s="37"/>
      <c r="AT187" s="20" t="s">
        <v>208</v>
      </c>
      <c r="AU187" s="20" t="s">
        <v>86</v>
      </c>
    </row>
    <row r="188" spans="1:65" s="13" customFormat="1" ht="22.5">
      <c r="B188" s="201"/>
      <c r="C188" s="202"/>
      <c r="D188" s="194" t="s">
        <v>210</v>
      </c>
      <c r="E188" s="203" t="s">
        <v>19</v>
      </c>
      <c r="F188" s="204" t="s">
        <v>561</v>
      </c>
      <c r="G188" s="202"/>
      <c r="H188" s="203" t="s">
        <v>19</v>
      </c>
      <c r="I188" s="205"/>
      <c r="J188" s="202"/>
      <c r="K188" s="202"/>
      <c r="L188" s="206"/>
      <c r="M188" s="207"/>
      <c r="N188" s="208"/>
      <c r="O188" s="208"/>
      <c r="P188" s="208"/>
      <c r="Q188" s="208"/>
      <c r="R188" s="208"/>
      <c r="S188" s="208"/>
      <c r="T188" s="209"/>
      <c r="AT188" s="210" t="s">
        <v>210</v>
      </c>
      <c r="AU188" s="210" t="s">
        <v>86</v>
      </c>
      <c r="AV188" s="13" t="s">
        <v>84</v>
      </c>
      <c r="AW188" s="13" t="s">
        <v>37</v>
      </c>
      <c r="AX188" s="13" t="s">
        <v>77</v>
      </c>
      <c r="AY188" s="210" t="s">
        <v>197</v>
      </c>
    </row>
    <row r="189" spans="1:65" s="14" customFormat="1" ht="11.25">
      <c r="B189" s="211"/>
      <c r="C189" s="212"/>
      <c r="D189" s="194" t="s">
        <v>210</v>
      </c>
      <c r="E189" s="213" t="s">
        <v>19</v>
      </c>
      <c r="F189" s="214" t="s">
        <v>1316</v>
      </c>
      <c r="G189" s="212"/>
      <c r="H189" s="215">
        <v>26.721</v>
      </c>
      <c r="I189" s="216"/>
      <c r="J189" s="212"/>
      <c r="K189" s="212"/>
      <c r="L189" s="217"/>
      <c r="M189" s="218"/>
      <c r="N189" s="219"/>
      <c r="O189" s="219"/>
      <c r="P189" s="219"/>
      <c r="Q189" s="219"/>
      <c r="R189" s="219"/>
      <c r="S189" s="219"/>
      <c r="T189" s="220"/>
      <c r="AT189" s="221" t="s">
        <v>210</v>
      </c>
      <c r="AU189" s="221" t="s">
        <v>86</v>
      </c>
      <c r="AV189" s="14" t="s">
        <v>86</v>
      </c>
      <c r="AW189" s="14" t="s">
        <v>37</v>
      </c>
      <c r="AX189" s="14" t="s">
        <v>84</v>
      </c>
      <c r="AY189" s="221" t="s">
        <v>197</v>
      </c>
    </row>
    <row r="190" spans="1:65" s="2" customFormat="1" ht="16.5" customHeight="1">
      <c r="A190" s="37"/>
      <c r="B190" s="38"/>
      <c r="C190" s="237" t="s">
        <v>303</v>
      </c>
      <c r="D190" s="237" t="s">
        <v>452</v>
      </c>
      <c r="E190" s="238" t="s">
        <v>554</v>
      </c>
      <c r="F190" s="239" t="s">
        <v>555</v>
      </c>
      <c r="G190" s="240" t="s">
        <v>556</v>
      </c>
      <c r="H190" s="241">
        <v>0.80200000000000005</v>
      </c>
      <c r="I190" s="242"/>
      <c r="J190" s="243">
        <f>ROUND(I190*H190,2)</f>
        <v>0</v>
      </c>
      <c r="K190" s="239" t="s">
        <v>203</v>
      </c>
      <c r="L190" s="244"/>
      <c r="M190" s="245" t="s">
        <v>19</v>
      </c>
      <c r="N190" s="246" t="s">
        <v>48</v>
      </c>
      <c r="O190" s="67"/>
      <c r="P190" s="190">
        <f>O190*H190</f>
        <v>0</v>
      </c>
      <c r="Q190" s="190">
        <v>1E-3</v>
      </c>
      <c r="R190" s="190">
        <f>Q190*H190</f>
        <v>8.0200000000000009E-4</v>
      </c>
      <c r="S190" s="190">
        <v>0</v>
      </c>
      <c r="T190" s="191">
        <f>S190*H190</f>
        <v>0</v>
      </c>
      <c r="U190" s="37"/>
      <c r="V190" s="37"/>
      <c r="W190" s="37"/>
      <c r="X190" s="37"/>
      <c r="Y190" s="37"/>
      <c r="Z190" s="37"/>
      <c r="AA190" s="37"/>
      <c r="AB190" s="37"/>
      <c r="AC190" s="37"/>
      <c r="AD190" s="37"/>
      <c r="AE190" s="37"/>
      <c r="AR190" s="192" t="s">
        <v>265</v>
      </c>
      <c r="AT190" s="192" t="s">
        <v>452</v>
      </c>
      <c r="AU190" s="192" t="s">
        <v>86</v>
      </c>
      <c r="AY190" s="20" t="s">
        <v>197</v>
      </c>
      <c r="BE190" s="193">
        <f>IF(N190="základní",J190,0)</f>
        <v>0</v>
      </c>
      <c r="BF190" s="193">
        <f>IF(N190="snížená",J190,0)</f>
        <v>0</v>
      </c>
      <c r="BG190" s="193">
        <f>IF(N190="zákl. přenesená",J190,0)</f>
        <v>0</v>
      </c>
      <c r="BH190" s="193">
        <f>IF(N190="sníž. přenesená",J190,0)</f>
        <v>0</v>
      </c>
      <c r="BI190" s="193">
        <f>IF(N190="nulová",J190,0)</f>
        <v>0</v>
      </c>
      <c r="BJ190" s="20" t="s">
        <v>84</v>
      </c>
      <c r="BK190" s="193">
        <f>ROUND(I190*H190,2)</f>
        <v>0</v>
      </c>
      <c r="BL190" s="20" t="s">
        <v>204</v>
      </c>
      <c r="BM190" s="192" t="s">
        <v>562</v>
      </c>
    </row>
    <row r="191" spans="1:65" s="2" customFormat="1" ht="11.25">
      <c r="A191" s="37"/>
      <c r="B191" s="38"/>
      <c r="C191" s="39"/>
      <c r="D191" s="194" t="s">
        <v>206</v>
      </c>
      <c r="E191" s="39"/>
      <c r="F191" s="195" t="s">
        <v>555</v>
      </c>
      <c r="G191" s="39"/>
      <c r="H191" s="39"/>
      <c r="I191" s="196"/>
      <c r="J191" s="39"/>
      <c r="K191" s="39"/>
      <c r="L191" s="42"/>
      <c r="M191" s="197"/>
      <c r="N191" s="198"/>
      <c r="O191" s="67"/>
      <c r="P191" s="67"/>
      <c r="Q191" s="67"/>
      <c r="R191" s="67"/>
      <c r="S191" s="67"/>
      <c r="T191" s="68"/>
      <c r="U191" s="37"/>
      <c r="V191" s="37"/>
      <c r="W191" s="37"/>
      <c r="X191" s="37"/>
      <c r="Y191" s="37"/>
      <c r="Z191" s="37"/>
      <c r="AA191" s="37"/>
      <c r="AB191" s="37"/>
      <c r="AC191" s="37"/>
      <c r="AD191" s="37"/>
      <c r="AE191" s="37"/>
      <c r="AT191" s="20" t="s">
        <v>206</v>
      </c>
      <c r="AU191" s="20" t="s">
        <v>86</v>
      </c>
    </row>
    <row r="192" spans="1:65" s="2" customFormat="1" ht="29.25">
      <c r="A192" s="37"/>
      <c r="B192" s="38"/>
      <c r="C192" s="39"/>
      <c r="D192" s="194" t="s">
        <v>252</v>
      </c>
      <c r="E192" s="39"/>
      <c r="F192" s="222" t="s">
        <v>558</v>
      </c>
      <c r="G192" s="39"/>
      <c r="H192" s="39"/>
      <c r="I192" s="196"/>
      <c r="J192" s="39"/>
      <c r="K192" s="39"/>
      <c r="L192" s="42"/>
      <c r="M192" s="197"/>
      <c r="N192" s="198"/>
      <c r="O192" s="67"/>
      <c r="P192" s="67"/>
      <c r="Q192" s="67"/>
      <c r="R192" s="67"/>
      <c r="S192" s="67"/>
      <c r="T192" s="68"/>
      <c r="U192" s="37"/>
      <c r="V192" s="37"/>
      <c r="W192" s="37"/>
      <c r="X192" s="37"/>
      <c r="Y192" s="37"/>
      <c r="Z192" s="37"/>
      <c r="AA192" s="37"/>
      <c r="AB192" s="37"/>
      <c r="AC192" s="37"/>
      <c r="AD192" s="37"/>
      <c r="AE192" s="37"/>
      <c r="AT192" s="20" t="s">
        <v>252</v>
      </c>
      <c r="AU192" s="20" t="s">
        <v>86</v>
      </c>
    </row>
    <row r="193" spans="1:65" s="14" customFormat="1" ht="11.25">
      <c r="B193" s="211"/>
      <c r="C193" s="212"/>
      <c r="D193" s="194" t="s">
        <v>210</v>
      </c>
      <c r="E193" s="212"/>
      <c r="F193" s="214" t="s">
        <v>1317</v>
      </c>
      <c r="G193" s="212"/>
      <c r="H193" s="215">
        <v>0.80200000000000005</v>
      </c>
      <c r="I193" s="216"/>
      <c r="J193" s="212"/>
      <c r="K193" s="212"/>
      <c r="L193" s="217"/>
      <c r="M193" s="218"/>
      <c r="N193" s="219"/>
      <c r="O193" s="219"/>
      <c r="P193" s="219"/>
      <c r="Q193" s="219"/>
      <c r="R193" s="219"/>
      <c r="S193" s="219"/>
      <c r="T193" s="220"/>
      <c r="AT193" s="221" t="s">
        <v>210</v>
      </c>
      <c r="AU193" s="221" t="s">
        <v>86</v>
      </c>
      <c r="AV193" s="14" t="s">
        <v>86</v>
      </c>
      <c r="AW193" s="14" t="s">
        <v>4</v>
      </c>
      <c r="AX193" s="14" t="s">
        <v>84</v>
      </c>
      <c r="AY193" s="221" t="s">
        <v>197</v>
      </c>
    </row>
    <row r="194" spans="1:65" s="2" customFormat="1" ht="21.75" customHeight="1">
      <c r="A194" s="37"/>
      <c r="B194" s="38"/>
      <c r="C194" s="181" t="s">
        <v>310</v>
      </c>
      <c r="D194" s="181" t="s">
        <v>199</v>
      </c>
      <c r="E194" s="182" t="s">
        <v>564</v>
      </c>
      <c r="F194" s="183" t="s">
        <v>565</v>
      </c>
      <c r="G194" s="184" t="s">
        <v>202</v>
      </c>
      <c r="H194" s="185">
        <v>267.20999999999998</v>
      </c>
      <c r="I194" s="186"/>
      <c r="J194" s="187">
        <f>ROUND(I194*H194,2)</f>
        <v>0</v>
      </c>
      <c r="K194" s="183" t="s">
        <v>203</v>
      </c>
      <c r="L194" s="42"/>
      <c r="M194" s="188" t="s">
        <v>19</v>
      </c>
      <c r="N194" s="189" t="s">
        <v>48</v>
      </c>
      <c r="O194" s="67"/>
      <c r="P194" s="190">
        <f>O194*H194</f>
        <v>0</v>
      </c>
      <c r="Q194" s="190">
        <v>0</v>
      </c>
      <c r="R194" s="190">
        <f>Q194*H194</f>
        <v>0</v>
      </c>
      <c r="S194" s="190">
        <v>0</v>
      </c>
      <c r="T194" s="191">
        <f>S194*H194</f>
        <v>0</v>
      </c>
      <c r="U194" s="37"/>
      <c r="V194" s="37"/>
      <c r="W194" s="37"/>
      <c r="X194" s="37"/>
      <c r="Y194" s="37"/>
      <c r="Z194" s="37"/>
      <c r="AA194" s="37"/>
      <c r="AB194" s="37"/>
      <c r="AC194" s="37"/>
      <c r="AD194" s="37"/>
      <c r="AE194" s="37"/>
      <c r="AR194" s="192" t="s">
        <v>204</v>
      </c>
      <c r="AT194" s="192" t="s">
        <v>199</v>
      </c>
      <c r="AU194" s="192" t="s">
        <v>86</v>
      </c>
      <c r="AY194" s="20" t="s">
        <v>197</v>
      </c>
      <c r="BE194" s="193">
        <f>IF(N194="základní",J194,0)</f>
        <v>0</v>
      </c>
      <c r="BF194" s="193">
        <f>IF(N194="snížená",J194,0)</f>
        <v>0</v>
      </c>
      <c r="BG194" s="193">
        <f>IF(N194="zákl. přenesená",J194,0)</f>
        <v>0</v>
      </c>
      <c r="BH194" s="193">
        <f>IF(N194="sníž. přenesená",J194,0)</f>
        <v>0</v>
      </c>
      <c r="BI194" s="193">
        <f>IF(N194="nulová",J194,0)</f>
        <v>0</v>
      </c>
      <c r="BJ194" s="20" t="s">
        <v>84</v>
      </c>
      <c r="BK194" s="193">
        <f>ROUND(I194*H194,2)</f>
        <v>0</v>
      </c>
      <c r="BL194" s="20" t="s">
        <v>204</v>
      </c>
      <c r="BM194" s="192" t="s">
        <v>566</v>
      </c>
    </row>
    <row r="195" spans="1:65" s="2" customFormat="1" ht="11.25">
      <c r="A195" s="37"/>
      <c r="B195" s="38"/>
      <c r="C195" s="39"/>
      <c r="D195" s="194" t="s">
        <v>206</v>
      </c>
      <c r="E195" s="39"/>
      <c r="F195" s="195" t="s">
        <v>567</v>
      </c>
      <c r="G195" s="39"/>
      <c r="H195" s="39"/>
      <c r="I195" s="196"/>
      <c r="J195" s="39"/>
      <c r="K195" s="39"/>
      <c r="L195" s="42"/>
      <c r="M195" s="197"/>
      <c r="N195" s="198"/>
      <c r="O195" s="67"/>
      <c r="P195" s="67"/>
      <c r="Q195" s="67"/>
      <c r="R195" s="67"/>
      <c r="S195" s="67"/>
      <c r="T195" s="68"/>
      <c r="U195" s="37"/>
      <c r="V195" s="37"/>
      <c r="W195" s="37"/>
      <c r="X195" s="37"/>
      <c r="Y195" s="37"/>
      <c r="Z195" s="37"/>
      <c r="AA195" s="37"/>
      <c r="AB195" s="37"/>
      <c r="AC195" s="37"/>
      <c r="AD195" s="37"/>
      <c r="AE195" s="37"/>
      <c r="AT195" s="20" t="s">
        <v>206</v>
      </c>
      <c r="AU195" s="20" t="s">
        <v>86</v>
      </c>
    </row>
    <row r="196" spans="1:65" s="2" customFormat="1" ht="11.25">
      <c r="A196" s="37"/>
      <c r="B196" s="38"/>
      <c r="C196" s="39"/>
      <c r="D196" s="199" t="s">
        <v>208</v>
      </c>
      <c r="E196" s="39"/>
      <c r="F196" s="200" t="s">
        <v>568</v>
      </c>
      <c r="G196" s="39"/>
      <c r="H196" s="39"/>
      <c r="I196" s="196"/>
      <c r="J196" s="39"/>
      <c r="K196" s="39"/>
      <c r="L196" s="42"/>
      <c r="M196" s="197"/>
      <c r="N196" s="198"/>
      <c r="O196" s="67"/>
      <c r="P196" s="67"/>
      <c r="Q196" s="67"/>
      <c r="R196" s="67"/>
      <c r="S196" s="67"/>
      <c r="T196" s="68"/>
      <c r="U196" s="37"/>
      <c r="V196" s="37"/>
      <c r="W196" s="37"/>
      <c r="X196" s="37"/>
      <c r="Y196" s="37"/>
      <c r="Z196" s="37"/>
      <c r="AA196" s="37"/>
      <c r="AB196" s="37"/>
      <c r="AC196" s="37"/>
      <c r="AD196" s="37"/>
      <c r="AE196" s="37"/>
      <c r="AT196" s="20" t="s">
        <v>208</v>
      </c>
      <c r="AU196" s="20" t="s">
        <v>86</v>
      </c>
    </row>
    <row r="197" spans="1:65" s="13" customFormat="1" ht="11.25">
      <c r="B197" s="201"/>
      <c r="C197" s="202"/>
      <c r="D197" s="194" t="s">
        <v>210</v>
      </c>
      <c r="E197" s="203" t="s">
        <v>19</v>
      </c>
      <c r="F197" s="204" t="s">
        <v>569</v>
      </c>
      <c r="G197" s="202"/>
      <c r="H197" s="203" t="s">
        <v>19</v>
      </c>
      <c r="I197" s="205"/>
      <c r="J197" s="202"/>
      <c r="K197" s="202"/>
      <c r="L197" s="206"/>
      <c r="M197" s="207"/>
      <c r="N197" s="208"/>
      <c r="O197" s="208"/>
      <c r="P197" s="208"/>
      <c r="Q197" s="208"/>
      <c r="R197" s="208"/>
      <c r="S197" s="208"/>
      <c r="T197" s="209"/>
      <c r="AT197" s="210" t="s">
        <v>210</v>
      </c>
      <c r="AU197" s="210" t="s">
        <v>86</v>
      </c>
      <c r="AV197" s="13" t="s">
        <v>84</v>
      </c>
      <c r="AW197" s="13" t="s">
        <v>37</v>
      </c>
      <c r="AX197" s="13" t="s">
        <v>77</v>
      </c>
      <c r="AY197" s="210" t="s">
        <v>197</v>
      </c>
    </row>
    <row r="198" spans="1:65" s="14" customFormat="1" ht="11.25">
      <c r="B198" s="211"/>
      <c r="C198" s="212"/>
      <c r="D198" s="194" t="s">
        <v>210</v>
      </c>
      <c r="E198" s="213" t="s">
        <v>19</v>
      </c>
      <c r="F198" s="214" t="s">
        <v>1295</v>
      </c>
      <c r="G198" s="212"/>
      <c r="H198" s="215">
        <v>267.20999999999998</v>
      </c>
      <c r="I198" s="216"/>
      <c r="J198" s="212"/>
      <c r="K198" s="212"/>
      <c r="L198" s="217"/>
      <c r="M198" s="218"/>
      <c r="N198" s="219"/>
      <c r="O198" s="219"/>
      <c r="P198" s="219"/>
      <c r="Q198" s="219"/>
      <c r="R198" s="219"/>
      <c r="S198" s="219"/>
      <c r="T198" s="220"/>
      <c r="AT198" s="221" t="s">
        <v>210</v>
      </c>
      <c r="AU198" s="221" t="s">
        <v>86</v>
      </c>
      <c r="AV198" s="14" t="s">
        <v>86</v>
      </c>
      <c r="AW198" s="14" t="s">
        <v>37</v>
      </c>
      <c r="AX198" s="14" t="s">
        <v>84</v>
      </c>
      <c r="AY198" s="221" t="s">
        <v>197</v>
      </c>
    </row>
    <row r="199" spans="1:65" s="2" customFormat="1" ht="16.5" customHeight="1">
      <c r="A199" s="37"/>
      <c r="B199" s="38"/>
      <c r="C199" s="181" t="s">
        <v>320</v>
      </c>
      <c r="D199" s="181" t="s">
        <v>199</v>
      </c>
      <c r="E199" s="182" t="s">
        <v>570</v>
      </c>
      <c r="F199" s="183" t="s">
        <v>571</v>
      </c>
      <c r="G199" s="184" t="s">
        <v>202</v>
      </c>
      <c r="H199" s="185">
        <v>267.20999999999998</v>
      </c>
      <c r="I199" s="186"/>
      <c r="J199" s="187">
        <f>ROUND(I199*H199,2)</f>
        <v>0</v>
      </c>
      <c r="K199" s="183" t="s">
        <v>203</v>
      </c>
      <c r="L199" s="42"/>
      <c r="M199" s="188" t="s">
        <v>19</v>
      </c>
      <c r="N199" s="189" t="s">
        <v>48</v>
      </c>
      <c r="O199" s="67"/>
      <c r="P199" s="190">
        <f>O199*H199</f>
        <v>0</v>
      </c>
      <c r="Q199" s="190">
        <v>0</v>
      </c>
      <c r="R199" s="190">
        <f>Q199*H199</f>
        <v>0</v>
      </c>
      <c r="S199" s="190">
        <v>0</v>
      </c>
      <c r="T199" s="191">
        <f>S199*H199</f>
        <v>0</v>
      </c>
      <c r="U199" s="37"/>
      <c r="V199" s="37"/>
      <c r="W199" s="37"/>
      <c r="X199" s="37"/>
      <c r="Y199" s="37"/>
      <c r="Z199" s="37"/>
      <c r="AA199" s="37"/>
      <c r="AB199" s="37"/>
      <c r="AC199" s="37"/>
      <c r="AD199" s="37"/>
      <c r="AE199" s="37"/>
      <c r="AR199" s="192" t="s">
        <v>204</v>
      </c>
      <c r="AT199" s="192" t="s">
        <v>199</v>
      </c>
      <c r="AU199" s="192" t="s">
        <v>86</v>
      </c>
      <c r="AY199" s="20" t="s">
        <v>197</v>
      </c>
      <c r="BE199" s="193">
        <f>IF(N199="základní",J199,0)</f>
        <v>0</v>
      </c>
      <c r="BF199" s="193">
        <f>IF(N199="snížená",J199,0)</f>
        <v>0</v>
      </c>
      <c r="BG199" s="193">
        <f>IF(N199="zákl. přenesená",J199,0)</f>
        <v>0</v>
      </c>
      <c r="BH199" s="193">
        <f>IF(N199="sníž. přenesená",J199,0)</f>
        <v>0</v>
      </c>
      <c r="BI199" s="193">
        <f>IF(N199="nulová",J199,0)</f>
        <v>0</v>
      </c>
      <c r="BJ199" s="20" t="s">
        <v>84</v>
      </c>
      <c r="BK199" s="193">
        <f>ROUND(I199*H199,2)</f>
        <v>0</v>
      </c>
      <c r="BL199" s="20" t="s">
        <v>204</v>
      </c>
      <c r="BM199" s="192" t="s">
        <v>572</v>
      </c>
    </row>
    <row r="200" spans="1:65" s="2" customFormat="1" ht="11.25">
      <c r="A200" s="37"/>
      <c r="B200" s="38"/>
      <c r="C200" s="39"/>
      <c r="D200" s="194" t="s">
        <v>206</v>
      </c>
      <c r="E200" s="39"/>
      <c r="F200" s="195" t="s">
        <v>573</v>
      </c>
      <c r="G200" s="39"/>
      <c r="H200" s="39"/>
      <c r="I200" s="196"/>
      <c r="J200" s="39"/>
      <c r="K200" s="39"/>
      <c r="L200" s="42"/>
      <c r="M200" s="197"/>
      <c r="N200" s="198"/>
      <c r="O200" s="67"/>
      <c r="P200" s="67"/>
      <c r="Q200" s="67"/>
      <c r="R200" s="67"/>
      <c r="S200" s="67"/>
      <c r="T200" s="68"/>
      <c r="U200" s="37"/>
      <c r="V200" s="37"/>
      <c r="W200" s="37"/>
      <c r="X200" s="37"/>
      <c r="Y200" s="37"/>
      <c r="Z200" s="37"/>
      <c r="AA200" s="37"/>
      <c r="AB200" s="37"/>
      <c r="AC200" s="37"/>
      <c r="AD200" s="37"/>
      <c r="AE200" s="37"/>
      <c r="AT200" s="20" t="s">
        <v>206</v>
      </c>
      <c r="AU200" s="20" t="s">
        <v>86</v>
      </c>
    </row>
    <row r="201" spans="1:65" s="2" customFormat="1" ht="11.25">
      <c r="A201" s="37"/>
      <c r="B201" s="38"/>
      <c r="C201" s="39"/>
      <c r="D201" s="199" t="s">
        <v>208</v>
      </c>
      <c r="E201" s="39"/>
      <c r="F201" s="200" t="s">
        <v>574</v>
      </c>
      <c r="G201" s="39"/>
      <c r="H201" s="39"/>
      <c r="I201" s="196"/>
      <c r="J201" s="39"/>
      <c r="K201" s="39"/>
      <c r="L201" s="42"/>
      <c r="M201" s="197"/>
      <c r="N201" s="198"/>
      <c r="O201" s="67"/>
      <c r="P201" s="67"/>
      <c r="Q201" s="67"/>
      <c r="R201" s="67"/>
      <c r="S201" s="67"/>
      <c r="T201" s="68"/>
      <c r="U201" s="37"/>
      <c r="V201" s="37"/>
      <c r="W201" s="37"/>
      <c r="X201" s="37"/>
      <c r="Y201" s="37"/>
      <c r="Z201" s="37"/>
      <c r="AA201" s="37"/>
      <c r="AB201" s="37"/>
      <c r="AC201" s="37"/>
      <c r="AD201" s="37"/>
      <c r="AE201" s="37"/>
      <c r="AT201" s="20" t="s">
        <v>208</v>
      </c>
      <c r="AU201" s="20" t="s">
        <v>86</v>
      </c>
    </row>
    <row r="202" spans="1:65" s="13" customFormat="1" ht="11.25">
      <c r="B202" s="201"/>
      <c r="C202" s="202"/>
      <c r="D202" s="194" t="s">
        <v>210</v>
      </c>
      <c r="E202" s="203" t="s">
        <v>19</v>
      </c>
      <c r="F202" s="204" t="s">
        <v>575</v>
      </c>
      <c r="G202" s="202"/>
      <c r="H202" s="203" t="s">
        <v>19</v>
      </c>
      <c r="I202" s="205"/>
      <c r="J202" s="202"/>
      <c r="K202" s="202"/>
      <c r="L202" s="206"/>
      <c r="M202" s="207"/>
      <c r="N202" s="208"/>
      <c r="O202" s="208"/>
      <c r="P202" s="208"/>
      <c r="Q202" s="208"/>
      <c r="R202" s="208"/>
      <c r="S202" s="208"/>
      <c r="T202" s="209"/>
      <c r="AT202" s="210" t="s">
        <v>210</v>
      </c>
      <c r="AU202" s="210" t="s">
        <v>86</v>
      </c>
      <c r="AV202" s="13" t="s">
        <v>84</v>
      </c>
      <c r="AW202" s="13" t="s">
        <v>37</v>
      </c>
      <c r="AX202" s="13" t="s">
        <v>77</v>
      </c>
      <c r="AY202" s="210" t="s">
        <v>197</v>
      </c>
    </row>
    <row r="203" spans="1:65" s="14" customFormat="1" ht="11.25">
      <c r="B203" s="211"/>
      <c r="C203" s="212"/>
      <c r="D203" s="194" t="s">
        <v>210</v>
      </c>
      <c r="E203" s="213" t="s">
        <v>19</v>
      </c>
      <c r="F203" s="214" t="s">
        <v>1295</v>
      </c>
      <c r="G203" s="212"/>
      <c r="H203" s="215">
        <v>267.20999999999998</v>
      </c>
      <c r="I203" s="216"/>
      <c r="J203" s="212"/>
      <c r="K203" s="212"/>
      <c r="L203" s="217"/>
      <c r="M203" s="218"/>
      <c r="N203" s="219"/>
      <c r="O203" s="219"/>
      <c r="P203" s="219"/>
      <c r="Q203" s="219"/>
      <c r="R203" s="219"/>
      <c r="S203" s="219"/>
      <c r="T203" s="220"/>
      <c r="AT203" s="221" t="s">
        <v>210</v>
      </c>
      <c r="AU203" s="221" t="s">
        <v>86</v>
      </c>
      <c r="AV203" s="14" t="s">
        <v>86</v>
      </c>
      <c r="AW203" s="14" t="s">
        <v>37</v>
      </c>
      <c r="AX203" s="14" t="s">
        <v>84</v>
      </c>
      <c r="AY203" s="221" t="s">
        <v>197</v>
      </c>
    </row>
    <row r="204" spans="1:65" s="2" customFormat="1" ht="33" customHeight="1">
      <c r="A204" s="37"/>
      <c r="B204" s="38"/>
      <c r="C204" s="181" t="s">
        <v>328</v>
      </c>
      <c r="D204" s="181" t="s">
        <v>199</v>
      </c>
      <c r="E204" s="182" t="s">
        <v>576</v>
      </c>
      <c r="F204" s="183" t="s">
        <v>577</v>
      </c>
      <c r="G204" s="184" t="s">
        <v>202</v>
      </c>
      <c r="H204" s="185">
        <v>267.20999999999998</v>
      </c>
      <c r="I204" s="186"/>
      <c r="J204" s="187">
        <f>ROUND(I204*H204,2)</f>
        <v>0</v>
      </c>
      <c r="K204" s="183" t="s">
        <v>203</v>
      </c>
      <c r="L204" s="42"/>
      <c r="M204" s="188" t="s">
        <v>19</v>
      </c>
      <c r="N204" s="189" t="s">
        <v>48</v>
      </c>
      <c r="O204" s="67"/>
      <c r="P204" s="190">
        <f>O204*H204</f>
        <v>0</v>
      </c>
      <c r="Q204" s="190">
        <v>0</v>
      </c>
      <c r="R204" s="190">
        <f>Q204*H204</f>
        <v>0</v>
      </c>
      <c r="S204" s="190">
        <v>0</v>
      </c>
      <c r="T204" s="191">
        <f>S204*H204</f>
        <v>0</v>
      </c>
      <c r="U204" s="37"/>
      <c r="V204" s="37"/>
      <c r="W204" s="37"/>
      <c r="X204" s="37"/>
      <c r="Y204" s="37"/>
      <c r="Z204" s="37"/>
      <c r="AA204" s="37"/>
      <c r="AB204" s="37"/>
      <c r="AC204" s="37"/>
      <c r="AD204" s="37"/>
      <c r="AE204" s="37"/>
      <c r="AR204" s="192" t="s">
        <v>204</v>
      </c>
      <c r="AT204" s="192" t="s">
        <v>199</v>
      </c>
      <c r="AU204" s="192" t="s">
        <v>86</v>
      </c>
      <c r="AY204" s="20" t="s">
        <v>197</v>
      </c>
      <c r="BE204" s="193">
        <f>IF(N204="základní",J204,0)</f>
        <v>0</v>
      </c>
      <c r="BF204" s="193">
        <f>IF(N204="snížená",J204,0)</f>
        <v>0</v>
      </c>
      <c r="BG204" s="193">
        <f>IF(N204="zákl. přenesená",J204,0)</f>
        <v>0</v>
      </c>
      <c r="BH204" s="193">
        <f>IF(N204="sníž. přenesená",J204,0)</f>
        <v>0</v>
      </c>
      <c r="BI204" s="193">
        <f>IF(N204="nulová",J204,0)</f>
        <v>0</v>
      </c>
      <c r="BJ204" s="20" t="s">
        <v>84</v>
      </c>
      <c r="BK204" s="193">
        <f>ROUND(I204*H204,2)</f>
        <v>0</v>
      </c>
      <c r="BL204" s="20" t="s">
        <v>204</v>
      </c>
      <c r="BM204" s="192" t="s">
        <v>578</v>
      </c>
    </row>
    <row r="205" spans="1:65" s="2" customFormat="1" ht="19.5">
      <c r="A205" s="37"/>
      <c r="B205" s="38"/>
      <c r="C205" s="39"/>
      <c r="D205" s="194" t="s">
        <v>206</v>
      </c>
      <c r="E205" s="39"/>
      <c r="F205" s="195" t="s">
        <v>579</v>
      </c>
      <c r="G205" s="39"/>
      <c r="H205" s="39"/>
      <c r="I205" s="196"/>
      <c r="J205" s="39"/>
      <c r="K205" s="39"/>
      <c r="L205" s="42"/>
      <c r="M205" s="197"/>
      <c r="N205" s="198"/>
      <c r="O205" s="67"/>
      <c r="P205" s="67"/>
      <c r="Q205" s="67"/>
      <c r="R205" s="67"/>
      <c r="S205" s="67"/>
      <c r="T205" s="68"/>
      <c r="U205" s="37"/>
      <c r="V205" s="37"/>
      <c r="W205" s="37"/>
      <c r="X205" s="37"/>
      <c r="Y205" s="37"/>
      <c r="Z205" s="37"/>
      <c r="AA205" s="37"/>
      <c r="AB205" s="37"/>
      <c r="AC205" s="37"/>
      <c r="AD205" s="37"/>
      <c r="AE205" s="37"/>
      <c r="AT205" s="20" t="s">
        <v>206</v>
      </c>
      <c r="AU205" s="20" t="s">
        <v>86</v>
      </c>
    </row>
    <row r="206" spans="1:65" s="2" customFormat="1" ht="11.25">
      <c r="A206" s="37"/>
      <c r="B206" s="38"/>
      <c r="C206" s="39"/>
      <c r="D206" s="199" t="s">
        <v>208</v>
      </c>
      <c r="E206" s="39"/>
      <c r="F206" s="200" t="s">
        <v>580</v>
      </c>
      <c r="G206" s="39"/>
      <c r="H206" s="39"/>
      <c r="I206" s="196"/>
      <c r="J206" s="39"/>
      <c r="K206" s="39"/>
      <c r="L206" s="42"/>
      <c r="M206" s="197"/>
      <c r="N206" s="198"/>
      <c r="O206" s="67"/>
      <c r="P206" s="67"/>
      <c r="Q206" s="67"/>
      <c r="R206" s="67"/>
      <c r="S206" s="67"/>
      <c r="T206" s="68"/>
      <c r="U206" s="37"/>
      <c r="V206" s="37"/>
      <c r="W206" s="37"/>
      <c r="X206" s="37"/>
      <c r="Y206" s="37"/>
      <c r="Z206" s="37"/>
      <c r="AA206" s="37"/>
      <c r="AB206" s="37"/>
      <c r="AC206" s="37"/>
      <c r="AD206" s="37"/>
      <c r="AE206" s="37"/>
      <c r="AT206" s="20" t="s">
        <v>208</v>
      </c>
      <c r="AU206" s="20" t="s">
        <v>86</v>
      </c>
    </row>
    <row r="207" spans="1:65" s="13" customFormat="1" ht="11.25">
      <c r="B207" s="201"/>
      <c r="C207" s="202"/>
      <c r="D207" s="194" t="s">
        <v>210</v>
      </c>
      <c r="E207" s="203" t="s">
        <v>19</v>
      </c>
      <c r="F207" s="204" t="s">
        <v>581</v>
      </c>
      <c r="G207" s="202"/>
      <c r="H207" s="203" t="s">
        <v>19</v>
      </c>
      <c r="I207" s="205"/>
      <c r="J207" s="202"/>
      <c r="K207" s="202"/>
      <c r="L207" s="206"/>
      <c r="M207" s="207"/>
      <c r="N207" s="208"/>
      <c r="O207" s="208"/>
      <c r="P207" s="208"/>
      <c r="Q207" s="208"/>
      <c r="R207" s="208"/>
      <c r="S207" s="208"/>
      <c r="T207" s="209"/>
      <c r="AT207" s="210" t="s">
        <v>210</v>
      </c>
      <c r="AU207" s="210" t="s">
        <v>86</v>
      </c>
      <c r="AV207" s="13" t="s">
        <v>84</v>
      </c>
      <c r="AW207" s="13" t="s">
        <v>37</v>
      </c>
      <c r="AX207" s="13" t="s">
        <v>77</v>
      </c>
      <c r="AY207" s="210" t="s">
        <v>197</v>
      </c>
    </row>
    <row r="208" spans="1:65" s="13" customFormat="1" ht="22.5">
      <c r="B208" s="201"/>
      <c r="C208" s="202"/>
      <c r="D208" s="194" t="s">
        <v>210</v>
      </c>
      <c r="E208" s="203" t="s">
        <v>19</v>
      </c>
      <c r="F208" s="204" t="s">
        <v>582</v>
      </c>
      <c r="G208" s="202"/>
      <c r="H208" s="203" t="s">
        <v>19</v>
      </c>
      <c r="I208" s="205"/>
      <c r="J208" s="202"/>
      <c r="K208" s="202"/>
      <c r="L208" s="206"/>
      <c r="M208" s="207"/>
      <c r="N208" s="208"/>
      <c r="O208" s="208"/>
      <c r="P208" s="208"/>
      <c r="Q208" s="208"/>
      <c r="R208" s="208"/>
      <c r="S208" s="208"/>
      <c r="T208" s="209"/>
      <c r="AT208" s="210" t="s">
        <v>210</v>
      </c>
      <c r="AU208" s="210" t="s">
        <v>86</v>
      </c>
      <c r="AV208" s="13" t="s">
        <v>84</v>
      </c>
      <c r="AW208" s="13" t="s">
        <v>37</v>
      </c>
      <c r="AX208" s="13" t="s">
        <v>77</v>
      </c>
      <c r="AY208" s="210" t="s">
        <v>197</v>
      </c>
    </row>
    <row r="209" spans="1:65" s="14" customFormat="1" ht="11.25">
      <c r="B209" s="211"/>
      <c r="C209" s="212"/>
      <c r="D209" s="194" t="s">
        <v>210</v>
      </c>
      <c r="E209" s="213" t="s">
        <v>19</v>
      </c>
      <c r="F209" s="214" t="s">
        <v>1295</v>
      </c>
      <c r="G209" s="212"/>
      <c r="H209" s="215">
        <v>267.20999999999998</v>
      </c>
      <c r="I209" s="216"/>
      <c r="J209" s="212"/>
      <c r="K209" s="212"/>
      <c r="L209" s="217"/>
      <c r="M209" s="218"/>
      <c r="N209" s="219"/>
      <c r="O209" s="219"/>
      <c r="P209" s="219"/>
      <c r="Q209" s="219"/>
      <c r="R209" s="219"/>
      <c r="S209" s="219"/>
      <c r="T209" s="220"/>
      <c r="AT209" s="221" t="s">
        <v>210</v>
      </c>
      <c r="AU209" s="221" t="s">
        <v>86</v>
      </c>
      <c r="AV209" s="14" t="s">
        <v>86</v>
      </c>
      <c r="AW209" s="14" t="s">
        <v>37</v>
      </c>
      <c r="AX209" s="14" t="s">
        <v>84</v>
      </c>
      <c r="AY209" s="221" t="s">
        <v>197</v>
      </c>
    </row>
    <row r="210" spans="1:65" s="2" customFormat="1" ht="24.2" customHeight="1">
      <c r="A210" s="37"/>
      <c r="B210" s="38"/>
      <c r="C210" s="181" t="s">
        <v>337</v>
      </c>
      <c r="D210" s="181" t="s">
        <v>199</v>
      </c>
      <c r="E210" s="182" t="s">
        <v>583</v>
      </c>
      <c r="F210" s="183" t="s">
        <v>584</v>
      </c>
      <c r="G210" s="184" t="s">
        <v>323</v>
      </c>
      <c r="H210" s="185">
        <v>1.3360000000000001</v>
      </c>
      <c r="I210" s="186"/>
      <c r="J210" s="187">
        <f>ROUND(I210*H210,2)</f>
        <v>0</v>
      </c>
      <c r="K210" s="183" t="s">
        <v>203</v>
      </c>
      <c r="L210" s="42"/>
      <c r="M210" s="188" t="s">
        <v>19</v>
      </c>
      <c r="N210" s="189" t="s">
        <v>48</v>
      </c>
      <c r="O210" s="67"/>
      <c r="P210" s="190">
        <f>O210*H210</f>
        <v>0</v>
      </c>
      <c r="Q210" s="190">
        <v>0</v>
      </c>
      <c r="R210" s="190">
        <f>Q210*H210</f>
        <v>0</v>
      </c>
      <c r="S210" s="190">
        <v>0</v>
      </c>
      <c r="T210" s="191">
        <f>S210*H210</f>
        <v>0</v>
      </c>
      <c r="U210" s="37"/>
      <c r="V210" s="37"/>
      <c r="W210" s="37"/>
      <c r="X210" s="37"/>
      <c r="Y210" s="37"/>
      <c r="Z210" s="37"/>
      <c r="AA210" s="37"/>
      <c r="AB210" s="37"/>
      <c r="AC210" s="37"/>
      <c r="AD210" s="37"/>
      <c r="AE210" s="37"/>
      <c r="AR210" s="192" t="s">
        <v>204</v>
      </c>
      <c r="AT210" s="192" t="s">
        <v>199</v>
      </c>
      <c r="AU210" s="192" t="s">
        <v>86</v>
      </c>
      <c r="AY210" s="20" t="s">
        <v>197</v>
      </c>
      <c r="BE210" s="193">
        <f>IF(N210="základní",J210,0)</f>
        <v>0</v>
      </c>
      <c r="BF210" s="193">
        <f>IF(N210="snížená",J210,0)</f>
        <v>0</v>
      </c>
      <c r="BG210" s="193">
        <f>IF(N210="zákl. přenesená",J210,0)</f>
        <v>0</v>
      </c>
      <c r="BH210" s="193">
        <f>IF(N210="sníž. přenesená",J210,0)</f>
        <v>0</v>
      </c>
      <c r="BI210" s="193">
        <f>IF(N210="nulová",J210,0)</f>
        <v>0</v>
      </c>
      <c r="BJ210" s="20" t="s">
        <v>84</v>
      </c>
      <c r="BK210" s="193">
        <f>ROUND(I210*H210,2)</f>
        <v>0</v>
      </c>
      <c r="BL210" s="20" t="s">
        <v>204</v>
      </c>
      <c r="BM210" s="192" t="s">
        <v>585</v>
      </c>
    </row>
    <row r="211" spans="1:65" s="2" customFormat="1" ht="19.5">
      <c r="A211" s="37"/>
      <c r="B211" s="38"/>
      <c r="C211" s="39"/>
      <c r="D211" s="194" t="s">
        <v>206</v>
      </c>
      <c r="E211" s="39"/>
      <c r="F211" s="195" t="s">
        <v>586</v>
      </c>
      <c r="G211" s="39"/>
      <c r="H211" s="39"/>
      <c r="I211" s="196"/>
      <c r="J211" s="39"/>
      <c r="K211" s="39"/>
      <c r="L211" s="42"/>
      <c r="M211" s="197"/>
      <c r="N211" s="198"/>
      <c r="O211" s="67"/>
      <c r="P211" s="67"/>
      <c r="Q211" s="67"/>
      <c r="R211" s="67"/>
      <c r="S211" s="67"/>
      <c r="T211" s="68"/>
      <c r="U211" s="37"/>
      <c r="V211" s="37"/>
      <c r="W211" s="37"/>
      <c r="X211" s="37"/>
      <c r="Y211" s="37"/>
      <c r="Z211" s="37"/>
      <c r="AA211" s="37"/>
      <c r="AB211" s="37"/>
      <c r="AC211" s="37"/>
      <c r="AD211" s="37"/>
      <c r="AE211" s="37"/>
      <c r="AT211" s="20" t="s">
        <v>206</v>
      </c>
      <c r="AU211" s="20" t="s">
        <v>86</v>
      </c>
    </row>
    <row r="212" spans="1:65" s="2" customFormat="1" ht="11.25">
      <c r="A212" s="37"/>
      <c r="B212" s="38"/>
      <c r="C212" s="39"/>
      <c r="D212" s="199" t="s">
        <v>208</v>
      </c>
      <c r="E212" s="39"/>
      <c r="F212" s="200" t="s">
        <v>587</v>
      </c>
      <c r="G212" s="39"/>
      <c r="H212" s="39"/>
      <c r="I212" s="196"/>
      <c r="J212" s="39"/>
      <c r="K212" s="39"/>
      <c r="L212" s="42"/>
      <c r="M212" s="197"/>
      <c r="N212" s="198"/>
      <c r="O212" s="67"/>
      <c r="P212" s="67"/>
      <c r="Q212" s="67"/>
      <c r="R212" s="67"/>
      <c r="S212" s="67"/>
      <c r="T212" s="68"/>
      <c r="U212" s="37"/>
      <c r="V212" s="37"/>
      <c r="W212" s="37"/>
      <c r="X212" s="37"/>
      <c r="Y212" s="37"/>
      <c r="Z212" s="37"/>
      <c r="AA212" s="37"/>
      <c r="AB212" s="37"/>
      <c r="AC212" s="37"/>
      <c r="AD212" s="37"/>
      <c r="AE212" s="37"/>
      <c r="AT212" s="20" t="s">
        <v>208</v>
      </c>
      <c r="AU212" s="20" t="s">
        <v>86</v>
      </c>
    </row>
    <row r="213" spans="1:65" s="13" customFormat="1" ht="11.25">
      <c r="B213" s="201"/>
      <c r="C213" s="202"/>
      <c r="D213" s="194" t="s">
        <v>210</v>
      </c>
      <c r="E213" s="203" t="s">
        <v>19</v>
      </c>
      <c r="F213" s="204" t="s">
        <v>581</v>
      </c>
      <c r="G213" s="202"/>
      <c r="H213" s="203" t="s">
        <v>19</v>
      </c>
      <c r="I213" s="205"/>
      <c r="J213" s="202"/>
      <c r="K213" s="202"/>
      <c r="L213" s="206"/>
      <c r="M213" s="207"/>
      <c r="N213" s="208"/>
      <c r="O213" s="208"/>
      <c r="P213" s="208"/>
      <c r="Q213" s="208"/>
      <c r="R213" s="208"/>
      <c r="S213" s="208"/>
      <c r="T213" s="209"/>
      <c r="AT213" s="210" t="s">
        <v>210</v>
      </c>
      <c r="AU213" s="210" t="s">
        <v>86</v>
      </c>
      <c r="AV213" s="13" t="s">
        <v>84</v>
      </c>
      <c r="AW213" s="13" t="s">
        <v>37</v>
      </c>
      <c r="AX213" s="13" t="s">
        <v>77</v>
      </c>
      <c r="AY213" s="210" t="s">
        <v>197</v>
      </c>
    </row>
    <row r="214" spans="1:65" s="13" customFormat="1" ht="11.25">
      <c r="B214" s="201"/>
      <c r="C214" s="202"/>
      <c r="D214" s="194" t="s">
        <v>210</v>
      </c>
      <c r="E214" s="203" t="s">
        <v>19</v>
      </c>
      <c r="F214" s="204" t="s">
        <v>588</v>
      </c>
      <c r="G214" s="202"/>
      <c r="H214" s="203" t="s">
        <v>19</v>
      </c>
      <c r="I214" s="205"/>
      <c r="J214" s="202"/>
      <c r="K214" s="202"/>
      <c r="L214" s="206"/>
      <c r="M214" s="207"/>
      <c r="N214" s="208"/>
      <c r="O214" s="208"/>
      <c r="P214" s="208"/>
      <c r="Q214" s="208"/>
      <c r="R214" s="208"/>
      <c r="S214" s="208"/>
      <c r="T214" s="209"/>
      <c r="AT214" s="210" t="s">
        <v>210</v>
      </c>
      <c r="AU214" s="210" t="s">
        <v>86</v>
      </c>
      <c r="AV214" s="13" t="s">
        <v>84</v>
      </c>
      <c r="AW214" s="13" t="s">
        <v>37</v>
      </c>
      <c r="AX214" s="13" t="s">
        <v>77</v>
      </c>
      <c r="AY214" s="210" t="s">
        <v>197</v>
      </c>
    </row>
    <row r="215" spans="1:65" s="14" customFormat="1" ht="11.25">
      <c r="B215" s="211"/>
      <c r="C215" s="212"/>
      <c r="D215" s="194" t="s">
        <v>210</v>
      </c>
      <c r="E215" s="213" t="s">
        <v>19</v>
      </c>
      <c r="F215" s="214" t="s">
        <v>1318</v>
      </c>
      <c r="G215" s="212"/>
      <c r="H215" s="215">
        <v>1.3360000000000001</v>
      </c>
      <c r="I215" s="216"/>
      <c r="J215" s="212"/>
      <c r="K215" s="212"/>
      <c r="L215" s="217"/>
      <c r="M215" s="218"/>
      <c r="N215" s="219"/>
      <c r="O215" s="219"/>
      <c r="P215" s="219"/>
      <c r="Q215" s="219"/>
      <c r="R215" s="219"/>
      <c r="S215" s="219"/>
      <c r="T215" s="220"/>
      <c r="AT215" s="221" t="s">
        <v>210</v>
      </c>
      <c r="AU215" s="221" t="s">
        <v>86</v>
      </c>
      <c r="AV215" s="14" t="s">
        <v>86</v>
      </c>
      <c r="AW215" s="14" t="s">
        <v>37</v>
      </c>
      <c r="AX215" s="14" t="s">
        <v>84</v>
      </c>
      <c r="AY215" s="221" t="s">
        <v>197</v>
      </c>
    </row>
    <row r="216" spans="1:65" s="2" customFormat="1" ht="16.5" customHeight="1">
      <c r="A216" s="37"/>
      <c r="B216" s="38"/>
      <c r="C216" s="237" t="s">
        <v>347</v>
      </c>
      <c r="D216" s="237" t="s">
        <v>452</v>
      </c>
      <c r="E216" s="238" t="s">
        <v>590</v>
      </c>
      <c r="F216" s="239" t="s">
        <v>591</v>
      </c>
      <c r="G216" s="240" t="s">
        <v>259</v>
      </c>
      <c r="H216" s="241">
        <v>2.2269999999999999</v>
      </c>
      <c r="I216" s="242"/>
      <c r="J216" s="243">
        <f>ROUND(I216*H216,2)</f>
        <v>0</v>
      </c>
      <c r="K216" s="239" t="s">
        <v>203</v>
      </c>
      <c r="L216" s="244"/>
      <c r="M216" s="245" t="s">
        <v>19</v>
      </c>
      <c r="N216" s="246" t="s">
        <v>48</v>
      </c>
      <c r="O216" s="67"/>
      <c r="P216" s="190">
        <f>O216*H216</f>
        <v>0</v>
      </c>
      <c r="Q216" s="190">
        <v>0.21</v>
      </c>
      <c r="R216" s="190">
        <f>Q216*H216</f>
        <v>0.46766999999999997</v>
      </c>
      <c r="S216" s="190">
        <v>0</v>
      </c>
      <c r="T216" s="191">
        <f>S216*H216</f>
        <v>0</v>
      </c>
      <c r="U216" s="37"/>
      <c r="V216" s="37"/>
      <c r="W216" s="37"/>
      <c r="X216" s="37"/>
      <c r="Y216" s="37"/>
      <c r="Z216" s="37"/>
      <c r="AA216" s="37"/>
      <c r="AB216" s="37"/>
      <c r="AC216" s="37"/>
      <c r="AD216" s="37"/>
      <c r="AE216" s="37"/>
      <c r="AR216" s="192" t="s">
        <v>265</v>
      </c>
      <c r="AT216" s="192" t="s">
        <v>452</v>
      </c>
      <c r="AU216" s="192" t="s">
        <v>86</v>
      </c>
      <c r="AY216" s="20" t="s">
        <v>197</v>
      </c>
      <c r="BE216" s="193">
        <f>IF(N216="základní",J216,0)</f>
        <v>0</v>
      </c>
      <c r="BF216" s="193">
        <f>IF(N216="snížená",J216,0)</f>
        <v>0</v>
      </c>
      <c r="BG216" s="193">
        <f>IF(N216="zákl. přenesená",J216,0)</f>
        <v>0</v>
      </c>
      <c r="BH216" s="193">
        <f>IF(N216="sníž. přenesená",J216,0)</f>
        <v>0</v>
      </c>
      <c r="BI216" s="193">
        <f>IF(N216="nulová",J216,0)</f>
        <v>0</v>
      </c>
      <c r="BJ216" s="20" t="s">
        <v>84</v>
      </c>
      <c r="BK216" s="193">
        <f>ROUND(I216*H216,2)</f>
        <v>0</v>
      </c>
      <c r="BL216" s="20" t="s">
        <v>204</v>
      </c>
      <c r="BM216" s="192" t="s">
        <v>592</v>
      </c>
    </row>
    <row r="217" spans="1:65" s="2" customFormat="1" ht="11.25">
      <c r="A217" s="37"/>
      <c r="B217" s="38"/>
      <c r="C217" s="39"/>
      <c r="D217" s="194" t="s">
        <v>206</v>
      </c>
      <c r="E217" s="39"/>
      <c r="F217" s="195" t="s">
        <v>591</v>
      </c>
      <c r="G217" s="39"/>
      <c r="H217" s="39"/>
      <c r="I217" s="196"/>
      <c r="J217" s="39"/>
      <c r="K217" s="39"/>
      <c r="L217" s="42"/>
      <c r="M217" s="197"/>
      <c r="N217" s="198"/>
      <c r="O217" s="67"/>
      <c r="P217" s="67"/>
      <c r="Q217" s="67"/>
      <c r="R217" s="67"/>
      <c r="S217" s="67"/>
      <c r="T217" s="68"/>
      <c r="U217" s="37"/>
      <c r="V217" s="37"/>
      <c r="W217" s="37"/>
      <c r="X217" s="37"/>
      <c r="Y217" s="37"/>
      <c r="Z217" s="37"/>
      <c r="AA217" s="37"/>
      <c r="AB217" s="37"/>
      <c r="AC217" s="37"/>
      <c r="AD217" s="37"/>
      <c r="AE217" s="37"/>
      <c r="AT217" s="20" t="s">
        <v>206</v>
      </c>
      <c r="AU217" s="20" t="s">
        <v>86</v>
      </c>
    </row>
    <row r="218" spans="1:65" s="14" customFormat="1" ht="11.25">
      <c r="B218" s="211"/>
      <c r="C218" s="212"/>
      <c r="D218" s="194" t="s">
        <v>210</v>
      </c>
      <c r="E218" s="212"/>
      <c r="F218" s="214" t="s">
        <v>1319</v>
      </c>
      <c r="G218" s="212"/>
      <c r="H218" s="215">
        <v>2.2269999999999999</v>
      </c>
      <c r="I218" s="216"/>
      <c r="J218" s="212"/>
      <c r="K218" s="212"/>
      <c r="L218" s="217"/>
      <c r="M218" s="218"/>
      <c r="N218" s="219"/>
      <c r="O218" s="219"/>
      <c r="P218" s="219"/>
      <c r="Q218" s="219"/>
      <c r="R218" s="219"/>
      <c r="S218" s="219"/>
      <c r="T218" s="220"/>
      <c r="AT218" s="221" t="s">
        <v>210</v>
      </c>
      <c r="AU218" s="221" t="s">
        <v>86</v>
      </c>
      <c r="AV218" s="14" t="s">
        <v>86</v>
      </c>
      <c r="AW218" s="14" t="s">
        <v>4</v>
      </c>
      <c r="AX218" s="14" t="s">
        <v>84</v>
      </c>
      <c r="AY218" s="221" t="s">
        <v>197</v>
      </c>
    </row>
    <row r="219" spans="1:65" s="12" customFormat="1" ht="22.9" customHeight="1">
      <c r="B219" s="165"/>
      <c r="C219" s="166"/>
      <c r="D219" s="167" t="s">
        <v>76</v>
      </c>
      <c r="E219" s="179" t="s">
        <v>489</v>
      </c>
      <c r="F219" s="179" t="s">
        <v>490</v>
      </c>
      <c r="G219" s="166"/>
      <c r="H219" s="166"/>
      <c r="I219" s="169"/>
      <c r="J219" s="180">
        <f>BK219</f>
        <v>0</v>
      </c>
      <c r="K219" s="166"/>
      <c r="L219" s="171"/>
      <c r="M219" s="172"/>
      <c r="N219" s="173"/>
      <c r="O219" s="173"/>
      <c r="P219" s="174">
        <f>SUM(P220:P222)</f>
        <v>0</v>
      </c>
      <c r="Q219" s="173"/>
      <c r="R219" s="174">
        <f>SUM(R220:R222)</f>
        <v>0</v>
      </c>
      <c r="S219" s="173"/>
      <c r="T219" s="175">
        <f>SUM(T220:T222)</f>
        <v>0</v>
      </c>
      <c r="AR219" s="176" t="s">
        <v>84</v>
      </c>
      <c r="AT219" s="177" t="s">
        <v>76</v>
      </c>
      <c r="AU219" s="177" t="s">
        <v>84</v>
      </c>
      <c r="AY219" s="176" t="s">
        <v>197</v>
      </c>
      <c r="BK219" s="178">
        <f>SUM(BK220:BK222)</f>
        <v>0</v>
      </c>
    </row>
    <row r="220" spans="1:65" s="2" customFormat="1" ht="24.2" customHeight="1">
      <c r="A220" s="37"/>
      <c r="B220" s="38"/>
      <c r="C220" s="181" t="s">
        <v>356</v>
      </c>
      <c r="D220" s="181" t="s">
        <v>199</v>
      </c>
      <c r="E220" s="182" t="s">
        <v>594</v>
      </c>
      <c r="F220" s="183" t="s">
        <v>595</v>
      </c>
      <c r="G220" s="184" t="s">
        <v>323</v>
      </c>
      <c r="H220" s="185">
        <v>0.47599999999999998</v>
      </c>
      <c r="I220" s="186"/>
      <c r="J220" s="187">
        <f>ROUND(I220*H220,2)</f>
        <v>0</v>
      </c>
      <c r="K220" s="183" t="s">
        <v>203</v>
      </c>
      <c r="L220" s="42"/>
      <c r="M220" s="188" t="s">
        <v>19</v>
      </c>
      <c r="N220" s="189" t="s">
        <v>48</v>
      </c>
      <c r="O220" s="67"/>
      <c r="P220" s="190">
        <f>O220*H220</f>
        <v>0</v>
      </c>
      <c r="Q220" s="190">
        <v>0</v>
      </c>
      <c r="R220" s="190">
        <f>Q220*H220</f>
        <v>0</v>
      </c>
      <c r="S220" s="190">
        <v>0</v>
      </c>
      <c r="T220" s="191">
        <f>S220*H220</f>
        <v>0</v>
      </c>
      <c r="U220" s="37"/>
      <c r="V220" s="37"/>
      <c r="W220" s="37"/>
      <c r="X220" s="37"/>
      <c r="Y220" s="37"/>
      <c r="Z220" s="37"/>
      <c r="AA220" s="37"/>
      <c r="AB220" s="37"/>
      <c r="AC220" s="37"/>
      <c r="AD220" s="37"/>
      <c r="AE220" s="37"/>
      <c r="AR220" s="192" t="s">
        <v>204</v>
      </c>
      <c r="AT220" s="192" t="s">
        <v>199</v>
      </c>
      <c r="AU220" s="192" t="s">
        <v>86</v>
      </c>
      <c r="AY220" s="20" t="s">
        <v>197</v>
      </c>
      <c r="BE220" s="193">
        <f>IF(N220="základní",J220,0)</f>
        <v>0</v>
      </c>
      <c r="BF220" s="193">
        <f>IF(N220="snížená",J220,0)</f>
        <v>0</v>
      </c>
      <c r="BG220" s="193">
        <f>IF(N220="zákl. přenesená",J220,0)</f>
        <v>0</v>
      </c>
      <c r="BH220" s="193">
        <f>IF(N220="sníž. přenesená",J220,0)</f>
        <v>0</v>
      </c>
      <c r="BI220" s="193">
        <f>IF(N220="nulová",J220,0)</f>
        <v>0</v>
      </c>
      <c r="BJ220" s="20" t="s">
        <v>84</v>
      </c>
      <c r="BK220" s="193">
        <f>ROUND(I220*H220,2)</f>
        <v>0</v>
      </c>
      <c r="BL220" s="20" t="s">
        <v>204</v>
      </c>
      <c r="BM220" s="192" t="s">
        <v>596</v>
      </c>
    </row>
    <row r="221" spans="1:65" s="2" customFormat="1" ht="19.5">
      <c r="A221" s="37"/>
      <c r="B221" s="38"/>
      <c r="C221" s="39"/>
      <c r="D221" s="194" t="s">
        <v>206</v>
      </c>
      <c r="E221" s="39"/>
      <c r="F221" s="195" t="s">
        <v>597</v>
      </c>
      <c r="G221" s="39"/>
      <c r="H221" s="39"/>
      <c r="I221" s="196"/>
      <c r="J221" s="39"/>
      <c r="K221" s="39"/>
      <c r="L221" s="42"/>
      <c r="M221" s="197"/>
      <c r="N221" s="198"/>
      <c r="O221" s="67"/>
      <c r="P221" s="67"/>
      <c r="Q221" s="67"/>
      <c r="R221" s="67"/>
      <c r="S221" s="67"/>
      <c r="T221" s="68"/>
      <c r="U221" s="37"/>
      <c r="V221" s="37"/>
      <c r="W221" s="37"/>
      <c r="X221" s="37"/>
      <c r="Y221" s="37"/>
      <c r="Z221" s="37"/>
      <c r="AA221" s="37"/>
      <c r="AB221" s="37"/>
      <c r="AC221" s="37"/>
      <c r="AD221" s="37"/>
      <c r="AE221" s="37"/>
      <c r="AT221" s="20" t="s">
        <v>206</v>
      </c>
      <c r="AU221" s="20" t="s">
        <v>86</v>
      </c>
    </row>
    <row r="222" spans="1:65" s="2" customFormat="1" ht="11.25">
      <c r="A222" s="37"/>
      <c r="B222" s="38"/>
      <c r="C222" s="39"/>
      <c r="D222" s="199" t="s">
        <v>208</v>
      </c>
      <c r="E222" s="39"/>
      <c r="F222" s="200" t="s">
        <v>598</v>
      </c>
      <c r="G222" s="39"/>
      <c r="H222" s="39"/>
      <c r="I222" s="196"/>
      <c r="J222" s="39"/>
      <c r="K222" s="39"/>
      <c r="L222" s="42"/>
      <c r="M222" s="247"/>
      <c r="N222" s="248"/>
      <c r="O222" s="249"/>
      <c r="P222" s="249"/>
      <c r="Q222" s="249"/>
      <c r="R222" s="249"/>
      <c r="S222" s="249"/>
      <c r="T222" s="250"/>
      <c r="U222" s="37"/>
      <c r="V222" s="37"/>
      <c r="W222" s="37"/>
      <c r="X222" s="37"/>
      <c r="Y222" s="37"/>
      <c r="Z222" s="37"/>
      <c r="AA222" s="37"/>
      <c r="AB222" s="37"/>
      <c r="AC222" s="37"/>
      <c r="AD222" s="37"/>
      <c r="AE222" s="37"/>
      <c r="AT222" s="20" t="s">
        <v>208</v>
      </c>
      <c r="AU222" s="20" t="s">
        <v>86</v>
      </c>
    </row>
    <row r="223" spans="1:65" s="2" customFormat="1" ht="6.95" customHeight="1">
      <c r="A223" s="37"/>
      <c r="B223" s="50"/>
      <c r="C223" s="51"/>
      <c r="D223" s="51"/>
      <c r="E223" s="51"/>
      <c r="F223" s="51"/>
      <c r="G223" s="51"/>
      <c r="H223" s="51"/>
      <c r="I223" s="51"/>
      <c r="J223" s="51"/>
      <c r="K223" s="51"/>
      <c r="L223" s="42"/>
      <c r="M223" s="37"/>
      <c r="O223" s="37"/>
      <c r="P223" s="37"/>
      <c r="Q223" s="37"/>
      <c r="R223" s="37"/>
      <c r="S223" s="37"/>
      <c r="T223" s="37"/>
      <c r="U223" s="37"/>
      <c r="V223" s="37"/>
      <c r="W223" s="37"/>
      <c r="X223" s="37"/>
      <c r="Y223" s="37"/>
      <c r="Z223" s="37"/>
      <c r="AA223" s="37"/>
      <c r="AB223" s="37"/>
      <c r="AC223" s="37"/>
      <c r="AD223" s="37"/>
      <c r="AE223" s="37"/>
    </row>
  </sheetData>
  <sheetProtection algorithmName="SHA-512" hashValue="vxtd98FMz0DmG9L7ZkewT4ZU+5ykEa8G8t1UHiSLhmFrnhmPt7kYfDZ0Wy5qrllW71eVjoJFPUiFmQ1NyX0HJQ==" saltValue="PhB7LZBAEF42b/kdtbBNB3llvw+/kCWBUyNzpoNOTwqLuqOimXwuiS/n7PSKSntuYJIQFTByrs93Jc8V4yDGRw==" spinCount="100000" sheet="1" objects="1" scenarios="1" formatColumns="0" formatRows="0" autoFilter="0"/>
  <autoFilter ref="C88:K222" xr:uid="{00000000-0009-0000-0000-00000C000000}"/>
  <mergeCells count="12">
    <mergeCell ref="E81:H81"/>
    <mergeCell ref="L2:V2"/>
    <mergeCell ref="E50:H50"/>
    <mergeCell ref="E52:H52"/>
    <mergeCell ref="E54:H54"/>
    <mergeCell ref="E77:H77"/>
    <mergeCell ref="E79:H79"/>
    <mergeCell ref="E7:H7"/>
    <mergeCell ref="E9:H9"/>
    <mergeCell ref="E11:H11"/>
    <mergeCell ref="E20:H20"/>
    <mergeCell ref="E29:H29"/>
  </mergeCells>
  <hyperlinks>
    <hyperlink ref="F94" r:id="rId1" xr:uid="{00000000-0004-0000-0C00-000000000000}"/>
    <hyperlink ref="F99" r:id="rId2" xr:uid="{00000000-0004-0000-0C00-000001000000}"/>
    <hyperlink ref="F109" r:id="rId3" xr:uid="{00000000-0004-0000-0C00-000002000000}"/>
    <hyperlink ref="F119" r:id="rId4" xr:uid="{00000000-0004-0000-0C00-000003000000}"/>
    <hyperlink ref="F136" r:id="rId5" xr:uid="{00000000-0004-0000-0C00-000004000000}"/>
    <hyperlink ref="F148" r:id="rId6" xr:uid="{00000000-0004-0000-0C00-000005000000}"/>
    <hyperlink ref="F153" r:id="rId7" xr:uid="{00000000-0004-0000-0C00-000006000000}"/>
    <hyperlink ref="F161" r:id="rId8" xr:uid="{00000000-0004-0000-0C00-000007000000}"/>
    <hyperlink ref="F178" r:id="rId9" xr:uid="{00000000-0004-0000-0C00-000008000000}"/>
    <hyperlink ref="F187" r:id="rId10" xr:uid="{00000000-0004-0000-0C00-000009000000}"/>
    <hyperlink ref="F196" r:id="rId11" xr:uid="{00000000-0004-0000-0C00-00000A000000}"/>
    <hyperlink ref="F201" r:id="rId12" xr:uid="{00000000-0004-0000-0C00-00000B000000}"/>
    <hyperlink ref="F206" r:id="rId13" xr:uid="{00000000-0004-0000-0C00-00000C000000}"/>
    <hyperlink ref="F212" r:id="rId14" xr:uid="{00000000-0004-0000-0C00-00000D000000}"/>
    <hyperlink ref="F222" r:id="rId15" xr:uid="{00000000-0004-0000-0C00-00000E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1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2:BM224"/>
  <sheetViews>
    <sheetView showGridLines="0" workbookViewId="0">
      <selection activeCell="D6" sqref="D6"/>
    </sheetView>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94"/>
      <c r="M2" s="394"/>
      <c r="N2" s="394"/>
      <c r="O2" s="394"/>
      <c r="P2" s="394"/>
      <c r="Q2" s="394"/>
      <c r="R2" s="394"/>
      <c r="S2" s="394"/>
      <c r="T2" s="394"/>
      <c r="U2" s="394"/>
      <c r="V2" s="394"/>
      <c r="AT2" s="20" t="s">
        <v>130</v>
      </c>
    </row>
    <row r="3" spans="1:46" s="1" customFormat="1" ht="6.95" customHeight="1">
      <c r="B3" s="111"/>
      <c r="C3" s="112"/>
      <c r="D3" s="112"/>
      <c r="E3" s="112"/>
      <c r="F3" s="112"/>
      <c r="G3" s="112"/>
      <c r="H3" s="112"/>
      <c r="I3" s="112"/>
      <c r="J3" s="112"/>
      <c r="K3" s="112"/>
      <c r="L3" s="23"/>
      <c r="AT3" s="20" t="s">
        <v>86</v>
      </c>
    </row>
    <row r="4" spans="1:46" s="1" customFormat="1" ht="24.95" customHeight="1">
      <c r="B4" s="23"/>
      <c r="D4" s="113" t="s">
        <v>169</v>
      </c>
      <c r="L4" s="23"/>
      <c r="M4" s="114" t="s">
        <v>10</v>
      </c>
      <c r="AT4" s="20" t="s">
        <v>4</v>
      </c>
    </row>
    <row r="5" spans="1:46" s="1" customFormat="1" ht="6.95" customHeight="1">
      <c r="B5" s="23"/>
      <c r="L5" s="23"/>
    </row>
    <row r="6" spans="1:46" s="1" customFormat="1" ht="12" customHeight="1">
      <c r="B6" s="23"/>
      <c r="D6" s="115" t="s">
        <v>16</v>
      </c>
      <c r="L6" s="23"/>
    </row>
    <row r="7" spans="1:46" s="1" customFormat="1" ht="16.5" customHeight="1">
      <c r="B7" s="23"/>
      <c r="E7" s="395" t="str">
        <f>'Rekapitulace stavby'!K6</f>
        <v>VÝMĚNA OBRUBNÍKŮ V ULICI STRÁNSKÉHO A SOVÍ - TÁBOR</v>
      </c>
      <c r="F7" s="396"/>
      <c r="G7" s="396"/>
      <c r="H7" s="396"/>
      <c r="L7" s="23"/>
    </row>
    <row r="8" spans="1:46" s="1" customFormat="1" ht="12" customHeight="1">
      <c r="B8" s="23"/>
      <c r="D8" s="115" t="s">
        <v>170</v>
      </c>
      <c r="L8" s="23"/>
    </row>
    <row r="9" spans="1:46" s="2" customFormat="1" ht="16.5" customHeight="1">
      <c r="A9" s="37"/>
      <c r="B9" s="42"/>
      <c r="C9" s="37"/>
      <c r="D9" s="37"/>
      <c r="E9" s="395" t="s">
        <v>1320</v>
      </c>
      <c r="F9" s="397"/>
      <c r="G9" s="397"/>
      <c r="H9" s="397"/>
      <c r="I9" s="37"/>
      <c r="J9" s="37"/>
      <c r="K9" s="37"/>
      <c r="L9" s="116"/>
      <c r="S9" s="37"/>
      <c r="T9" s="37"/>
      <c r="U9" s="37"/>
      <c r="V9" s="37"/>
      <c r="W9" s="37"/>
      <c r="X9" s="37"/>
      <c r="Y9" s="37"/>
      <c r="Z9" s="37"/>
      <c r="AA9" s="37"/>
      <c r="AB9" s="37"/>
      <c r="AC9" s="37"/>
      <c r="AD9" s="37"/>
      <c r="AE9" s="37"/>
    </row>
    <row r="10" spans="1:46" s="2" customFormat="1" ht="12" customHeight="1">
      <c r="A10" s="37"/>
      <c r="B10" s="42"/>
      <c r="C10" s="37"/>
      <c r="D10" s="115" t="s">
        <v>172</v>
      </c>
      <c r="E10" s="37"/>
      <c r="F10" s="37"/>
      <c r="G10" s="37"/>
      <c r="H10" s="37"/>
      <c r="I10" s="37"/>
      <c r="J10" s="37"/>
      <c r="K10" s="37"/>
      <c r="L10" s="116"/>
      <c r="S10" s="37"/>
      <c r="T10" s="37"/>
      <c r="U10" s="37"/>
      <c r="V10" s="37"/>
      <c r="W10" s="37"/>
      <c r="X10" s="37"/>
      <c r="Y10" s="37"/>
      <c r="Z10" s="37"/>
      <c r="AA10" s="37"/>
      <c r="AB10" s="37"/>
      <c r="AC10" s="37"/>
      <c r="AD10" s="37"/>
      <c r="AE10" s="37"/>
    </row>
    <row r="11" spans="1:46" s="2" customFormat="1" ht="16.5" customHeight="1">
      <c r="A11" s="37"/>
      <c r="B11" s="42"/>
      <c r="C11" s="37"/>
      <c r="D11" s="37"/>
      <c r="E11" s="398" t="s">
        <v>1321</v>
      </c>
      <c r="F11" s="397"/>
      <c r="G11" s="397"/>
      <c r="H11" s="397"/>
      <c r="I11" s="37"/>
      <c r="J11" s="37"/>
      <c r="K11" s="37"/>
      <c r="L11" s="116"/>
      <c r="S11" s="37"/>
      <c r="T11" s="37"/>
      <c r="U11" s="37"/>
      <c r="V11" s="37"/>
      <c r="W11" s="37"/>
      <c r="X11" s="37"/>
      <c r="Y11" s="37"/>
      <c r="Z11" s="37"/>
      <c r="AA11" s="37"/>
      <c r="AB11" s="37"/>
      <c r="AC11" s="37"/>
      <c r="AD11" s="37"/>
      <c r="AE11" s="37"/>
    </row>
    <row r="12" spans="1:46" s="2" customFormat="1" ht="11.25">
      <c r="A12" s="37"/>
      <c r="B12" s="42"/>
      <c r="C12" s="37"/>
      <c r="D12" s="37"/>
      <c r="E12" s="37"/>
      <c r="F12" s="37"/>
      <c r="G12" s="37"/>
      <c r="H12" s="37"/>
      <c r="I12" s="37"/>
      <c r="J12" s="37"/>
      <c r="K12" s="37"/>
      <c r="L12" s="116"/>
      <c r="S12" s="37"/>
      <c r="T12" s="37"/>
      <c r="U12" s="37"/>
      <c r="V12" s="37"/>
      <c r="W12" s="37"/>
      <c r="X12" s="37"/>
      <c r="Y12" s="37"/>
      <c r="Z12" s="37"/>
      <c r="AA12" s="37"/>
      <c r="AB12" s="37"/>
      <c r="AC12" s="37"/>
      <c r="AD12" s="37"/>
      <c r="AE12" s="37"/>
    </row>
    <row r="13" spans="1:46" s="2" customFormat="1" ht="12" customHeight="1">
      <c r="A13" s="37"/>
      <c r="B13" s="42"/>
      <c r="C13" s="37"/>
      <c r="D13" s="115" t="s">
        <v>18</v>
      </c>
      <c r="E13" s="37"/>
      <c r="F13" s="106" t="s">
        <v>19</v>
      </c>
      <c r="G13" s="37"/>
      <c r="H13" s="37"/>
      <c r="I13" s="115" t="s">
        <v>20</v>
      </c>
      <c r="J13" s="106" t="s">
        <v>19</v>
      </c>
      <c r="K13" s="37"/>
      <c r="L13" s="116"/>
      <c r="S13" s="37"/>
      <c r="T13" s="37"/>
      <c r="U13" s="37"/>
      <c r="V13" s="37"/>
      <c r="W13" s="37"/>
      <c r="X13" s="37"/>
      <c r="Y13" s="37"/>
      <c r="Z13" s="37"/>
      <c r="AA13" s="37"/>
      <c r="AB13" s="37"/>
      <c r="AC13" s="37"/>
      <c r="AD13" s="37"/>
      <c r="AE13" s="37"/>
    </row>
    <row r="14" spans="1:46" s="2" customFormat="1" ht="12" customHeight="1">
      <c r="A14" s="37"/>
      <c r="B14" s="42"/>
      <c r="C14" s="37"/>
      <c r="D14" s="115" t="s">
        <v>21</v>
      </c>
      <c r="E14" s="37"/>
      <c r="F14" s="106" t="s">
        <v>22</v>
      </c>
      <c r="G14" s="37"/>
      <c r="H14" s="37"/>
      <c r="I14" s="115" t="s">
        <v>23</v>
      </c>
      <c r="J14" s="117" t="str">
        <f>'Rekapitulace stavby'!AN8</f>
        <v>8. 1. 2026</v>
      </c>
      <c r="K14" s="37"/>
      <c r="L14" s="116"/>
      <c r="S14" s="37"/>
      <c r="T14" s="37"/>
      <c r="U14" s="37"/>
      <c r="V14" s="37"/>
      <c r="W14" s="37"/>
      <c r="X14" s="37"/>
      <c r="Y14" s="37"/>
      <c r="Z14" s="37"/>
      <c r="AA14" s="37"/>
      <c r="AB14" s="37"/>
      <c r="AC14" s="37"/>
      <c r="AD14" s="37"/>
      <c r="AE14" s="37"/>
    </row>
    <row r="15" spans="1:46" s="2" customFormat="1" ht="10.9" customHeight="1">
      <c r="A15" s="37"/>
      <c r="B15" s="42"/>
      <c r="C15" s="37"/>
      <c r="D15" s="37"/>
      <c r="E15" s="37"/>
      <c r="F15" s="37"/>
      <c r="G15" s="37"/>
      <c r="H15" s="37"/>
      <c r="I15" s="37"/>
      <c r="J15" s="37"/>
      <c r="K15" s="37"/>
      <c r="L15" s="116"/>
      <c r="S15" s="37"/>
      <c r="T15" s="37"/>
      <c r="U15" s="37"/>
      <c r="V15" s="37"/>
      <c r="W15" s="37"/>
      <c r="X15" s="37"/>
      <c r="Y15" s="37"/>
      <c r="Z15" s="37"/>
      <c r="AA15" s="37"/>
      <c r="AB15" s="37"/>
      <c r="AC15" s="37"/>
      <c r="AD15" s="37"/>
      <c r="AE15" s="37"/>
    </row>
    <row r="16" spans="1:46" s="2" customFormat="1" ht="12" customHeight="1">
      <c r="A16" s="37"/>
      <c r="B16" s="42"/>
      <c r="C16" s="37"/>
      <c r="D16" s="115" t="s">
        <v>25</v>
      </c>
      <c r="E16" s="37"/>
      <c r="F16" s="37"/>
      <c r="G16" s="37"/>
      <c r="H16" s="37"/>
      <c r="I16" s="115" t="s">
        <v>26</v>
      </c>
      <c r="J16" s="106" t="s">
        <v>27</v>
      </c>
      <c r="K16" s="37"/>
      <c r="L16" s="116"/>
      <c r="S16" s="37"/>
      <c r="T16" s="37"/>
      <c r="U16" s="37"/>
      <c r="V16" s="37"/>
      <c r="W16" s="37"/>
      <c r="X16" s="37"/>
      <c r="Y16" s="37"/>
      <c r="Z16" s="37"/>
      <c r="AA16" s="37"/>
      <c r="AB16" s="37"/>
      <c r="AC16" s="37"/>
      <c r="AD16" s="37"/>
      <c r="AE16" s="37"/>
    </row>
    <row r="17" spans="1:31" s="2" customFormat="1" ht="18" customHeight="1">
      <c r="A17" s="37"/>
      <c r="B17" s="42"/>
      <c r="C17" s="37"/>
      <c r="D17" s="37"/>
      <c r="E17" s="106" t="s">
        <v>28</v>
      </c>
      <c r="F17" s="37"/>
      <c r="G17" s="37"/>
      <c r="H17" s="37"/>
      <c r="I17" s="115" t="s">
        <v>29</v>
      </c>
      <c r="J17" s="106" t="s">
        <v>30</v>
      </c>
      <c r="K17" s="37"/>
      <c r="L17" s="116"/>
      <c r="S17" s="37"/>
      <c r="T17" s="37"/>
      <c r="U17" s="37"/>
      <c r="V17" s="37"/>
      <c r="W17" s="37"/>
      <c r="X17" s="37"/>
      <c r="Y17" s="37"/>
      <c r="Z17" s="37"/>
      <c r="AA17" s="37"/>
      <c r="AB17" s="37"/>
      <c r="AC17" s="37"/>
      <c r="AD17" s="37"/>
      <c r="AE17" s="37"/>
    </row>
    <row r="18" spans="1:31" s="2" customFormat="1" ht="6.95" customHeight="1">
      <c r="A18" s="37"/>
      <c r="B18" s="42"/>
      <c r="C18" s="37"/>
      <c r="D18" s="37"/>
      <c r="E18" s="37"/>
      <c r="F18" s="37"/>
      <c r="G18" s="37"/>
      <c r="H18" s="37"/>
      <c r="I18" s="37"/>
      <c r="J18" s="37"/>
      <c r="K18" s="37"/>
      <c r="L18" s="116"/>
      <c r="S18" s="37"/>
      <c r="T18" s="37"/>
      <c r="U18" s="37"/>
      <c r="V18" s="37"/>
      <c r="W18" s="37"/>
      <c r="X18" s="37"/>
      <c r="Y18" s="37"/>
      <c r="Z18" s="37"/>
      <c r="AA18" s="37"/>
      <c r="AB18" s="37"/>
      <c r="AC18" s="37"/>
      <c r="AD18" s="37"/>
      <c r="AE18" s="37"/>
    </row>
    <row r="19" spans="1:31" s="2" customFormat="1" ht="12" customHeight="1">
      <c r="A19" s="37"/>
      <c r="B19" s="42"/>
      <c r="C19" s="37"/>
      <c r="D19" s="115" t="s">
        <v>31</v>
      </c>
      <c r="E19" s="37"/>
      <c r="F19" s="37"/>
      <c r="G19" s="37"/>
      <c r="H19" s="37"/>
      <c r="I19" s="115" t="s">
        <v>26</v>
      </c>
      <c r="J19" s="33" t="str">
        <f>'Rekapitulace stavby'!AN13</f>
        <v>Vyplň údaj</v>
      </c>
      <c r="K19" s="37"/>
      <c r="L19" s="116"/>
      <c r="S19" s="37"/>
      <c r="T19" s="37"/>
      <c r="U19" s="37"/>
      <c r="V19" s="37"/>
      <c r="W19" s="37"/>
      <c r="X19" s="37"/>
      <c r="Y19" s="37"/>
      <c r="Z19" s="37"/>
      <c r="AA19" s="37"/>
      <c r="AB19" s="37"/>
      <c r="AC19" s="37"/>
      <c r="AD19" s="37"/>
      <c r="AE19" s="37"/>
    </row>
    <row r="20" spans="1:31" s="2" customFormat="1" ht="18" customHeight="1">
      <c r="A20" s="37"/>
      <c r="B20" s="42"/>
      <c r="C20" s="37"/>
      <c r="D20" s="37"/>
      <c r="E20" s="399" t="str">
        <f>'Rekapitulace stavby'!E14</f>
        <v>Vyplň údaj</v>
      </c>
      <c r="F20" s="400"/>
      <c r="G20" s="400"/>
      <c r="H20" s="400"/>
      <c r="I20" s="115" t="s">
        <v>29</v>
      </c>
      <c r="J20" s="33" t="str">
        <f>'Rekapitulace stavby'!AN14</f>
        <v>Vyplň údaj</v>
      </c>
      <c r="K20" s="37"/>
      <c r="L20" s="116"/>
      <c r="S20" s="37"/>
      <c r="T20" s="37"/>
      <c r="U20" s="37"/>
      <c r="V20" s="37"/>
      <c r="W20" s="37"/>
      <c r="X20" s="37"/>
      <c r="Y20" s="37"/>
      <c r="Z20" s="37"/>
      <c r="AA20" s="37"/>
      <c r="AB20" s="37"/>
      <c r="AC20" s="37"/>
      <c r="AD20" s="37"/>
      <c r="AE20" s="37"/>
    </row>
    <row r="21" spans="1:31" s="2" customFormat="1" ht="6.95" customHeight="1">
      <c r="A21" s="37"/>
      <c r="B21" s="42"/>
      <c r="C21" s="37"/>
      <c r="D21" s="37"/>
      <c r="E21" s="37"/>
      <c r="F21" s="37"/>
      <c r="G21" s="37"/>
      <c r="H21" s="37"/>
      <c r="I21" s="37"/>
      <c r="J21" s="37"/>
      <c r="K21" s="37"/>
      <c r="L21" s="116"/>
      <c r="S21" s="37"/>
      <c r="T21" s="37"/>
      <c r="U21" s="37"/>
      <c r="V21" s="37"/>
      <c r="W21" s="37"/>
      <c r="X21" s="37"/>
      <c r="Y21" s="37"/>
      <c r="Z21" s="37"/>
      <c r="AA21" s="37"/>
      <c r="AB21" s="37"/>
      <c r="AC21" s="37"/>
      <c r="AD21" s="37"/>
      <c r="AE21" s="37"/>
    </row>
    <row r="22" spans="1:31" s="2" customFormat="1" ht="12" customHeight="1">
      <c r="A22" s="37"/>
      <c r="B22" s="42"/>
      <c r="C22" s="37"/>
      <c r="D22" s="115" t="s">
        <v>33</v>
      </c>
      <c r="E22" s="37"/>
      <c r="F22" s="37"/>
      <c r="G22" s="37"/>
      <c r="H22" s="37"/>
      <c r="I22" s="115" t="s">
        <v>26</v>
      </c>
      <c r="J22" s="106" t="s">
        <v>34</v>
      </c>
      <c r="K22" s="37"/>
      <c r="L22" s="116"/>
      <c r="S22" s="37"/>
      <c r="T22" s="37"/>
      <c r="U22" s="37"/>
      <c r="V22" s="37"/>
      <c r="W22" s="37"/>
      <c r="X22" s="37"/>
      <c r="Y22" s="37"/>
      <c r="Z22" s="37"/>
      <c r="AA22" s="37"/>
      <c r="AB22" s="37"/>
      <c r="AC22" s="37"/>
      <c r="AD22" s="37"/>
      <c r="AE22" s="37"/>
    </row>
    <row r="23" spans="1:31" s="2" customFormat="1" ht="18" customHeight="1">
      <c r="A23" s="37"/>
      <c r="B23" s="42"/>
      <c r="C23" s="37"/>
      <c r="D23" s="37"/>
      <c r="E23" s="106" t="s">
        <v>35</v>
      </c>
      <c r="F23" s="37"/>
      <c r="G23" s="37"/>
      <c r="H23" s="37"/>
      <c r="I23" s="115" t="s">
        <v>29</v>
      </c>
      <c r="J23" s="106" t="s">
        <v>36</v>
      </c>
      <c r="K23" s="37"/>
      <c r="L23" s="116"/>
      <c r="S23" s="37"/>
      <c r="T23" s="37"/>
      <c r="U23" s="37"/>
      <c r="V23" s="37"/>
      <c r="W23" s="37"/>
      <c r="X23" s="37"/>
      <c r="Y23" s="37"/>
      <c r="Z23" s="37"/>
      <c r="AA23" s="37"/>
      <c r="AB23" s="37"/>
      <c r="AC23" s="37"/>
      <c r="AD23" s="37"/>
      <c r="AE23" s="37"/>
    </row>
    <row r="24" spans="1:31" s="2" customFormat="1" ht="6.95" customHeight="1">
      <c r="A24" s="37"/>
      <c r="B24" s="42"/>
      <c r="C24" s="37"/>
      <c r="D24" s="37"/>
      <c r="E24" s="37"/>
      <c r="F24" s="37"/>
      <c r="G24" s="37"/>
      <c r="H24" s="37"/>
      <c r="I24" s="37"/>
      <c r="J24" s="37"/>
      <c r="K24" s="37"/>
      <c r="L24" s="116"/>
      <c r="S24" s="37"/>
      <c r="T24" s="37"/>
      <c r="U24" s="37"/>
      <c r="V24" s="37"/>
      <c r="W24" s="37"/>
      <c r="X24" s="37"/>
      <c r="Y24" s="37"/>
      <c r="Z24" s="37"/>
      <c r="AA24" s="37"/>
      <c r="AB24" s="37"/>
      <c r="AC24" s="37"/>
      <c r="AD24" s="37"/>
      <c r="AE24" s="37"/>
    </row>
    <row r="25" spans="1:31" s="2" customFormat="1" ht="12" customHeight="1">
      <c r="A25" s="37"/>
      <c r="B25" s="42"/>
      <c r="C25" s="37"/>
      <c r="D25" s="115" t="s">
        <v>38</v>
      </c>
      <c r="E25" s="37"/>
      <c r="F25" s="37"/>
      <c r="G25" s="37"/>
      <c r="H25" s="37"/>
      <c r="I25" s="115" t="s">
        <v>26</v>
      </c>
      <c r="J25" s="106" t="s">
        <v>39</v>
      </c>
      <c r="K25" s="37"/>
      <c r="L25" s="116"/>
      <c r="S25" s="37"/>
      <c r="T25" s="37"/>
      <c r="U25" s="37"/>
      <c r="V25" s="37"/>
      <c r="W25" s="37"/>
      <c r="X25" s="37"/>
      <c r="Y25" s="37"/>
      <c r="Z25" s="37"/>
      <c r="AA25" s="37"/>
      <c r="AB25" s="37"/>
      <c r="AC25" s="37"/>
      <c r="AD25" s="37"/>
      <c r="AE25" s="37"/>
    </row>
    <row r="26" spans="1:31" s="2" customFormat="1" ht="18" customHeight="1">
      <c r="A26" s="37"/>
      <c r="B26" s="42"/>
      <c r="C26" s="37"/>
      <c r="D26" s="37"/>
      <c r="E26" s="106" t="s">
        <v>40</v>
      </c>
      <c r="F26" s="37"/>
      <c r="G26" s="37"/>
      <c r="H26" s="37"/>
      <c r="I26" s="115" t="s">
        <v>29</v>
      </c>
      <c r="J26" s="106" t="s">
        <v>19</v>
      </c>
      <c r="K26" s="37"/>
      <c r="L26" s="116"/>
      <c r="S26" s="37"/>
      <c r="T26" s="37"/>
      <c r="U26" s="37"/>
      <c r="V26" s="37"/>
      <c r="W26" s="37"/>
      <c r="X26" s="37"/>
      <c r="Y26" s="37"/>
      <c r="Z26" s="37"/>
      <c r="AA26" s="37"/>
      <c r="AB26" s="37"/>
      <c r="AC26" s="37"/>
      <c r="AD26" s="37"/>
      <c r="AE26" s="37"/>
    </row>
    <row r="27" spans="1:31" s="2" customFormat="1" ht="6.95" customHeight="1">
      <c r="A27" s="37"/>
      <c r="B27" s="42"/>
      <c r="C27" s="37"/>
      <c r="D27" s="37"/>
      <c r="E27" s="37"/>
      <c r="F27" s="37"/>
      <c r="G27" s="37"/>
      <c r="H27" s="37"/>
      <c r="I27" s="37"/>
      <c r="J27" s="37"/>
      <c r="K27" s="37"/>
      <c r="L27" s="116"/>
      <c r="S27" s="37"/>
      <c r="T27" s="37"/>
      <c r="U27" s="37"/>
      <c r="V27" s="37"/>
      <c r="W27" s="37"/>
      <c r="X27" s="37"/>
      <c r="Y27" s="37"/>
      <c r="Z27" s="37"/>
      <c r="AA27" s="37"/>
      <c r="AB27" s="37"/>
      <c r="AC27" s="37"/>
      <c r="AD27" s="37"/>
      <c r="AE27" s="37"/>
    </row>
    <row r="28" spans="1:31" s="2" customFormat="1" ht="12" customHeight="1">
      <c r="A28" s="37"/>
      <c r="B28" s="42"/>
      <c r="C28" s="37"/>
      <c r="D28" s="115" t="s">
        <v>41</v>
      </c>
      <c r="E28" s="37"/>
      <c r="F28" s="37"/>
      <c r="G28" s="37"/>
      <c r="H28" s="37"/>
      <c r="I28" s="37"/>
      <c r="J28" s="37"/>
      <c r="K28" s="37"/>
      <c r="L28" s="116"/>
      <c r="S28" s="37"/>
      <c r="T28" s="37"/>
      <c r="U28" s="37"/>
      <c r="V28" s="37"/>
      <c r="W28" s="37"/>
      <c r="X28" s="37"/>
      <c r="Y28" s="37"/>
      <c r="Z28" s="37"/>
      <c r="AA28" s="37"/>
      <c r="AB28" s="37"/>
      <c r="AC28" s="37"/>
      <c r="AD28" s="37"/>
      <c r="AE28" s="37"/>
    </row>
    <row r="29" spans="1:31" s="8" customFormat="1" ht="16.5" customHeight="1">
      <c r="A29" s="118"/>
      <c r="B29" s="119"/>
      <c r="C29" s="118"/>
      <c r="D29" s="118"/>
      <c r="E29" s="401" t="s">
        <v>19</v>
      </c>
      <c r="F29" s="401"/>
      <c r="G29" s="401"/>
      <c r="H29" s="401"/>
      <c r="I29" s="118"/>
      <c r="J29" s="118"/>
      <c r="K29" s="118"/>
      <c r="L29" s="120"/>
      <c r="S29" s="118"/>
      <c r="T29" s="118"/>
      <c r="U29" s="118"/>
      <c r="V29" s="118"/>
      <c r="W29" s="118"/>
      <c r="X29" s="118"/>
      <c r="Y29" s="118"/>
      <c r="Z29" s="118"/>
      <c r="AA29" s="118"/>
      <c r="AB29" s="118"/>
      <c r="AC29" s="118"/>
      <c r="AD29" s="118"/>
      <c r="AE29" s="118"/>
    </row>
    <row r="30" spans="1:31" s="2" customFormat="1" ht="6.95" customHeight="1">
      <c r="A30" s="37"/>
      <c r="B30" s="42"/>
      <c r="C30" s="37"/>
      <c r="D30" s="37"/>
      <c r="E30" s="37"/>
      <c r="F30" s="37"/>
      <c r="G30" s="37"/>
      <c r="H30" s="37"/>
      <c r="I30" s="37"/>
      <c r="J30" s="37"/>
      <c r="K30" s="37"/>
      <c r="L30" s="116"/>
      <c r="S30" s="37"/>
      <c r="T30" s="37"/>
      <c r="U30" s="37"/>
      <c r="V30" s="37"/>
      <c r="W30" s="37"/>
      <c r="X30" s="37"/>
      <c r="Y30" s="37"/>
      <c r="Z30" s="37"/>
      <c r="AA30" s="37"/>
      <c r="AB30" s="37"/>
      <c r="AC30" s="37"/>
      <c r="AD30" s="37"/>
      <c r="AE30" s="37"/>
    </row>
    <row r="31" spans="1:31" s="2" customFormat="1" ht="6.95" customHeight="1">
      <c r="A31" s="37"/>
      <c r="B31" s="42"/>
      <c r="C31" s="37"/>
      <c r="D31" s="121"/>
      <c r="E31" s="121"/>
      <c r="F31" s="121"/>
      <c r="G31" s="121"/>
      <c r="H31" s="121"/>
      <c r="I31" s="121"/>
      <c r="J31" s="121"/>
      <c r="K31" s="121"/>
      <c r="L31" s="116"/>
      <c r="S31" s="37"/>
      <c r="T31" s="37"/>
      <c r="U31" s="37"/>
      <c r="V31" s="37"/>
      <c r="W31" s="37"/>
      <c r="X31" s="37"/>
      <c r="Y31" s="37"/>
      <c r="Z31" s="37"/>
      <c r="AA31" s="37"/>
      <c r="AB31" s="37"/>
      <c r="AC31" s="37"/>
      <c r="AD31" s="37"/>
      <c r="AE31" s="37"/>
    </row>
    <row r="32" spans="1:31" s="2" customFormat="1" ht="25.35" customHeight="1">
      <c r="A32" s="37"/>
      <c r="B32" s="42"/>
      <c r="C32" s="37"/>
      <c r="D32" s="122" t="s">
        <v>43</v>
      </c>
      <c r="E32" s="37"/>
      <c r="F32" s="37"/>
      <c r="G32" s="37"/>
      <c r="H32" s="37"/>
      <c r="I32" s="37"/>
      <c r="J32" s="123">
        <f>ROUND(J92, 2)</f>
        <v>0</v>
      </c>
      <c r="K32" s="37"/>
      <c r="L32" s="116"/>
      <c r="S32" s="37"/>
      <c r="T32" s="37"/>
      <c r="U32" s="37"/>
      <c r="V32" s="37"/>
      <c r="W32" s="37"/>
      <c r="X32" s="37"/>
      <c r="Y32" s="37"/>
      <c r="Z32" s="37"/>
      <c r="AA32" s="37"/>
      <c r="AB32" s="37"/>
      <c r="AC32" s="37"/>
      <c r="AD32" s="37"/>
      <c r="AE32" s="37"/>
    </row>
    <row r="33" spans="1:31" s="2" customFormat="1" ht="6.95" customHeight="1">
      <c r="A33" s="37"/>
      <c r="B33" s="42"/>
      <c r="C33" s="37"/>
      <c r="D33" s="121"/>
      <c r="E33" s="121"/>
      <c r="F33" s="121"/>
      <c r="G33" s="121"/>
      <c r="H33" s="121"/>
      <c r="I33" s="121"/>
      <c r="J33" s="121"/>
      <c r="K33" s="121"/>
      <c r="L33" s="116"/>
      <c r="S33" s="37"/>
      <c r="T33" s="37"/>
      <c r="U33" s="37"/>
      <c r="V33" s="37"/>
      <c r="W33" s="37"/>
      <c r="X33" s="37"/>
      <c r="Y33" s="37"/>
      <c r="Z33" s="37"/>
      <c r="AA33" s="37"/>
      <c r="AB33" s="37"/>
      <c r="AC33" s="37"/>
      <c r="AD33" s="37"/>
      <c r="AE33" s="37"/>
    </row>
    <row r="34" spans="1:31" s="2" customFormat="1" ht="14.45" customHeight="1">
      <c r="A34" s="37"/>
      <c r="B34" s="42"/>
      <c r="C34" s="37"/>
      <c r="D34" s="37"/>
      <c r="E34" s="37"/>
      <c r="F34" s="124" t="s">
        <v>45</v>
      </c>
      <c r="G34" s="37"/>
      <c r="H34" s="37"/>
      <c r="I34" s="124" t="s">
        <v>44</v>
      </c>
      <c r="J34" s="124" t="s">
        <v>46</v>
      </c>
      <c r="K34" s="37"/>
      <c r="L34" s="116"/>
      <c r="S34" s="37"/>
      <c r="T34" s="37"/>
      <c r="U34" s="37"/>
      <c r="V34" s="37"/>
      <c r="W34" s="37"/>
      <c r="X34" s="37"/>
      <c r="Y34" s="37"/>
      <c r="Z34" s="37"/>
      <c r="AA34" s="37"/>
      <c r="AB34" s="37"/>
      <c r="AC34" s="37"/>
      <c r="AD34" s="37"/>
      <c r="AE34" s="37"/>
    </row>
    <row r="35" spans="1:31" s="2" customFormat="1" ht="14.45" customHeight="1">
      <c r="A35" s="37"/>
      <c r="B35" s="42"/>
      <c r="C35" s="37"/>
      <c r="D35" s="125" t="s">
        <v>47</v>
      </c>
      <c r="E35" s="115" t="s">
        <v>48</v>
      </c>
      <c r="F35" s="126">
        <f>ROUND((SUM(BE92:BE223)),  2)</f>
        <v>0</v>
      </c>
      <c r="G35" s="37"/>
      <c r="H35" s="37"/>
      <c r="I35" s="127">
        <v>0.21</v>
      </c>
      <c r="J35" s="126">
        <f>ROUND(((SUM(BE92:BE223))*I35),  2)</f>
        <v>0</v>
      </c>
      <c r="K35" s="37"/>
      <c r="L35" s="116"/>
      <c r="S35" s="37"/>
      <c r="T35" s="37"/>
      <c r="U35" s="37"/>
      <c r="V35" s="37"/>
      <c r="W35" s="37"/>
      <c r="X35" s="37"/>
      <c r="Y35" s="37"/>
      <c r="Z35" s="37"/>
      <c r="AA35" s="37"/>
      <c r="AB35" s="37"/>
      <c r="AC35" s="37"/>
      <c r="AD35" s="37"/>
      <c r="AE35" s="37"/>
    </row>
    <row r="36" spans="1:31" s="2" customFormat="1" ht="14.45" customHeight="1">
      <c r="A36" s="37"/>
      <c r="B36" s="42"/>
      <c r="C36" s="37"/>
      <c r="D36" s="37"/>
      <c r="E36" s="115" t="s">
        <v>49</v>
      </c>
      <c r="F36" s="126">
        <f>ROUND((SUM(BF92:BF223)),  2)</f>
        <v>0</v>
      </c>
      <c r="G36" s="37"/>
      <c r="H36" s="37"/>
      <c r="I36" s="127">
        <v>0.12</v>
      </c>
      <c r="J36" s="126">
        <f>ROUND(((SUM(BF92:BF223))*I36),  2)</f>
        <v>0</v>
      </c>
      <c r="K36" s="37"/>
      <c r="L36" s="116"/>
      <c r="S36" s="37"/>
      <c r="T36" s="37"/>
      <c r="U36" s="37"/>
      <c r="V36" s="37"/>
      <c r="W36" s="37"/>
      <c r="X36" s="37"/>
      <c r="Y36" s="37"/>
      <c r="Z36" s="37"/>
      <c r="AA36" s="37"/>
      <c r="AB36" s="37"/>
      <c r="AC36" s="37"/>
      <c r="AD36" s="37"/>
      <c r="AE36" s="37"/>
    </row>
    <row r="37" spans="1:31" s="2" customFormat="1" ht="14.45" hidden="1" customHeight="1">
      <c r="A37" s="37"/>
      <c r="B37" s="42"/>
      <c r="C37" s="37"/>
      <c r="D37" s="37"/>
      <c r="E37" s="115" t="s">
        <v>50</v>
      </c>
      <c r="F37" s="126">
        <f>ROUND((SUM(BG92:BG223)),  2)</f>
        <v>0</v>
      </c>
      <c r="G37" s="37"/>
      <c r="H37" s="37"/>
      <c r="I37" s="127">
        <v>0.21</v>
      </c>
      <c r="J37" s="126">
        <f>0</f>
        <v>0</v>
      </c>
      <c r="K37" s="37"/>
      <c r="L37" s="116"/>
      <c r="S37" s="37"/>
      <c r="T37" s="37"/>
      <c r="U37" s="37"/>
      <c r="V37" s="37"/>
      <c r="W37" s="37"/>
      <c r="X37" s="37"/>
      <c r="Y37" s="37"/>
      <c r="Z37" s="37"/>
      <c r="AA37" s="37"/>
      <c r="AB37" s="37"/>
      <c r="AC37" s="37"/>
      <c r="AD37" s="37"/>
      <c r="AE37" s="37"/>
    </row>
    <row r="38" spans="1:31" s="2" customFormat="1" ht="14.45" hidden="1" customHeight="1">
      <c r="A38" s="37"/>
      <c r="B38" s="42"/>
      <c r="C38" s="37"/>
      <c r="D38" s="37"/>
      <c r="E38" s="115" t="s">
        <v>51</v>
      </c>
      <c r="F38" s="126">
        <f>ROUND((SUM(BH92:BH223)),  2)</f>
        <v>0</v>
      </c>
      <c r="G38" s="37"/>
      <c r="H38" s="37"/>
      <c r="I38" s="127">
        <v>0.12</v>
      </c>
      <c r="J38" s="126">
        <f>0</f>
        <v>0</v>
      </c>
      <c r="K38" s="37"/>
      <c r="L38" s="116"/>
      <c r="S38" s="37"/>
      <c r="T38" s="37"/>
      <c r="U38" s="37"/>
      <c r="V38" s="37"/>
      <c r="W38" s="37"/>
      <c r="X38" s="37"/>
      <c r="Y38" s="37"/>
      <c r="Z38" s="37"/>
      <c r="AA38" s="37"/>
      <c r="AB38" s="37"/>
      <c r="AC38" s="37"/>
      <c r="AD38" s="37"/>
      <c r="AE38" s="37"/>
    </row>
    <row r="39" spans="1:31" s="2" customFormat="1" ht="14.45" hidden="1" customHeight="1">
      <c r="A39" s="37"/>
      <c r="B39" s="42"/>
      <c r="C39" s="37"/>
      <c r="D39" s="37"/>
      <c r="E39" s="115" t="s">
        <v>52</v>
      </c>
      <c r="F39" s="126">
        <f>ROUND((SUM(BI92:BI223)),  2)</f>
        <v>0</v>
      </c>
      <c r="G39" s="37"/>
      <c r="H39" s="37"/>
      <c r="I39" s="127">
        <v>0</v>
      </c>
      <c r="J39" s="126">
        <f>0</f>
        <v>0</v>
      </c>
      <c r="K39" s="37"/>
      <c r="L39" s="116"/>
      <c r="S39" s="37"/>
      <c r="T39" s="37"/>
      <c r="U39" s="37"/>
      <c r="V39" s="37"/>
      <c r="W39" s="37"/>
      <c r="X39" s="37"/>
      <c r="Y39" s="37"/>
      <c r="Z39" s="37"/>
      <c r="AA39" s="37"/>
      <c r="AB39" s="37"/>
      <c r="AC39" s="37"/>
      <c r="AD39" s="37"/>
      <c r="AE39" s="37"/>
    </row>
    <row r="40" spans="1:31" s="2" customFormat="1" ht="6.95" customHeight="1">
      <c r="A40" s="37"/>
      <c r="B40" s="42"/>
      <c r="C40" s="37"/>
      <c r="D40" s="37"/>
      <c r="E40" s="37"/>
      <c r="F40" s="37"/>
      <c r="G40" s="37"/>
      <c r="H40" s="37"/>
      <c r="I40" s="37"/>
      <c r="J40" s="37"/>
      <c r="K40" s="37"/>
      <c r="L40" s="116"/>
      <c r="S40" s="37"/>
      <c r="T40" s="37"/>
      <c r="U40" s="37"/>
      <c r="V40" s="37"/>
      <c r="W40" s="37"/>
      <c r="X40" s="37"/>
      <c r="Y40" s="37"/>
      <c r="Z40" s="37"/>
      <c r="AA40" s="37"/>
      <c r="AB40" s="37"/>
      <c r="AC40" s="37"/>
      <c r="AD40" s="37"/>
      <c r="AE40" s="37"/>
    </row>
    <row r="41" spans="1:31" s="2" customFormat="1" ht="25.35" customHeight="1">
      <c r="A41" s="37"/>
      <c r="B41" s="42"/>
      <c r="C41" s="128"/>
      <c r="D41" s="129" t="s">
        <v>53</v>
      </c>
      <c r="E41" s="130"/>
      <c r="F41" s="130"/>
      <c r="G41" s="131" t="s">
        <v>54</v>
      </c>
      <c r="H41" s="132" t="s">
        <v>55</v>
      </c>
      <c r="I41" s="130"/>
      <c r="J41" s="133">
        <f>SUM(J32:J39)</f>
        <v>0</v>
      </c>
      <c r="K41" s="134"/>
      <c r="L41" s="116"/>
      <c r="S41" s="37"/>
      <c r="T41" s="37"/>
      <c r="U41" s="37"/>
      <c r="V41" s="37"/>
      <c r="W41" s="37"/>
      <c r="X41" s="37"/>
      <c r="Y41" s="37"/>
      <c r="Z41" s="37"/>
      <c r="AA41" s="37"/>
      <c r="AB41" s="37"/>
      <c r="AC41" s="37"/>
      <c r="AD41" s="37"/>
      <c r="AE41" s="37"/>
    </row>
    <row r="42" spans="1:31" s="2" customFormat="1" ht="14.45" customHeight="1">
      <c r="A42" s="37"/>
      <c r="B42" s="135"/>
      <c r="C42" s="136"/>
      <c r="D42" s="136"/>
      <c r="E42" s="136"/>
      <c r="F42" s="136"/>
      <c r="G42" s="136"/>
      <c r="H42" s="136"/>
      <c r="I42" s="136"/>
      <c r="J42" s="136"/>
      <c r="K42" s="136"/>
      <c r="L42" s="116"/>
      <c r="S42" s="37"/>
      <c r="T42" s="37"/>
      <c r="U42" s="37"/>
      <c r="V42" s="37"/>
      <c r="W42" s="37"/>
      <c r="X42" s="37"/>
      <c r="Y42" s="37"/>
      <c r="Z42" s="37"/>
      <c r="AA42" s="37"/>
      <c r="AB42" s="37"/>
      <c r="AC42" s="37"/>
      <c r="AD42" s="37"/>
      <c r="AE42" s="37"/>
    </row>
    <row r="46" spans="1:31" s="2" customFormat="1" ht="6.95" customHeight="1">
      <c r="A46" s="37"/>
      <c r="B46" s="137"/>
      <c r="C46" s="138"/>
      <c r="D46" s="138"/>
      <c r="E46" s="138"/>
      <c r="F46" s="138"/>
      <c r="G46" s="138"/>
      <c r="H46" s="138"/>
      <c r="I46" s="138"/>
      <c r="J46" s="138"/>
      <c r="K46" s="138"/>
      <c r="L46" s="116"/>
      <c r="S46" s="37"/>
      <c r="T46" s="37"/>
      <c r="U46" s="37"/>
      <c r="V46" s="37"/>
      <c r="W46" s="37"/>
      <c r="X46" s="37"/>
      <c r="Y46" s="37"/>
      <c r="Z46" s="37"/>
      <c r="AA46" s="37"/>
      <c r="AB46" s="37"/>
      <c r="AC46" s="37"/>
      <c r="AD46" s="37"/>
      <c r="AE46" s="37"/>
    </row>
    <row r="47" spans="1:31" s="2" customFormat="1" ht="24.95" customHeight="1">
      <c r="A47" s="37"/>
      <c r="B47" s="38"/>
      <c r="C47" s="26" t="s">
        <v>174</v>
      </c>
      <c r="D47" s="39"/>
      <c r="E47" s="39"/>
      <c r="F47" s="39"/>
      <c r="G47" s="39"/>
      <c r="H47" s="39"/>
      <c r="I47" s="39"/>
      <c r="J47" s="39"/>
      <c r="K47" s="39"/>
      <c r="L47" s="116"/>
      <c r="S47" s="37"/>
      <c r="T47" s="37"/>
      <c r="U47" s="37"/>
      <c r="V47" s="37"/>
      <c r="W47" s="37"/>
      <c r="X47" s="37"/>
      <c r="Y47" s="37"/>
      <c r="Z47" s="37"/>
      <c r="AA47" s="37"/>
      <c r="AB47" s="37"/>
      <c r="AC47" s="37"/>
      <c r="AD47" s="37"/>
      <c r="AE47" s="37"/>
    </row>
    <row r="48" spans="1:31" s="2" customFormat="1" ht="6.95" customHeight="1">
      <c r="A48" s="37"/>
      <c r="B48" s="38"/>
      <c r="C48" s="39"/>
      <c r="D48" s="39"/>
      <c r="E48" s="39"/>
      <c r="F48" s="39"/>
      <c r="G48" s="39"/>
      <c r="H48" s="39"/>
      <c r="I48" s="39"/>
      <c r="J48" s="39"/>
      <c r="K48" s="39"/>
      <c r="L48" s="116"/>
      <c r="S48" s="37"/>
      <c r="T48" s="37"/>
      <c r="U48" s="37"/>
      <c r="V48" s="37"/>
      <c r="W48" s="37"/>
      <c r="X48" s="37"/>
      <c r="Y48" s="37"/>
      <c r="Z48" s="37"/>
      <c r="AA48" s="37"/>
      <c r="AB48" s="37"/>
      <c r="AC48" s="37"/>
      <c r="AD48" s="37"/>
      <c r="AE48" s="37"/>
    </row>
    <row r="49" spans="1:47" s="2" customFormat="1" ht="12" customHeight="1">
      <c r="A49" s="37"/>
      <c r="B49" s="38"/>
      <c r="C49" s="32" t="s">
        <v>16</v>
      </c>
      <c r="D49" s="39"/>
      <c r="E49" s="39"/>
      <c r="F49" s="39"/>
      <c r="G49" s="39"/>
      <c r="H49" s="39"/>
      <c r="I49" s="39"/>
      <c r="J49" s="39"/>
      <c r="K49" s="39"/>
      <c r="L49" s="116"/>
      <c r="S49" s="37"/>
      <c r="T49" s="37"/>
      <c r="U49" s="37"/>
      <c r="V49" s="37"/>
      <c r="W49" s="37"/>
      <c r="X49" s="37"/>
      <c r="Y49" s="37"/>
      <c r="Z49" s="37"/>
      <c r="AA49" s="37"/>
      <c r="AB49" s="37"/>
      <c r="AC49" s="37"/>
      <c r="AD49" s="37"/>
      <c r="AE49" s="37"/>
    </row>
    <row r="50" spans="1:47" s="2" customFormat="1" ht="16.5" customHeight="1">
      <c r="A50" s="37"/>
      <c r="B50" s="38"/>
      <c r="C50" s="39"/>
      <c r="D50" s="39"/>
      <c r="E50" s="402" t="str">
        <f>E7</f>
        <v>VÝMĚNA OBRUBNÍKŮ V ULICI STRÁNSKÉHO A SOVÍ - TÁBOR</v>
      </c>
      <c r="F50" s="403"/>
      <c r="G50" s="403"/>
      <c r="H50" s="403"/>
      <c r="I50" s="39"/>
      <c r="J50" s="39"/>
      <c r="K50" s="39"/>
      <c r="L50" s="116"/>
      <c r="S50" s="37"/>
      <c r="T50" s="37"/>
      <c r="U50" s="37"/>
      <c r="V50" s="37"/>
      <c r="W50" s="37"/>
      <c r="X50" s="37"/>
      <c r="Y50" s="37"/>
      <c r="Z50" s="37"/>
      <c r="AA50" s="37"/>
      <c r="AB50" s="37"/>
      <c r="AC50" s="37"/>
      <c r="AD50" s="37"/>
      <c r="AE50" s="37"/>
    </row>
    <row r="51" spans="1:47" s="1" customFormat="1" ht="12" customHeight="1">
      <c r="B51" s="24"/>
      <c r="C51" s="32" t="s">
        <v>170</v>
      </c>
      <c r="D51" s="25"/>
      <c r="E51" s="25"/>
      <c r="F51" s="25"/>
      <c r="G51" s="25"/>
      <c r="H51" s="25"/>
      <c r="I51" s="25"/>
      <c r="J51" s="25"/>
      <c r="K51" s="25"/>
      <c r="L51" s="23"/>
    </row>
    <row r="52" spans="1:47" s="2" customFormat="1" ht="16.5" customHeight="1">
      <c r="A52" s="37"/>
      <c r="B52" s="38"/>
      <c r="C52" s="39"/>
      <c r="D52" s="39"/>
      <c r="E52" s="402" t="s">
        <v>1320</v>
      </c>
      <c r="F52" s="404"/>
      <c r="G52" s="404"/>
      <c r="H52" s="404"/>
      <c r="I52" s="39"/>
      <c r="J52" s="39"/>
      <c r="K52" s="39"/>
      <c r="L52" s="116"/>
      <c r="S52" s="37"/>
      <c r="T52" s="37"/>
      <c r="U52" s="37"/>
      <c r="V52" s="37"/>
      <c r="W52" s="37"/>
      <c r="X52" s="37"/>
      <c r="Y52" s="37"/>
      <c r="Z52" s="37"/>
      <c r="AA52" s="37"/>
      <c r="AB52" s="37"/>
      <c r="AC52" s="37"/>
      <c r="AD52" s="37"/>
      <c r="AE52" s="37"/>
    </row>
    <row r="53" spans="1:47" s="2" customFormat="1" ht="12" customHeight="1">
      <c r="A53" s="37"/>
      <c r="B53" s="38"/>
      <c r="C53" s="32" t="s">
        <v>172</v>
      </c>
      <c r="D53" s="39"/>
      <c r="E53" s="39"/>
      <c r="F53" s="39"/>
      <c r="G53" s="39"/>
      <c r="H53" s="39"/>
      <c r="I53" s="39"/>
      <c r="J53" s="39"/>
      <c r="K53" s="39"/>
      <c r="L53" s="116"/>
      <c r="S53" s="37"/>
      <c r="T53" s="37"/>
      <c r="U53" s="37"/>
      <c r="V53" s="37"/>
      <c r="W53" s="37"/>
      <c r="X53" s="37"/>
      <c r="Y53" s="37"/>
      <c r="Z53" s="37"/>
      <c r="AA53" s="37"/>
      <c r="AB53" s="37"/>
      <c r="AC53" s="37"/>
      <c r="AD53" s="37"/>
      <c r="AE53" s="37"/>
    </row>
    <row r="54" spans="1:47" s="2" customFormat="1" ht="16.5" customHeight="1">
      <c r="A54" s="37"/>
      <c r="B54" s="38"/>
      <c r="C54" s="39"/>
      <c r="D54" s="39"/>
      <c r="E54" s="358" t="str">
        <f>E11</f>
        <v>501 - Záhon č.1 (v úseku 3 - plocha 56,0 m2)</v>
      </c>
      <c r="F54" s="404"/>
      <c r="G54" s="404"/>
      <c r="H54" s="404"/>
      <c r="I54" s="39"/>
      <c r="J54" s="39"/>
      <c r="K54" s="39"/>
      <c r="L54" s="116"/>
      <c r="S54" s="37"/>
      <c r="T54" s="37"/>
      <c r="U54" s="37"/>
      <c r="V54" s="37"/>
      <c r="W54" s="37"/>
      <c r="X54" s="37"/>
      <c r="Y54" s="37"/>
      <c r="Z54" s="37"/>
      <c r="AA54" s="37"/>
      <c r="AB54" s="37"/>
      <c r="AC54" s="37"/>
      <c r="AD54" s="37"/>
      <c r="AE54" s="37"/>
    </row>
    <row r="55" spans="1:47" s="2" customFormat="1" ht="6.95" customHeight="1">
      <c r="A55" s="37"/>
      <c r="B55" s="38"/>
      <c r="C55" s="39"/>
      <c r="D55" s="39"/>
      <c r="E55" s="39"/>
      <c r="F55" s="39"/>
      <c r="G55" s="39"/>
      <c r="H55" s="39"/>
      <c r="I55" s="39"/>
      <c r="J55" s="39"/>
      <c r="K55" s="39"/>
      <c r="L55" s="116"/>
      <c r="S55" s="37"/>
      <c r="T55" s="37"/>
      <c r="U55" s="37"/>
      <c r="V55" s="37"/>
      <c r="W55" s="37"/>
      <c r="X55" s="37"/>
      <c r="Y55" s="37"/>
      <c r="Z55" s="37"/>
      <c r="AA55" s="37"/>
      <c r="AB55" s="37"/>
      <c r="AC55" s="37"/>
      <c r="AD55" s="37"/>
      <c r="AE55" s="37"/>
    </row>
    <row r="56" spans="1:47" s="2" customFormat="1" ht="12" customHeight="1">
      <c r="A56" s="37"/>
      <c r="B56" s="38"/>
      <c r="C56" s="32" t="s">
        <v>21</v>
      </c>
      <c r="D56" s="39"/>
      <c r="E56" s="39"/>
      <c r="F56" s="30" t="str">
        <f>F14</f>
        <v>ul. Stránského a Soví, Tábor</v>
      </c>
      <c r="G56" s="39"/>
      <c r="H56" s="39"/>
      <c r="I56" s="32" t="s">
        <v>23</v>
      </c>
      <c r="J56" s="62" t="str">
        <f>IF(J14="","",J14)</f>
        <v>8. 1. 2026</v>
      </c>
      <c r="K56" s="39"/>
      <c r="L56" s="116"/>
      <c r="S56" s="37"/>
      <c r="T56" s="37"/>
      <c r="U56" s="37"/>
      <c r="V56" s="37"/>
      <c r="W56" s="37"/>
      <c r="X56" s="37"/>
      <c r="Y56" s="37"/>
      <c r="Z56" s="37"/>
      <c r="AA56" s="37"/>
      <c r="AB56" s="37"/>
      <c r="AC56" s="37"/>
      <c r="AD56" s="37"/>
      <c r="AE56" s="37"/>
    </row>
    <row r="57" spans="1:47" s="2" customFormat="1" ht="6.95" customHeight="1">
      <c r="A57" s="37"/>
      <c r="B57" s="38"/>
      <c r="C57" s="39"/>
      <c r="D57" s="39"/>
      <c r="E57" s="39"/>
      <c r="F57" s="39"/>
      <c r="G57" s="39"/>
      <c r="H57" s="39"/>
      <c r="I57" s="39"/>
      <c r="J57" s="39"/>
      <c r="K57" s="39"/>
      <c r="L57" s="116"/>
      <c r="S57" s="37"/>
      <c r="T57" s="37"/>
      <c r="U57" s="37"/>
      <c r="V57" s="37"/>
      <c r="W57" s="37"/>
      <c r="X57" s="37"/>
      <c r="Y57" s="37"/>
      <c r="Z57" s="37"/>
      <c r="AA57" s="37"/>
      <c r="AB57" s="37"/>
      <c r="AC57" s="37"/>
      <c r="AD57" s="37"/>
      <c r="AE57" s="37"/>
    </row>
    <row r="58" spans="1:47" s="2" customFormat="1" ht="15.2" customHeight="1">
      <c r="A58" s="37"/>
      <c r="B58" s="38"/>
      <c r="C58" s="32" t="s">
        <v>25</v>
      </c>
      <c r="D58" s="39"/>
      <c r="E58" s="39"/>
      <c r="F58" s="30" t="str">
        <f>E17</f>
        <v>MĚSTO TÁBOR</v>
      </c>
      <c r="G58" s="39"/>
      <c r="H58" s="39"/>
      <c r="I58" s="32" t="s">
        <v>33</v>
      </c>
      <c r="J58" s="35" t="str">
        <f>E23</f>
        <v>Graphic PRO s.r.o.</v>
      </c>
      <c r="K58" s="39"/>
      <c r="L58" s="116"/>
      <c r="S58" s="37"/>
      <c r="T58" s="37"/>
      <c r="U58" s="37"/>
      <c r="V58" s="37"/>
      <c r="W58" s="37"/>
      <c r="X58" s="37"/>
      <c r="Y58" s="37"/>
      <c r="Z58" s="37"/>
      <c r="AA58" s="37"/>
      <c r="AB58" s="37"/>
      <c r="AC58" s="37"/>
      <c r="AD58" s="37"/>
      <c r="AE58" s="37"/>
    </row>
    <row r="59" spans="1:47" s="2" customFormat="1" ht="15.2" customHeight="1">
      <c r="A59" s="37"/>
      <c r="B59" s="38"/>
      <c r="C59" s="32" t="s">
        <v>31</v>
      </c>
      <c r="D59" s="39"/>
      <c r="E59" s="39"/>
      <c r="F59" s="30" t="str">
        <f>IF(E20="","",E20)</f>
        <v>Vyplň údaj</v>
      </c>
      <c r="G59" s="39"/>
      <c r="H59" s="39"/>
      <c r="I59" s="32" t="s">
        <v>38</v>
      </c>
      <c r="J59" s="35" t="str">
        <f>E26</f>
        <v>Ing. Pavel Vochozka</v>
      </c>
      <c r="K59" s="39"/>
      <c r="L59" s="116"/>
      <c r="S59" s="37"/>
      <c r="T59" s="37"/>
      <c r="U59" s="37"/>
      <c r="V59" s="37"/>
      <c r="W59" s="37"/>
      <c r="X59" s="37"/>
      <c r="Y59" s="37"/>
      <c r="Z59" s="37"/>
      <c r="AA59" s="37"/>
      <c r="AB59" s="37"/>
      <c r="AC59" s="37"/>
      <c r="AD59" s="37"/>
      <c r="AE59" s="37"/>
    </row>
    <row r="60" spans="1:47" s="2" customFormat="1" ht="10.35" customHeight="1">
      <c r="A60" s="37"/>
      <c r="B60" s="38"/>
      <c r="C60" s="39"/>
      <c r="D60" s="39"/>
      <c r="E60" s="39"/>
      <c r="F60" s="39"/>
      <c r="G60" s="39"/>
      <c r="H60" s="39"/>
      <c r="I60" s="39"/>
      <c r="J60" s="39"/>
      <c r="K60" s="39"/>
      <c r="L60" s="116"/>
      <c r="S60" s="37"/>
      <c r="T60" s="37"/>
      <c r="U60" s="37"/>
      <c r="V60" s="37"/>
      <c r="W60" s="37"/>
      <c r="X60" s="37"/>
      <c r="Y60" s="37"/>
      <c r="Z60" s="37"/>
      <c r="AA60" s="37"/>
      <c r="AB60" s="37"/>
      <c r="AC60" s="37"/>
      <c r="AD60" s="37"/>
      <c r="AE60" s="37"/>
    </row>
    <row r="61" spans="1:47" s="2" customFormat="1" ht="29.25" customHeight="1">
      <c r="A61" s="37"/>
      <c r="B61" s="38"/>
      <c r="C61" s="139" t="s">
        <v>175</v>
      </c>
      <c r="D61" s="140"/>
      <c r="E61" s="140"/>
      <c r="F61" s="140"/>
      <c r="G61" s="140"/>
      <c r="H61" s="140"/>
      <c r="I61" s="140"/>
      <c r="J61" s="141" t="s">
        <v>176</v>
      </c>
      <c r="K61" s="140"/>
      <c r="L61" s="116"/>
      <c r="S61" s="37"/>
      <c r="T61" s="37"/>
      <c r="U61" s="37"/>
      <c r="V61" s="37"/>
      <c r="W61" s="37"/>
      <c r="X61" s="37"/>
      <c r="Y61" s="37"/>
      <c r="Z61" s="37"/>
      <c r="AA61" s="37"/>
      <c r="AB61" s="37"/>
      <c r="AC61" s="37"/>
      <c r="AD61" s="37"/>
      <c r="AE61" s="37"/>
    </row>
    <row r="62" spans="1:47" s="2" customFormat="1" ht="10.35" customHeight="1">
      <c r="A62" s="37"/>
      <c r="B62" s="38"/>
      <c r="C62" s="39"/>
      <c r="D62" s="39"/>
      <c r="E62" s="39"/>
      <c r="F62" s="39"/>
      <c r="G62" s="39"/>
      <c r="H62" s="39"/>
      <c r="I62" s="39"/>
      <c r="J62" s="39"/>
      <c r="K62" s="39"/>
      <c r="L62" s="116"/>
      <c r="S62" s="37"/>
      <c r="T62" s="37"/>
      <c r="U62" s="37"/>
      <c r="V62" s="37"/>
      <c r="W62" s="37"/>
      <c r="X62" s="37"/>
      <c r="Y62" s="37"/>
      <c r="Z62" s="37"/>
      <c r="AA62" s="37"/>
      <c r="AB62" s="37"/>
      <c r="AC62" s="37"/>
      <c r="AD62" s="37"/>
      <c r="AE62" s="37"/>
    </row>
    <row r="63" spans="1:47" s="2" customFormat="1" ht="22.9" customHeight="1">
      <c r="A63" s="37"/>
      <c r="B63" s="38"/>
      <c r="C63" s="142" t="s">
        <v>75</v>
      </c>
      <c r="D63" s="39"/>
      <c r="E63" s="39"/>
      <c r="F63" s="39"/>
      <c r="G63" s="39"/>
      <c r="H63" s="39"/>
      <c r="I63" s="39"/>
      <c r="J63" s="80">
        <f>J92</f>
        <v>0</v>
      </c>
      <c r="K63" s="39"/>
      <c r="L63" s="116"/>
      <c r="S63" s="37"/>
      <c r="T63" s="37"/>
      <c r="U63" s="37"/>
      <c r="V63" s="37"/>
      <c r="W63" s="37"/>
      <c r="X63" s="37"/>
      <c r="Y63" s="37"/>
      <c r="Z63" s="37"/>
      <c r="AA63" s="37"/>
      <c r="AB63" s="37"/>
      <c r="AC63" s="37"/>
      <c r="AD63" s="37"/>
      <c r="AE63" s="37"/>
      <c r="AU63" s="20" t="s">
        <v>177</v>
      </c>
    </row>
    <row r="64" spans="1:47" s="9" customFormat="1" ht="24.95" customHeight="1">
      <c r="B64" s="143"/>
      <c r="C64" s="144"/>
      <c r="D64" s="145" t="s">
        <v>178</v>
      </c>
      <c r="E64" s="146"/>
      <c r="F64" s="146"/>
      <c r="G64" s="146"/>
      <c r="H64" s="146"/>
      <c r="I64" s="146"/>
      <c r="J64" s="147">
        <f>J93</f>
        <v>0</v>
      </c>
      <c r="K64" s="144"/>
      <c r="L64" s="148"/>
    </row>
    <row r="65" spans="1:31" s="10" customFormat="1" ht="19.899999999999999" customHeight="1">
      <c r="B65" s="149"/>
      <c r="C65" s="100"/>
      <c r="D65" s="150" t="s">
        <v>179</v>
      </c>
      <c r="E65" s="151"/>
      <c r="F65" s="151"/>
      <c r="G65" s="151"/>
      <c r="H65" s="151"/>
      <c r="I65" s="151"/>
      <c r="J65" s="152">
        <f>J94</f>
        <v>0</v>
      </c>
      <c r="K65" s="100"/>
      <c r="L65" s="153"/>
    </row>
    <row r="66" spans="1:31" s="10" customFormat="1" ht="19.899999999999999" customHeight="1">
      <c r="B66" s="149"/>
      <c r="C66" s="100"/>
      <c r="D66" s="150" t="s">
        <v>497</v>
      </c>
      <c r="E66" s="151"/>
      <c r="F66" s="151"/>
      <c r="G66" s="151"/>
      <c r="H66" s="151"/>
      <c r="I66" s="151"/>
      <c r="J66" s="152">
        <f>J100</f>
        <v>0</v>
      </c>
      <c r="K66" s="100"/>
      <c r="L66" s="153"/>
    </row>
    <row r="67" spans="1:31" s="10" customFormat="1" ht="19.899999999999999" customHeight="1">
      <c r="B67" s="149"/>
      <c r="C67" s="100"/>
      <c r="D67" s="150" t="s">
        <v>383</v>
      </c>
      <c r="E67" s="151"/>
      <c r="F67" s="151"/>
      <c r="G67" s="151"/>
      <c r="H67" s="151"/>
      <c r="I67" s="151"/>
      <c r="J67" s="152">
        <f>J203</f>
        <v>0</v>
      </c>
      <c r="K67" s="100"/>
      <c r="L67" s="153"/>
    </row>
    <row r="68" spans="1:31" s="10" customFormat="1" ht="19.899999999999999" customHeight="1">
      <c r="B68" s="149"/>
      <c r="C68" s="100"/>
      <c r="D68" s="150" t="s">
        <v>1322</v>
      </c>
      <c r="E68" s="151"/>
      <c r="F68" s="151"/>
      <c r="G68" s="151"/>
      <c r="H68" s="151"/>
      <c r="I68" s="151"/>
      <c r="J68" s="152">
        <f>J207</f>
        <v>0</v>
      </c>
      <c r="K68" s="100"/>
      <c r="L68" s="153"/>
    </row>
    <row r="69" spans="1:31" s="10" customFormat="1" ht="14.85" customHeight="1">
      <c r="B69" s="149"/>
      <c r="C69" s="100"/>
      <c r="D69" s="150" t="s">
        <v>1323</v>
      </c>
      <c r="E69" s="151"/>
      <c r="F69" s="151"/>
      <c r="G69" s="151"/>
      <c r="H69" s="151"/>
      <c r="I69" s="151"/>
      <c r="J69" s="152">
        <f>J208</f>
        <v>0</v>
      </c>
      <c r="K69" s="100"/>
      <c r="L69" s="153"/>
    </row>
    <row r="70" spans="1:31" s="10" customFormat="1" ht="14.85" customHeight="1">
      <c r="B70" s="149"/>
      <c r="C70" s="100"/>
      <c r="D70" s="150" t="s">
        <v>1324</v>
      </c>
      <c r="E70" s="151"/>
      <c r="F70" s="151"/>
      <c r="G70" s="151"/>
      <c r="H70" s="151"/>
      <c r="I70" s="151"/>
      <c r="J70" s="152">
        <f>J214</f>
        <v>0</v>
      </c>
      <c r="K70" s="100"/>
      <c r="L70" s="153"/>
    </row>
    <row r="71" spans="1:31" s="2" customFormat="1" ht="21.75" customHeight="1">
      <c r="A71" s="37"/>
      <c r="B71" s="38"/>
      <c r="C71" s="39"/>
      <c r="D71" s="39"/>
      <c r="E71" s="39"/>
      <c r="F71" s="39"/>
      <c r="G71" s="39"/>
      <c r="H71" s="39"/>
      <c r="I71" s="39"/>
      <c r="J71" s="39"/>
      <c r="K71" s="39"/>
      <c r="L71" s="116"/>
      <c r="S71" s="37"/>
      <c r="T71" s="37"/>
      <c r="U71" s="37"/>
      <c r="V71" s="37"/>
      <c r="W71" s="37"/>
      <c r="X71" s="37"/>
      <c r="Y71" s="37"/>
      <c r="Z71" s="37"/>
      <c r="AA71" s="37"/>
      <c r="AB71" s="37"/>
      <c r="AC71" s="37"/>
      <c r="AD71" s="37"/>
      <c r="AE71" s="37"/>
    </row>
    <row r="72" spans="1:31" s="2" customFormat="1" ht="6.95" customHeight="1">
      <c r="A72" s="37"/>
      <c r="B72" s="50"/>
      <c r="C72" s="51"/>
      <c r="D72" s="51"/>
      <c r="E72" s="51"/>
      <c r="F72" s="51"/>
      <c r="G72" s="51"/>
      <c r="H72" s="51"/>
      <c r="I72" s="51"/>
      <c r="J72" s="51"/>
      <c r="K72" s="51"/>
      <c r="L72" s="116"/>
      <c r="S72" s="37"/>
      <c r="T72" s="37"/>
      <c r="U72" s="37"/>
      <c r="V72" s="37"/>
      <c r="W72" s="37"/>
      <c r="X72" s="37"/>
      <c r="Y72" s="37"/>
      <c r="Z72" s="37"/>
      <c r="AA72" s="37"/>
      <c r="AB72" s="37"/>
      <c r="AC72" s="37"/>
      <c r="AD72" s="37"/>
      <c r="AE72" s="37"/>
    </row>
    <row r="76" spans="1:31" s="2" customFormat="1" ht="6.95" customHeight="1">
      <c r="A76" s="37"/>
      <c r="B76" s="52"/>
      <c r="C76" s="53"/>
      <c r="D76" s="53"/>
      <c r="E76" s="53"/>
      <c r="F76" s="53"/>
      <c r="G76" s="53"/>
      <c r="H76" s="53"/>
      <c r="I76" s="53"/>
      <c r="J76" s="53"/>
      <c r="K76" s="53"/>
      <c r="L76" s="116"/>
      <c r="S76" s="37"/>
      <c r="T76" s="37"/>
      <c r="U76" s="37"/>
      <c r="V76" s="37"/>
      <c r="W76" s="37"/>
      <c r="X76" s="37"/>
      <c r="Y76" s="37"/>
      <c r="Z76" s="37"/>
      <c r="AA76" s="37"/>
      <c r="AB76" s="37"/>
      <c r="AC76" s="37"/>
      <c r="AD76" s="37"/>
      <c r="AE76" s="37"/>
    </row>
    <row r="77" spans="1:31" s="2" customFormat="1" ht="24.95" customHeight="1">
      <c r="A77" s="37"/>
      <c r="B77" s="38"/>
      <c r="C77" s="26" t="s">
        <v>182</v>
      </c>
      <c r="D77" s="39"/>
      <c r="E77" s="39"/>
      <c r="F77" s="39"/>
      <c r="G77" s="39"/>
      <c r="H77" s="39"/>
      <c r="I77" s="39"/>
      <c r="J77" s="39"/>
      <c r="K77" s="39"/>
      <c r="L77" s="116"/>
      <c r="S77" s="37"/>
      <c r="T77" s="37"/>
      <c r="U77" s="37"/>
      <c r="V77" s="37"/>
      <c r="W77" s="37"/>
      <c r="X77" s="37"/>
      <c r="Y77" s="37"/>
      <c r="Z77" s="37"/>
      <c r="AA77" s="37"/>
      <c r="AB77" s="37"/>
      <c r="AC77" s="37"/>
      <c r="AD77" s="37"/>
      <c r="AE77" s="37"/>
    </row>
    <row r="78" spans="1:31" s="2" customFormat="1" ht="6.95" customHeight="1">
      <c r="A78" s="37"/>
      <c r="B78" s="38"/>
      <c r="C78" s="39"/>
      <c r="D78" s="39"/>
      <c r="E78" s="39"/>
      <c r="F78" s="39"/>
      <c r="G78" s="39"/>
      <c r="H78" s="39"/>
      <c r="I78" s="39"/>
      <c r="J78" s="39"/>
      <c r="K78" s="39"/>
      <c r="L78" s="116"/>
      <c r="S78" s="37"/>
      <c r="T78" s="37"/>
      <c r="U78" s="37"/>
      <c r="V78" s="37"/>
      <c r="W78" s="37"/>
      <c r="X78" s="37"/>
      <c r="Y78" s="37"/>
      <c r="Z78" s="37"/>
      <c r="AA78" s="37"/>
      <c r="AB78" s="37"/>
      <c r="AC78" s="37"/>
      <c r="AD78" s="37"/>
      <c r="AE78" s="37"/>
    </row>
    <row r="79" spans="1:31" s="2" customFormat="1" ht="12" customHeight="1">
      <c r="A79" s="37"/>
      <c r="B79" s="38"/>
      <c r="C79" s="32" t="s">
        <v>16</v>
      </c>
      <c r="D79" s="39"/>
      <c r="E79" s="39"/>
      <c r="F79" s="39"/>
      <c r="G79" s="39"/>
      <c r="H79" s="39"/>
      <c r="I79" s="39"/>
      <c r="J79" s="39"/>
      <c r="K79" s="39"/>
      <c r="L79" s="116"/>
      <c r="S79" s="37"/>
      <c r="T79" s="37"/>
      <c r="U79" s="37"/>
      <c r="V79" s="37"/>
      <c r="W79" s="37"/>
      <c r="X79" s="37"/>
      <c r="Y79" s="37"/>
      <c r="Z79" s="37"/>
      <c r="AA79" s="37"/>
      <c r="AB79" s="37"/>
      <c r="AC79" s="37"/>
      <c r="AD79" s="37"/>
      <c r="AE79" s="37"/>
    </row>
    <row r="80" spans="1:31" s="2" customFormat="1" ht="16.5" customHeight="1">
      <c r="A80" s="37"/>
      <c r="B80" s="38"/>
      <c r="C80" s="39"/>
      <c r="D80" s="39"/>
      <c r="E80" s="402" t="str">
        <f>E7</f>
        <v>VÝMĚNA OBRUBNÍKŮ V ULICI STRÁNSKÉHO A SOVÍ - TÁBOR</v>
      </c>
      <c r="F80" s="403"/>
      <c r="G80" s="403"/>
      <c r="H80" s="403"/>
      <c r="I80" s="39"/>
      <c r="J80" s="39"/>
      <c r="K80" s="39"/>
      <c r="L80" s="116"/>
      <c r="S80" s="37"/>
      <c r="T80" s="37"/>
      <c r="U80" s="37"/>
      <c r="V80" s="37"/>
      <c r="W80" s="37"/>
      <c r="X80" s="37"/>
      <c r="Y80" s="37"/>
      <c r="Z80" s="37"/>
      <c r="AA80" s="37"/>
      <c r="AB80" s="37"/>
      <c r="AC80" s="37"/>
      <c r="AD80" s="37"/>
      <c r="AE80" s="37"/>
    </row>
    <row r="81" spans="1:65" s="1" customFormat="1" ht="12" customHeight="1">
      <c r="B81" s="24"/>
      <c r="C81" s="32" t="s">
        <v>170</v>
      </c>
      <c r="D81" s="25"/>
      <c r="E81" s="25"/>
      <c r="F81" s="25"/>
      <c r="G81" s="25"/>
      <c r="H81" s="25"/>
      <c r="I81" s="25"/>
      <c r="J81" s="25"/>
      <c r="K81" s="25"/>
      <c r="L81" s="23"/>
    </row>
    <row r="82" spans="1:65" s="2" customFormat="1" ht="16.5" customHeight="1">
      <c r="A82" s="37"/>
      <c r="B82" s="38"/>
      <c r="C82" s="39"/>
      <c r="D82" s="39"/>
      <c r="E82" s="402" t="s">
        <v>1320</v>
      </c>
      <c r="F82" s="404"/>
      <c r="G82" s="404"/>
      <c r="H82" s="404"/>
      <c r="I82" s="39"/>
      <c r="J82" s="39"/>
      <c r="K82" s="39"/>
      <c r="L82" s="116"/>
      <c r="S82" s="37"/>
      <c r="T82" s="37"/>
      <c r="U82" s="37"/>
      <c r="V82" s="37"/>
      <c r="W82" s="37"/>
      <c r="X82" s="37"/>
      <c r="Y82" s="37"/>
      <c r="Z82" s="37"/>
      <c r="AA82" s="37"/>
      <c r="AB82" s="37"/>
      <c r="AC82" s="37"/>
      <c r="AD82" s="37"/>
      <c r="AE82" s="37"/>
    </row>
    <row r="83" spans="1:65" s="2" customFormat="1" ht="12" customHeight="1">
      <c r="A83" s="37"/>
      <c r="B83" s="38"/>
      <c r="C83" s="32" t="s">
        <v>172</v>
      </c>
      <c r="D83" s="39"/>
      <c r="E83" s="39"/>
      <c r="F83" s="39"/>
      <c r="G83" s="39"/>
      <c r="H83" s="39"/>
      <c r="I83" s="39"/>
      <c r="J83" s="39"/>
      <c r="K83" s="39"/>
      <c r="L83" s="116"/>
      <c r="S83" s="37"/>
      <c r="T83" s="37"/>
      <c r="U83" s="37"/>
      <c r="V83" s="37"/>
      <c r="W83" s="37"/>
      <c r="X83" s="37"/>
      <c r="Y83" s="37"/>
      <c r="Z83" s="37"/>
      <c r="AA83" s="37"/>
      <c r="AB83" s="37"/>
      <c r="AC83" s="37"/>
      <c r="AD83" s="37"/>
      <c r="AE83" s="37"/>
    </row>
    <row r="84" spans="1:65" s="2" customFormat="1" ht="16.5" customHeight="1">
      <c r="A84" s="37"/>
      <c r="B84" s="38"/>
      <c r="C84" s="39"/>
      <c r="D84" s="39"/>
      <c r="E84" s="358" t="str">
        <f>E11</f>
        <v>501 - Záhon č.1 (v úseku 3 - plocha 56,0 m2)</v>
      </c>
      <c r="F84" s="404"/>
      <c r="G84" s="404"/>
      <c r="H84" s="404"/>
      <c r="I84" s="39"/>
      <c r="J84" s="39"/>
      <c r="K84" s="39"/>
      <c r="L84" s="116"/>
      <c r="S84" s="37"/>
      <c r="T84" s="37"/>
      <c r="U84" s="37"/>
      <c r="V84" s="37"/>
      <c r="W84" s="37"/>
      <c r="X84" s="37"/>
      <c r="Y84" s="37"/>
      <c r="Z84" s="37"/>
      <c r="AA84" s="37"/>
      <c r="AB84" s="37"/>
      <c r="AC84" s="37"/>
      <c r="AD84" s="37"/>
      <c r="AE84" s="37"/>
    </row>
    <row r="85" spans="1:65" s="2" customFormat="1" ht="6.95" customHeight="1">
      <c r="A85" s="37"/>
      <c r="B85" s="38"/>
      <c r="C85" s="39"/>
      <c r="D85" s="39"/>
      <c r="E85" s="39"/>
      <c r="F85" s="39"/>
      <c r="G85" s="39"/>
      <c r="H85" s="39"/>
      <c r="I85" s="39"/>
      <c r="J85" s="39"/>
      <c r="K85" s="39"/>
      <c r="L85" s="116"/>
      <c r="S85" s="37"/>
      <c r="T85" s="37"/>
      <c r="U85" s="37"/>
      <c r="V85" s="37"/>
      <c r="W85" s="37"/>
      <c r="X85" s="37"/>
      <c r="Y85" s="37"/>
      <c r="Z85" s="37"/>
      <c r="AA85" s="37"/>
      <c r="AB85" s="37"/>
      <c r="AC85" s="37"/>
      <c r="AD85" s="37"/>
      <c r="AE85" s="37"/>
    </row>
    <row r="86" spans="1:65" s="2" customFormat="1" ht="12" customHeight="1">
      <c r="A86" s="37"/>
      <c r="B86" s="38"/>
      <c r="C86" s="32" t="s">
        <v>21</v>
      </c>
      <c r="D86" s="39"/>
      <c r="E86" s="39"/>
      <c r="F86" s="30" t="str">
        <f>F14</f>
        <v>ul. Stránského a Soví, Tábor</v>
      </c>
      <c r="G86" s="39"/>
      <c r="H86" s="39"/>
      <c r="I86" s="32" t="s">
        <v>23</v>
      </c>
      <c r="J86" s="62" t="str">
        <f>IF(J14="","",J14)</f>
        <v>8. 1. 2026</v>
      </c>
      <c r="K86" s="39"/>
      <c r="L86" s="116"/>
      <c r="S86" s="37"/>
      <c r="T86" s="37"/>
      <c r="U86" s="37"/>
      <c r="V86" s="37"/>
      <c r="W86" s="37"/>
      <c r="X86" s="37"/>
      <c r="Y86" s="37"/>
      <c r="Z86" s="37"/>
      <c r="AA86" s="37"/>
      <c r="AB86" s="37"/>
      <c r="AC86" s="37"/>
      <c r="AD86" s="37"/>
      <c r="AE86" s="37"/>
    </row>
    <row r="87" spans="1:65" s="2" customFormat="1" ht="6.95" customHeight="1">
      <c r="A87" s="37"/>
      <c r="B87" s="38"/>
      <c r="C87" s="39"/>
      <c r="D87" s="39"/>
      <c r="E87" s="39"/>
      <c r="F87" s="39"/>
      <c r="G87" s="39"/>
      <c r="H87" s="39"/>
      <c r="I87" s="39"/>
      <c r="J87" s="39"/>
      <c r="K87" s="39"/>
      <c r="L87" s="116"/>
      <c r="S87" s="37"/>
      <c r="T87" s="37"/>
      <c r="U87" s="37"/>
      <c r="V87" s="37"/>
      <c r="W87" s="37"/>
      <c r="X87" s="37"/>
      <c r="Y87" s="37"/>
      <c r="Z87" s="37"/>
      <c r="AA87" s="37"/>
      <c r="AB87" s="37"/>
      <c r="AC87" s="37"/>
      <c r="AD87" s="37"/>
      <c r="AE87" s="37"/>
    </row>
    <row r="88" spans="1:65" s="2" customFormat="1" ht="15.2" customHeight="1">
      <c r="A88" s="37"/>
      <c r="B88" s="38"/>
      <c r="C88" s="32" t="s">
        <v>25</v>
      </c>
      <c r="D88" s="39"/>
      <c r="E88" s="39"/>
      <c r="F88" s="30" t="str">
        <f>E17</f>
        <v>MĚSTO TÁBOR</v>
      </c>
      <c r="G88" s="39"/>
      <c r="H88" s="39"/>
      <c r="I88" s="32" t="s">
        <v>33</v>
      </c>
      <c r="J88" s="35" t="str">
        <f>E23</f>
        <v>Graphic PRO s.r.o.</v>
      </c>
      <c r="K88" s="39"/>
      <c r="L88" s="116"/>
      <c r="S88" s="37"/>
      <c r="T88" s="37"/>
      <c r="U88" s="37"/>
      <c r="V88" s="37"/>
      <c r="W88" s="37"/>
      <c r="X88" s="37"/>
      <c r="Y88" s="37"/>
      <c r="Z88" s="37"/>
      <c r="AA88" s="37"/>
      <c r="AB88" s="37"/>
      <c r="AC88" s="37"/>
      <c r="AD88" s="37"/>
      <c r="AE88" s="37"/>
    </row>
    <row r="89" spans="1:65" s="2" customFormat="1" ht="15.2" customHeight="1">
      <c r="A89" s="37"/>
      <c r="B89" s="38"/>
      <c r="C89" s="32" t="s">
        <v>31</v>
      </c>
      <c r="D89" s="39"/>
      <c r="E89" s="39"/>
      <c r="F89" s="30" t="str">
        <f>IF(E20="","",E20)</f>
        <v>Vyplň údaj</v>
      </c>
      <c r="G89" s="39"/>
      <c r="H89" s="39"/>
      <c r="I89" s="32" t="s">
        <v>38</v>
      </c>
      <c r="J89" s="35" t="str">
        <f>E26</f>
        <v>Ing. Pavel Vochozka</v>
      </c>
      <c r="K89" s="39"/>
      <c r="L89" s="116"/>
      <c r="S89" s="37"/>
      <c r="T89" s="37"/>
      <c r="U89" s="37"/>
      <c r="V89" s="37"/>
      <c r="W89" s="37"/>
      <c r="X89" s="37"/>
      <c r="Y89" s="37"/>
      <c r="Z89" s="37"/>
      <c r="AA89" s="37"/>
      <c r="AB89" s="37"/>
      <c r="AC89" s="37"/>
      <c r="AD89" s="37"/>
      <c r="AE89" s="37"/>
    </row>
    <row r="90" spans="1:65" s="2" customFormat="1" ht="10.35" customHeight="1">
      <c r="A90" s="37"/>
      <c r="B90" s="38"/>
      <c r="C90" s="39"/>
      <c r="D90" s="39"/>
      <c r="E90" s="39"/>
      <c r="F90" s="39"/>
      <c r="G90" s="39"/>
      <c r="H90" s="39"/>
      <c r="I90" s="39"/>
      <c r="J90" s="39"/>
      <c r="K90" s="39"/>
      <c r="L90" s="116"/>
      <c r="S90" s="37"/>
      <c r="T90" s="37"/>
      <c r="U90" s="37"/>
      <c r="V90" s="37"/>
      <c r="W90" s="37"/>
      <c r="X90" s="37"/>
      <c r="Y90" s="37"/>
      <c r="Z90" s="37"/>
      <c r="AA90" s="37"/>
      <c r="AB90" s="37"/>
      <c r="AC90" s="37"/>
      <c r="AD90" s="37"/>
      <c r="AE90" s="37"/>
    </row>
    <row r="91" spans="1:65" s="11" customFormat="1" ht="29.25" customHeight="1">
      <c r="A91" s="154"/>
      <c r="B91" s="155"/>
      <c r="C91" s="156" t="s">
        <v>183</v>
      </c>
      <c r="D91" s="157" t="s">
        <v>62</v>
      </c>
      <c r="E91" s="157" t="s">
        <v>58</v>
      </c>
      <c r="F91" s="157" t="s">
        <v>59</v>
      </c>
      <c r="G91" s="157" t="s">
        <v>184</v>
      </c>
      <c r="H91" s="157" t="s">
        <v>185</v>
      </c>
      <c r="I91" s="157" t="s">
        <v>186</v>
      </c>
      <c r="J91" s="157" t="s">
        <v>176</v>
      </c>
      <c r="K91" s="158" t="s">
        <v>187</v>
      </c>
      <c r="L91" s="159"/>
      <c r="M91" s="71" t="s">
        <v>19</v>
      </c>
      <c r="N91" s="72" t="s">
        <v>47</v>
      </c>
      <c r="O91" s="72" t="s">
        <v>188</v>
      </c>
      <c r="P91" s="72" t="s">
        <v>189</v>
      </c>
      <c r="Q91" s="72" t="s">
        <v>190</v>
      </c>
      <c r="R91" s="72" t="s">
        <v>191</v>
      </c>
      <c r="S91" s="72" t="s">
        <v>192</v>
      </c>
      <c r="T91" s="73" t="s">
        <v>193</v>
      </c>
      <c r="U91" s="154"/>
      <c r="V91" s="154"/>
      <c r="W91" s="154"/>
      <c r="X91" s="154"/>
      <c r="Y91" s="154"/>
      <c r="Z91" s="154"/>
      <c r="AA91" s="154"/>
      <c r="AB91" s="154"/>
      <c r="AC91" s="154"/>
      <c r="AD91" s="154"/>
      <c r="AE91" s="154"/>
    </row>
    <row r="92" spans="1:65" s="2" customFormat="1" ht="22.9" customHeight="1">
      <c r="A92" s="37"/>
      <c r="B92" s="38"/>
      <c r="C92" s="78" t="s">
        <v>194</v>
      </c>
      <c r="D92" s="39"/>
      <c r="E92" s="39"/>
      <c r="F92" s="39"/>
      <c r="G92" s="39"/>
      <c r="H92" s="39"/>
      <c r="I92" s="39"/>
      <c r="J92" s="160">
        <f>BK92</f>
        <v>0</v>
      </c>
      <c r="K92" s="39"/>
      <c r="L92" s="42"/>
      <c r="M92" s="74"/>
      <c r="N92" s="161"/>
      <c r="O92" s="75"/>
      <c r="P92" s="162">
        <f>P93</f>
        <v>0</v>
      </c>
      <c r="Q92" s="75"/>
      <c r="R92" s="162">
        <f>R93</f>
        <v>17.468999999999998</v>
      </c>
      <c r="S92" s="75"/>
      <c r="T92" s="163">
        <f>T93</f>
        <v>0</v>
      </c>
      <c r="U92" s="37"/>
      <c r="V92" s="37"/>
      <c r="W92" s="37"/>
      <c r="X92" s="37"/>
      <c r="Y92" s="37"/>
      <c r="Z92" s="37"/>
      <c r="AA92" s="37"/>
      <c r="AB92" s="37"/>
      <c r="AC92" s="37"/>
      <c r="AD92" s="37"/>
      <c r="AE92" s="37"/>
      <c r="AT92" s="20" t="s">
        <v>76</v>
      </c>
      <c r="AU92" s="20" t="s">
        <v>177</v>
      </c>
      <c r="BK92" s="164">
        <f>BK93</f>
        <v>0</v>
      </c>
    </row>
    <row r="93" spans="1:65" s="12" customFormat="1" ht="25.9" customHeight="1">
      <c r="B93" s="165"/>
      <c r="C93" s="166"/>
      <c r="D93" s="167" t="s">
        <v>76</v>
      </c>
      <c r="E93" s="168" t="s">
        <v>195</v>
      </c>
      <c r="F93" s="168" t="s">
        <v>196</v>
      </c>
      <c r="G93" s="166"/>
      <c r="H93" s="166"/>
      <c r="I93" s="169"/>
      <c r="J93" s="170">
        <f>BK93</f>
        <v>0</v>
      </c>
      <c r="K93" s="166"/>
      <c r="L93" s="171"/>
      <c r="M93" s="172"/>
      <c r="N93" s="173"/>
      <c r="O93" s="173"/>
      <c r="P93" s="174">
        <f>P94+P100+P203+P207</f>
        <v>0</v>
      </c>
      <c r="Q93" s="173"/>
      <c r="R93" s="174">
        <f>R94+R100+R203+R207</f>
        <v>17.468999999999998</v>
      </c>
      <c r="S93" s="173"/>
      <c r="T93" s="175">
        <f>T94+T100+T203+T207</f>
        <v>0</v>
      </c>
      <c r="AR93" s="176" t="s">
        <v>84</v>
      </c>
      <c r="AT93" s="177" t="s">
        <v>76</v>
      </c>
      <c r="AU93" s="177" t="s">
        <v>77</v>
      </c>
      <c r="AY93" s="176" t="s">
        <v>197</v>
      </c>
      <c r="BK93" s="178">
        <f>BK94+BK100+BK203+BK207</f>
        <v>0</v>
      </c>
    </row>
    <row r="94" spans="1:65" s="12" customFormat="1" ht="22.9" customHeight="1">
      <c r="B94" s="165"/>
      <c r="C94" s="166"/>
      <c r="D94" s="167" t="s">
        <v>76</v>
      </c>
      <c r="E94" s="179" t="s">
        <v>84</v>
      </c>
      <c r="F94" s="179" t="s">
        <v>198</v>
      </c>
      <c r="G94" s="166"/>
      <c r="H94" s="166"/>
      <c r="I94" s="169"/>
      <c r="J94" s="180">
        <f>BK94</f>
        <v>0</v>
      </c>
      <c r="K94" s="166"/>
      <c r="L94" s="171"/>
      <c r="M94" s="172"/>
      <c r="N94" s="173"/>
      <c r="O94" s="173"/>
      <c r="P94" s="174">
        <f>SUM(P95:P99)</f>
        <v>0</v>
      </c>
      <c r="Q94" s="173"/>
      <c r="R94" s="174">
        <f>SUM(R95:R99)</f>
        <v>0</v>
      </c>
      <c r="S94" s="173"/>
      <c r="T94" s="175">
        <f>SUM(T95:T99)</f>
        <v>0</v>
      </c>
      <c r="AR94" s="176" t="s">
        <v>84</v>
      </c>
      <c r="AT94" s="177" t="s">
        <v>76</v>
      </c>
      <c r="AU94" s="177" t="s">
        <v>84</v>
      </c>
      <c r="AY94" s="176" t="s">
        <v>197</v>
      </c>
      <c r="BK94" s="178">
        <f>SUM(BK95:BK99)</f>
        <v>0</v>
      </c>
    </row>
    <row r="95" spans="1:65" s="2" customFormat="1" ht="37.9" customHeight="1">
      <c r="A95" s="37"/>
      <c r="B95" s="38"/>
      <c r="C95" s="181" t="s">
        <v>84</v>
      </c>
      <c r="D95" s="181" t="s">
        <v>199</v>
      </c>
      <c r="E95" s="182" t="s">
        <v>1325</v>
      </c>
      <c r="F95" s="183" t="s">
        <v>1326</v>
      </c>
      <c r="G95" s="184" t="s">
        <v>202</v>
      </c>
      <c r="H95" s="185">
        <v>56</v>
      </c>
      <c r="I95" s="186"/>
      <c r="J95" s="187">
        <f>ROUND(I95*H95,2)</f>
        <v>0</v>
      </c>
      <c r="K95" s="183" t="s">
        <v>203</v>
      </c>
      <c r="L95" s="42"/>
      <c r="M95" s="188" t="s">
        <v>19</v>
      </c>
      <c r="N95" s="189" t="s">
        <v>48</v>
      </c>
      <c r="O95" s="67"/>
      <c r="P95" s="190">
        <f>O95*H95</f>
        <v>0</v>
      </c>
      <c r="Q95" s="190">
        <v>0</v>
      </c>
      <c r="R95" s="190">
        <f>Q95*H95</f>
        <v>0</v>
      </c>
      <c r="S95" s="190">
        <v>0</v>
      </c>
      <c r="T95" s="191">
        <f>S95*H95</f>
        <v>0</v>
      </c>
      <c r="U95" s="37"/>
      <c r="V95" s="37"/>
      <c r="W95" s="37"/>
      <c r="X95" s="37"/>
      <c r="Y95" s="37"/>
      <c r="Z95" s="37"/>
      <c r="AA95" s="37"/>
      <c r="AB95" s="37"/>
      <c r="AC95" s="37"/>
      <c r="AD95" s="37"/>
      <c r="AE95" s="37"/>
      <c r="AR95" s="192" t="s">
        <v>204</v>
      </c>
      <c r="AT95" s="192" t="s">
        <v>199</v>
      </c>
      <c r="AU95" s="192" t="s">
        <v>86</v>
      </c>
      <c r="AY95" s="20" t="s">
        <v>197</v>
      </c>
      <c r="BE95" s="193">
        <f>IF(N95="základní",J95,0)</f>
        <v>0</v>
      </c>
      <c r="BF95" s="193">
        <f>IF(N95="snížená",J95,0)</f>
        <v>0</v>
      </c>
      <c r="BG95" s="193">
        <f>IF(N95="zákl. přenesená",J95,0)</f>
        <v>0</v>
      </c>
      <c r="BH95" s="193">
        <f>IF(N95="sníž. přenesená",J95,0)</f>
        <v>0</v>
      </c>
      <c r="BI95" s="193">
        <f>IF(N95="nulová",J95,0)</f>
        <v>0</v>
      </c>
      <c r="BJ95" s="20" t="s">
        <v>84</v>
      </c>
      <c r="BK95" s="193">
        <f>ROUND(I95*H95,2)</f>
        <v>0</v>
      </c>
      <c r="BL95" s="20" t="s">
        <v>204</v>
      </c>
      <c r="BM95" s="192" t="s">
        <v>1327</v>
      </c>
    </row>
    <row r="96" spans="1:65" s="2" customFormat="1" ht="29.25">
      <c r="A96" s="37"/>
      <c r="B96" s="38"/>
      <c r="C96" s="39"/>
      <c r="D96" s="194" t="s">
        <v>206</v>
      </c>
      <c r="E96" s="39"/>
      <c r="F96" s="195" t="s">
        <v>1328</v>
      </c>
      <c r="G96" s="39"/>
      <c r="H96" s="39"/>
      <c r="I96" s="196"/>
      <c r="J96" s="39"/>
      <c r="K96" s="39"/>
      <c r="L96" s="42"/>
      <c r="M96" s="197"/>
      <c r="N96" s="198"/>
      <c r="O96" s="67"/>
      <c r="P96" s="67"/>
      <c r="Q96" s="67"/>
      <c r="R96" s="67"/>
      <c r="S96" s="67"/>
      <c r="T96" s="68"/>
      <c r="U96" s="37"/>
      <c r="V96" s="37"/>
      <c r="W96" s="37"/>
      <c r="X96" s="37"/>
      <c r="Y96" s="37"/>
      <c r="Z96" s="37"/>
      <c r="AA96" s="37"/>
      <c r="AB96" s="37"/>
      <c r="AC96" s="37"/>
      <c r="AD96" s="37"/>
      <c r="AE96" s="37"/>
      <c r="AT96" s="20" t="s">
        <v>206</v>
      </c>
      <c r="AU96" s="20" t="s">
        <v>86</v>
      </c>
    </row>
    <row r="97" spans="1:65" s="2" customFormat="1" ht="11.25">
      <c r="A97" s="37"/>
      <c r="B97" s="38"/>
      <c r="C97" s="39"/>
      <c r="D97" s="199" t="s">
        <v>208</v>
      </c>
      <c r="E97" s="39"/>
      <c r="F97" s="200" t="s">
        <v>1329</v>
      </c>
      <c r="G97" s="39"/>
      <c r="H97" s="39"/>
      <c r="I97" s="196"/>
      <c r="J97" s="39"/>
      <c r="K97" s="39"/>
      <c r="L97" s="42"/>
      <c r="M97" s="197"/>
      <c r="N97" s="198"/>
      <c r="O97" s="67"/>
      <c r="P97" s="67"/>
      <c r="Q97" s="67"/>
      <c r="R97" s="67"/>
      <c r="S97" s="67"/>
      <c r="T97" s="68"/>
      <c r="U97" s="37"/>
      <c r="V97" s="37"/>
      <c r="W97" s="37"/>
      <c r="X97" s="37"/>
      <c r="Y97" s="37"/>
      <c r="Z97" s="37"/>
      <c r="AA97" s="37"/>
      <c r="AB97" s="37"/>
      <c r="AC97" s="37"/>
      <c r="AD97" s="37"/>
      <c r="AE97" s="37"/>
      <c r="AT97" s="20" t="s">
        <v>208</v>
      </c>
      <c r="AU97" s="20" t="s">
        <v>86</v>
      </c>
    </row>
    <row r="98" spans="1:65" s="13" customFormat="1" ht="11.25">
      <c r="B98" s="201"/>
      <c r="C98" s="202"/>
      <c r="D98" s="194" t="s">
        <v>210</v>
      </c>
      <c r="E98" s="203" t="s">
        <v>19</v>
      </c>
      <c r="F98" s="204" t="s">
        <v>1330</v>
      </c>
      <c r="G98" s="202"/>
      <c r="H98" s="203" t="s">
        <v>19</v>
      </c>
      <c r="I98" s="205"/>
      <c r="J98" s="202"/>
      <c r="K98" s="202"/>
      <c r="L98" s="206"/>
      <c r="M98" s="207"/>
      <c r="N98" s="208"/>
      <c r="O98" s="208"/>
      <c r="P98" s="208"/>
      <c r="Q98" s="208"/>
      <c r="R98" s="208"/>
      <c r="S98" s="208"/>
      <c r="T98" s="209"/>
      <c r="AT98" s="210" t="s">
        <v>210</v>
      </c>
      <c r="AU98" s="210" t="s">
        <v>86</v>
      </c>
      <c r="AV98" s="13" t="s">
        <v>84</v>
      </c>
      <c r="AW98" s="13" t="s">
        <v>37</v>
      </c>
      <c r="AX98" s="13" t="s">
        <v>77</v>
      </c>
      <c r="AY98" s="210" t="s">
        <v>197</v>
      </c>
    </row>
    <row r="99" spans="1:65" s="14" customFormat="1" ht="11.25">
      <c r="B99" s="211"/>
      <c r="C99" s="212"/>
      <c r="D99" s="194" t="s">
        <v>210</v>
      </c>
      <c r="E99" s="213" t="s">
        <v>19</v>
      </c>
      <c r="F99" s="214" t="s">
        <v>1331</v>
      </c>
      <c r="G99" s="212"/>
      <c r="H99" s="215">
        <v>56</v>
      </c>
      <c r="I99" s="216"/>
      <c r="J99" s="212"/>
      <c r="K99" s="212"/>
      <c r="L99" s="217"/>
      <c r="M99" s="218"/>
      <c r="N99" s="219"/>
      <c r="O99" s="219"/>
      <c r="P99" s="219"/>
      <c r="Q99" s="219"/>
      <c r="R99" s="219"/>
      <c r="S99" s="219"/>
      <c r="T99" s="220"/>
      <c r="AT99" s="221" t="s">
        <v>210</v>
      </c>
      <c r="AU99" s="221" t="s">
        <v>86</v>
      </c>
      <c r="AV99" s="14" t="s">
        <v>86</v>
      </c>
      <c r="AW99" s="14" t="s">
        <v>37</v>
      </c>
      <c r="AX99" s="14" t="s">
        <v>84</v>
      </c>
      <c r="AY99" s="221" t="s">
        <v>197</v>
      </c>
    </row>
    <row r="100" spans="1:65" s="12" customFormat="1" ht="22.9" customHeight="1">
      <c r="B100" s="165"/>
      <c r="C100" s="166"/>
      <c r="D100" s="167" t="s">
        <v>76</v>
      </c>
      <c r="E100" s="179" t="s">
        <v>347</v>
      </c>
      <c r="F100" s="179" t="s">
        <v>523</v>
      </c>
      <c r="G100" s="166"/>
      <c r="H100" s="166"/>
      <c r="I100" s="169"/>
      <c r="J100" s="180">
        <f>BK100</f>
        <v>0</v>
      </c>
      <c r="K100" s="166"/>
      <c r="L100" s="171"/>
      <c r="M100" s="172"/>
      <c r="N100" s="173"/>
      <c r="O100" s="173"/>
      <c r="P100" s="174">
        <f>SUM(P101:P202)</f>
        <v>0</v>
      </c>
      <c r="Q100" s="173"/>
      <c r="R100" s="174">
        <f>SUM(R101:R202)</f>
        <v>17.468999999999998</v>
      </c>
      <c r="S100" s="173"/>
      <c r="T100" s="175">
        <f>SUM(T101:T202)</f>
        <v>0</v>
      </c>
      <c r="AR100" s="176" t="s">
        <v>84</v>
      </c>
      <c r="AT100" s="177" t="s">
        <v>76</v>
      </c>
      <c r="AU100" s="177" t="s">
        <v>84</v>
      </c>
      <c r="AY100" s="176" t="s">
        <v>197</v>
      </c>
      <c r="BK100" s="178">
        <f>SUM(BK101:BK202)</f>
        <v>0</v>
      </c>
    </row>
    <row r="101" spans="1:65" s="2" customFormat="1" ht="37.9" customHeight="1">
      <c r="A101" s="37"/>
      <c r="B101" s="38"/>
      <c r="C101" s="181" t="s">
        <v>86</v>
      </c>
      <c r="D101" s="181" t="s">
        <v>199</v>
      </c>
      <c r="E101" s="182" t="s">
        <v>524</v>
      </c>
      <c r="F101" s="183" t="s">
        <v>525</v>
      </c>
      <c r="G101" s="184" t="s">
        <v>202</v>
      </c>
      <c r="H101" s="185">
        <v>56</v>
      </c>
      <c r="I101" s="186"/>
      <c r="J101" s="187">
        <f>ROUND(I101*H101,2)</f>
        <v>0</v>
      </c>
      <c r="K101" s="183" t="s">
        <v>203</v>
      </c>
      <c r="L101" s="42"/>
      <c r="M101" s="188" t="s">
        <v>19</v>
      </c>
      <c r="N101" s="189" t="s">
        <v>48</v>
      </c>
      <c r="O101" s="67"/>
      <c r="P101" s="190">
        <f>O101*H101</f>
        <v>0</v>
      </c>
      <c r="Q101" s="190">
        <v>0</v>
      </c>
      <c r="R101" s="190">
        <f>Q101*H101</f>
        <v>0</v>
      </c>
      <c r="S101" s="190">
        <v>0</v>
      </c>
      <c r="T101" s="191">
        <f>S101*H101</f>
        <v>0</v>
      </c>
      <c r="U101" s="37"/>
      <c r="V101" s="37"/>
      <c r="W101" s="37"/>
      <c r="X101" s="37"/>
      <c r="Y101" s="37"/>
      <c r="Z101" s="37"/>
      <c r="AA101" s="37"/>
      <c r="AB101" s="37"/>
      <c r="AC101" s="37"/>
      <c r="AD101" s="37"/>
      <c r="AE101" s="37"/>
      <c r="AR101" s="192" t="s">
        <v>204</v>
      </c>
      <c r="AT101" s="192" t="s">
        <v>199</v>
      </c>
      <c r="AU101" s="192" t="s">
        <v>86</v>
      </c>
      <c r="AY101" s="20" t="s">
        <v>197</v>
      </c>
      <c r="BE101" s="193">
        <f>IF(N101="základní",J101,0)</f>
        <v>0</v>
      </c>
      <c r="BF101" s="193">
        <f>IF(N101="snížená",J101,0)</f>
        <v>0</v>
      </c>
      <c r="BG101" s="193">
        <f>IF(N101="zákl. přenesená",J101,0)</f>
        <v>0</v>
      </c>
      <c r="BH101" s="193">
        <f>IF(N101="sníž. přenesená",J101,0)</f>
        <v>0</v>
      </c>
      <c r="BI101" s="193">
        <f>IF(N101="nulová",J101,0)</f>
        <v>0</v>
      </c>
      <c r="BJ101" s="20" t="s">
        <v>84</v>
      </c>
      <c r="BK101" s="193">
        <f>ROUND(I101*H101,2)</f>
        <v>0</v>
      </c>
      <c r="BL101" s="20" t="s">
        <v>204</v>
      </c>
      <c r="BM101" s="192" t="s">
        <v>1332</v>
      </c>
    </row>
    <row r="102" spans="1:65" s="2" customFormat="1" ht="29.25">
      <c r="A102" s="37"/>
      <c r="B102" s="38"/>
      <c r="C102" s="39"/>
      <c r="D102" s="194" t="s">
        <v>206</v>
      </c>
      <c r="E102" s="39"/>
      <c r="F102" s="195" t="s">
        <v>527</v>
      </c>
      <c r="G102" s="39"/>
      <c r="H102" s="39"/>
      <c r="I102" s="196"/>
      <c r="J102" s="39"/>
      <c r="K102" s="39"/>
      <c r="L102" s="42"/>
      <c r="M102" s="197"/>
      <c r="N102" s="198"/>
      <c r="O102" s="67"/>
      <c r="P102" s="67"/>
      <c r="Q102" s="67"/>
      <c r="R102" s="67"/>
      <c r="S102" s="67"/>
      <c r="T102" s="68"/>
      <c r="U102" s="37"/>
      <c r="V102" s="37"/>
      <c r="W102" s="37"/>
      <c r="X102" s="37"/>
      <c r="Y102" s="37"/>
      <c r="Z102" s="37"/>
      <c r="AA102" s="37"/>
      <c r="AB102" s="37"/>
      <c r="AC102" s="37"/>
      <c r="AD102" s="37"/>
      <c r="AE102" s="37"/>
      <c r="AT102" s="20" t="s">
        <v>206</v>
      </c>
      <c r="AU102" s="20" t="s">
        <v>86</v>
      </c>
    </row>
    <row r="103" spans="1:65" s="2" customFormat="1" ht="11.25">
      <c r="A103" s="37"/>
      <c r="B103" s="38"/>
      <c r="C103" s="39"/>
      <c r="D103" s="199" t="s">
        <v>208</v>
      </c>
      <c r="E103" s="39"/>
      <c r="F103" s="200" t="s">
        <v>528</v>
      </c>
      <c r="G103" s="39"/>
      <c r="H103" s="39"/>
      <c r="I103" s="196"/>
      <c r="J103" s="39"/>
      <c r="K103" s="39"/>
      <c r="L103" s="42"/>
      <c r="M103" s="197"/>
      <c r="N103" s="198"/>
      <c r="O103" s="67"/>
      <c r="P103" s="67"/>
      <c r="Q103" s="67"/>
      <c r="R103" s="67"/>
      <c r="S103" s="67"/>
      <c r="T103" s="68"/>
      <c r="U103" s="37"/>
      <c r="V103" s="37"/>
      <c r="W103" s="37"/>
      <c r="X103" s="37"/>
      <c r="Y103" s="37"/>
      <c r="Z103" s="37"/>
      <c r="AA103" s="37"/>
      <c r="AB103" s="37"/>
      <c r="AC103" s="37"/>
      <c r="AD103" s="37"/>
      <c r="AE103" s="37"/>
      <c r="AT103" s="20" t="s">
        <v>208</v>
      </c>
      <c r="AU103" s="20" t="s">
        <v>86</v>
      </c>
    </row>
    <row r="104" spans="1:65" s="13" customFormat="1" ht="22.5">
      <c r="B104" s="201"/>
      <c r="C104" s="202"/>
      <c r="D104" s="194" t="s">
        <v>210</v>
      </c>
      <c r="E104" s="203" t="s">
        <v>19</v>
      </c>
      <c r="F104" s="204" t="s">
        <v>1333</v>
      </c>
      <c r="G104" s="202"/>
      <c r="H104" s="203" t="s">
        <v>19</v>
      </c>
      <c r="I104" s="205"/>
      <c r="J104" s="202"/>
      <c r="K104" s="202"/>
      <c r="L104" s="206"/>
      <c r="M104" s="207"/>
      <c r="N104" s="208"/>
      <c r="O104" s="208"/>
      <c r="P104" s="208"/>
      <c r="Q104" s="208"/>
      <c r="R104" s="208"/>
      <c r="S104" s="208"/>
      <c r="T104" s="209"/>
      <c r="AT104" s="210" t="s">
        <v>210</v>
      </c>
      <c r="AU104" s="210" t="s">
        <v>86</v>
      </c>
      <c r="AV104" s="13" t="s">
        <v>84</v>
      </c>
      <c r="AW104" s="13" t="s">
        <v>37</v>
      </c>
      <c r="AX104" s="13" t="s">
        <v>77</v>
      </c>
      <c r="AY104" s="210" t="s">
        <v>197</v>
      </c>
    </row>
    <row r="105" spans="1:65" s="14" customFormat="1" ht="11.25">
      <c r="B105" s="211"/>
      <c r="C105" s="212"/>
      <c r="D105" s="194" t="s">
        <v>210</v>
      </c>
      <c r="E105" s="213" t="s">
        <v>19</v>
      </c>
      <c r="F105" s="214" t="s">
        <v>1331</v>
      </c>
      <c r="G105" s="212"/>
      <c r="H105" s="215">
        <v>56</v>
      </c>
      <c r="I105" s="216"/>
      <c r="J105" s="212"/>
      <c r="K105" s="212"/>
      <c r="L105" s="217"/>
      <c r="M105" s="218"/>
      <c r="N105" s="219"/>
      <c r="O105" s="219"/>
      <c r="P105" s="219"/>
      <c r="Q105" s="219"/>
      <c r="R105" s="219"/>
      <c r="S105" s="219"/>
      <c r="T105" s="220"/>
      <c r="AT105" s="221" t="s">
        <v>210</v>
      </c>
      <c r="AU105" s="221" t="s">
        <v>86</v>
      </c>
      <c r="AV105" s="14" t="s">
        <v>86</v>
      </c>
      <c r="AW105" s="14" t="s">
        <v>37</v>
      </c>
      <c r="AX105" s="14" t="s">
        <v>84</v>
      </c>
      <c r="AY105" s="221" t="s">
        <v>197</v>
      </c>
    </row>
    <row r="106" spans="1:65" s="2" customFormat="1" ht="24.2" customHeight="1">
      <c r="A106" s="37"/>
      <c r="B106" s="38"/>
      <c r="C106" s="181" t="s">
        <v>151</v>
      </c>
      <c r="D106" s="181" t="s">
        <v>199</v>
      </c>
      <c r="E106" s="182" t="s">
        <v>1334</v>
      </c>
      <c r="F106" s="183" t="s">
        <v>1335</v>
      </c>
      <c r="G106" s="184" t="s">
        <v>202</v>
      </c>
      <c r="H106" s="185">
        <v>56</v>
      </c>
      <c r="I106" s="186"/>
      <c r="J106" s="187">
        <f>ROUND(I106*H106,2)</f>
        <v>0</v>
      </c>
      <c r="K106" s="183" t="s">
        <v>469</v>
      </c>
      <c r="L106" s="42"/>
      <c r="M106" s="188" t="s">
        <v>19</v>
      </c>
      <c r="N106" s="189" t="s">
        <v>48</v>
      </c>
      <c r="O106" s="67"/>
      <c r="P106" s="190">
        <f>O106*H106</f>
        <v>0</v>
      </c>
      <c r="Q106" s="190">
        <v>0</v>
      </c>
      <c r="R106" s="190">
        <f>Q106*H106</f>
        <v>0</v>
      </c>
      <c r="S106" s="190">
        <v>0</v>
      </c>
      <c r="T106" s="191">
        <f>S106*H106</f>
        <v>0</v>
      </c>
      <c r="U106" s="37"/>
      <c r="V106" s="37"/>
      <c r="W106" s="37"/>
      <c r="X106" s="37"/>
      <c r="Y106" s="37"/>
      <c r="Z106" s="37"/>
      <c r="AA106" s="37"/>
      <c r="AB106" s="37"/>
      <c r="AC106" s="37"/>
      <c r="AD106" s="37"/>
      <c r="AE106" s="37"/>
      <c r="AR106" s="192" t="s">
        <v>204</v>
      </c>
      <c r="AT106" s="192" t="s">
        <v>199</v>
      </c>
      <c r="AU106" s="192" t="s">
        <v>86</v>
      </c>
      <c r="AY106" s="20" t="s">
        <v>197</v>
      </c>
      <c r="BE106" s="193">
        <f>IF(N106="základní",J106,0)</f>
        <v>0</v>
      </c>
      <c r="BF106" s="193">
        <f>IF(N106="snížená",J106,0)</f>
        <v>0</v>
      </c>
      <c r="BG106" s="193">
        <f>IF(N106="zákl. přenesená",J106,0)</f>
        <v>0</v>
      </c>
      <c r="BH106" s="193">
        <f>IF(N106="sníž. přenesená",J106,0)</f>
        <v>0</v>
      </c>
      <c r="BI106" s="193">
        <f>IF(N106="nulová",J106,0)</f>
        <v>0</v>
      </c>
      <c r="BJ106" s="20" t="s">
        <v>84</v>
      </c>
      <c r="BK106" s="193">
        <f>ROUND(I106*H106,2)</f>
        <v>0</v>
      </c>
      <c r="BL106" s="20" t="s">
        <v>204</v>
      </c>
      <c r="BM106" s="192" t="s">
        <v>1336</v>
      </c>
    </row>
    <row r="107" spans="1:65" s="2" customFormat="1" ht="19.5">
      <c r="A107" s="37"/>
      <c r="B107" s="38"/>
      <c r="C107" s="39"/>
      <c r="D107" s="194" t="s">
        <v>206</v>
      </c>
      <c r="E107" s="39"/>
      <c r="F107" s="195" t="s">
        <v>1335</v>
      </c>
      <c r="G107" s="39"/>
      <c r="H107" s="39"/>
      <c r="I107" s="196"/>
      <c r="J107" s="39"/>
      <c r="K107" s="39"/>
      <c r="L107" s="42"/>
      <c r="M107" s="197"/>
      <c r="N107" s="198"/>
      <c r="O107" s="67"/>
      <c r="P107" s="67"/>
      <c r="Q107" s="67"/>
      <c r="R107" s="67"/>
      <c r="S107" s="67"/>
      <c r="T107" s="68"/>
      <c r="U107" s="37"/>
      <c r="V107" s="37"/>
      <c r="W107" s="37"/>
      <c r="X107" s="37"/>
      <c r="Y107" s="37"/>
      <c r="Z107" s="37"/>
      <c r="AA107" s="37"/>
      <c r="AB107" s="37"/>
      <c r="AC107" s="37"/>
      <c r="AD107" s="37"/>
      <c r="AE107" s="37"/>
      <c r="AT107" s="20" t="s">
        <v>206</v>
      </c>
      <c r="AU107" s="20" t="s">
        <v>86</v>
      </c>
    </row>
    <row r="108" spans="1:65" s="13" customFormat="1" ht="22.5">
      <c r="B108" s="201"/>
      <c r="C108" s="202"/>
      <c r="D108" s="194" t="s">
        <v>210</v>
      </c>
      <c r="E108" s="203" t="s">
        <v>19</v>
      </c>
      <c r="F108" s="204" t="s">
        <v>1337</v>
      </c>
      <c r="G108" s="202"/>
      <c r="H108" s="203" t="s">
        <v>19</v>
      </c>
      <c r="I108" s="205"/>
      <c r="J108" s="202"/>
      <c r="K108" s="202"/>
      <c r="L108" s="206"/>
      <c r="M108" s="207"/>
      <c r="N108" s="208"/>
      <c r="O108" s="208"/>
      <c r="P108" s="208"/>
      <c r="Q108" s="208"/>
      <c r="R108" s="208"/>
      <c r="S108" s="208"/>
      <c r="T108" s="209"/>
      <c r="AT108" s="210" t="s">
        <v>210</v>
      </c>
      <c r="AU108" s="210" t="s">
        <v>86</v>
      </c>
      <c r="AV108" s="13" t="s">
        <v>84</v>
      </c>
      <c r="AW108" s="13" t="s">
        <v>37</v>
      </c>
      <c r="AX108" s="13" t="s">
        <v>77</v>
      </c>
      <c r="AY108" s="210" t="s">
        <v>197</v>
      </c>
    </row>
    <row r="109" spans="1:65" s="14" customFormat="1" ht="11.25">
      <c r="B109" s="211"/>
      <c r="C109" s="212"/>
      <c r="D109" s="194" t="s">
        <v>210</v>
      </c>
      <c r="E109" s="213" t="s">
        <v>19</v>
      </c>
      <c r="F109" s="214" t="s">
        <v>1331</v>
      </c>
      <c r="G109" s="212"/>
      <c r="H109" s="215">
        <v>56</v>
      </c>
      <c r="I109" s="216"/>
      <c r="J109" s="212"/>
      <c r="K109" s="212"/>
      <c r="L109" s="217"/>
      <c r="M109" s="218"/>
      <c r="N109" s="219"/>
      <c r="O109" s="219"/>
      <c r="P109" s="219"/>
      <c r="Q109" s="219"/>
      <c r="R109" s="219"/>
      <c r="S109" s="219"/>
      <c r="T109" s="220"/>
      <c r="AT109" s="221" t="s">
        <v>210</v>
      </c>
      <c r="AU109" s="221" t="s">
        <v>86</v>
      </c>
      <c r="AV109" s="14" t="s">
        <v>86</v>
      </c>
      <c r="AW109" s="14" t="s">
        <v>37</v>
      </c>
      <c r="AX109" s="14" t="s">
        <v>84</v>
      </c>
      <c r="AY109" s="221" t="s">
        <v>197</v>
      </c>
    </row>
    <row r="110" spans="1:65" s="2" customFormat="1" ht="16.5" customHeight="1">
      <c r="A110" s="37"/>
      <c r="B110" s="38"/>
      <c r="C110" s="237" t="s">
        <v>204</v>
      </c>
      <c r="D110" s="237" t="s">
        <v>452</v>
      </c>
      <c r="E110" s="238" t="s">
        <v>1338</v>
      </c>
      <c r="F110" s="239" t="s">
        <v>1339</v>
      </c>
      <c r="G110" s="240" t="s">
        <v>323</v>
      </c>
      <c r="H110" s="241">
        <v>5.1449999999999996</v>
      </c>
      <c r="I110" s="242"/>
      <c r="J110" s="243">
        <f>ROUND(I110*H110,2)</f>
        <v>0</v>
      </c>
      <c r="K110" s="239" t="s">
        <v>203</v>
      </c>
      <c r="L110" s="244"/>
      <c r="M110" s="245" t="s">
        <v>19</v>
      </c>
      <c r="N110" s="246" t="s">
        <v>48</v>
      </c>
      <c r="O110" s="67"/>
      <c r="P110" s="190">
        <f>O110*H110</f>
        <v>0</v>
      </c>
      <c r="Q110" s="190">
        <v>1</v>
      </c>
      <c r="R110" s="190">
        <f>Q110*H110</f>
        <v>5.1449999999999996</v>
      </c>
      <c r="S110" s="190">
        <v>0</v>
      </c>
      <c r="T110" s="191">
        <f>S110*H110</f>
        <v>0</v>
      </c>
      <c r="U110" s="37"/>
      <c r="V110" s="37"/>
      <c r="W110" s="37"/>
      <c r="X110" s="37"/>
      <c r="Y110" s="37"/>
      <c r="Z110" s="37"/>
      <c r="AA110" s="37"/>
      <c r="AB110" s="37"/>
      <c r="AC110" s="37"/>
      <c r="AD110" s="37"/>
      <c r="AE110" s="37"/>
      <c r="AR110" s="192" t="s">
        <v>265</v>
      </c>
      <c r="AT110" s="192" t="s">
        <v>452</v>
      </c>
      <c r="AU110" s="192" t="s">
        <v>86</v>
      </c>
      <c r="AY110" s="20" t="s">
        <v>197</v>
      </c>
      <c r="BE110" s="193">
        <f>IF(N110="základní",J110,0)</f>
        <v>0</v>
      </c>
      <c r="BF110" s="193">
        <f>IF(N110="snížená",J110,0)</f>
        <v>0</v>
      </c>
      <c r="BG110" s="193">
        <f>IF(N110="zákl. přenesená",J110,0)</f>
        <v>0</v>
      </c>
      <c r="BH110" s="193">
        <f>IF(N110="sníž. přenesená",J110,0)</f>
        <v>0</v>
      </c>
      <c r="BI110" s="193">
        <f>IF(N110="nulová",J110,0)</f>
        <v>0</v>
      </c>
      <c r="BJ110" s="20" t="s">
        <v>84</v>
      </c>
      <c r="BK110" s="193">
        <f>ROUND(I110*H110,2)</f>
        <v>0</v>
      </c>
      <c r="BL110" s="20" t="s">
        <v>204</v>
      </c>
      <c r="BM110" s="192" t="s">
        <v>1340</v>
      </c>
    </row>
    <row r="111" spans="1:65" s="2" customFormat="1" ht="11.25">
      <c r="A111" s="37"/>
      <c r="B111" s="38"/>
      <c r="C111" s="39"/>
      <c r="D111" s="194" t="s">
        <v>206</v>
      </c>
      <c r="E111" s="39"/>
      <c r="F111" s="195" t="s">
        <v>1339</v>
      </c>
      <c r="G111" s="39"/>
      <c r="H111" s="39"/>
      <c r="I111" s="196"/>
      <c r="J111" s="39"/>
      <c r="K111" s="39"/>
      <c r="L111" s="42"/>
      <c r="M111" s="197"/>
      <c r="N111" s="198"/>
      <c r="O111" s="67"/>
      <c r="P111" s="67"/>
      <c r="Q111" s="67"/>
      <c r="R111" s="67"/>
      <c r="S111" s="67"/>
      <c r="T111" s="68"/>
      <c r="U111" s="37"/>
      <c r="V111" s="37"/>
      <c r="W111" s="37"/>
      <c r="X111" s="37"/>
      <c r="Y111" s="37"/>
      <c r="Z111" s="37"/>
      <c r="AA111" s="37"/>
      <c r="AB111" s="37"/>
      <c r="AC111" s="37"/>
      <c r="AD111" s="37"/>
      <c r="AE111" s="37"/>
      <c r="AT111" s="20" t="s">
        <v>206</v>
      </c>
      <c r="AU111" s="20" t="s">
        <v>86</v>
      </c>
    </row>
    <row r="112" spans="1:65" s="13" customFormat="1" ht="11.25">
      <c r="B112" s="201"/>
      <c r="C112" s="202"/>
      <c r="D112" s="194" t="s">
        <v>210</v>
      </c>
      <c r="E112" s="203" t="s">
        <v>19</v>
      </c>
      <c r="F112" s="204" t="s">
        <v>1341</v>
      </c>
      <c r="G112" s="202"/>
      <c r="H112" s="203" t="s">
        <v>19</v>
      </c>
      <c r="I112" s="205"/>
      <c r="J112" s="202"/>
      <c r="K112" s="202"/>
      <c r="L112" s="206"/>
      <c r="M112" s="207"/>
      <c r="N112" s="208"/>
      <c r="O112" s="208"/>
      <c r="P112" s="208"/>
      <c r="Q112" s="208"/>
      <c r="R112" s="208"/>
      <c r="S112" s="208"/>
      <c r="T112" s="209"/>
      <c r="AT112" s="210" t="s">
        <v>210</v>
      </c>
      <c r="AU112" s="210" t="s">
        <v>86</v>
      </c>
      <c r="AV112" s="13" t="s">
        <v>84</v>
      </c>
      <c r="AW112" s="13" t="s">
        <v>37</v>
      </c>
      <c r="AX112" s="13" t="s">
        <v>77</v>
      </c>
      <c r="AY112" s="210" t="s">
        <v>197</v>
      </c>
    </row>
    <row r="113" spans="1:65" s="13" customFormat="1" ht="11.25">
      <c r="B113" s="201"/>
      <c r="C113" s="202"/>
      <c r="D113" s="194" t="s">
        <v>210</v>
      </c>
      <c r="E113" s="203" t="s">
        <v>19</v>
      </c>
      <c r="F113" s="204" t="s">
        <v>1342</v>
      </c>
      <c r="G113" s="202"/>
      <c r="H113" s="203" t="s">
        <v>19</v>
      </c>
      <c r="I113" s="205"/>
      <c r="J113" s="202"/>
      <c r="K113" s="202"/>
      <c r="L113" s="206"/>
      <c r="M113" s="207"/>
      <c r="N113" s="208"/>
      <c r="O113" s="208"/>
      <c r="P113" s="208"/>
      <c r="Q113" s="208"/>
      <c r="R113" s="208"/>
      <c r="S113" s="208"/>
      <c r="T113" s="209"/>
      <c r="AT113" s="210" t="s">
        <v>210</v>
      </c>
      <c r="AU113" s="210" t="s">
        <v>86</v>
      </c>
      <c r="AV113" s="13" t="s">
        <v>84</v>
      </c>
      <c r="AW113" s="13" t="s">
        <v>37</v>
      </c>
      <c r="AX113" s="13" t="s">
        <v>77</v>
      </c>
      <c r="AY113" s="210" t="s">
        <v>197</v>
      </c>
    </row>
    <row r="114" spans="1:65" s="14" customFormat="1" ht="11.25">
      <c r="B114" s="211"/>
      <c r="C114" s="212"/>
      <c r="D114" s="194" t="s">
        <v>210</v>
      </c>
      <c r="E114" s="213" t="s">
        <v>19</v>
      </c>
      <c r="F114" s="214" t="s">
        <v>1343</v>
      </c>
      <c r="G114" s="212"/>
      <c r="H114" s="215">
        <v>5.1449999999999996</v>
      </c>
      <c r="I114" s="216"/>
      <c r="J114" s="212"/>
      <c r="K114" s="212"/>
      <c r="L114" s="217"/>
      <c r="M114" s="218"/>
      <c r="N114" s="219"/>
      <c r="O114" s="219"/>
      <c r="P114" s="219"/>
      <c r="Q114" s="219"/>
      <c r="R114" s="219"/>
      <c r="S114" s="219"/>
      <c r="T114" s="220"/>
      <c r="AT114" s="221" t="s">
        <v>210</v>
      </c>
      <c r="AU114" s="221" t="s">
        <v>86</v>
      </c>
      <c r="AV114" s="14" t="s">
        <v>86</v>
      </c>
      <c r="AW114" s="14" t="s">
        <v>37</v>
      </c>
      <c r="AX114" s="14" t="s">
        <v>84</v>
      </c>
      <c r="AY114" s="221" t="s">
        <v>197</v>
      </c>
    </row>
    <row r="115" spans="1:65" s="2" customFormat="1" ht="24.2" customHeight="1">
      <c r="A115" s="37"/>
      <c r="B115" s="38"/>
      <c r="C115" s="181" t="s">
        <v>237</v>
      </c>
      <c r="D115" s="181" t="s">
        <v>199</v>
      </c>
      <c r="E115" s="182" t="s">
        <v>536</v>
      </c>
      <c r="F115" s="183" t="s">
        <v>537</v>
      </c>
      <c r="G115" s="184" t="s">
        <v>202</v>
      </c>
      <c r="H115" s="185">
        <v>56</v>
      </c>
      <c r="I115" s="186"/>
      <c r="J115" s="187">
        <f>ROUND(I115*H115,2)</f>
        <v>0</v>
      </c>
      <c r="K115" s="183" t="s">
        <v>203</v>
      </c>
      <c r="L115" s="42"/>
      <c r="M115" s="188" t="s">
        <v>19</v>
      </c>
      <c r="N115" s="189" t="s">
        <v>48</v>
      </c>
      <c r="O115" s="67"/>
      <c r="P115" s="190">
        <f>O115*H115</f>
        <v>0</v>
      </c>
      <c r="Q115" s="190">
        <v>0</v>
      </c>
      <c r="R115" s="190">
        <f>Q115*H115</f>
        <v>0</v>
      </c>
      <c r="S115" s="190">
        <v>0</v>
      </c>
      <c r="T115" s="191">
        <f>S115*H115</f>
        <v>0</v>
      </c>
      <c r="U115" s="37"/>
      <c r="V115" s="37"/>
      <c r="W115" s="37"/>
      <c r="X115" s="37"/>
      <c r="Y115" s="37"/>
      <c r="Z115" s="37"/>
      <c r="AA115" s="37"/>
      <c r="AB115" s="37"/>
      <c r="AC115" s="37"/>
      <c r="AD115" s="37"/>
      <c r="AE115" s="37"/>
      <c r="AR115" s="192" t="s">
        <v>204</v>
      </c>
      <c r="AT115" s="192" t="s">
        <v>199</v>
      </c>
      <c r="AU115" s="192" t="s">
        <v>86</v>
      </c>
      <c r="AY115" s="20" t="s">
        <v>197</v>
      </c>
      <c r="BE115" s="193">
        <f>IF(N115="základní",J115,0)</f>
        <v>0</v>
      </c>
      <c r="BF115" s="193">
        <f>IF(N115="snížená",J115,0)</f>
        <v>0</v>
      </c>
      <c r="BG115" s="193">
        <f>IF(N115="zákl. přenesená",J115,0)</f>
        <v>0</v>
      </c>
      <c r="BH115" s="193">
        <f>IF(N115="sníž. přenesená",J115,0)</f>
        <v>0</v>
      </c>
      <c r="BI115" s="193">
        <f>IF(N115="nulová",J115,0)</f>
        <v>0</v>
      </c>
      <c r="BJ115" s="20" t="s">
        <v>84</v>
      </c>
      <c r="BK115" s="193">
        <f>ROUND(I115*H115,2)</f>
        <v>0</v>
      </c>
      <c r="BL115" s="20" t="s">
        <v>204</v>
      </c>
      <c r="BM115" s="192" t="s">
        <v>1344</v>
      </c>
    </row>
    <row r="116" spans="1:65" s="2" customFormat="1" ht="19.5">
      <c r="A116" s="37"/>
      <c r="B116" s="38"/>
      <c r="C116" s="39"/>
      <c r="D116" s="194" t="s">
        <v>206</v>
      </c>
      <c r="E116" s="39"/>
      <c r="F116" s="195" t="s">
        <v>539</v>
      </c>
      <c r="G116" s="39"/>
      <c r="H116" s="39"/>
      <c r="I116" s="196"/>
      <c r="J116" s="39"/>
      <c r="K116" s="39"/>
      <c r="L116" s="42"/>
      <c r="M116" s="197"/>
      <c r="N116" s="198"/>
      <c r="O116" s="67"/>
      <c r="P116" s="67"/>
      <c r="Q116" s="67"/>
      <c r="R116" s="67"/>
      <c r="S116" s="67"/>
      <c r="T116" s="68"/>
      <c r="U116" s="37"/>
      <c r="V116" s="37"/>
      <c r="W116" s="37"/>
      <c r="X116" s="37"/>
      <c r="Y116" s="37"/>
      <c r="Z116" s="37"/>
      <c r="AA116" s="37"/>
      <c r="AB116" s="37"/>
      <c r="AC116" s="37"/>
      <c r="AD116" s="37"/>
      <c r="AE116" s="37"/>
      <c r="AT116" s="20" t="s">
        <v>206</v>
      </c>
      <c r="AU116" s="20" t="s">
        <v>86</v>
      </c>
    </row>
    <row r="117" spans="1:65" s="2" customFormat="1" ht="11.25">
      <c r="A117" s="37"/>
      <c r="B117" s="38"/>
      <c r="C117" s="39"/>
      <c r="D117" s="199" t="s">
        <v>208</v>
      </c>
      <c r="E117" s="39"/>
      <c r="F117" s="200" t="s">
        <v>540</v>
      </c>
      <c r="G117" s="39"/>
      <c r="H117" s="39"/>
      <c r="I117" s="196"/>
      <c r="J117" s="39"/>
      <c r="K117" s="39"/>
      <c r="L117" s="42"/>
      <c r="M117" s="197"/>
      <c r="N117" s="198"/>
      <c r="O117" s="67"/>
      <c r="P117" s="67"/>
      <c r="Q117" s="67"/>
      <c r="R117" s="67"/>
      <c r="S117" s="67"/>
      <c r="T117" s="68"/>
      <c r="U117" s="37"/>
      <c r="V117" s="37"/>
      <c r="W117" s="37"/>
      <c r="X117" s="37"/>
      <c r="Y117" s="37"/>
      <c r="Z117" s="37"/>
      <c r="AA117" s="37"/>
      <c r="AB117" s="37"/>
      <c r="AC117" s="37"/>
      <c r="AD117" s="37"/>
      <c r="AE117" s="37"/>
      <c r="AT117" s="20" t="s">
        <v>208</v>
      </c>
      <c r="AU117" s="20" t="s">
        <v>86</v>
      </c>
    </row>
    <row r="118" spans="1:65" s="13" customFormat="1" ht="22.5">
      <c r="B118" s="201"/>
      <c r="C118" s="202"/>
      <c r="D118" s="194" t="s">
        <v>210</v>
      </c>
      <c r="E118" s="203" t="s">
        <v>19</v>
      </c>
      <c r="F118" s="204" t="s">
        <v>1345</v>
      </c>
      <c r="G118" s="202"/>
      <c r="H118" s="203" t="s">
        <v>19</v>
      </c>
      <c r="I118" s="205"/>
      <c r="J118" s="202"/>
      <c r="K118" s="202"/>
      <c r="L118" s="206"/>
      <c r="M118" s="207"/>
      <c r="N118" s="208"/>
      <c r="O118" s="208"/>
      <c r="P118" s="208"/>
      <c r="Q118" s="208"/>
      <c r="R118" s="208"/>
      <c r="S118" s="208"/>
      <c r="T118" s="209"/>
      <c r="AT118" s="210" t="s">
        <v>210</v>
      </c>
      <c r="AU118" s="210" t="s">
        <v>86</v>
      </c>
      <c r="AV118" s="13" t="s">
        <v>84</v>
      </c>
      <c r="AW118" s="13" t="s">
        <v>37</v>
      </c>
      <c r="AX118" s="13" t="s">
        <v>77</v>
      </c>
      <c r="AY118" s="210" t="s">
        <v>197</v>
      </c>
    </row>
    <row r="119" spans="1:65" s="13" customFormat="1" ht="11.25">
      <c r="B119" s="201"/>
      <c r="C119" s="202"/>
      <c r="D119" s="194" t="s">
        <v>210</v>
      </c>
      <c r="E119" s="203" t="s">
        <v>19</v>
      </c>
      <c r="F119" s="204" t="s">
        <v>1346</v>
      </c>
      <c r="G119" s="202"/>
      <c r="H119" s="203" t="s">
        <v>19</v>
      </c>
      <c r="I119" s="205"/>
      <c r="J119" s="202"/>
      <c r="K119" s="202"/>
      <c r="L119" s="206"/>
      <c r="M119" s="207"/>
      <c r="N119" s="208"/>
      <c r="O119" s="208"/>
      <c r="P119" s="208"/>
      <c r="Q119" s="208"/>
      <c r="R119" s="208"/>
      <c r="S119" s="208"/>
      <c r="T119" s="209"/>
      <c r="AT119" s="210" t="s">
        <v>210</v>
      </c>
      <c r="AU119" s="210" t="s">
        <v>86</v>
      </c>
      <c r="AV119" s="13" t="s">
        <v>84</v>
      </c>
      <c r="AW119" s="13" t="s">
        <v>37</v>
      </c>
      <c r="AX119" s="13" t="s">
        <v>77</v>
      </c>
      <c r="AY119" s="210" t="s">
        <v>197</v>
      </c>
    </row>
    <row r="120" spans="1:65" s="14" customFormat="1" ht="11.25">
      <c r="B120" s="211"/>
      <c r="C120" s="212"/>
      <c r="D120" s="194" t="s">
        <v>210</v>
      </c>
      <c r="E120" s="213" t="s">
        <v>19</v>
      </c>
      <c r="F120" s="214" t="s">
        <v>1331</v>
      </c>
      <c r="G120" s="212"/>
      <c r="H120" s="215">
        <v>56</v>
      </c>
      <c r="I120" s="216"/>
      <c r="J120" s="212"/>
      <c r="K120" s="212"/>
      <c r="L120" s="217"/>
      <c r="M120" s="218"/>
      <c r="N120" s="219"/>
      <c r="O120" s="219"/>
      <c r="P120" s="219"/>
      <c r="Q120" s="219"/>
      <c r="R120" s="219"/>
      <c r="S120" s="219"/>
      <c r="T120" s="220"/>
      <c r="AT120" s="221" t="s">
        <v>210</v>
      </c>
      <c r="AU120" s="221" t="s">
        <v>86</v>
      </c>
      <c r="AV120" s="14" t="s">
        <v>86</v>
      </c>
      <c r="AW120" s="14" t="s">
        <v>37</v>
      </c>
      <c r="AX120" s="14" t="s">
        <v>84</v>
      </c>
      <c r="AY120" s="221" t="s">
        <v>197</v>
      </c>
    </row>
    <row r="121" spans="1:65" s="2" customFormat="1" ht="24.2" customHeight="1">
      <c r="A121" s="37"/>
      <c r="B121" s="38"/>
      <c r="C121" s="237" t="s">
        <v>246</v>
      </c>
      <c r="D121" s="237" t="s">
        <v>452</v>
      </c>
      <c r="E121" s="238" t="s">
        <v>1347</v>
      </c>
      <c r="F121" s="239" t="s">
        <v>1348</v>
      </c>
      <c r="G121" s="240" t="s">
        <v>323</v>
      </c>
      <c r="H121" s="241">
        <v>7.28</v>
      </c>
      <c r="I121" s="242"/>
      <c r="J121" s="243">
        <f>ROUND(I121*H121,2)</f>
        <v>0</v>
      </c>
      <c r="K121" s="239" t="s">
        <v>1349</v>
      </c>
      <c r="L121" s="244"/>
      <c r="M121" s="245" t="s">
        <v>19</v>
      </c>
      <c r="N121" s="246" t="s">
        <v>48</v>
      </c>
      <c r="O121" s="67"/>
      <c r="P121" s="190">
        <f>O121*H121</f>
        <v>0</v>
      </c>
      <c r="Q121" s="190">
        <v>1</v>
      </c>
      <c r="R121" s="190">
        <f>Q121*H121</f>
        <v>7.28</v>
      </c>
      <c r="S121" s="190">
        <v>0</v>
      </c>
      <c r="T121" s="191">
        <f>S121*H121</f>
        <v>0</v>
      </c>
      <c r="U121" s="37"/>
      <c r="V121" s="37"/>
      <c r="W121" s="37"/>
      <c r="X121" s="37"/>
      <c r="Y121" s="37"/>
      <c r="Z121" s="37"/>
      <c r="AA121" s="37"/>
      <c r="AB121" s="37"/>
      <c r="AC121" s="37"/>
      <c r="AD121" s="37"/>
      <c r="AE121" s="37"/>
      <c r="AR121" s="192" t="s">
        <v>265</v>
      </c>
      <c r="AT121" s="192" t="s">
        <v>452</v>
      </c>
      <c r="AU121" s="192" t="s">
        <v>86</v>
      </c>
      <c r="AY121" s="20" t="s">
        <v>197</v>
      </c>
      <c r="BE121" s="193">
        <f>IF(N121="základní",J121,0)</f>
        <v>0</v>
      </c>
      <c r="BF121" s="193">
        <f>IF(N121="snížená",J121,0)</f>
        <v>0</v>
      </c>
      <c r="BG121" s="193">
        <f>IF(N121="zákl. přenesená",J121,0)</f>
        <v>0</v>
      </c>
      <c r="BH121" s="193">
        <f>IF(N121="sníž. přenesená",J121,0)</f>
        <v>0</v>
      </c>
      <c r="BI121" s="193">
        <f>IF(N121="nulová",J121,0)</f>
        <v>0</v>
      </c>
      <c r="BJ121" s="20" t="s">
        <v>84</v>
      </c>
      <c r="BK121" s="193">
        <f>ROUND(I121*H121,2)</f>
        <v>0</v>
      </c>
      <c r="BL121" s="20" t="s">
        <v>204</v>
      </c>
      <c r="BM121" s="192" t="s">
        <v>1350</v>
      </c>
    </row>
    <row r="122" spans="1:65" s="2" customFormat="1" ht="11.25">
      <c r="A122" s="37"/>
      <c r="B122" s="38"/>
      <c r="C122" s="39"/>
      <c r="D122" s="194" t="s">
        <v>206</v>
      </c>
      <c r="E122" s="39"/>
      <c r="F122" s="195" t="s">
        <v>1348</v>
      </c>
      <c r="G122" s="39"/>
      <c r="H122" s="39"/>
      <c r="I122" s="196"/>
      <c r="J122" s="39"/>
      <c r="K122" s="39"/>
      <c r="L122" s="42"/>
      <c r="M122" s="197"/>
      <c r="N122" s="198"/>
      <c r="O122" s="67"/>
      <c r="P122" s="67"/>
      <c r="Q122" s="67"/>
      <c r="R122" s="67"/>
      <c r="S122" s="67"/>
      <c r="T122" s="68"/>
      <c r="U122" s="37"/>
      <c r="V122" s="37"/>
      <c r="W122" s="37"/>
      <c r="X122" s="37"/>
      <c r="Y122" s="37"/>
      <c r="Z122" s="37"/>
      <c r="AA122" s="37"/>
      <c r="AB122" s="37"/>
      <c r="AC122" s="37"/>
      <c r="AD122" s="37"/>
      <c r="AE122" s="37"/>
      <c r="AT122" s="20" t="s">
        <v>206</v>
      </c>
      <c r="AU122" s="20" t="s">
        <v>86</v>
      </c>
    </row>
    <row r="123" spans="1:65" s="13" customFormat="1" ht="22.5">
      <c r="B123" s="201"/>
      <c r="C123" s="202"/>
      <c r="D123" s="194" t="s">
        <v>210</v>
      </c>
      <c r="E123" s="203" t="s">
        <v>19</v>
      </c>
      <c r="F123" s="204" t="s">
        <v>1351</v>
      </c>
      <c r="G123" s="202"/>
      <c r="H123" s="203" t="s">
        <v>19</v>
      </c>
      <c r="I123" s="205"/>
      <c r="J123" s="202"/>
      <c r="K123" s="202"/>
      <c r="L123" s="206"/>
      <c r="M123" s="207"/>
      <c r="N123" s="208"/>
      <c r="O123" s="208"/>
      <c r="P123" s="208"/>
      <c r="Q123" s="208"/>
      <c r="R123" s="208"/>
      <c r="S123" s="208"/>
      <c r="T123" s="209"/>
      <c r="AT123" s="210" t="s">
        <v>210</v>
      </c>
      <c r="AU123" s="210" t="s">
        <v>86</v>
      </c>
      <c r="AV123" s="13" t="s">
        <v>84</v>
      </c>
      <c r="AW123" s="13" t="s">
        <v>37</v>
      </c>
      <c r="AX123" s="13" t="s">
        <v>77</v>
      </c>
      <c r="AY123" s="210" t="s">
        <v>197</v>
      </c>
    </row>
    <row r="124" spans="1:65" s="13" customFormat="1" ht="11.25">
      <c r="B124" s="201"/>
      <c r="C124" s="202"/>
      <c r="D124" s="194" t="s">
        <v>210</v>
      </c>
      <c r="E124" s="203" t="s">
        <v>19</v>
      </c>
      <c r="F124" s="204" t="s">
        <v>1352</v>
      </c>
      <c r="G124" s="202"/>
      <c r="H124" s="203" t="s">
        <v>19</v>
      </c>
      <c r="I124" s="205"/>
      <c r="J124" s="202"/>
      <c r="K124" s="202"/>
      <c r="L124" s="206"/>
      <c r="M124" s="207"/>
      <c r="N124" s="208"/>
      <c r="O124" s="208"/>
      <c r="P124" s="208"/>
      <c r="Q124" s="208"/>
      <c r="R124" s="208"/>
      <c r="S124" s="208"/>
      <c r="T124" s="209"/>
      <c r="AT124" s="210" t="s">
        <v>210</v>
      </c>
      <c r="AU124" s="210" t="s">
        <v>86</v>
      </c>
      <c r="AV124" s="13" t="s">
        <v>84</v>
      </c>
      <c r="AW124" s="13" t="s">
        <v>37</v>
      </c>
      <c r="AX124" s="13" t="s">
        <v>77</v>
      </c>
      <c r="AY124" s="210" t="s">
        <v>197</v>
      </c>
    </row>
    <row r="125" spans="1:65" s="14" customFormat="1" ht="11.25">
      <c r="B125" s="211"/>
      <c r="C125" s="212"/>
      <c r="D125" s="194" t="s">
        <v>210</v>
      </c>
      <c r="E125" s="213" t="s">
        <v>19</v>
      </c>
      <c r="F125" s="214" t="s">
        <v>1353</v>
      </c>
      <c r="G125" s="212"/>
      <c r="H125" s="215">
        <v>7.28</v>
      </c>
      <c r="I125" s="216"/>
      <c r="J125" s="212"/>
      <c r="K125" s="212"/>
      <c r="L125" s="217"/>
      <c r="M125" s="218"/>
      <c r="N125" s="219"/>
      <c r="O125" s="219"/>
      <c r="P125" s="219"/>
      <c r="Q125" s="219"/>
      <c r="R125" s="219"/>
      <c r="S125" s="219"/>
      <c r="T125" s="220"/>
      <c r="AT125" s="221" t="s">
        <v>210</v>
      </c>
      <c r="AU125" s="221" t="s">
        <v>86</v>
      </c>
      <c r="AV125" s="14" t="s">
        <v>86</v>
      </c>
      <c r="AW125" s="14" t="s">
        <v>37</v>
      </c>
      <c r="AX125" s="14" t="s">
        <v>84</v>
      </c>
      <c r="AY125" s="221" t="s">
        <v>197</v>
      </c>
    </row>
    <row r="126" spans="1:65" s="2" customFormat="1" ht="33" customHeight="1">
      <c r="A126" s="37"/>
      <c r="B126" s="38"/>
      <c r="C126" s="181" t="s">
        <v>256</v>
      </c>
      <c r="D126" s="181" t="s">
        <v>199</v>
      </c>
      <c r="E126" s="182" t="s">
        <v>1354</v>
      </c>
      <c r="F126" s="183" t="s">
        <v>1355</v>
      </c>
      <c r="G126" s="184" t="s">
        <v>884</v>
      </c>
      <c r="H126" s="185">
        <v>15</v>
      </c>
      <c r="I126" s="186"/>
      <c r="J126" s="187">
        <f>ROUND(I126*H126,2)</f>
        <v>0</v>
      </c>
      <c r="K126" s="183" t="s">
        <v>203</v>
      </c>
      <c r="L126" s="42"/>
      <c r="M126" s="188" t="s">
        <v>19</v>
      </c>
      <c r="N126" s="189" t="s">
        <v>48</v>
      </c>
      <c r="O126" s="67"/>
      <c r="P126" s="190">
        <f>O126*H126</f>
        <v>0</v>
      </c>
      <c r="Q126" s="190">
        <v>0</v>
      </c>
      <c r="R126" s="190">
        <f>Q126*H126</f>
        <v>0</v>
      </c>
      <c r="S126" s="190">
        <v>0</v>
      </c>
      <c r="T126" s="191">
        <f>S126*H126</f>
        <v>0</v>
      </c>
      <c r="U126" s="37"/>
      <c r="V126" s="37"/>
      <c r="W126" s="37"/>
      <c r="X126" s="37"/>
      <c r="Y126" s="37"/>
      <c r="Z126" s="37"/>
      <c r="AA126" s="37"/>
      <c r="AB126" s="37"/>
      <c r="AC126" s="37"/>
      <c r="AD126" s="37"/>
      <c r="AE126" s="37"/>
      <c r="AR126" s="192" t="s">
        <v>204</v>
      </c>
      <c r="AT126" s="192" t="s">
        <v>199</v>
      </c>
      <c r="AU126" s="192" t="s">
        <v>86</v>
      </c>
      <c r="AY126" s="20" t="s">
        <v>197</v>
      </c>
      <c r="BE126" s="193">
        <f>IF(N126="základní",J126,0)</f>
        <v>0</v>
      </c>
      <c r="BF126" s="193">
        <f>IF(N126="snížená",J126,0)</f>
        <v>0</v>
      </c>
      <c r="BG126" s="193">
        <f>IF(N126="zákl. přenesená",J126,0)</f>
        <v>0</v>
      </c>
      <c r="BH126" s="193">
        <f>IF(N126="sníž. přenesená",J126,0)</f>
        <v>0</v>
      </c>
      <c r="BI126" s="193">
        <f>IF(N126="nulová",J126,0)</f>
        <v>0</v>
      </c>
      <c r="BJ126" s="20" t="s">
        <v>84</v>
      </c>
      <c r="BK126" s="193">
        <f>ROUND(I126*H126,2)</f>
        <v>0</v>
      </c>
      <c r="BL126" s="20" t="s">
        <v>204</v>
      </c>
      <c r="BM126" s="192" t="s">
        <v>1356</v>
      </c>
    </row>
    <row r="127" spans="1:65" s="2" customFormat="1" ht="19.5">
      <c r="A127" s="37"/>
      <c r="B127" s="38"/>
      <c r="C127" s="39"/>
      <c r="D127" s="194" t="s">
        <v>206</v>
      </c>
      <c r="E127" s="39"/>
      <c r="F127" s="195" t="s">
        <v>1357</v>
      </c>
      <c r="G127" s="39"/>
      <c r="H127" s="39"/>
      <c r="I127" s="196"/>
      <c r="J127" s="39"/>
      <c r="K127" s="39"/>
      <c r="L127" s="42"/>
      <c r="M127" s="197"/>
      <c r="N127" s="198"/>
      <c r="O127" s="67"/>
      <c r="P127" s="67"/>
      <c r="Q127" s="67"/>
      <c r="R127" s="67"/>
      <c r="S127" s="67"/>
      <c r="T127" s="68"/>
      <c r="U127" s="37"/>
      <c r="V127" s="37"/>
      <c r="W127" s="37"/>
      <c r="X127" s="37"/>
      <c r="Y127" s="37"/>
      <c r="Z127" s="37"/>
      <c r="AA127" s="37"/>
      <c r="AB127" s="37"/>
      <c r="AC127" s="37"/>
      <c r="AD127" s="37"/>
      <c r="AE127" s="37"/>
      <c r="AT127" s="20" t="s">
        <v>206</v>
      </c>
      <c r="AU127" s="20" t="s">
        <v>86</v>
      </c>
    </row>
    <row r="128" spans="1:65" s="2" customFormat="1" ht="11.25">
      <c r="A128" s="37"/>
      <c r="B128" s="38"/>
      <c r="C128" s="39"/>
      <c r="D128" s="199" t="s">
        <v>208</v>
      </c>
      <c r="E128" s="39"/>
      <c r="F128" s="200" t="s">
        <v>1358</v>
      </c>
      <c r="G128" s="39"/>
      <c r="H128" s="39"/>
      <c r="I128" s="196"/>
      <c r="J128" s="39"/>
      <c r="K128" s="39"/>
      <c r="L128" s="42"/>
      <c r="M128" s="197"/>
      <c r="N128" s="198"/>
      <c r="O128" s="67"/>
      <c r="P128" s="67"/>
      <c r="Q128" s="67"/>
      <c r="R128" s="67"/>
      <c r="S128" s="67"/>
      <c r="T128" s="68"/>
      <c r="U128" s="37"/>
      <c r="V128" s="37"/>
      <c r="W128" s="37"/>
      <c r="X128" s="37"/>
      <c r="Y128" s="37"/>
      <c r="Z128" s="37"/>
      <c r="AA128" s="37"/>
      <c r="AB128" s="37"/>
      <c r="AC128" s="37"/>
      <c r="AD128" s="37"/>
      <c r="AE128" s="37"/>
      <c r="AT128" s="20" t="s">
        <v>208</v>
      </c>
      <c r="AU128" s="20" t="s">
        <v>86</v>
      </c>
    </row>
    <row r="129" spans="1:65" s="13" customFormat="1" ht="22.5">
      <c r="B129" s="201"/>
      <c r="C129" s="202"/>
      <c r="D129" s="194" t="s">
        <v>210</v>
      </c>
      <c r="E129" s="203" t="s">
        <v>19</v>
      </c>
      <c r="F129" s="204" t="s">
        <v>1359</v>
      </c>
      <c r="G129" s="202"/>
      <c r="H129" s="203" t="s">
        <v>19</v>
      </c>
      <c r="I129" s="205"/>
      <c r="J129" s="202"/>
      <c r="K129" s="202"/>
      <c r="L129" s="206"/>
      <c r="M129" s="207"/>
      <c r="N129" s="208"/>
      <c r="O129" s="208"/>
      <c r="P129" s="208"/>
      <c r="Q129" s="208"/>
      <c r="R129" s="208"/>
      <c r="S129" s="208"/>
      <c r="T129" s="209"/>
      <c r="AT129" s="210" t="s">
        <v>210</v>
      </c>
      <c r="AU129" s="210" t="s">
        <v>86</v>
      </c>
      <c r="AV129" s="13" t="s">
        <v>84</v>
      </c>
      <c r="AW129" s="13" t="s">
        <v>37</v>
      </c>
      <c r="AX129" s="13" t="s">
        <v>77</v>
      </c>
      <c r="AY129" s="210" t="s">
        <v>197</v>
      </c>
    </row>
    <row r="130" spans="1:65" s="14" customFormat="1" ht="11.25">
      <c r="B130" s="211"/>
      <c r="C130" s="212"/>
      <c r="D130" s="194" t="s">
        <v>210</v>
      </c>
      <c r="E130" s="213" t="s">
        <v>19</v>
      </c>
      <c r="F130" s="214" t="s">
        <v>1360</v>
      </c>
      <c r="G130" s="212"/>
      <c r="H130" s="215">
        <v>15</v>
      </c>
      <c r="I130" s="216"/>
      <c r="J130" s="212"/>
      <c r="K130" s="212"/>
      <c r="L130" s="217"/>
      <c r="M130" s="218"/>
      <c r="N130" s="219"/>
      <c r="O130" s="219"/>
      <c r="P130" s="219"/>
      <c r="Q130" s="219"/>
      <c r="R130" s="219"/>
      <c r="S130" s="219"/>
      <c r="T130" s="220"/>
      <c r="AT130" s="221" t="s">
        <v>210</v>
      </c>
      <c r="AU130" s="221" t="s">
        <v>86</v>
      </c>
      <c r="AV130" s="14" t="s">
        <v>86</v>
      </c>
      <c r="AW130" s="14" t="s">
        <v>37</v>
      </c>
      <c r="AX130" s="14" t="s">
        <v>84</v>
      </c>
      <c r="AY130" s="221" t="s">
        <v>197</v>
      </c>
    </row>
    <row r="131" spans="1:65" s="2" customFormat="1" ht="33" customHeight="1">
      <c r="A131" s="37"/>
      <c r="B131" s="38"/>
      <c r="C131" s="181" t="s">
        <v>265</v>
      </c>
      <c r="D131" s="181" t="s">
        <v>199</v>
      </c>
      <c r="E131" s="182" t="s">
        <v>1361</v>
      </c>
      <c r="F131" s="183" t="s">
        <v>1362</v>
      </c>
      <c r="G131" s="184" t="s">
        <v>884</v>
      </c>
      <c r="H131" s="185">
        <v>53</v>
      </c>
      <c r="I131" s="186"/>
      <c r="J131" s="187">
        <f>ROUND(I131*H131,2)</f>
        <v>0</v>
      </c>
      <c r="K131" s="183" t="s">
        <v>203</v>
      </c>
      <c r="L131" s="42"/>
      <c r="M131" s="188" t="s">
        <v>19</v>
      </c>
      <c r="N131" s="189" t="s">
        <v>48</v>
      </c>
      <c r="O131" s="67"/>
      <c r="P131" s="190">
        <f>O131*H131</f>
        <v>0</v>
      </c>
      <c r="Q131" s="190">
        <v>0</v>
      </c>
      <c r="R131" s="190">
        <f>Q131*H131</f>
        <v>0</v>
      </c>
      <c r="S131" s="190">
        <v>0</v>
      </c>
      <c r="T131" s="191">
        <f>S131*H131</f>
        <v>0</v>
      </c>
      <c r="U131" s="37"/>
      <c r="V131" s="37"/>
      <c r="W131" s="37"/>
      <c r="X131" s="37"/>
      <c r="Y131" s="37"/>
      <c r="Z131" s="37"/>
      <c r="AA131" s="37"/>
      <c r="AB131" s="37"/>
      <c r="AC131" s="37"/>
      <c r="AD131" s="37"/>
      <c r="AE131" s="37"/>
      <c r="AR131" s="192" t="s">
        <v>204</v>
      </c>
      <c r="AT131" s="192" t="s">
        <v>199</v>
      </c>
      <c r="AU131" s="192" t="s">
        <v>86</v>
      </c>
      <c r="AY131" s="20" t="s">
        <v>197</v>
      </c>
      <c r="BE131" s="193">
        <f>IF(N131="základní",J131,0)</f>
        <v>0</v>
      </c>
      <c r="BF131" s="193">
        <f>IF(N131="snížená",J131,0)</f>
        <v>0</v>
      </c>
      <c r="BG131" s="193">
        <f>IF(N131="zákl. přenesená",J131,0)</f>
        <v>0</v>
      </c>
      <c r="BH131" s="193">
        <f>IF(N131="sníž. přenesená",J131,0)</f>
        <v>0</v>
      </c>
      <c r="BI131" s="193">
        <f>IF(N131="nulová",J131,0)</f>
        <v>0</v>
      </c>
      <c r="BJ131" s="20" t="s">
        <v>84</v>
      </c>
      <c r="BK131" s="193">
        <f>ROUND(I131*H131,2)</f>
        <v>0</v>
      </c>
      <c r="BL131" s="20" t="s">
        <v>204</v>
      </c>
      <c r="BM131" s="192" t="s">
        <v>1363</v>
      </c>
    </row>
    <row r="132" spans="1:65" s="2" customFormat="1" ht="29.25">
      <c r="A132" s="37"/>
      <c r="B132" s="38"/>
      <c r="C132" s="39"/>
      <c r="D132" s="194" t="s">
        <v>206</v>
      </c>
      <c r="E132" s="39"/>
      <c r="F132" s="195" t="s">
        <v>1364</v>
      </c>
      <c r="G132" s="39"/>
      <c r="H132" s="39"/>
      <c r="I132" s="196"/>
      <c r="J132" s="39"/>
      <c r="K132" s="39"/>
      <c r="L132" s="42"/>
      <c r="M132" s="197"/>
      <c r="N132" s="198"/>
      <c r="O132" s="67"/>
      <c r="P132" s="67"/>
      <c r="Q132" s="67"/>
      <c r="R132" s="67"/>
      <c r="S132" s="67"/>
      <c r="T132" s="68"/>
      <c r="U132" s="37"/>
      <c r="V132" s="37"/>
      <c r="W132" s="37"/>
      <c r="X132" s="37"/>
      <c r="Y132" s="37"/>
      <c r="Z132" s="37"/>
      <c r="AA132" s="37"/>
      <c r="AB132" s="37"/>
      <c r="AC132" s="37"/>
      <c r="AD132" s="37"/>
      <c r="AE132" s="37"/>
      <c r="AT132" s="20" t="s">
        <v>206</v>
      </c>
      <c r="AU132" s="20" t="s">
        <v>86</v>
      </c>
    </row>
    <row r="133" spans="1:65" s="2" customFormat="1" ht="11.25">
      <c r="A133" s="37"/>
      <c r="B133" s="38"/>
      <c r="C133" s="39"/>
      <c r="D133" s="199" t="s">
        <v>208</v>
      </c>
      <c r="E133" s="39"/>
      <c r="F133" s="200" t="s">
        <v>1365</v>
      </c>
      <c r="G133" s="39"/>
      <c r="H133" s="39"/>
      <c r="I133" s="196"/>
      <c r="J133" s="39"/>
      <c r="K133" s="39"/>
      <c r="L133" s="42"/>
      <c r="M133" s="197"/>
      <c r="N133" s="198"/>
      <c r="O133" s="67"/>
      <c r="P133" s="67"/>
      <c r="Q133" s="67"/>
      <c r="R133" s="67"/>
      <c r="S133" s="67"/>
      <c r="T133" s="68"/>
      <c r="U133" s="37"/>
      <c r="V133" s="37"/>
      <c r="W133" s="37"/>
      <c r="X133" s="37"/>
      <c r="Y133" s="37"/>
      <c r="Z133" s="37"/>
      <c r="AA133" s="37"/>
      <c r="AB133" s="37"/>
      <c r="AC133" s="37"/>
      <c r="AD133" s="37"/>
      <c r="AE133" s="37"/>
      <c r="AT133" s="20" t="s">
        <v>208</v>
      </c>
      <c r="AU133" s="20" t="s">
        <v>86</v>
      </c>
    </row>
    <row r="134" spans="1:65" s="13" customFormat="1" ht="22.5">
      <c r="B134" s="201"/>
      <c r="C134" s="202"/>
      <c r="D134" s="194" t="s">
        <v>210</v>
      </c>
      <c r="E134" s="203" t="s">
        <v>19</v>
      </c>
      <c r="F134" s="204" t="s">
        <v>1366</v>
      </c>
      <c r="G134" s="202"/>
      <c r="H134" s="203" t="s">
        <v>19</v>
      </c>
      <c r="I134" s="205"/>
      <c r="J134" s="202"/>
      <c r="K134" s="202"/>
      <c r="L134" s="206"/>
      <c r="M134" s="207"/>
      <c r="N134" s="208"/>
      <c r="O134" s="208"/>
      <c r="P134" s="208"/>
      <c r="Q134" s="208"/>
      <c r="R134" s="208"/>
      <c r="S134" s="208"/>
      <c r="T134" s="209"/>
      <c r="AT134" s="210" t="s">
        <v>210</v>
      </c>
      <c r="AU134" s="210" t="s">
        <v>86</v>
      </c>
      <c r="AV134" s="13" t="s">
        <v>84</v>
      </c>
      <c r="AW134" s="13" t="s">
        <v>37</v>
      </c>
      <c r="AX134" s="13" t="s">
        <v>77</v>
      </c>
      <c r="AY134" s="210" t="s">
        <v>197</v>
      </c>
    </row>
    <row r="135" spans="1:65" s="14" customFormat="1" ht="11.25">
      <c r="B135" s="211"/>
      <c r="C135" s="212"/>
      <c r="D135" s="194" t="s">
        <v>210</v>
      </c>
      <c r="E135" s="213" t="s">
        <v>19</v>
      </c>
      <c r="F135" s="214" t="s">
        <v>1367</v>
      </c>
      <c r="G135" s="212"/>
      <c r="H135" s="215">
        <v>53</v>
      </c>
      <c r="I135" s="216"/>
      <c r="J135" s="212"/>
      <c r="K135" s="212"/>
      <c r="L135" s="217"/>
      <c r="M135" s="218"/>
      <c r="N135" s="219"/>
      <c r="O135" s="219"/>
      <c r="P135" s="219"/>
      <c r="Q135" s="219"/>
      <c r="R135" s="219"/>
      <c r="S135" s="219"/>
      <c r="T135" s="220"/>
      <c r="AT135" s="221" t="s">
        <v>210</v>
      </c>
      <c r="AU135" s="221" t="s">
        <v>86</v>
      </c>
      <c r="AV135" s="14" t="s">
        <v>86</v>
      </c>
      <c r="AW135" s="14" t="s">
        <v>37</v>
      </c>
      <c r="AX135" s="14" t="s">
        <v>84</v>
      </c>
      <c r="AY135" s="221" t="s">
        <v>197</v>
      </c>
    </row>
    <row r="136" spans="1:65" s="2" customFormat="1" ht="24.2" customHeight="1">
      <c r="A136" s="37"/>
      <c r="B136" s="38"/>
      <c r="C136" s="181" t="s">
        <v>273</v>
      </c>
      <c r="D136" s="181" t="s">
        <v>199</v>
      </c>
      <c r="E136" s="182" t="s">
        <v>1368</v>
      </c>
      <c r="F136" s="183" t="s">
        <v>1369</v>
      </c>
      <c r="G136" s="184" t="s">
        <v>202</v>
      </c>
      <c r="H136" s="185">
        <v>56</v>
      </c>
      <c r="I136" s="186"/>
      <c r="J136" s="187">
        <f>ROUND(I136*H136,2)</f>
        <v>0</v>
      </c>
      <c r="K136" s="183" t="s">
        <v>203</v>
      </c>
      <c r="L136" s="42"/>
      <c r="M136" s="188" t="s">
        <v>19</v>
      </c>
      <c r="N136" s="189" t="s">
        <v>48</v>
      </c>
      <c r="O136" s="67"/>
      <c r="P136" s="190">
        <f>O136*H136</f>
        <v>0</v>
      </c>
      <c r="Q136" s="190">
        <v>0</v>
      </c>
      <c r="R136" s="190">
        <f>Q136*H136</f>
        <v>0</v>
      </c>
      <c r="S136" s="190">
        <v>0</v>
      </c>
      <c r="T136" s="191">
        <f>S136*H136</f>
        <v>0</v>
      </c>
      <c r="U136" s="37"/>
      <c r="V136" s="37"/>
      <c r="W136" s="37"/>
      <c r="X136" s="37"/>
      <c r="Y136" s="37"/>
      <c r="Z136" s="37"/>
      <c r="AA136" s="37"/>
      <c r="AB136" s="37"/>
      <c r="AC136" s="37"/>
      <c r="AD136" s="37"/>
      <c r="AE136" s="37"/>
      <c r="AR136" s="192" t="s">
        <v>204</v>
      </c>
      <c r="AT136" s="192" t="s">
        <v>199</v>
      </c>
      <c r="AU136" s="192" t="s">
        <v>86</v>
      </c>
      <c r="AY136" s="20" t="s">
        <v>197</v>
      </c>
      <c r="BE136" s="193">
        <f>IF(N136="základní",J136,0)</f>
        <v>0</v>
      </c>
      <c r="BF136" s="193">
        <f>IF(N136="snížená",J136,0)</f>
        <v>0</v>
      </c>
      <c r="BG136" s="193">
        <f>IF(N136="zákl. přenesená",J136,0)</f>
        <v>0</v>
      </c>
      <c r="BH136" s="193">
        <f>IF(N136="sníž. přenesená",J136,0)</f>
        <v>0</v>
      </c>
      <c r="BI136" s="193">
        <f>IF(N136="nulová",J136,0)</f>
        <v>0</v>
      </c>
      <c r="BJ136" s="20" t="s">
        <v>84</v>
      </c>
      <c r="BK136" s="193">
        <f>ROUND(I136*H136,2)</f>
        <v>0</v>
      </c>
      <c r="BL136" s="20" t="s">
        <v>204</v>
      </c>
      <c r="BM136" s="192" t="s">
        <v>1370</v>
      </c>
    </row>
    <row r="137" spans="1:65" s="2" customFormat="1" ht="19.5">
      <c r="A137" s="37"/>
      <c r="B137" s="38"/>
      <c r="C137" s="39"/>
      <c r="D137" s="194" t="s">
        <v>206</v>
      </c>
      <c r="E137" s="39"/>
      <c r="F137" s="195" t="s">
        <v>1371</v>
      </c>
      <c r="G137" s="39"/>
      <c r="H137" s="39"/>
      <c r="I137" s="196"/>
      <c r="J137" s="39"/>
      <c r="K137" s="39"/>
      <c r="L137" s="42"/>
      <c r="M137" s="197"/>
      <c r="N137" s="198"/>
      <c r="O137" s="67"/>
      <c r="P137" s="67"/>
      <c r="Q137" s="67"/>
      <c r="R137" s="67"/>
      <c r="S137" s="67"/>
      <c r="T137" s="68"/>
      <c r="U137" s="37"/>
      <c r="V137" s="37"/>
      <c r="W137" s="37"/>
      <c r="X137" s="37"/>
      <c r="Y137" s="37"/>
      <c r="Z137" s="37"/>
      <c r="AA137" s="37"/>
      <c r="AB137" s="37"/>
      <c r="AC137" s="37"/>
      <c r="AD137" s="37"/>
      <c r="AE137" s="37"/>
      <c r="AT137" s="20" t="s">
        <v>206</v>
      </c>
      <c r="AU137" s="20" t="s">
        <v>86</v>
      </c>
    </row>
    <row r="138" spans="1:65" s="2" customFormat="1" ht="11.25">
      <c r="A138" s="37"/>
      <c r="B138" s="38"/>
      <c r="C138" s="39"/>
      <c r="D138" s="199" t="s">
        <v>208</v>
      </c>
      <c r="E138" s="39"/>
      <c r="F138" s="200" t="s">
        <v>1372</v>
      </c>
      <c r="G138" s="39"/>
      <c r="H138" s="39"/>
      <c r="I138" s="196"/>
      <c r="J138" s="39"/>
      <c r="K138" s="39"/>
      <c r="L138" s="42"/>
      <c r="M138" s="197"/>
      <c r="N138" s="198"/>
      <c r="O138" s="67"/>
      <c r="P138" s="67"/>
      <c r="Q138" s="67"/>
      <c r="R138" s="67"/>
      <c r="S138" s="67"/>
      <c r="T138" s="68"/>
      <c r="U138" s="37"/>
      <c r="V138" s="37"/>
      <c r="W138" s="37"/>
      <c r="X138" s="37"/>
      <c r="Y138" s="37"/>
      <c r="Z138" s="37"/>
      <c r="AA138" s="37"/>
      <c r="AB138" s="37"/>
      <c r="AC138" s="37"/>
      <c r="AD138" s="37"/>
      <c r="AE138" s="37"/>
      <c r="AT138" s="20" t="s">
        <v>208</v>
      </c>
      <c r="AU138" s="20" t="s">
        <v>86</v>
      </c>
    </row>
    <row r="139" spans="1:65" s="13" customFormat="1" ht="11.25">
      <c r="B139" s="201"/>
      <c r="C139" s="202"/>
      <c r="D139" s="194" t="s">
        <v>210</v>
      </c>
      <c r="E139" s="203" t="s">
        <v>19</v>
      </c>
      <c r="F139" s="204" t="s">
        <v>1373</v>
      </c>
      <c r="G139" s="202"/>
      <c r="H139" s="203" t="s">
        <v>19</v>
      </c>
      <c r="I139" s="205"/>
      <c r="J139" s="202"/>
      <c r="K139" s="202"/>
      <c r="L139" s="206"/>
      <c r="M139" s="207"/>
      <c r="N139" s="208"/>
      <c r="O139" s="208"/>
      <c r="P139" s="208"/>
      <c r="Q139" s="208"/>
      <c r="R139" s="208"/>
      <c r="S139" s="208"/>
      <c r="T139" s="209"/>
      <c r="AT139" s="210" t="s">
        <v>210</v>
      </c>
      <c r="AU139" s="210" t="s">
        <v>86</v>
      </c>
      <c r="AV139" s="13" t="s">
        <v>84</v>
      </c>
      <c r="AW139" s="13" t="s">
        <v>37</v>
      </c>
      <c r="AX139" s="13" t="s">
        <v>77</v>
      </c>
      <c r="AY139" s="210" t="s">
        <v>197</v>
      </c>
    </row>
    <row r="140" spans="1:65" s="14" customFormat="1" ht="11.25">
      <c r="B140" s="211"/>
      <c r="C140" s="212"/>
      <c r="D140" s="194" t="s">
        <v>210</v>
      </c>
      <c r="E140" s="213" t="s">
        <v>19</v>
      </c>
      <c r="F140" s="214" t="s">
        <v>1331</v>
      </c>
      <c r="G140" s="212"/>
      <c r="H140" s="215">
        <v>56</v>
      </c>
      <c r="I140" s="216"/>
      <c r="J140" s="212"/>
      <c r="K140" s="212"/>
      <c r="L140" s="217"/>
      <c r="M140" s="218"/>
      <c r="N140" s="219"/>
      <c r="O140" s="219"/>
      <c r="P140" s="219"/>
      <c r="Q140" s="219"/>
      <c r="R140" s="219"/>
      <c r="S140" s="219"/>
      <c r="T140" s="220"/>
      <c r="AT140" s="221" t="s">
        <v>210</v>
      </c>
      <c r="AU140" s="221" t="s">
        <v>86</v>
      </c>
      <c r="AV140" s="14" t="s">
        <v>86</v>
      </c>
      <c r="AW140" s="14" t="s">
        <v>37</v>
      </c>
      <c r="AX140" s="14" t="s">
        <v>84</v>
      </c>
      <c r="AY140" s="221" t="s">
        <v>197</v>
      </c>
    </row>
    <row r="141" spans="1:65" s="2" customFormat="1" ht="24.2" customHeight="1">
      <c r="A141" s="37"/>
      <c r="B141" s="38"/>
      <c r="C141" s="181" t="s">
        <v>277</v>
      </c>
      <c r="D141" s="181" t="s">
        <v>199</v>
      </c>
      <c r="E141" s="182" t="s">
        <v>1374</v>
      </c>
      <c r="F141" s="183" t="s">
        <v>1375</v>
      </c>
      <c r="G141" s="184" t="s">
        <v>884</v>
      </c>
      <c r="H141" s="185">
        <v>15</v>
      </c>
      <c r="I141" s="186"/>
      <c r="J141" s="187">
        <f>ROUND(I141*H141,2)</f>
        <v>0</v>
      </c>
      <c r="K141" s="183" t="s">
        <v>203</v>
      </c>
      <c r="L141" s="42"/>
      <c r="M141" s="188" t="s">
        <v>19</v>
      </c>
      <c r="N141" s="189" t="s">
        <v>48</v>
      </c>
      <c r="O141" s="67"/>
      <c r="P141" s="190">
        <f>O141*H141</f>
        <v>0</v>
      </c>
      <c r="Q141" s="190">
        <v>0</v>
      </c>
      <c r="R141" s="190">
        <f>Q141*H141</f>
        <v>0</v>
      </c>
      <c r="S141" s="190">
        <v>0</v>
      </c>
      <c r="T141" s="191">
        <f>S141*H141</f>
        <v>0</v>
      </c>
      <c r="U141" s="37"/>
      <c r="V141" s="37"/>
      <c r="W141" s="37"/>
      <c r="X141" s="37"/>
      <c r="Y141" s="37"/>
      <c r="Z141" s="37"/>
      <c r="AA141" s="37"/>
      <c r="AB141" s="37"/>
      <c r="AC141" s="37"/>
      <c r="AD141" s="37"/>
      <c r="AE141" s="37"/>
      <c r="AR141" s="192" t="s">
        <v>204</v>
      </c>
      <c r="AT141" s="192" t="s">
        <v>199</v>
      </c>
      <c r="AU141" s="192" t="s">
        <v>86</v>
      </c>
      <c r="AY141" s="20" t="s">
        <v>197</v>
      </c>
      <c r="BE141" s="193">
        <f>IF(N141="základní",J141,0)</f>
        <v>0</v>
      </c>
      <c r="BF141" s="193">
        <f>IF(N141="snížená",J141,0)</f>
        <v>0</v>
      </c>
      <c r="BG141" s="193">
        <f>IF(N141="zákl. přenesená",J141,0)</f>
        <v>0</v>
      </c>
      <c r="BH141" s="193">
        <f>IF(N141="sníž. přenesená",J141,0)</f>
        <v>0</v>
      </c>
      <c r="BI141" s="193">
        <f>IF(N141="nulová",J141,0)</f>
        <v>0</v>
      </c>
      <c r="BJ141" s="20" t="s">
        <v>84</v>
      </c>
      <c r="BK141" s="193">
        <f>ROUND(I141*H141,2)</f>
        <v>0</v>
      </c>
      <c r="BL141" s="20" t="s">
        <v>204</v>
      </c>
      <c r="BM141" s="192" t="s">
        <v>1376</v>
      </c>
    </row>
    <row r="142" spans="1:65" s="2" customFormat="1" ht="29.25">
      <c r="A142" s="37"/>
      <c r="B142" s="38"/>
      <c r="C142" s="39"/>
      <c r="D142" s="194" t="s">
        <v>206</v>
      </c>
      <c r="E142" s="39"/>
      <c r="F142" s="195" t="s">
        <v>1377</v>
      </c>
      <c r="G142" s="39"/>
      <c r="H142" s="39"/>
      <c r="I142" s="196"/>
      <c r="J142" s="39"/>
      <c r="K142" s="39"/>
      <c r="L142" s="42"/>
      <c r="M142" s="197"/>
      <c r="N142" s="198"/>
      <c r="O142" s="67"/>
      <c r="P142" s="67"/>
      <c r="Q142" s="67"/>
      <c r="R142" s="67"/>
      <c r="S142" s="67"/>
      <c r="T142" s="68"/>
      <c r="U142" s="37"/>
      <c r="V142" s="37"/>
      <c r="W142" s="37"/>
      <c r="X142" s="37"/>
      <c r="Y142" s="37"/>
      <c r="Z142" s="37"/>
      <c r="AA142" s="37"/>
      <c r="AB142" s="37"/>
      <c r="AC142" s="37"/>
      <c r="AD142" s="37"/>
      <c r="AE142" s="37"/>
      <c r="AT142" s="20" t="s">
        <v>206</v>
      </c>
      <c r="AU142" s="20" t="s">
        <v>86</v>
      </c>
    </row>
    <row r="143" spans="1:65" s="2" customFormat="1" ht="11.25">
      <c r="A143" s="37"/>
      <c r="B143" s="38"/>
      <c r="C143" s="39"/>
      <c r="D143" s="199" t="s">
        <v>208</v>
      </c>
      <c r="E143" s="39"/>
      <c r="F143" s="200" t="s">
        <v>1378</v>
      </c>
      <c r="G143" s="39"/>
      <c r="H143" s="39"/>
      <c r="I143" s="196"/>
      <c r="J143" s="39"/>
      <c r="K143" s="39"/>
      <c r="L143" s="42"/>
      <c r="M143" s="197"/>
      <c r="N143" s="198"/>
      <c r="O143" s="67"/>
      <c r="P143" s="67"/>
      <c r="Q143" s="67"/>
      <c r="R143" s="67"/>
      <c r="S143" s="67"/>
      <c r="T143" s="68"/>
      <c r="U143" s="37"/>
      <c r="V143" s="37"/>
      <c r="W143" s="37"/>
      <c r="X143" s="37"/>
      <c r="Y143" s="37"/>
      <c r="Z143" s="37"/>
      <c r="AA143" s="37"/>
      <c r="AB143" s="37"/>
      <c r="AC143" s="37"/>
      <c r="AD143" s="37"/>
      <c r="AE143" s="37"/>
      <c r="AT143" s="20" t="s">
        <v>208</v>
      </c>
      <c r="AU143" s="20" t="s">
        <v>86</v>
      </c>
    </row>
    <row r="144" spans="1:65" s="13" customFormat="1" ht="11.25">
      <c r="B144" s="201"/>
      <c r="C144" s="202"/>
      <c r="D144" s="194" t="s">
        <v>210</v>
      </c>
      <c r="E144" s="203" t="s">
        <v>19</v>
      </c>
      <c r="F144" s="204" t="s">
        <v>1379</v>
      </c>
      <c r="G144" s="202"/>
      <c r="H144" s="203" t="s">
        <v>19</v>
      </c>
      <c r="I144" s="205"/>
      <c r="J144" s="202"/>
      <c r="K144" s="202"/>
      <c r="L144" s="206"/>
      <c r="M144" s="207"/>
      <c r="N144" s="208"/>
      <c r="O144" s="208"/>
      <c r="P144" s="208"/>
      <c r="Q144" s="208"/>
      <c r="R144" s="208"/>
      <c r="S144" s="208"/>
      <c r="T144" s="209"/>
      <c r="AT144" s="210" t="s">
        <v>210</v>
      </c>
      <c r="AU144" s="210" t="s">
        <v>86</v>
      </c>
      <c r="AV144" s="13" t="s">
        <v>84</v>
      </c>
      <c r="AW144" s="13" t="s">
        <v>37</v>
      </c>
      <c r="AX144" s="13" t="s">
        <v>77</v>
      </c>
      <c r="AY144" s="210" t="s">
        <v>197</v>
      </c>
    </row>
    <row r="145" spans="1:65" s="14" customFormat="1" ht="11.25">
      <c r="B145" s="211"/>
      <c r="C145" s="212"/>
      <c r="D145" s="194" t="s">
        <v>210</v>
      </c>
      <c r="E145" s="213" t="s">
        <v>19</v>
      </c>
      <c r="F145" s="214" t="s">
        <v>320</v>
      </c>
      <c r="G145" s="212"/>
      <c r="H145" s="215">
        <v>15</v>
      </c>
      <c r="I145" s="216"/>
      <c r="J145" s="212"/>
      <c r="K145" s="212"/>
      <c r="L145" s="217"/>
      <c r="M145" s="218"/>
      <c r="N145" s="219"/>
      <c r="O145" s="219"/>
      <c r="P145" s="219"/>
      <c r="Q145" s="219"/>
      <c r="R145" s="219"/>
      <c r="S145" s="219"/>
      <c r="T145" s="220"/>
      <c r="AT145" s="221" t="s">
        <v>210</v>
      </c>
      <c r="AU145" s="221" t="s">
        <v>86</v>
      </c>
      <c r="AV145" s="14" t="s">
        <v>86</v>
      </c>
      <c r="AW145" s="14" t="s">
        <v>37</v>
      </c>
      <c r="AX145" s="14" t="s">
        <v>84</v>
      </c>
      <c r="AY145" s="221" t="s">
        <v>197</v>
      </c>
    </row>
    <row r="146" spans="1:65" s="2" customFormat="1" ht="21.75" customHeight="1">
      <c r="A146" s="37"/>
      <c r="B146" s="38"/>
      <c r="C146" s="181" t="s">
        <v>287</v>
      </c>
      <c r="D146" s="181" t="s">
        <v>199</v>
      </c>
      <c r="E146" s="182" t="s">
        <v>1380</v>
      </c>
      <c r="F146" s="183" t="s">
        <v>1381</v>
      </c>
      <c r="G146" s="184" t="s">
        <v>202</v>
      </c>
      <c r="H146" s="185">
        <v>56</v>
      </c>
      <c r="I146" s="186"/>
      <c r="J146" s="187">
        <f>ROUND(I146*H146,2)</f>
        <v>0</v>
      </c>
      <c r="K146" s="183" t="s">
        <v>203</v>
      </c>
      <c r="L146" s="42"/>
      <c r="M146" s="188" t="s">
        <v>19</v>
      </c>
      <c r="N146" s="189" t="s">
        <v>48</v>
      </c>
      <c r="O146" s="67"/>
      <c r="P146" s="190">
        <f>O146*H146</f>
        <v>0</v>
      </c>
      <c r="Q146" s="190">
        <v>0</v>
      </c>
      <c r="R146" s="190">
        <f>Q146*H146</f>
        <v>0</v>
      </c>
      <c r="S146" s="190">
        <v>0</v>
      </c>
      <c r="T146" s="191">
        <f>S146*H146</f>
        <v>0</v>
      </c>
      <c r="U146" s="37"/>
      <c r="V146" s="37"/>
      <c r="W146" s="37"/>
      <c r="X146" s="37"/>
      <c r="Y146" s="37"/>
      <c r="Z146" s="37"/>
      <c r="AA146" s="37"/>
      <c r="AB146" s="37"/>
      <c r="AC146" s="37"/>
      <c r="AD146" s="37"/>
      <c r="AE146" s="37"/>
      <c r="AR146" s="192" t="s">
        <v>204</v>
      </c>
      <c r="AT146" s="192" t="s">
        <v>199</v>
      </c>
      <c r="AU146" s="192" t="s">
        <v>86</v>
      </c>
      <c r="AY146" s="20" t="s">
        <v>197</v>
      </c>
      <c r="BE146" s="193">
        <f>IF(N146="základní",J146,0)</f>
        <v>0</v>
      </c>
      <c r="BF146" s="193">
        <f>IF(N146="snížená",J146,0)</f>
        <v>0</v>
      </c>
      <c r="BG146" s="193">
        <f>IF(N146="zákl. přenesená",J146,0)</f>
        <v>0</v>
      </c>
      <c r="BH146" s="193">
        <f>IF(N146="sníž. přenesená",J146,0)</f>
        <v>0</v>
      </c>
      <c r="BI146" s="193">
        <f>IF(N146="nulová",J146,0)</f>
        <v>0</v>
      </c>
      <c r="BJ146" s="20" t="s">
        <v>84</v>
      </c>
      <c r="BK146" s="193">
        <f>ROUND(I146*H146,2)</f>
        <v>0</v>
      </c>
      <c r="BL146" s="20" t="s">
        <v>204</v>
      </c>
      <c r="BM146" s="192" t="s">
        <v>1382</v>
      </c>
    </row>
    <row r="147" spans="1:65" s="2" customFormat="1" ht="11.25">
      <c r="A147" s="37"/>
      <c r="B147" s="38"/>
      <c r="C147" s="39"/>
      <c r="D147" s="194" t="s">
        <v>206</v>
      </c>
      <c r="E147" s="39"/>
      <c r="F147" s="195" t="s">
        <v>1383</v>
      </c>
      <c r="G147" s="39"/>
      <c r="H147" s="39"/>
      <c r="I147" s="196"/>
      <c r="J147" s="39"/>
      <c r="K147" s="39"/>
      <c r="L147" s="42"/>
      <c r="M147" s="197"/>
      <c r="N147" s="198"/>
      <c r="O147" s="67"/>
      <c r="P147" s="67"/>
      <c r="Q147" s="67"/>
      <c r="R147" s="67"/>
      <c r="S147" s="67"/>
      <c r="T147" s="68"/>
      <c r="U147" s="37"/>
      <c r="V147" s="37"/>
      <c r="W147" s="37"/>
      <c r="X147" s="37"/>
      <c r="Y147" s="37"/>
      <c r="Z147" s="37"/>
      <c r="AA147" s="37"/>
      <c r="AB147" s="37"/>
      <c r="AC147" s="37"/>
      <c r="AD147" s="37"/>
      <c r="AE147" s="37"/>
      <c r="AT147" s="20" t="s">
        <v>206</v>
      </c>
      <c r="AU147" s="20" t="s">
        <v>86</v>
      </c>
    </row>
    <row r="148" spans="1:65" s="2" customFormat="1" ht="11.25">
      <c r="A148" s="37"/>
      <c r="B148" s="38"/>
      <c r="C148" s="39"/>
      <c r="D148" s="199" t="s">
        <v>208</v>
      </c>
      <c r="E148" s="39"/>
      <c r="F148" s="200" t="s">
        <v>1384</v>
      </c>
      <c r="G148" s="39"/>
      <c r="H148" s="39"/>
      <c r="I148" s="196"/>
      <c r="J148" s="39"/>
      <c r="K148" s="39"/>
      <c r="L148" s="42"/>
      <c r="M148" s="197"/>
      <c r="N148" s="198"/>
      <c r="O148" s="67"/>
      <c r="P148" s="67"/>
      <c r="Q148" s="67"/>
      <c r="R148" s="67"/>
      <c r="S148" s="67"/>
      <c r="T148" s="68"/>
      <c r="U148" s="37"/>
      <c r="V148" s="37"/>
      <c r="W148" s="37"/>
      <c r="X148" s="37"/>
      <c r="Y148" s="37"/>
      <c r="Z148" s="37"/>
      <c r="AA148" s="37"/>
      <c r="AB148" s="37"/>
      <c r="AC148" s="37"/>
      <c r="AD148" s="37"/>
      <c r="AE148" s="37"/>
      <c r="AT148" s="20" t="s">
        <v>208</v>
      </c>
      <c r="AU148" s="20" t="s">
        <v>86</v>
      </c>
    </row>
    <row r="149" spans="1:65" s="13" customFormat="1" ht="22.5">
      <c r="B149" s="201"/>
      <c r="C149" s="202"/>
      <c r="D149" s="194" t="s">
        <v>210</v>
      </c>
      <c r="E149" s="203" t="s">
        <v>19</v>
      </c>
      <c r="F149" s="204" t="s">
        <v>1385</v>
      </c>
      <c r="G149" s="202"/>
      <c r="H149" s="203" t="s">
        <v>19</v>
      </c>
      <c r="I149" s="205"/>
      <c r="J149" s="202"/>
      <c r="K149" s="202"/>
      <c r="L149" s="206"/>
      <c r="M149" s="207"/>
      <c r="N149" s="208"/>
      <c r="O149" s="208"/>
      <c r="P149" s="208"/>
      <c r="Q149" s="208"/>
      <c r="R149" s="208"/>
      <c r="S149" s="208"/>
      <c r="T149" s="209"/>
      <c r="AT149" s="210" t="s">
        <v>210</v>
      </c>
      <c r="AU149" s="210" t="s">
        <v>86</v>
      </c>
      <c r="AV149" s="13" t="s">
        <v>84</v>
      </c>
      <c r="AW149" s="13" t="s">
        <v>37</v>
      </c>
      <c r="AX149" s="13" t="s">
        <v>77</v>
      </c>
      <c r="AY149" s="210" t="s">
        <v>197</v>
      </c>
    </row>
    <row r="150" spans="1:65" s="14" customFormat="1" ht="11.25">
      <c r="B150" s="211"/>
      <c r="C150" s="212"/>
      <c r="D150" s="194" t="s">
        <v>210</v>
      </c>
      <c r="E150" s="213" t="s">
        <v>19</v>
      </c>
      <c r="F150" s="214" t="s">
        <v>1331</v>
      </c>
      <c r="G150" s="212"/>
      <c r="H150" s="215">
        <v>56</v>
      </c>
      <c r="I150" s="216"/>
      <c r="J150" s="212"/>
      <c r="K150" s="212"/>
      <c r="L150" s="217"/>
      <c r="M150" s="218"/>
      <c r="N150" s="219"/>
      <c r="O150" s="219"/>
      <c r="P150" s="219"/>
      <c r="Q150" s="219"/>
      <c r="R150" s="219"/>
      <c r="S150" s="219"/>
      <c r="T150" s="220"/>
      <c r="AT150" s="221" t="s">
        <v>210</v>
      </c>
      <c r="AU150" s="221" t="s">
        <v>86</v>
      </c>
      <c r="AV150" s="14" t="s">
        <v>86</v>
      </c>
      <c r="AW150" s="14" t="s">
        <v>37</v>
      </c>
      <c r="AX150" s="14" t="s">
        <v>84</v>
      </c>
      <c r="AY150" s="221" t="s">
        <v>197</v>
      </c>
    </row>
    <row r="151" spans="1:65" s="2" customFormat="1" ht="24.2" customHeight="1">
      <c r="A151" s="37"/>
      <c r="B151" s="38"/>
      <c r="C151" s="181" t="s">
        <v>8</v>
      </c>
      <c r="D151" s="181" t="s">
        <v>199</v>
      </c>
      <c r="E151" s="182" t="s">
        <v>1386</v>
      </c>
      <c r="F151" s="183" t="s">
        <v>1387</v>
      </c>
      <c r="G151" s="184" t="s">
        <v>202</v>
      </c>
      <c r="H151" s="185">
        <v>56</v>
      </c>
      <c r="I151" s="186"/>
      <c r="J151" s="187">
        <f>ROUND(I151*H151,2)</f>
        <v>0</v>
      </c>
      <c r="K151" s="183" t="s">
        <v>203</v>
      </c>
      <c r="L151" s="42"/>
      <c r="M151" s="188" t="s">
        <v>19</v>
      </c>
      <c r="N151" s="189" t="s">
        <v>48</v>
      </c>
      <c r="O151" s="67"/>
      <c r="P151" s="190">
        <f>O151*H151</f>
        <v>0</v>
      </c>
      <c r="Q151" s="190">
        <v>0</v>
      </c>
      <c r="R151" s="190">
        <f>Q151*H151</f>
        <v>0</v>
      </c>
      <c r="S151" s="190">
        <v>0</v>
      </c>
      <c r="T151" s="191">
        <f>S151*H151</f>
        <v>0</v>
      </c>
      <c r="U151" s="37"/>
      <c r="V151" s="37"/>
      <c r="W151" s="37"/>
      <c r="X151" s="37"/>
      <c r="Y151" s="37"/>
      <c r="Z151" s="37"/>
      <c r="AA151" s="37"/>
      <c r="AB151" s="37"/>
      <c r="AC151" s="37"/>
      <c r="AD151" s="37"/>
      <c r="AE151" s="37"/>
      <c r="AR151" s="192" t="s">
        <v>204</v>
      </c>
      <c r="AT151" s="192" t="s">
        <v>199</v>
      </c>
      <c r="AU151" s="192" t="s">
        <v>86</v>
      </c>
      <c r="AY151" s="20" t="s">
        <v>197</v>
      </c>
      <c r="BE151" s="193">
        <f>IF(N151="základní",J151,0)</f>
        <v>0</v>
      </c>
      <c r="BF151" s="193">
        <f>IF(N151="snížená",J151,0)</f>
        <v>0</v>
      </c>
      <c r="BG151" s="193">
        <f>IF(N151="zákl. přenesená",J151,0)</f>
        <v>0</v>
      </c>
      <c r="BH151" s="193">
        <f>IF(N151="sníž. přenesená",J151,0)</f>
        <v>0</v>
      </c>
      <c r="BI151" s="193">
        <f>IF(N151="nulová",J151,0)</f>
        <v>0</v>
      </c>
      <c r="BJ151" s="20" t="s">
        <v>84</v>
      </c>
      <c r="BK151" s="193">
        <f>ROUND(I151*H151,2)</f>
        <v>0</v>
      </c>
      <c r="BL151" s="20" t="s">
        <v>204</v>
      </c>
      <c r="BM151" s="192" t="s">
        <v>1388</v>
      </c>
    </row>
    <row r="152" spans="1:65" s="2" customFormat="1" ht="19.5">
      <c r="A152" s="37"/>
      <c r="B152" s="38"/>
      <c r="C152" s="39"/>
      <c r="D152" s="194" t="s">
        <v>206</v>
      </c>
      <c r="E152" s="39"/>
      <c r="F152" s="195" t="s">
        <v>1389</v>
      </c>
      <c r="G152" s="39"/>
      <c r="H152" s="39"/>
      <c r="I152" s="196"/>
      <c r="J152" s="39"/>
      <c r="K152" s="39"/>
      <c r="L152" s="42"/>
      <c r="M152" s="197"/>
      <c r="N152" s="198"/>
      <c r="O152" s="67"/>
      <c r="P152" s="67"/>
      <c r="Q152" s="67"/>
      <c r="R152" s="67"/>
      <c r="S152" s="67"/>
      <c r="T152" s="68"/>
      <c r="U152" s="37"/>
      <c r="V152" s="37"/>
      <c r="W152" s="37"/>
      <c r="X152" s="37"/>
      <c r="Y152" s="37"/>
      <c r="Z152" s="37"/>
      <c r="AA152" s="37"/>
      <c r="AB152" s="37"/>
      <c r="AC152" s="37"/>
      <c r="AD152" s="37"/>
      <c r="AE152" s="37"/>
      <c r="AT152" s="20" t="s">
        <v>206</v>
      </c>
      <c r="AU152" s="20" t="s">
        <v>86</v>
      </c>
    </row>
    <row r="153" spans="1:65" s="2" customFormat="1" ht="11.25">
      <c r="A153" s="37"/>
      <c r="B153" s="38"/>
      <c r="C153" s="39"/>
      <c r="D153" s="199" t="s">
        <v>208</v>
      </c>
      <c r="E153" s="39"/>
      <c r="F153" s="200" t="s">
        <v>1390</v>
      </c>
      <c r="G153" s="39"/>
      <c r="H153" s="39"/>
      <c r="I153" s="196"/>
      <c r="J153" s="39"/>
      <c r="K153" s="39"/>
      <c r="L153" s="42"/>
      <c r="M153" s="197"/>
      <c r="N153" s="198"/>
      <c r="O153" s="67"/>
      <c r="P153" s="67"/>
      <c r="Q153" s="67"/>
      <c r="R153" s="67"/>
      <c r="S153" s="67"/>
      <c r="T153" s="68"/>
      <c r="U153" s="37"/>
      <c r="V153" s="37"/>
      <c r="W153" s="37"/>
      <c r="X153" s="37"/>
      <c r="Y153" s="37"/>
      <c r="Z153" s="37"/>
      <c r="AA153" s="37"/>
      <c r="AB153" s="37"/>
      <c r="AC153" s="37"/>
      <c r="AD153" s="37"/>
      <c r="AE153" s="37"/>
      <c r="AT153" s="20" t="s">
        <v>208</v>
      </c>
      <c r="AU153" s="20" t="s">
        <v>86</v>
      </c>
    </row>
    <row r="154" spans="1:65" s="13" customFormat="1" ht="22.5">
      <c r="B154" s="201"/>
      <c r="C154" s="202"/>
      <c r="D154" s="194" t="s">
        <v>210</v>
      </c>
      <c r="E154" s="203" t="s">
        <v>19</v>
      </c>
      <c r="F154" s="204" t="s">
        <v>1391</v>
      </c>
      <c r="G154" s="202"/>
      <c r="H154" s="203" t="s">
        <v>19</v>
      </c>
      <c r="I154" s="205"/>
      <c r="J154" s="202"/>
      <c r="K154" s="202"/>
      <c r="L154" s="206"/>
      <c r="M154" s="207"/>
      <c r="N154" s="208"/>
      <c r="O154" s="208"/>
      <c r="P154" s="208"/>
      <c r="Q154" s="208"/>
      <c r="R154" s="208"/>
      <c r="S154" s="208"/>
      <c r="T154" s="209"/>
      <c r="AT154" s="210" t="s">
        <v>210</v>
      </c>
      <c r="AU154" s="210" t="s">
        <v>86</v>
      </c>
      <c r="AV154" s="13" t="s">
        <v>84</v>
      </c>
      <c r="AW154" s="13" t="s">
        <v>37</v>
      </c>
      <c r="AX154" s="13" t="s">
        <v>77</v>
      </c>
      <c r="AY154" s="210" t="s">
        <v>197</v>
      </c>
    </row>
    <row r="155" spans="1:65" s="14" customFormat="1" ht="11.25">
      <c r="B155" s="211"/>
      <c r="C155" s="212"/>
      <c r="D155" s="194" t="s">
        <v>210</v>
      </c>
      <c r="E155" s="213" t="s">
        <v>19</v>
      </c>
      <c r="F155" s="214" t="s">
        <v>1331</v>
      </c>
      <c r="G155" s="212"/>
      <c r="H155" s="215">
        <v>56</v>
      </c>
      <c r="I155" s="216"/>
      <c r="J155" s="212"/>
      <c r="K155" s="212"/>
      <c r="L155" s="217"/>
      <c r="M155" s="218"/>
      <c r="N155" s="219"/>
      <c r="O155" s="219"/>
      <c r="P155" s="219"/>
      <c r="Q155" s="219"/>
      <c r="R155" s="219"/>
      <c r="S155" s="219"/>
      <c r="T155" s="220"/>
      <c r="AT155" s="221" t="s">
        <v>210</v>
      </c>
      <c r="AU155" s="221" t="s">
        <v>86</v>
      </c>
      <c r="AV155" s="14" t="s">
        <v>86</v>
      </c>
      <c r="AW155" s="14" t="s">
        <v>37</v>
      </c>
      <c r="AX155" s="14" t="s">
        <v>84</v>
      </c>
      <c r="AY155" s="221" t="s">
        <v>197</v>
      </c>
    </row>
    <row r="156" spans="1:65" s="2" customFormat="1" ht="24.2" customHeight="1">
      <c r="A156" s="37"/>
      <c r="B156" s="38"/>
      <c r="C156" s="181" t="s">
        <v>303</v>
      </c>
      <c r="D156" s="181" t="s">
        <v>199</v>
      </c>
      <c r="E156" s="182" t="s">
        <v>1392</v>
      </c>
      <c r="F156" s="183" t="s">
        <v>1393</v>
      </c>
      <c r="G156" s="184" t="s">
        <v>884</v>
      </c>
      <c r="H156" s="185">
        <v>53</v>
      </c>
      <c r="I156" s="186"/>
      <c r="J156" s="187">
        <f>ROUND(I156*H156,2)</f>
        <v>0</v>
      </c>
      <c r="K156" s="183" t="s">
        <v>203</v>
      </c>
      <c r="L156" s="42"/>
      <c r="M156" s="188" t="s">
        <v>19</v>
      </c>
      <c r="N156" s="189" t="s">
        <v>48</v>
      </c>
      <c r="O156" s="67"/>
      <c r="P156" s="190">
        <f>O156*H156</f>
        <v>0</v>
      </c>
      <c r="Q156" s="190">
        <v>0</v>
      </c>
      <c r="R156" s="190">
        <f>Q156*H156</f>
        <v>0</v>
      </c>
      <c r="S156" s="190">
        <v>0</v>
      </c>
      <c r="T156" s="191">
        <f>S156*H156</f>
        <v>0</v>
      </c>
      <c r="U156" s="37"/>
      <c r="V156" s="37"/>
      <c r="W156" s="37"/>
      <c r="X156" s="37"/>
      <c r="Y156" s="37"/>
      <c r="Z156" s="37"/>
      <c r="AA156" s="37"/>
      <c r="AB156" s="37"/>
      <c r="AC156" s="37"/>
      <c r="AD156" s="37"/>
      <c r="AE156" s="37"/>
      <c r="AR156" s="192" t="s">
        <v>204</v>
      </c>
      <c r="AT156" s="192" t="s">
        <v>199</v>
      </c>
      <c r="AU156" s="192" t="s">
        <v>86</v>
      </c>
      <c r="AY156" s="20" t="s">
        <v>197</v>
      </c>
      <c r="BE156" s="193">
        <f>IF(N156="základní",J156,0)</f>
        <v>0</v>
      </c>
      <c r="BF156" s="193">
        <f>IF(N156="snížená",J156,0)</f>
        <v>0</v>
      </c>
      <c r="BG156" s="193">
        <f>IF(N156="zákl. přenesená",J156,0)</f>
        <v>0</v>
      </c>
      <c r="BH156" s="193">
        <f>IF(N156="sníž. přenesená",J156,0)</f>
        <v>0</v>
      </c>
      <c r="BI156" s="193">
        <f>IF(N156="nulová",J156,0)</f>
        <v>0</v>
      </c>
      <c r="BJ156" s="20" t="s">
        <v>84</v>
      </c>
      <c r="BK156" s="193">
        <f>ROUND(I156*H156,2)</f>
        <v>0</v>
      </c>
      <c r="BL156" s="20" t="s">
        <v>204</v>
      </c>
      <c r="BM156" s="192" t="s">
        <v>1394</v>
      </c>
    </row>
    <row r="157" spans="1:65" s="2" customFormat="1" ht="19.5">
      <c r="A157" s="37"/>
      <c r="B157" s="38"/>
      <c r="C157" s="39"/>
      <c r="D157" s="194" t="s">
        <v>206</v>
      </c>
      <c r="E157" s="39"/>
      <c r="F157" s="195" t="s">
        <v>1395</v>
      </c>
      <c r="G157" s="39"/>
      <c r="H157" s="39"/>
      <c r="I157" s="196"/>
      <c r="J157" s="39"/>
      <c r="K157" s="39"/>
      <c r="L157" s="42"/>
      <c r="M157" s="197"/>
      <c r="N157" s="198"/>
      <c r="O157" s="67"/>
      <c r="P157" s="67"/>
      <c r="Q157" s="67"/>
      <c r="R157" s="67"/>
      <c r="S157" s="67"/>
      <c r="T157" s="68"/>
      <c r="U157" s="37"/>
      <c r="V157" s="37"/>
      <c r="W157" s="37"/>
      <c r="X157" s="37"/>
      <c r="Y157" s="37"/>
      <c r="Z157" s="37"/>
      <c r="AA157" s="37"/>
      <c r="AB157" s="37"/>
      <c r="AC157" s="37"/>
      <c r="AD157" s="37"/>
      <c r="AE157" s="37"/>
      <c r="AT157" s="20" t="s">
        <v>206</v>
      </c>
      <c r="AU157" s="20" t="s">
        <v>86</v>
      </c>
    </row>
    <row r="158" spans="1:65" s="2" customFormat="1" ht="11.25">
      <c r="A158" s="37"/>
      <c r="B158" s="38"/>
      <c r="C158" s="39"/>
      <c r="D158" s="199" t="s">
        <v>208</v>
      </c>
      <c r="E158" s="39"/>
      <c r="F158" s="200" t="s">
        <v>1396</v>
      </c>
      <c r="G158" s="39"/>
      <c r="H158" s="39"/>
      <c r="I158" s="196"/>
      <c r="J158" s="39"/>
      <c r="K158" s="39"/>
      <c r="L158" s="42"/>
      <c r="M158" s="197"/>
      <c r="N158" s="198"/>
      <c r="O158" s="67"/>
      <c r="P158" s="67"/>
      <c r="Q158" s="67"/>
      <c r="R158" s="67"/>
      <c r="S158" s="67"/>
      <c r="T158" s="68"/>
      <c r="U158" s="37"/>
      <c r="V158" s="37"/>
      <c r="W158" s="37"/>
      <c r="X158" s="37"/>
      <c r="Y158" s="37"/>
      <c r="Z158" s="37"/>
      <c r="AA158" s="37"/>
      <c r="AB158" s="37"/>
      <c r="AC158" s="37"/>
      <c r="AD158" s="37"/>
      <c r="AE158" s="37"/>
      <c r="AT158" s="20" t="s">
        <v>208</v>
      </c>
      <c r="AU158" s="20" t="s">
        <v>86</v>
      </c>
    </row>
    <row r="159" spans="1:65" s="13" customFormat="1" ht="11.25">
      <c r="B159" s="201"/>
      <c r="C159" s="202"/>
      <c r="D159" s="194" t="s">
        <v>210</v>
      </c>
      <c r="E159" s="203" t="s">
        <v>19</v>
      </c>
      <c r="F159" s="204" t="s">
        <v>1397</v>
      </c>
      <c r="G159" s="202"/>
      <c r="H159" s="203" t="s">
        <v>19</v>
      </c>
      <c r="I159" s="205"/>
      <c r="J159" s="202"/>
      <c r="K159" s="202"/>
      <c r="L159" s="206"/>
      <c r="M159" s="207"/>
      <c r="N159" s="208"/>
      <c r="O159" s="208"/>
      <c r="P159" s="208"/>
      <c r="Q159" s="208"/>
      <c r="R159" s="208"/>
      <c r="S159" s="208"/>
      <c r="T159" s="209"/>
      <c r="AT159" s="210" t="s">
        <v>210</v>
      </c>
      <c r="AU159" s="210" t="s">
        <v>86</v>
      </c>
      <c r="AV159" s="13" t="s">
        <v>84</v>
      </c>
      <c r="AW159" s="13" t="s">
        <v>37</v>
      </c>
      <c r="AX159" s="13" t="s">
        <v>77</v>
      </c>
      <c r="AY159" s="210" t="s">
        <v>197</v>
      </c>
    </row>
    <row r="160" spans="1:65" s="14" customFormat="1" ht="11.25">
      <c r="B160" s="211"/>
      <c r="C160" s="212"/>
      <c r="D160" s="194" t="s">
        <v>210</v>
      </c>
      <c r="E160" s="213" t="s">
        <v>19</v>
      </c>
      <c r="F160" s="214" t="s">
        <v>1367</v>
      </c>
      <c r="G160" s="212"/>
      <c r="H160" s="215">
        <v>53</v>
      </c>
      <c r="I160" s="216"/>
      <c r="J160" s="212"/>
      <c r="K160" s="212"/>
      <c r="L160" s="217"/>
      <c r="M160" s="218"/>
      <c r="N160" s="219"/>
      <c r="O160" s="219"/>
      <c r="P160" s="219"/>
      <c r="Q160" s="219"/>
      <c r="R160" s="219"/>
      <c r="S160" s="219"/>
      <c r="T160" s="220"/>
      <c r="AT160" s="221" t="s">
        <v>210</v>
      </c>
      <c r="AU160" s="221" t="s">
        <v>86</v>
      </c>
      <c r="AV160" s="14" t="s">
        <v>86</v>
      </c>
      <c r="AW160" s="14" t="s">
        <v>37</v>
      </c>
      <c r="AX160" s="14" t="s">
        <v>84</v>
      </c>
      <c r="AY160" s="221" t="s">
        <v>197</v>
      </c>
    </row>
    <row r="161" spans="1:65" s="2" customFormat="1" ht="24.2" customHeight="1">
      <c r="A161" s="37"/>
      <c r="B161" s="38"/>
      <c r="C161" s="181" t="s">
        <v>310</v>
      </c>
      <c r="D161" s="181" t="s">
        <v>199</v>
      </c>
      <c r="E161" s="182" t="s">
        <v>1398</v>
      </c>
      <c r="F161" s="183" t="s">
        <v>1399</v>
      </c>
      <c r="G161" s="184" t="s">
        <v>202</v>
      </c>
      <c r="H161" s="185">
        <v>56</v>
      </c>
      <c r="I161" s="186"/>
      <c r="J161" s="187">
        <f>ROUND(I161*H161,2)</f>
        <v>0</v>
      </c>
      <c r="K161" s="183" t="s">
        <v>203</v>
      </c>
      <c r="L161" s="42"/>
      <c r="M161" s="188" t="s">
        <v>19</v>
      </c>
      <c r="N161" s="189" t="s">
        <v>48</v>
      </c>
      <c r="O161" s="67"/>
      <c r="P161" s="190">
        <f>O161*H161</f>
        <v>0</v>
      </c>
      <c r="Q161" s="190">
        <v>0</v>
      </c>
      <c r="R161" s="190">
        <f>Q161*H161</f>
        <v>0</v>
      </c>
      <c r="S161" s="190">
        <v>0</v>
      </c>
      <c r="T161" s="191">
        <f>S161*H161</f>
        <v>0</v>
      </c>
      <c r="U161" s="37"/>
      <c r="V161" s="37"/>
      <c r="W161" s="37"/>
      <c r="X161" s="37"/>
      <c r="Y161" s="37"/>
      <c r="Z161" s="37"/>
      <c r="AA161" s="37"/>
      <c r="AB161" s="37"/>
      <c r="AC161" s="37"/>
      <c r="AD161" s="37"/>
      <c r="AE161" s="37"/>
      <c r="AR161" s="192" t="s">
        <v>204</v>
      </c>
      <c r="AT161" s="192" t="s">
        <v>199</v>
      </c>
      <c r="AU161" s="192" t="s">
        <v>86</v>
      </c>
      <c r="AY161" s="20" t="s">
        <v>197</v>
      </c>
      <c r="BE161" s="193">
        <f>IF(N161="základní",J161,0)</f>
        <v>0</v>
      </c>
      <c r="BF161" s="193">
        <f>IF(N161="snížená",J161,0)</f>
        <v>0</v>
      </c>
      <c r="BG161" s="193">
        <f>IF(N161="zákl. přenesená",J161,0)</f>
        <v>0</v>
      </c>
      <c r="BH161" s="193">
        <f>IF(N161="sníž. přenesená",J161,0)</f>
        <v>0</v>
      </c>
      <c r="BI161" s="193">
        <f>IF(N161="nulová",J161,0)</f>
        <v>0</v>
      </c>
      <c r="BJ161" s="20" t="s">
        <v>84</v>
      </c>
      <c r="BK161" s="193">
        <f>ROUND(I161*H161,2)</f>
        <v>0</v>
      </c>
      <c r="BL161" s="20" t="s">
        <v>204</v>
      </c>
      <c r="BM161" s="192" t="s">
        <v>1400</v>
      </c>
    </row>
    <row r="162" spans="1:65" s="2" customFormat="1" ht="19.5">
      <c r="A162" s="37"/>
      <c r="B162" s="38"/>
      <c r="C162" s="39"/>
      <c r="D162" s="194" t="s">
        <v>206</v>
      </c>
      <c r="E162" s="39"/>
      <c r="F162" s="195" t="s">
        <v>1401</v>
      </c>
      <c r="G162" s="39"/>
      <c r="H162" s="39"/>
      <c r="I162" s="196"/>
      <c r="J162" s="39"/>
      <c r="K162" s="39"/>
      <c r="L162" s="42"/>
      <c r="M162" s="197"/>
      <c r="N162" s="198"/>
      <c r="O162" s="67"/>
      <c r="P162" s="67"/>
      <c r="Q162" s="67"/>
      <c r="R162" s="67"/>
      <c r="S162" s="67"/>
      <c r="T162" s="68"/>
      <c r="U162" s="37"/>
      <c r="V162" s="37"/>
      <c r="W162" s="37"/>
      <c r="X162" s="37"/>
      <c r="Y162" s="37"/>
      <c r="Z162" s="37"/>
      <c r="AA162" s="37"/>
      <c r="AB162" s="37"/>
      <c r="AC162" s="37"/>
      <c r="AD162" s="37"/>
      <c r="AE162" s="37"/>
      <c r="AT162" s="20" t="s">
        <v>206</v>
      </c>
      <c r="AU162" s="20" t="s">
        <v>86</v>
      </c>
    </row>
    <row r="163" spans="1:65" s="2" customFormat="1" ht="11.25">
      <c r="A163" s="37"/>
      <c r="B163" s="38"/>
      <c r="C163" s="39"/>
      <c r="D163" s="199" t="s">
        <v>208</v>
      </c>
      <c r="E163" s="39"/>
      <c r="F163" s="200" t="s">
        <v>1402</v>
      </c>
      <c r="G163" s="39"/>
      <c r="H163" s="39"/>
      <c r="I163" s="196"/>
      <c r="J163" s="39"/>
      <c r="K163" s="39"/>
      <c r="L163" s="42"/>
      <c r="M163" s="197"/>
      <c r="N163" s="198"/>
      <c r="O163" s="67"/>
      <c r="P163" s="67"/>
      <c r="Q163" s="67"/>
      <c r="R163" s="67"/>
      <c r="S163" s="67"/>
      <c r="T163" s="68"/>
      <c r="U163" s="37"/>
      <c r="V163" s="37"/>
      <c r="W163" s="37"/>
      <c r="X163" s="37"/>
      <c r="Y163" s="37"/>
      <c r="Z163" s="37"/>
      <c r="AA163" s="37"/>
      <c r="AB163" s="37"/>
      <c r="AC163" s="37"/>
      <c r="AD163" s="37"/>
      <c r="AE163" s="37"/>
      <c r="AT163" s="20" t="s">
        <v>208</v>
      </c>
      <c r="AU163" s="20" t="s">
        <v>86</v>
      </c>
    </row>
    <row r="164" spans="1:65" s="13" customFormat="1" ht="22.5">
      <c r="B164" s="201"/>
      <c r="C164" s="202"/>
      <c r="D164" s="194" t="s">
        <v>210</v>
      </c>
      <c r="E164" s="203" t="s">
        <v>19</v>
      </c>
      <c r="F164" s="204" t="s">
        <v>1403</v>
      </c>
      <c r="G164" s="202"/>
      <c r="H164" s="203" t="s">
        <v>19</v>
      </c>
      <c r="I164" s="205"/>
      <c r="J164" s="202"/>
      <c r="K164" s="202"/>
      <c r="L164" s="206"/>
      <c r="M164" s="207"/>
      <c r="N164" s="208"/>
      <c r="O164" s="208"/>
      <c r="P164" s="208"/>
      <c r="Q164" s="208"/>
      <c r="R164" s="208"/>
      <c r="S164" s="208"/>
      <c r="T164" s="209"/>
      <c r="AT164" s="210" t="s">
        <v>210</v>
      </c>
      <c r="AU164" s="210" t="s">
        <v>86</v>
      </c>
      <c r="AV164" s="13" t="s">
        <v>84</v>
      </c>
      <c r="AW164" s="13" t="s">
        <v>37</v>
      </c>
      <c r="AX164" s="13" t="s">
        <v>77</v>
      </c>
      <c r="AY164" s="210" t="s">
        <v>197</v>
      </c>
    </row>
    <row r="165" spans="1:65" s="14" customFormat="1" ht="11.25">
      <c r="B165" s="211"/>
      <c r="C165" s="212"/>
      <c r="D165" s="194" t="s">
        <v>210</v>
      </c>
      <c r="E165" s="213" t="s">
        <v>19</v>
      </c>
      <c r="F165" s="214" t="s">
        <v>1331</v>
      </c>
      <c r="G165" s="212"/>
      <c r="H165" s="215">
        <v>56</v>
      </c>
      <c r="I165" s="216"/>
      <c r="J165" s="212"/>
      <c r="K165" s="212"/>
      <c r="L165" s="217"/>
      <c r="M165" s="218"/>
      <c r="N165" s="219"/>
      <c r="O165" s="219"/>
      <c r="P165" s="219"/>
      <c r="Q165" s="219"/>
      <c r="R165" s="219"/>
      <c r="S165" s="219"/>
      <c r="T165" s="220"/>
      <c r="AT165" s="221" t="s">
        <v>210</v>
      </c>
      <c r="AU165" s="221" t="s">
        <v>86</v>
      </c>
      <c r="AV165" s="14" t="s">
        <v>86</v>
      </c>
      <c r="AW165" s="14" t="s">
        <v>37</v>
      </c>
      <c r="AX165" s="14" t="s">
        <v>84</v>
      </c>
      <c r="AY165" s="221" t="s">
        <v>197</v>
      </c>
    </row>
    <row r="166" spans="1:65" s="2" customFormat="1" ht="16.5" customHeight="1">
      <c r="A166" s="37"/>
      <c r="B166" s="38"/>
      <c r="C166" s="237" t="s">
        <v>320</v>
      </c>
      <c r="D166" s="237" t="s">
        <v>452</v>
      </c>
      <c r="E166" s="238" t="s">
        <v>1404</v>
      </c>
      <c r="F166" s="239" t="s">
        <v>1405</v>
      </c>
      <c r="G166" s="240" t="s">
        <v>323</v>
      </c>
      <c r="H166" s="241">
        <v>5.04</v>
      </c>
      <c r="I166" s="242"/>
      <c r="J166" s="243">
        <f>ROUND(I166*H166,2)</f>
        <v>0</v>
      </c>
      <c r="K166" s="239" t="s">
        <v>203</v>
      </c>
      <c r="L166" s="244"/>
      <c r="M166" s="245" t="s">
        <v>19</v>
      </c>
      <c r="N166" s="246" t="s">
        <v>48</v>
      </c>
      <c r="O166" s="67"/>
      <c r="P166" s="190">
        <f>O166*H166</f>
        <v>0</v>
      </c>
      <c r="Q166" s="190">
        <v>1</v>
      </c>
      <c r="R166" s="190">
        <f>Q166*H166</f>
        <v>5.04</v>
      </c>
      <c r="S166" s="190">
        <v>0</v>
      </c>
      <c r="T166" s="191">
        <f>S166*H166</f>
        <v>0</v>
      </c>
      <c r="U166" s="37"/>
      <c r="V166" s="37"/>
      <c r="W166" s="37"/>
      <c r="X166" s="37"/>
      <c r="Y166" s="37"/>
      <c r="Z166" s="37"/>
      <c r="AA166" s="37"/>
      <c r="AB166" s="37"/>
      <c r="AC166" s="37"/>
      <c r="AD166" s="37"/>
      <c r="AE166" s="37"/>
      <c r="AR166" s="192" t="s">
        <v>265</v>
      </c>
      <c r="AT166" s="192" t="s">
        <v>452</v>
      </c>
      <c r="AU166" s="192" t="s">
        <v>86</v>
      </c>
      <c r="AY166" s="20" t="s">
        <v>197</v>
      </c>
      <c r="BE166" s="193">
        <f>IF(N166="základní",J166,0)</f>
        <v>0</v>
      </c>
      <c r="BF166" s="193">
        <f>IF(N166="snížená",J166,0)</f>
        <v>0</v>
      </c>
      <c r="BG166" s="193">
        <f>IF(N166="zákl. přenesená",J166,0)</f>
        <v>0</v>
      </c>
      <c r="BH166" s="193">
        <f>IF(N166="sníž. přenesená",J166,0)</f>
        <v>0</v>
      </c>
      <c r="BI166" s="193">
        <f>IF(N166="nulová",J166,0)</f>
        <v>0</v>
      </c>
      <c r="BJ166" s="20" t="s">
        <v>84</v>
      </c>
      <c r="BK166" s="193">
        <f>ROUND(I166*H166,2)</f>
        <v>0</v>
      </c>
      <c r="BL166" s="20" t="s">
        <v>204</v>
      </c>
      <c r="BM166" s="192" t="s">
        <v>1406</v>
      </c>
    </row>
    <row r="167" spans="1:65" s="2" customFormat="1" ht="11.25">
      <c r="A167" s="37"/>
      <c r="B167" s="38"/>
      <c r="C167" s="39"/>
      <c r="D167" s="194" t="s">
        <v>206</v>
      </c>
      <c r="E167" s="39"/>
      <c r="F167" s="195" t="s">
        <v>1405</v>
      </c>
      <c r="G167" s="39"/>
      <c r="H167" s="39"/>
      <c r="I167" s="196"/>
      <c r="J167" s="39"/>
      <c r="K167" s="39"/>
      <c r="L167" s="42"/>
      <c r="M167" s="197"/>
      <c r="N167" s="198"/>
      <c r="O167" s="67"/>
      <c r="P167" s="67"/>
      <c r="Q167" s="67"/>
      <c r="R167" s="67"/>
      <c r="S167" s="67"/>
      <c r="T167" s="68"/>
      <c r="U167" s="37"/>
      <c r="V167" s="37"/>
      <c r="W167" s="37"/>
      <c r="X167" s="37"/>
      <c r="Y167" s="37"/>
      <c r="Z167" s="37"/>
      <c r="AA167" s="37"/>
      <c r="AB167" s="37"/>
      <c r="AC167" s="37"/>
      <c r="AD167" s="37"/>
      <c r="AE167" s="37"/>
      <c r="AT167" s="20" t="s">
        <v>206</v>
      </c>
      <c r="AU167" s="20" t="s">
        <v>86</v>
      </c>
    </row>
    <row r="168" spans="1:65" s="13" customFormat="1" ht="22.5">
      <c r="B168" s="201"/>
      <c r="C168" s="202"/>
      <c r="D168" s="194" t="s">
        <v>210</v>
      </c>
      <c r="E168" s="203" t="s">
        <v>19</v>
      </c>
      <c r="F168" s="204" t="s">
        <v>1407</v>
      </c>
      <c r="G168" s="202"/>
      <c r="H168" s="203" t="s">
        <v>19</v>
      </c>
      <c r="I168" s="205"/>
      <c r="J168" s="202"/>
      <c r="K168" s="202"/>
      <c r="L168" s="206"/>
      <c r="M168" s="207"/>
      <c r="N168" s="208"/>
      <c r="O168" s="208"/>
      <c r="P168" s="208"/>
      <c r="Q168" s="208"/>
      <c r="R168" s="208"/>
      <c r="S168" s="208"/>
      <c r="T168" s="209"/>
      <c r="AT168" s="210" t="s">
        <v>210</v>
      </c>
      <c r="AU168" s="210" t="s">
        <v>86</v>
      </c>
      <c r="AV168" s="13" t="s">
        <v>84</v>
      </c>
      <c r="AW168" s="13" t="s">
        <v>37</v>
      </c>
      <c r="AX168" s="13" t="s">
        <v>77</v>
      </c>
      <c r="AY168" s="210" t="s">
        <v>197</v>
      </c>
    </row>
    <row r="169" spans="1:65" s="13" customFormat="1" ht="11.25">
      <c r="B169" s="201"/>
      <c r="C169" s="202"/>
      <c r="D169" s="194" t="s">
        <v>210</v>
      </c>
      <c r="E169" s="203" t="s">
        <v>19</v>
      </c>
      <c r="F169" s="204" t="s">
        <v>1408</v>
      </c>
      <c r="G169" s="202"/>
      <c r="H169" s="203" t="s">
        <v>19</v>
      </c>
      <c r="I169" s="205"/>
      <c r="J169" s="202"/>
      <c r="K169" s="202"/>
      <c r="L169" s="206"/>
      <c r="M169" s="207"/>
      <c r="N169" s="208"/>
      <c r="O169" s="208"/>
      <c r="P169" s="208"/>
      <c r="Q169" s="208"/>
      <c r="R169" s="208"/>
      <c r="S169" s="208"/>
      <c r="T169" s="209"/>
      <c r="AT169" s="210" t="s">
        <v>210</v>
      </c>
      <c r="AU169" s="210" t="s">
        <v>86</v>
      </c>
      <c r="AV169" s="13" t="s">
        <v>84</v>
      </c>
      <c r="AW169" s="13" t="s">
        <v>37</v>
      </c>
      <c r="AX169" s="13" t="s">
        <v>77</v>
      </c>
      <c r="AY169" s="210" t="s">
        <v>197</v>
      </c>
    </row>
    <row r="170" spans="1:65" s="14" customFormat="1" ht="11.25">
      <c r="B170" s="211"/>
      <c r="C170" s="212"/>
      <c r="D170" s="194" t="s">
        <v>210</v>
      </c>
      <c r="E170" s="213" t="s">
        <v>19</v>
      </c>
      <c r="F170" s="214" t="s">
        <v>1409</v>
      </c>
      <c r="G170" s="212"/>
      <c r="H170" s="215">
        <v>5.04</v>
      </c>
      <c r="I170" s="216"/>
      <c r="J170" s="212"/>
      <c r="K170" s="212"/>
      <c r="L170" s="217"/>
      <c r="M170" s="218"/>
      <c r="N170" s="219"/>
      <c r="O170" s="219"/>
      <c r="P170" s="219"/>
      <c r="Q170" s="219"/>
      <c r="R170" s="219"/>
      <c r="S170" s="219"/>
      <c r="T170" s="220"/>
      <c r="AT170" s="221" t="s">
        <v>210</v>
      </c>
      <c r="AU170" s="221" t="s">
        <v>86</v>
      </c>
      <c r="AV170" s="14" t="s">
        <v>86</v>
      </c>
      <c r="AW170" s="14" t="s">
        <v>37</v>
      </c>
      <c r="AX170" s="14" t="s">
        <v>84</v>
      </c>
      <c r="AY170" s="221" t="s">
        <v>197</v>
      </c>
    </row>
    <row r="171" spans="1:65" s="2" customFormat="1" ht="24.2" customHeight="1">
      <c r="A171" s="37"/>
      <c r="B171" s="38"/>
      <c r="C171" s="181" t="s">
        <v>328</v>
      </c>
      <c r="D171" s="181" t="s">
        <v>199</v>
      </c>
      <c r="E171" s="182" t="s">
        <v>1410</v>
      </c>
      <c r="F171" s="183" t="s">
        <v>1411</v>
      </c>
      <c r="G171" s="184" t="s">
        <v>323</v>
      </c>
      <c r="H171" s="185">
        <v>2E-3</v>
      </c>
      <c r="I171" s="186"/>
      <c r="J171" s="187">
        <f>ROUND(I171*H171,2)</f>
        <v>0</v>
      </c>
      <c r="K171" s="183" t="s">
        <v>203</v>
      </c>
      <c r="L171" s="42"/>
      <c r="M171" s="188" t="s">
        <v>19</v>
      </c>
      <c r="N171" s="189" t="s">
        <v>48</v>
      </c>
      <c r="O171" s="67"/>
      <c r="P171" s="190">
        <f>O171*H171</f>
        <v>0</v>
      </c>
      <c r="Q171" s="190">
        <v>0</v>
      </c>
      <c r="R171" s="190">
        <f>Q171*H171</f>
        <v>0</v>
      </c>
      <c r="S171" s="190">
        <v>0</v>
      </c>
      <c r="T171" s="191">
        <f>S171*H171</f>
        <v>0</v>
      </c>
      <c r="U171" s="37"/>
      <c r="V171" s="37"/>
      <c r="W171" s="37"/>
      <c r="X171" s="37"/>
      <c r="Y171" s="37"/>
      <c r="Z171" s="37"/>
      <c r="AA171" s="37"/>
      <c r="AB171" s="37"/>
      <c r="AC171" s="37"/>
      <c r="AD171" s="37"/>
      <c r="AE171" s="37"/>
      <c r="AR171" s="192" t="s">
        <v>204</v>
      </c>
      <c r="AT171" s="192" t="s">
        <v>199</v>
      </c>
      <c r="AU171" s="192" t="s">
        <v>86</v>
      </c>
      <c r="AY171" s="20" t="s">
        <v>197</v>
      </c>
      <c r="BE171" s="193">
        <f>IF(N171="základní",J171,0)</f>
        <v>0</v>
      </c>
      <c r="BF171" s="193">
        <f>IF(N171="snížená",J171,0)</f>
        <v>0</v>
      </c>
      <c r="BG171" s="193">
        <f>IF(N171="zákl. přenesená",J171,0)</f>
        <v>0</v>
      </c>
      <c r="BH171" s="193">
        <f>IF(N171="sníž. přenesená",J171,0)</f>
        <v>0</v>
      </c>
      <c r="BI171" s="193">
        <f>IF(N171="nulová",J171,0)</f>
        <v>0</v>
      </c>
      <c r="BJ171" s="20" t="s">
        <v>84</v>
      </c>
      <c r="BK171" s="193">
        <f>ROUND(I171*H171,2)</f>
        <v>0</v>
      </c>
      <c r="BL171" s="20" t="s">
        <v>204</v>
      </c>
      <c r="BM171" s="192" t="s">
        <v>1412</v>
      </c>
    </row>
    <row r="172" spans="1:65" s="2" customFormat="1" ht="19.5">
      <c r="A172" s="37"/>
      <c r="B172" s="38"/>
      <c r="C172" s="39"/>
      <c r="D172" s="194" t="s">
        <v>206</v>
      </c>
      <c r="E172" s="39"/>
      <c r="F172" s="195" t="s">
        <v>1413</v>
      </c>
      <c r="G172" s="39"/>
      <c r="H172" s="39"/>
      <c r="I172" s="196"/>
      <c r="J172" s="39"/>
      <c r="K172" s="39"/>
      <c r="L172" s="42"/>
      <c r="M172" s="197"/>
      <c r="N172" s="198"/>
      <c r="O172" s="67"/>
      <c r="P172" s="67"/>
      <c r="Q172" s="67"/>
      <c r="R172" s="67"/>
      <c r="S172" s="67"/>
      <c r="T172" s="68"/>
      <c r="U172" s="37"/>
      <c r="V172" s="37"/>
      <c r="W172" s="37"/>
      <c r="X172" s="37"/>
      <c r="Y172" s="37"/>
      <c r="Z172" s="37"/>
      <c r="AA172" s="37"/>
      <c r="AB172" s="37"/>
      <c r="AC172" s="37"/>
      <c r="AD172" s="37"/>
      <c r="AE172" s="37"/>
      <c r="AT172" s="20" t="s">
        <v>206</v>
      </c>
      <c r="AU172" s="20" t="s">
        <v>86</v>
      </c>
    </row>
    <row r="173" spans="1:65" s="2" customFormat="1" ht="11.25">
      <c r="A173" s="37"/>
      <c r="B173" s="38"/>
      <c r="C173" s="39"/>
      <c r="D173" s="199" t="s">
        <v>208</v>
      </c>
      <c r="E173" s="39"/>
      <c r="F173" s="200" t="s">
        <v>1414</v>
      </c>
      <c r="G173" s="39"/>
      <c r="H173" s="39"/>
      <c r="I173" s="196"/>
      <c r="J173" s="39"/>
      <c r="K173" s="39"/>
      <c r="L173" s="42"/>
      <c r="M173" s="197"/>
      <c r="N173" s="198"/>
      <c r="O173" s="67"/>
      <c r="P173" s="67"/>
      <c r="Q173" s="67"/>
      <c r="R173" s="67"/>
      <c r="S173" s="67"/>
      <c r="T173" s="68"/>
      <c r="U173" s="37"/>
      <c r="V173" s="37"/>
      <c r="W173" s="37"/>
      <c r="X173" s="37"/>
      <c r="Y173" s="37"/>
      <c r="Z173" s="37"/>
      <c r="AA173" s="37"/>
      <c r="AB173" s="37"/>
      <c r="AC173" s="37"/>
      <c r="AD173" s="37"/>
      <c r="AE173" s="37"/>
      <c r="AT173" s="20" t="s">
        <v>208</v>
      </c>
      <c r="AU173" s="20" t="s">
        <v>86</v>
      </c>
    </row>
    <row r="174" spans="1:65" s="13" customFormat="1" ht="22.5">
      <c r="B174" s="201"/>
      <c r="C174" s="202"/>
      <c r="D174" s="194" t="s">
        <v>210</v>
      </c>
      <c r="E174" s="203" t="s">
        <v>19</v>
      </c>
      <c r="F174" s="204" t="s">
        <v>1415</v>
      </c>
      <c r="G174" s="202"/>
      <c r="H174" s="203" t="s">
        <v>19</v>
      </c>
      <c r="I174" s="205"/>
      <c r="J174" s="202"/>
      <c r="K174" s="202"/>
      <c r="L174" s="206"/>
      <c r="M174" s="207"/>
      <c r="N174" s="208"/>
      <c r="O174" s="208"/>
      <c r="P174" s="208"/>
      <c r="Q174" s="208"/>
      <c r="R174" s="208"/>
      <c r="S174" s="208"/>
      <c r="T174" s="209"/>
      <c r="AT174" s="210" t="s">
        <v>210</v>
      </c>
      <c r="AU174" s="210" t="s">
        <v>86</v>
      </c>
      <c r="AV174" s="13" t="s">
        <v>84</v>
      </c>
      <c r="AW174" s="13" t="s">
        <v>37</v>
      </c>
      <c r="AX174" s="13" t="s">
        <v>77</v>
      </c>
      <c r="AY174" s="210" t="s">
        <v>197</v>
      </c>
    </row>
    <row r="175" spans="1:65" s="14" customFormat="1" ht="11.25">
      <c r="B175" s="211"/>
      <c r="C175" s="212"/>
      <c r="D175" s="194" t="s">
        <v>210</v>
      </c>
      <c r="E175" s="213" t="s">
        <v>19</v>
      </c>
      <c r="F175" s="214" t="s">
        <v>1416</v>
      </c>
      <c r="G175" s="212"/>
      <c r="H175" s="215">
        <v>2E-3</v>
      </c>
      <c r="I175" s="216"/>
      <c r="J175" s="212"/>
      <c r="K175" s="212"/>
      <c r="L175" s="217"/>
      <c r="M175" s="218"/>
      <c r="N175" s="219"/>
      <c r="O175" s="219"/>
      <c r="P175" s="219"/>
      <c r="Q175" s="219"/>
      <c r="R175" s="219"/>
      <c r="S175" s="219"/>
      <c r="T175" s="220"/>
      <c r="AT175" s="221" t="s">
        <v>210</v>
      </c>
      <c r="AU175" s="221" t="s">
        <v>86</v>
      </c>
      <c r="AV175" s="14" t="s">
        <v>86</v>
      </c>
      <c r="AW175" s="14" t="s">
        <v>37</v>
      </c>
      <c r="AX175" s="14" t="s">
        <v>84</v>
      </c>
      <c r="AY175" s="221" t="s">
        <v>197</v>
      </c>
    </row>
    <row r="176" spans="1:65" s="2" customFormat="1" ht="16.5" customHeight="1">
      <c r="A176" s="37"/>
      <c r="B176" s="38"/>
      <c r="C176" s="237" t="s">
        <v>337</v>
      </c>
      <c r="D176" s="237" t="s">
        <v>452</v>
      </c>
      <c r="E176" s="238" t="s">
        <v>1417</v>
      </c>
      <c r="F176" s="239" t="s">
        <v>1418</v>
      </c>
      <c r="G176" s="240" t="s">
        <v>556</v>
      </c>
      <c r="H176" s="241">
        <v>2</v>
      </c>
      <c r="I176" s="242"/>
      <c r="J176" s="243">
        <f>ROUND(I176*H176,2)</f>
        <v>0</v>
      </c>
      <c r="K176" s="239" t="s">
        <v>969</v>
      </c>
      <c r="L176" s="244"/>
      <c r="M176" s="245" t="s">
        <v>19</v>
      </c>
      <c r="N176" s="246" t="s">
        <v>48</v>
      </c>
      <c r="O176" s="67"/>
      <c r="P176" s="190">
        <f>O176*H176</f>
        <v>0</v>
      </c>
      <c r="Q176" s="190">
        <v>1E-3</v>
      </c>
      <c r="R176" s="190">
        <f>Q176*H176</f>
        <v>2E-3</v>
      </c>
      <c r="S176" s="190">
        <v>0</v>
      </c>
      <c r="T176" s="191">
        <f>S176*H176</f>
        <v>0</v>
      </c>
      <c r="U176" s="37"/>
      <c r="V176" s="37"/>
      <c r="W176" s="37"/>
      <c r="X176" s="37"/>
      <c r="Y176" s="37"/>
      <c r="Z176" s="37"/>
      <c r="AA176" s="37"/>
      <c r="AB176" s="37"/>
      <c r="AC176" s="37"/>
      <c r="AD176" s="37"/>
      <c r="AE176" s="37"/>
      <c r="AR176" s="192" t="s">
        <v>265</v>
      </c>
      <c r="AT176" s="192" t="s">
        <v>452</v>
      </c>
      <c r="AU176" s="192" t="s">
        <v>86</v>
      </c>
      <c r="AY176" s="20" t="s">
        <v>197</v>
      </c>
      <c r="BE176" s="193">
        <f>IF(N176="základní",J176,0)</f>
        <v>0</v>
      </c>
      <c r="BF176" s="193">
        <f>IF(N176="snížená",J176,0)</f>
        <v>0</v>
      </c>
      <c r="BG176" s="193">
        <f>IF(N176="zákl. přenesená",J176,0)</f>
        <v>0</v>
      </c>
      <c r="BH176" s="193">
        <f>IF(N176="sníž. přenesená",J176,0)</f>
        <v>0</v>
      </c>
      <c r="BI176" s="193">
        <f>IF(N176="nulová",J176,0)</f>
        <v>0</v>
      </c>
      <c r="BJ176" s="20" t="s">
        <v>84</v>
      </c>
      <c r="BK176" s="193">
        <f>ROUND(I176*H176,2)</f>
        <v>0</v>
      </c>
      <c r="BL176" s="20" t="s">
        <v>204</v>
      </c>
      <c r="BM176" s="192" t="s">
        <v>1419</v>
      </c>
    </row>
    <row r="177" spans="1:65" s="2" customFormat="1" ht="11.25">
      <c r="A177" s="37"/>
      <c r="B177" s="38"/>
      <c r="C177" s="39"/>
      <c r="D177" s="194" t="s">
        <v>206</v>
      </c>
      <c r="E177" s="39"/>
      <c r="F177" s="195" t="s">
        <v>1418</v>
      </c>
      <c r="G177" s="39"/>
      <c r="H177" s="39"/>
      <c r="I177" s="196"/>
      <c r="J177" s="39"/>
      <c r="K177" s="39"/>
      <c r="L177" s="42"/>
      <c r="M177" s="197"/>
      <c r="N177" s="198"/>
      <c r="O177" s="67"/>
      <c r="P177" s="67"/>
      <c r="Q177" s="67"/>
      <c r="R177" s="67"/>
      <c r="S177" s="67"/>
      <c r="T177" s="68"/>
      <c r="U177" s="37"/>
      <c r="V177" s="37"/>
      <c r="W177" s="37"/>
      <c r="X177" s="37"/>
      <c r="Y177" s="37"/>
      <c r="Z177" s="37"/>
      <c r="AA177" s="37"/>
      <c r="AB177" s="37"/>
      <c r="AC177" s="37"/>
      <c r="AD177" s="37"/>
      <c r="AE177" s="37"/>
      <c r="AT177" s="20" t="s">
        <v>206</v>
      </c>
      <c r="AU177" s="20" t="s">
        <v>86</v>
      </c>
    </row>
    <row r="178" spans="1:65" s="2" customFormat="1" ht="19.5">
      <c r="A178" s="37"/>
      <c r="B178" s="38"/>
      <c r="C178" s="39"/>
      <c r="D178" s="194" t="s">
        <v>252</v>
      </c>
      <c r="E178" s="39"/>
      <c r="F178" s="222" t="s">
        <v>1420</v>
      </c>
      <c r="G178" s="39"/>
      <c r="H178" s="39"/>
      <c r="I178" s="196"/>
      <c r="J178" s="39"/>
      <c r="K178" s="39"/>
      <c r="L178" s="42"/>
      <c r="M178" s="197"/>
      <c r="N178" s="198"/>
      <c r="O178" s="67"/>
      <c r="P178" s="67"/>
      <c r="Q178" s="67"/>
      <c r="R178" s="67"/>
      <c r="S178" s="67"/>
      <c r="T178" s="68"/>
      <c r="U178" s="37"/>
      <c r="V178" s="37"/>
      <c r="W178" s="37"/>
      <c r="X178" s="37"/>
      <c r="Y178" s="37"/>
      <c r="Z178" s="37"/>
      <c r="AA178" s="37"/>
      <c r="AB178" s="37"/>
      <c r="AC178" s="37"/>
      <c r="AD178" s="37"/>
      <c r="AE178" s="37"/>
      <c r="AT178" s="20" t="s">
        <v>252</v>
      </c>
      <c r="AU178" s="20" t="s">
        <v>86</v>
      </c>
    </row>
    <row r="179" spans="1:65" s="14" customFormat="1" ht="11.25">
      <c r="B179" s="211"/>
      <c r="C179" s="212"/>
      <c r="D179" s="194" t="s">
        <v>210</v>
      </c>
      <c r="E179" s="212"/>
      <c r="F179" s="214" t="s">
        <v>1421</v>
      </c>
      <c r="G179" s="212"/>
      <c r="H179" s="215">
        <v>2</v>
      </c>
      <c r="I179" s="216"/>
      <c r="J179" s="212"/>
      <c r="K179" s="212"/>
      <c r="L179" s="217"/>
      <c r="M179" s="218"/>
      <c r="N179" s="219"/>
      <c r="O179" s="219"/>
      <c r="P179" s="219"/>
      <c r="Q179" s="219"/>
      <c r="R179" s="219"/>
      <c r="S179" s="219"/>
      <c r="T179" s="220"/>
      <c r="AT179" s="221" t="s">
        <v>210</v>
      </c>
      <c r="AU179" s="221" t="s">
        <v>86</v>
      </c>
      <c r="AV179" s="14" t="s">
        <v>86</v>
      </c>
      <c r="AW179" s="14" t="s">
        <v>4</v>
      </c>
      <c r="AX179" s="14" t="s">
        <v>84</v>
      </c>
      <c r="AY179" s="221" t="s">
        <v>197</v>
      </c>
    </row>
    <row r="180" spans="1:65" s="2" customFormat="1" ht="24.2" customHeight="1">
      <c r="A180" s="37"/>
      <c r="B180" s="38"/>
      <c r="C180" s="181" t="s">
        <v>347</v>
      </c>
      <c r="D180" s="181" t="s">
        <v>199</v>
      </c>
      <c r="E180" s="182" t="s">
        <v>1410</v>
      </c>
      <c r="F180" s="183" t="s">
        <v>1411</v>
      </c>
      <c r="G180" s="184" t="s">
        <v>323</v>
      </c>
      <c r="H180" s="185">
        <v>2E-3</v>
      </c>
      <c r="I180" s="186"/>
      <c r="J180" s="187">
        <f>ROUND(I180*H180,2)</f>
        <v>0</v>
      </c>
      <c r="K180" s="183" t="s">
        <v>203</v>
      </c>
      <c r="L180" s="42"/>
      <c r="M180" s="188" t="s">
        <v>19</v>
      </c>
      <c r="N180" s="189" t="s">
        <v>48</v>
      </c>
      <c r="O180" s="67"/>
      <c r="P180" s="190">
        <f>O180*H180</f>
        <v>0</v>
      </c>
      <c r="Q180" s="190">
        <v>0</v>
      </c>
      <c r="R180" s="190">
        <f>Q180*H180</f>
        <v>0</v>
      </c>
      <c r="S180" s="190">
        <v>0</v>
      </c>
      <c r="T180" s="191">
        <f>S180*H180</f>
        <v>0</v>
      </c>
      <c r="U180" s="37"/>
      <c r="V180" s="37"/>
      <c r="W180" s="37"/>
      <c r="X180" s="37"/>
      <c r="Y180" s="37"/>
      <c r="Z180" s="37"/>
      <c r="AA180" s="37"/>
      <c r="AB180" s="37"/>
      <c r="AC180" s="37"/>
      <c r="AD180" s="37"/>
      <c r="AE180" s="37"/>
      <c r="AR180" s="192" t="s">
        <v>204</v>
      </c>
      <c r="AT180" s="192" t="s">
        <v>199</v>
      </c>
      <c r="AU180" s="192" t="s">
        <v>86</v>
      </c>
      <c r="AY180" s="20" t="s">
        <v>197</v>
      </c>
      <c r="BE180" s="193">
        <f>IF(N180="základní",J180,0)</f>
        <v>0</v>
      </c>
      <c r="BF180" s="193">
        <f>IF(N180="snížená",J180,0)</f>
        <v>0</v>
      </c>
      <c r="BG180" s="193">
        <f>IF(N180="zákl. přenesená",J180,0)</f>
        <v>0</v>
      </c>
      <c r="BH180" s="193">
        <f>IF(N180="sníž. přenesená",J180,0)</f>
        <v>0</v>
      </c>
      <c r="BI180" s="193">
        <f>IF(N180="nulová",J180,0)</f>
        <v>0</v>
      </c>
      <c r="BJ180" s="20" t="s">
        <v>84</v>
      </c>
      <c r="BK180" s="193">
        <f>ROUND(I180*H180,2)</f>
        <v>0</v>
      </c>
      <c r="BL180" s="20" t="s">
        <v>204</v>
      </c>
      <c r="BM180" s="192" t="s">
        <v>1422</v>
      </c>
    </row>
    <row r="181" spans="1:65" s="2" customFormat="1" ht="19.5">
      <c r="A181" s="37"/>
      <c r="B181" s="38"/>
      <c r="C181" s="39"/>
      <c r="D181" s="194" t="s">
        <v>206</v>
      </c>
      <c r="E181" s="39"/>
      <c r="F181" s="195" t="s">
        <v>1413</v>
      </c>
      <c r="G181" s="39"/>
      <c r="H181" s="39"/>
      <c r="I181" s="196"/>
      <c r="J181" s="39"/>
      <c r="K181" s="39"/>
      <c r="L181" s="42"/>
      <c r="M181" s="197"/>
      <c r="N181" s="198"/>
      <c r="O181" s="67"/>
      <c r="P181" s="67"/>
      <c r="Q181" s="67"/>
      <c r="R181" s="67"/>
      <c r="S181" s="67"/>
      <c r="T181" s="68"/>
      <c r="U181" s="37"/>
      <c r="V181" s="37"/>
      <c r="W181" s="37"/>
      <c r="X181" s="37"/>
      <c r="Y181" s="37"/>
      <c r="Z181" s="37"/>
      <c r="AA181" s="37"/>
      <c r="AB181" s="37"/>
      <c r="AC181" s="37"/>
      <c r="AD181" s="37"/>
      <c r="AE181" s="37"/>
      <c r="AT181" s="20" t="s">
        <v>206</v>
      </c>
      <c r="AU181" s="20" t="s">
        <v>86</v>
      </c>
    </row>
    <row r="182" spans="1:65" s="2" customFormat="1" ht="11.25">
      <c r="A182" s="37"/>
      <c r="B182" s="38"/>
      <c r="C182" s="39"/>
      <c r="D182" s="199" t="s">
        <v>208</v>
      </c>
      <c r="E182" s="39"/>
      <c r="F182" s="200" t="s">
        <v>1414</v>
      </c>
      <c r="G182" s="39"/>
      <c r="H182" s="39"/>
      <c r="I182" s="196"/>
      <c r="J182" s="39"/>
      <c r="K182" s="39"/>
      <c r="L182" s="42"/>
      <c r="M182" s="197"/>
      <c r="N182" s="198"/>
      <c r="O182" s="67"/>
      <c r="P182" s="67"/>
      <c r="Q182" s="67"/>
      <c r="R182" s="67"/>
      <c r="S182" s="67"/>
      <c r="T182" s="68"/>
      <c r="U182" s="37"/>
      <c r="V182" s="37"/>
      <c r="W182" s="37"/>
      <c r="X182" s="37"/>
      <c r="Y182" s="37"/>
      <c r="Z182" s="37"/>
      <c r="AA182" s="37"/>
      <c r="AB182" s="37"/>
      <c r="AC182" s="37"/>
      <c r="AD182" s="37"/>
      <c r="AE182" s="37"/>
      <c r="AT182" s="20" t="s">
        <v>208</v>
      </c>
      <c r="AU182" s="20" t="s">
        <v>86</v>
      </c>
    </row>
    <row r="183" spans="1:65" s="13" customFormat="1" ht="22.5">
      <c r="B183" s="201"/>
      <c r="C183" s="202"/>
      <c r="D183" s="194" t="s">
        <v>210</v>
      </c>
      <c r="E183" s="203" t="s">
        <v>19</v>
      </c>
      <c r="F183" s="204" t="s">
        <v>1423</v>
      </c>
      <c r="G183" s="202"/>
      <c r="H183" s="203" t="s">
        <v>19</v>
      </c>
      <c r="I183" s="205"/>
      <c r="J183" s="202"/>
      <c r="K183" s="202"/>
      <c r="L183" s="206"/>
      <c r="M183" s="207"/>
      <c r="N183" s="208"/>
      <c r="O183" s="208"/>
      <c r="P183" s="208"/>
      <c r="Q183" s="208"/>
      <c r="R183" s="208"/>
      <c r="S183" s="208"/>
      <c r="T183" s="209"/>
      <c r="AT183" s="210" t="s">
        <v>210</v>
      </c>
      <c r="AU183" s="210" t="s">
        <v>86</v>
      </c>
      <c r="AV183" s="13" t="s">
        <v>84</v>
      </c>
      <c r="AW183" s="13" t="s">
        <v>37</v>
      </c>
      <c r="AX183" s="13" t="s">
        <v>77</v>
      </c>
      <c r="AY183" s="210" t="s">
        <v>197</v>
      </c>
    </row>
    <row r="184" spans="1:65" s="14" customFormat="1" ht="11.25">
      <c r="B184" s="211"/>
      <c r="C184" s="212"/>
      <c r="D184" s="194" t="s">
        <v>210</v>
      </c>
      <c r="E184" s="213" t="s">
        <v>19</v>
      </c>
      <c r="F184" s="214" t="s">
        <v>1416</v>
      </c>
      <c r="G184" s="212"/>
      <c r="H184" s="215">
        <v>2E-3</v>
      </c>
      <c r="I184" s="216"/>
      <c r="J184" s="212"/>
      <c r="K184" s="212"/>
      <c r="L184" s="217"/>
      <c r="M184" s="218"/>
      <c r="N184" s="219"/>
      <c r="O184" s="219"/>
      <c r="P184" s="219"/>
      <c r="Q184" s="219"/>
      <c r="R184" s="219"/>
      <c r="S184" s="219"/>
      <c r="T184" s="220"/>
      <c r="AT184" s="221" t="s">
        <v>210</v>
      </c>
      <c r="AU184" s="221" t="s">
        <v>86</v>
      </c>
      <c r="AV184" s="14" t="s">
        <v>86</v>
      </c>
      <c r="AW184" s="14" t="s">
        <v>37</v>
      </c>
      <c r="AX184" s="14" t="s">
        <v>84</v>
      </c>
      <c r="AY184" s="221" t="s">
        <v>197</v>
      </c>
    </row>
    <row r="185" spans="1:65" s="2" customFormat="1" ht="16.5" customHeight="1">
      <c r="A185" s="37"/>
      <c r="B185" s="38"/>
      <c r="C185" s="237" t="s">
        <v>356</v>
      </c>
      <c r="D185" s="237" t="s">
        <v>452</v>
      </c>
      <c r="E185" s="238" t="s">
        <v>1424</v>
      </c>
      <c r="F185" s="239" t="s">
        <v>1425</v>
      </c>
      <c r="G185" s="240" t="s">
        <v>556</v>
      </c>
      <c r="H185" s="241">
        <v>2</v>
      </c>
      <c r="I185" s="242"/>
      <c r="J185" s="243">
        <f>ROUND(I185*H185,2)</f>
        <v>0</v>
      </c>
      <c r="K185" s="239" t="s">
        <v>969</v>
      </c>
      <c r="L185" s="244"/>
      <c r="M185" s="245" t="s">
        <v>19</v>
      </c>
      <c r="N185" s="246" t="s">
        <v>48</v>
      </c>
      <c r="O185" s="67"/>
      <c r="P185" s="190">
        <f>O185*H185</f>
        <v>0</v>
      </c>
      <c r="Q185" s="190">
        <v>1E-3</v>
      </c>
      <c r="R185" s="190">
        <f>Q185*H185</f>
        <v>2E-3</v>
      </c>
      <c r="S185" s="190">
        <v>0</v>
      </c>
      <c r="T185" s="191">
        <f>S185*H185</f>
        <v>0</v>
      </c>
      <c r="U185" s="37"/>
      <c r="V185" s="37"/>
      <c r="W185" s="37"/>
      <c r="X185" s="37"/>
      <c r="Y185" s="37"/>
      <c r="Z185" s="37"/>
      <c r="AA185" s="37"/>
      <c r="AB185" s="37"/>
      <c r="AC185" s="37"/>
      <c r="AD185" s="37"/>
      <c r="AE185" s="37"/>
      <c r="AR185" s="192" t="s">
        <v>265</v>
      </c>
      <c r="AT185" s="192" t="s">
        <v>452</v>
      </c>
      <c r="AU185" s="192" t="s">
        <v>86</v>
      </c>
      <c r="AY185" s="20" t="s">
        <v>197</v>
      </c>
      <c r="BE185" s="193">
        <f>IF(N185="základní",J185,0)</f>
        <v>0</v>
      </c>
      <c r="BF185" s="193">
        <f>IF(N185="snížená",J185,0)</f>
        <v>0</v>
      </c>
      <c r="BG185" s="193">
        <f>IF(N185="zákl. přenesená",J185,0)</f>
        <v>0</v>
      </c>
      <c r="BH185" s="193">
        <f>IF(N185="sníž. přenesená",J185,0)</f>
        <v>0</v>
      </c>
      <c r="BI185" s="193">
        <f>IF(N185="nulová",J185,0)</f>
        <v>0</v>
      </c>
      <c r="BJ185" s="20" t="s">
        <v>84</v>
      </c>
      <c r="BK185" s="193">
        <f>ROUND(I185*H185,2)</f>
        <v>0</v>
      </c>
      <c r="BL185" s="20" t="s">
        <v>204</v>
      </c>
      <c r="BM185" s="192" t="s">
        <v>1426</v>
      </c>
    </row>
    <row r="186" spans="1:65" s="2" customFormat="1" ht="11.25">
      <c r="A186" s="37"/>
      <c r="B186" s="38"/>
      <c r="C186" s="39"/>
      <c r="D186" s="194" t="s">
        <v>206</v>
      </c>
      <c r="E186" s="39"/>
      <c r="F186" s="195" t="s">
        <v>1425</v>
      </c>
      <c r="G186" s="39"/>
      <c r="H186" s="39"/>
      <c r="I186" s="196"/>
      <c r="J186" s="39"/>
      <c r="K186" s="39"/>
      <c r="L186" s="42"/>
      <c r="M186" s="197"/>
      <c r="N186" s="198"/>
      <c r="O186" s="67"/>
      <c r="P186" s="67"/>
      <c r="Q186" s="67"/>
      <c r="R186" s="67"/>
      <c r="S186" s="67"/>
      <c r="T186" s="68"/>
      <c r="U186" s="37"/>
      <c r="V186" s="37"/>
      <c r="W186" s="37"/>
      <c r="X186" s="37"/>
      <c r="Y186" s="37"/>
      <c r="Z186" s="37"/>
      <c r="AA186" s="37"/>
      <c r="AB186" s="37"/>
      <c r="AC186" s="37"/>
      <c r="AD186" s="37"/>
      <c r="AE186" s="37"/>
      <c r="AT186" s="20" t="s">
        <v>206</v>
      </c>
      <c r="AU186" s="20" t="s">
        <v>86</v>
      </c>
    </row>
    <row r="187" spans="1:65" s="2" customFormat="1" ht="19.5">
      <c r="A187" s="37"/>
      <c r="B187" s="38"/>
      <c r="C187" s="39"/>
      <c r="D187" s="194" t="s">
        <v>252</v>
      </c>
      <c r="E187" s="39"/>
      <c r="F187" s="222" t="s">
        <v>1427</v>
      </c>
      <c r="G187" s="39"/>
      <c r="H187" s="39"/>
      <c r="I187" s="196"/>
      <c r="J187" s="39"/>
      <c r="K187" s="39"/>
      <c r="L187" s="42"/>
      <c r="M187" s="197"/>
      <c r="N187" s="198"/>
      <c r="O187" s="67"/>
      <c r="P187" s="67"/>
      <c r="Q187" s="67"/>
      <c r="R187" s="67"/>
      <c r="S187" s="67"/>
      <c r="T187" s="68"/>
      <c r="U187" s="37"/>
      <c r="V187" s="37"/>
      <c r="W187" s="37"/>
      <c r="X187" s="37"/>
      <c r="Y187" s="37"/>
      <c r="Z187" s="37"/>
      <c r="AA187" s="37"/>
      <c r="AB187" s="37"/>
      <c r="AC187" s="37"/>
      <c r="AD187" s="37"/>
      <c r="AE187" s="37"/>
      <c r="AT187" s="20" t="s">
        <v>252</v>
      </c>
      <c r="AU187" s="20" t="s">
        <v>86</v>
      </c>
    </row>
    <row r="188" spans="1:65" s="14" customFormat="1" ht="11.25">
      <c r="B188" s="211"/>
      <c r="C188" s="212"/>
      <c r="D188" s="194" t="s">
        <v>210</v>
      </c>
      <c r="E188" s="212"/>
      <c r="F188" s="214" t="s">
        <v>1421</v>
      </c>
      <c r="G188" s="212"/>
      <c r="H188" s="215">
        <v>2</v>
      </c>
      <c r="I188" s="216"/>
      <c r="J188" s="212"/>
      <c r="K188" s="212"/>
      <c r="L188" s="217"/>
      <c r="M188" s="218"/>
      <c r="N188" s="219"/>
      <c r="O188" s="219"/>
      <c r="P188" s="219"/>
      <c r="Q188" s="219"/>
      <c r="R188" s="219"/>
      <c r="S188" s="219"/>
      <c r="T188" s="220"/>
      <c r="AT188" s="221" t="s">
        <v>210</v>
      </c>
      <c r="AU188" s="221" t="s">
        <v>86</v>
      </c>
      <c r="AV188" s="14" t="s">
        <v>86</v>
      </c>
      <c r="AW188" s="14" t="s">
        <v>4</v>
      </c>
      <c r="AX188" s="14" t="s">
        <v>84</v>
      </c>
      <c r="AY188" s="221" t="s">
        <v>197</v>
      </c>
    </row>
    <row r="189" spans="1:65" s="2" customFormat="1" ht="16.5" customHeight="1">
      <c r="A189" s="37"/>
      <c r="B189" s="38"/>
      <c r="C189" s="181" t="s">
        <v>362</v>
      </c>
      <c r="D189" s="181" t="s">
        <v>199</v>
      </c>
      <c r="E189" s="182" t="s">
        <v>1428</v>
      </c>
      <c r="F189" s="183" t="s">
        <v>1429</v>
      </c>
      <c r="G189" s="184" t="s">
        <v>259</v>
      </c>
      <c r="H189" s="185">
        <v>0.56000000000000005</v>
      </c>
      <c r="I189" s="186"/>
      <c r="J189" s="187">
        <f>ROUND(I189*H189,2)</f>
        <v>0</v>
      </c>
      <c r="K189" s="183" t="s">
        <v>203</v>
      </c>
      <c r="L189" s="42"/>
      <c r="M189" s="188" t="s">
        <v>19</v>
      </c>
      <c r="N189" s="189" t="s">
        <v>48</v>
      </c>
      <c r="O189" s="67"/>
      <c r="P189" s="190">
        <f>O189*H189</f>
        <v>0</v>
      </c>
      <c r="Q189" s="190">
        <v>0</v>
      </c>
      <c r="R189" s="190">
        <f>Q189*H189</f>
        <v>0</v>
      </c>
      <c r="S189" s="190">
        <v>0</v>
      </c>
      <c r="T189" s="191">
        <f>S189*H189</f>
        <v>0</v>
      </c>
      <c r="U189" s="37"/>
      <c r="V189" s="37"/>
      <c r="W189" s="37"/>
      <c r="X189" s="37"/>
      <c r="Y189" s="37"/>
      <c r="Z189" s="37"/>
      <c r="AA189" s="37"/>
      <c r="AB189" s="37"/>
      <c r="AC189" s="37"/>
      <c r="AD189" s="37"/>
      <c r="AE189" s="37"/>
      <c r="AR189" s="192" t="s">
        <v>204</v>
      </c>
      <c r="AT189" s="192" t="s">
        <v>199</v>
      </c>
      <c r="AU189" s="192" t="s">
        <v>86</v>
      </c>
      <c r="AY189" s="20" t="s">
        <v>197</v>
      </c>
      <c r="BE189" s="193">
        <f>IF(N189="základní",J189,0)</f>
        <v>0</v>
      </c>
      <c r="BF189" s="193">
        <f>IF(N189="snížená",J189,0)</f>
        <v>0</v>
      </c>
      <c r="BG189" s="193">
        <f>IF(N189="zákl. přenesená",J189,0)</f>
        <v>0</v>
      </c>
      <c r="BH189" s="193">
        <f>IF(N189="sníž. přenesená",J189,0)</f>
        <v>0</v>
      </c>
      <c r="BI189" s="193">
        <f>IF(N189="nulová",J189,0)</f>
        <v>0</v>
      </c>
      <c r="BJ189" s="20" t="s">
        <v>84</v>
      </c>
      <c r="BK189" s="193">
        <f>ROUND(I189*H189,2)</f>
        <v>0</v>
      </c>
      <c r="BL189" s="20" t="s">
        <v>204</v>
      </c>
      <c r="BM189" s="192" t="s">
        <v>1430</v>
      </c>
    </row>
    <row r="190" spans="1:65" s="2" customFormat="1" ht="11.25">
      <c r="A190" s="37"/>
      <c r="B190" s="38"/>
      <c r="C190" s="39"/>
      <c r="D190" s="194" t="s">
        <v>206</v>
      </c>
      <c r="E190" s="39"/>
      <c r="F190" s="195" t="s">
        <v>1431</v>
      </c>
      <c r="G190" s="39"/>
      <c r="H190" s="39"/>
      <c r="I190" s="196"/>
      <c r="J190" s="39"/>
      <c r="K190" s="39"/>
      <c r="L190" s="42"/>
      <c r="M190" s="197"/>
      <c r="N190" s="198"/>
      <c r="O190" s="67"/>
      <c r="P190" s="67"/>
      <c r="Q190" s="67"/>
      <c r="R190" s="67"/>
      <c r="S190" s="67"/>
      <c r="T190" s="68"/>
      <c r="U190" s="37"/>
      <c r="V190" s="37"/>
      <c r="W190" s="37"/>
      <c r="X190" s="37"/>
      <c r="Y190" s="37"/>
      <c r="Z190" s="37"/>
      <c r="AA190" s="37"/>
      <c r="AB190" s="37"/>
      <c r="AC190" s="37"/>
      <c r="AD190" s="37"/>
      <c r="AE190" s="37"/>
      <c r="AT190" s="20" t="s">
        <v>206</v>
      </c>
      <c r="AU190" s="20" t="s">
        <v>86</v>
      </c>
    </row>
    <row r="191" spans="1:65" s="2" customFormat="1" ht="11.25">
      <c r="A191" s="37"/>
      <c r="B191" s="38"/>
      <c r="C191" s="39"/>
      <c r="D191" s="199" t="s">
        <v>208</v>
      </c>
      <c r="E191" s="39"/>
      <c r="F191" s="200" t="s">
        <v>1432</v>
      </c>
      <c r="G191" s="39"/>
      <c r="H191" s="39"/>
      <c r="I191" s="196"/>
      <c r="J191" s="39"/>
      <c r="K191" s="39"/>
      <c r="L191" s="42"/>
      <c r="M191" s="197"/>
      <c r="N191" s="198"/>
      <c r="O191" s="67"/>
      <c r="P191" s="67"/>
      <c r="Q191" s="67"/>
      <c r="R191" s="67"/>
      <c r="S191" s="67"/>
      <c r="T191" s="68"/>
      <c r="U191" s="37"/>
      <c r="V191" s="37"/>
      <c r="W191" s="37"/>
      <c r="X191" s="37"/>
      <c r="Y191" s="37"/>
      <c r="Z191" s="37"/>
      <c r="AA191" s="37"/>
      <c r="AB191" s="37"/>
      <c r="AC191" s="37"/>
      <c r="AD191" s="37"/>
      <c r="AE191" s="37"/>
      <c r="AT191" s="20" t="s">
        <v>208</v>
      </c>
      <c r="AU191" s="20" t="s">
        <v>86</v>
      </c>
    </row>
    <row r="192" spans="1:65" s="13" customFormat="1" ht="11.25">
      <c r="B192" s="201"/>
      <c r="C192" s="202"/>
      <c r="D192" s="194" t="s">
        <v>210</v>
      </c>
      <c r="E192" s="203" t="s">
        <v>19</v>
      </c>
      <c r="F192" s="204" t="s">
        <v>1433</v>
      </c>
      <c r="G192" s="202"/>
      <c r="H192" s="203" t="s">
        <v>19</v>
      </c>
      <c r="I192" s="205"/>
      <c r="J192" s="202"/>
      <c r="K192" s="202"/>
      <c r="L192" s="206"/>
      <c r="M192" s="207"/>
      <c r="N192" s="208"/>
      <c r="O192" s="208"/>
      <c r="P192" s="208"/>
      <c r="Q192" s="208"/>
      <c r="R192" s="208"/>
      <c r="S192" s="208"/>
      <c r="T192" s="209"/>
      <c r="AT192" s="210" t="s">
        <v>210</v>
      </c>
      <c r="AU192" s="210" t="s">
        <v>86</v>
      </c>
      <c r="AV192" s="13" t="s">
        <v>84</v>
      </c>
      <c r="AW192" s="13" t="s">
        <v>37</v>
      </c>
      <c r="AX192" s="13" t="s">
        <v>77</v>
      </c>
      <c r="AY192" s="210" t="s">
        <v>197</v>
      </c>
    </row>
    <row r="193" spans="1:65" s="14" customFormat="1" ht="11.25">
      <c r="B193" s="211"/>
      <c r="C193" s="212"/>
      <c r="D193" s="194" t="s">
        <v>210</v>
      </c>
      <c r="E193" s="213" t="s">
        <v>19</v>
      </c>
      <c r="F193" s="214" t="s">
        <v>1434</v>
      </c>
      <c r="G193" s="212"/>
      <c r="H193" s="215">
        <v>0.56000000000000005</v>
      </c>
      <c r="I193" s="216"/>
      <c r="J193" s="212"/>
      <c r="K193" s="212"/>
      <c r="L193" s="217"/>
      <c r="M193" s="218"/>
      <c r="N193" s="219"/>
      <c r="O193" s="219"/>
      <c r="P193" s="219"/>
      <c r="Q193" s="219"/>
      <c r="R193" s="219"/>
      <c r="S193" s="219"/>
      <c r="T193" s="220"/>
      <c r="AT193" s="221" t="s">
        <v>210</v>
      </c>
      <c r="AU193" s="221" t="s">
        <v>86</v>
      </c>
      <c r="AV193" s="14" t="s">
        <v>86</v>
      </c>
      <c r="AW193" s="14" t="s">
        <v>37</v>
      </c>
      <c r="AX193" s="14" t="s">
        <v>84</v>
      </c>
      <c r="AY193" s="221" t="s">
        <v>197</v>
      </c>
    </row>
    <row r="194" spans="1:65" s="2" customFormat="1" ht="21.75" customHeight="1">
      <c r="A194" s="37"/>
      <c r="B194" s="38"/>
      <c r="C194" s="181" t="s">
        <v>7</v>
      </c>
      <c r="D194" s="181" t="s">
        <v>199</v>
      </c>
      <c r="E194" s="182" t="s">
        <v>1435</v>
      </c>
      <c r="F194" s="183" t="s">
        <v>1436</v>
      </c>
      <c r="G194" s="184" t="s">
        <v>259</v>
      </c>
      <c r="H194" s="185">
        <v>0.56000000000000005</v>
      </c>
      <c r="I194" s="186"/>
      <c r="J194" s="187">
        <f>ROUND(I194*H194,2)</f>
        <v>0</v>
      </c>
      <c r="K194" s="183" t="s">
        <v>203</v>
      </c>
      <c r="L194" s="42"/>
      <c r="M194" s="188" t="s">
        <v>19</v>
      </c>
      <c r="N194" s="189" t="s">
        <v>48</v>
      </c>
      <c r="O194" s="67"/>
      <c r="P194" s="190">
        <f>O194*H194</f>
        <v>0</v>
      </c>
      <c r="Q194" s="190">
        <v>0</v>
      </c>
      <c r="R194" s="190">
        <f>Q194*H194</f>
        <v>0</v>
      </c>
      <c r="S194" s="190">
        <v>0</v>
      </c>
      <c r="T194" s="191">
        <f>S194*H194</f>
        <v>0</v>
      </c>
      <c r="U194" s="37"/>
      <c r="V194" s="37"/>
      <c r="W194" s="37"/>
      <c r="X194" s="37"/>
      <c r="Y194" s="37"/>
      <c r="Z194" s="37"/>
      <c r="AA194" s="37"/>
      <c r="AB194" s="37"/>
      <c r="AC194" s="37"/>
      <c r="AD194" s="37"/>
      <c r="AE194" s="37"/>
      <c r="AR194" s="192" t="s">
        <v>204</v>
      </c>
      <c r="AT194" s="192" t="s">
        <v>199</v>
      </c>
      <c r="AU194" s="192" t="s">
        <v>86</v>
      </c>
      <c r="AY194" s="20" t="s">
        <v>197</v>
      </c>
      <c r="BE194" s="193">
        <f>IF(N194="základní",J194,0)</f>
        <v>0</v>
      </c>
      <c r="BF194" s="193">
        <f>IF(N194="snížená",J194,0)</f>
        <v>0</v>
      </c>
      <c r="BG194" s="193">
        <f>IF(N194="zákl. přenesená",J194,0)</f>
        <v>0</v>
      </c>
      <c r="BH194" s="193">
        <f>IF(N194="sníž. přenesená",J194,0)</f>
        <v>0</v>
      </c>
      <c r="BI194" s="193">
        <f>IF(N194="nulová",J194,0)</f>
        <v>0</v>
      </c>
      <c r="BJ194" s="20" t="s">
        <v>84</v>
      </c>
      <c r="BK194" s="193">
        <f>ROUND(I194*H194,2)</f>
        <v>0</v>
      </c>
      <c r="BL194" s="20" t="s">
        <v>204</v>
      </c>
      <c r="BM194" s="192" t="s">
        <v>1437</v>
      </c>
    </row>
    <row r="195" spans="1:65" s="2" customFormat="1" ht="11.25">
      <c r="A195" s="37"/>
      <c r="B195" s="38"/>
      <c r="C195" s="39"/>
      <c r="D195" s="194" t="s">
        <v>206</v>
      </c>
      <c r="E195" s="39"/>
      <c r="F195" s="195" t="s">
        <v>1438</v>
      </c>
      <c r="G195" s="39"/>
      <c r="H195" s="39"/>
      <c r="I195" s="196"/>
      <c r="J195" s="39"/>
      <c r="K195" s="39"/>
      <c r="L195" s="42"/>
      <c r="M195" s="197"/>
      <c r="N195" s="198"/>
      <c r="O195" s="67"/>
      <c r="P195" s="67"/>
      <c r="Q195" s="67"/>
      <c r="R195" s="67"/>
      <c r="S195" s="67"/>
      <c r="T195" s="68"/>
      <c r="U195" s="37"/>
      <c r="V195" s="37"/>
      <c r="W195" s="37"/>
      <c r="X195" s="37"/>
      <c r="Y195" s="37"/>
      <c r="Z195" s="37"/>
      <c r="AA195" s="37"/>
      <c r="AB195" s="37"/>
      <c r="AC195" s="37"/>
      <c r="AD195" s="37"/>
      <c r="AE195" s="37"/>
      <c r="AT195" s="20" t="s">
        <v>206</v>
      </c>
      <c r="AU195" s="20" t="s">
        <v>86</v>
      </c>
    </row>
    <row r="196" spans="1:65" s="2" customFormat="1" ht="11.25">
      <c r="A196" s="37"/>
      <c r="B196" s="38"/>
      <c r="C196" s="39"/>
      <c r="D196" s="199" t="s">
        <v>208</v>
      </c>
      <c r="E196" s="39"/>
      <c r="F196" s="200" t="s">
        <v>1439</v>
      </c>
      <c r="G196" s="39"/>
      <c r="H196" s="39"/>
      <c r="I196" s="196"/>
      <c r="J196" s="39"/>
      <c r="K196" s="39"/>
      <c r="L196" s="42"/>
      <c r="M196" s="197"/>
      <c r="N196" s="198"/>
      <c r="O196" s="67"/>
      <c r="P196" s="67"/>
      <c r="Q196" s="67"/>
      <c r="R196" s="67"/>
      <c r="S196" s="67"/>
      <c r="T196" s="68"/>
      <c r="U196" s="37"/>
      <c r="V196" s="37"/>
      <c r="W196" s="37"/>
      <c r="X196" s="37"/>
      <c r="Y196" s="37"/>
      <c r="Z196" s="37"/>
      <c r="AA196" s="37"/>
      <c r="AB196" s="37"/>
      <c r="AC196" s="37"/>
      <c r="AD196" s="37"/>
      <c r="AE196" s="37"/>
      <c r="AT196" s="20" t="s">
        <v>208</v>
      </c>
      <c r="AU196" s="20" t="s">
        <v>86</v>
      </c>
    </row>
    <row r="197" spans="1:65" s="2" customFormat="1" ht="24.2" customHeight="1">
      <c r="A197" s="37"/>
      <c r="B197" s="38"/>
      <c r="C197" s="181" t="s">
        <v>373</v>
      </c>
      <c r="D197" s="181" t="s">
        <v>199</v>
      </c>
      <c r="E197" s="182" t="s">
        <v>1440</v>
      </c>
      <c r="F197" s="183" t="s">
        <v>1441</v>
      </c>
      <c r="G197" s="184" t="s">
        <v>259</v>
      </c>
      <c r="H197" s="185">
        <v>2.2400000000000002</v>
      </c>
      <c r="I197" s="186"/>
      <c r="J197" s="187">
        <f>ROUND(I197*H197,2)</f>
        <v>0</v>
      </c>
      <c r="K197" s="183" t="s">
        <v>203</v>
      </c>
      <c r="L197" s="42"/>
      <c r="M197" s="188" t="s">
        <v>19</v>
      </c>
      <c r="N197" s="189" t="s">
        <v>48</v>
      </c>
      <c r="O197" s="67"/>
      <c r="P197" s="190">
        <f>O197*H197</f>
        <v>0</v>
      </c>
      <c r="Q197" s="190">
        <v>0</v>
      </c>
      <c r="R197" s="190">
        <f>Q197*H197</f>
        <v>0</v>
      </c>
      <c r="S197" s="190">
        <v>0</v>
      </c>
      <c r="T197" s="191">
        <f>S197*H197</f>
        <v>0</v>
      </c>
      <c r="U197" s="37"/>
      <c r="V197" s="37"/>
      <c r="W197" s="37"/>
      <c r="X197" s="37"/>
      <c r="Y197" s="37"/>
      <c r="Z197" s="37"/>
      <c r="AA197" s="37"/>
      <c r="AB197" s="37"/>
      <c r="AC197" s="37"/>
      <c r="AD197" s="37"/>
      <c r="AE197" s="37"/>
      <c r="AR197" s="192" t="s">
        <v>204</v>
      </c>
      <c r="AT197" s="192" t="s">
        <v>199</v>
      </c>
      <c r="AU197" s="192" t="s">
        <v>86</v>
      </c>
      <c r="AY197" s="20" t="s">
        <v>197</v>
      </c>
      <c r="BE197" s="193">
        <f>IF(N197="základní",J197,0)</f>
        <v>0</v>
      </c>
      <c r="BF197" s="193">
        <f>IF(N197="snížená",J197,0)</f>
        <v>0</v>
      </c>
      <c r="BG197" s="193">
        <f>IF(N197="zákl. přenesená",J197,0)</f>
        <v>0</v>
      </c>
      <c r="BH197" s="193">
        <f>IF(N197="sníž. přenesená",J197,0)</f>
        <v>0</v>
      </c>
      <c r="BI197" s="193">
        <f>IF(N197="nulová",J197,0)</f>
        <v>0</v>
      </c>
      <c r="BJ197" s="20" t="s">
        <v>84</v>
      </c>
      <c r="BK197" s="193">
        <f>ROUND(I197*H197,2)</f>
        <v>0</v>
      </c>
      <c r="BL197" s="20" t="s">
        <v>204</v>
      </c>
      <c r="BM197" s="192" t="s">
        <v>1442</v>
      </c>
    </row>
    <row r="198" spans="1:65" s="2" customFormat="1" ht="19.5">
      <c r="A198" s="37"/>
      <c r="B198" s="38"/>
      <c r="C198" s="39"/>
      <c r="D198" s="194" t="s">
        <v>206</v>
      </c>
      <c r="E198" s="39"/>
      <c r="F198" s="195" t="s">
        <v>1443</v>
      </c>
      <c r="G198" s="39"/>
      <c r="H198" s="39"/>
      <c r="I198" s="196"/>
      <c r="J198" s="39"/>
      <c r="K198" s="39"/>
      <c r="L198" s="42"/>
      <c r="M198" s="197"/>
      <c r="N198" s="198"/>
      <c r="O198" s="67"/>
      <c r="P198" s="67"/>
      <c r="Q198" s="67"/>
      <c r="R198" s="67"/>
      <c r="S198" s="67"/>
      <c r="T198" s="68"/>
      <c r="U198" s="37"/>
      <c r="V198" s="37"/>
      <c r="W198" s="37"/>
      <c r="X198" s="37"/>
      <c r="Y198" s="37"/>
      <c r="Z198" s="37"/>
      <c r="AA198" s="37"/>
      <c r="AB198" s="37"/>
      <c r="AC198" s="37"/>
      <c r="AD198" s="37"/>
      <c r="AE198" s="37"/>
      <c r="AT198" s="20" t="s">
        <v>206</v>
      </c>
      <c r="AU198" s="20" t="s">
        <v>86</v>
      </c>
    </row>
    <row r="199" spans="1:65" s="2" customFormat="1" ht="11.25">
      <c r="A199" s="37"/>
      <c r="B199" s="38"/>
      <c r="C199" s="39"/>
      <c r="D199" s="199" t="s">
        <v>208</v>
      </c>
      <c r="E199" s="39"/>
      <c r="F199" s="200" t="s">
        <v>1444</v>
      </c>
      <c r="G199" s="39"/>
      <c r="H199" s="39"/>
      <c r="I199" s="196"/>
      <c r="J199" s="39"/>
      <c r="K199" s="39"/>
      <c r="L199" s="42"/>
      <c r="M199" s="197"/>
      <c r="N199" s="198"/>
      <c r="O199" s="67"/>
      <c r="P199" s="67"/>
      <c r="Q199" s="67"/>
      <c r="R199" s="67"/>
      <c r="S199" s="67"/>
      <c r="T199" s="68"/>
      <c r="U199" s="37"/>
      <c r="V199" s="37"/>
      <c r="W199" s="37"/>
      <c r="X199" s="37"/>
      <c r="Y199" s="37"/>
      <c r="Z199" s="37"/>
      <c r="AA199" s="37"/>
      <c r="AB199" s="37"/>
      <c r="AC199" s="37"/>
      <c r="AD199" s="37"/>
      <c r="AE199" s="37"/>
      <c r="AT199" s="20" t="s">
        <v>208</v>
      </c>
      <c r="AU199" s="20" t="s">
        <v>86</v>
      </c>
    </row>
    <row r="200" spans="1:65" s="13" customFormat="1" ht="11.25">
      <c r="B200" s="201"/>
      <c r="C200" s="202"/>
      <c r="D200" s="194" t="s">
        <v>210</v>
      </c>
      <c r="E200" s="203" t="s">
        <v>19</v>
      </c>
      <c r="F200" s="204" t="s">
        <v>1445</v>
      </c>
      <c r="G200" s="202"/>
      <c r="H200" s="203" t="s">
        <v>19</v>
      </c>
      <c r="I200" s="205"/>
      <c r="J200" s="202"/>
      <c r="K200" s="202"/>
      <c r="L200" s="206"/>
      <c r="M200" s="207"/>
      <c r="N200" s="208"/>
      <c r="O200" s="208"/>
      <c r="P200" s="208"/>
      <c r="Q200" s="208"/>
      <c r="R200" s="208"/>
      <c r="S200" s="208"/>
      <c r="T200" s="209"/>
      <c r="AT200" s="210" t="s">
        <v>210</v>
      </c>
      <c r="AU200" s="210" t="s">
        <v>86</v>
      </c>
      <c r="AV200" s="13" t="s">
        <v>84</v>
      </c>
      <c r="AW200" s="13" t="s">
        <v>37</v>
      </c>
      <c r="AX200" s="13" t="s">
        <v>77</v>
      </c>
      <c r="AY200" s="210" t="s">
        <v>197</v>
      </c>
    </row>
    <row r="201" spans="1:65" s="13" customFormat="1" ht="11.25">
      <c r="B201" s="201"/>
      <c r="C201" s="202"/>
      <c r="D201" s="194" t="s">
        <v>210</v>
      </c>
      <c r="E201" s="203" t="s">
        <v>19</v>
      </c>
      <c r="F201" s="204" t="s">
        <v>918</v>
      </c>
      <c r="G201" s="202"/>
      <c r="H201" s="203" t="s">
        <v>19</v>
      </c>
      <c r="I201" s="205"/>
      <c r="J201" s="202"/>
      <c r="K201" s="202"/>
      <c r="L201" s="206"/>
      <c r="M201" s="207"/>
      <c r="N201" s="208"/>
      <c r="O201" s="208"/>
      <c r="P201" s="208"/>
      <c r="Q201" s="208"/>
      <c r="R201" s="208"/>
      <c r="S201" s="208"/>
      <c r="T201" s="209"/>
      <c r="AT201" s="210" t="s">
        <v>210</v>
      </c>
      <c r="AU201" s="210" t="s">
        <v>86</v>
      </c>
      <c r="AV201" s="13" t="s">
        <v>84</v>
      </c>
      <c r="AW201" s="13" t="s">
        <v>37</v>
      </c>
      <c r="AX201" s="13" t="s">
        <v>77</v>
      </c>
      <c r="AY201" s="210" t="s">
        <v>197</v>
      </c>
    </row>
    <row r="202" spans="1:65" s="14" customFormat="1" ht="11.25">
      <c r="B202" s="211"/>
      <c r="C202" s="212"/>
      <c r="D202" s="194" t="s">
        <v>210</v>
      </c>
      <c r="E202" s="213" t="s">
        <v>19</v>
      </c>
      <c r="F202" s="214" t="s">
        <v>1446</v>
      </c>
      <c r="G202" s="212"/>
      <c r="H202" s="215">
        <v>2.2400000000000002</v>
      </c>
      <c r="I202" s="216"/>
      <c r="J202" s="212"/>
      <c r="K202" s="212"/>
      <c r="L202" s="217"/>
      <c r="M202" s="218"/>
      <c r="N202" s="219"/>
      <c r="O202" s="219"/>
      <c r="P202" s="219"/>
      <c r="Q202" s="219"/>
      <c r="R202" s="219"/>
      <c r="S202" s="219"/>
      <c r="T202" s="220"/>
      <c r="AT202" s="221" t="s">
        <v>210</v>
      </c>
      <c r="AU202" s="221" t="s">
        <v>86</v>
      </c>
      <c r="AV202" s="14" t="s">
        <v>86</v>
      </c>
      <c r="AW202" s="14" t="s">
        <v>37</v>
      </c>
      <c r="AX202" s="14" t="s">
        <v>84</v>
      </c>
      <c r="AY202" s="221" t="s">
        <v>197</v>
      </c>
    </row>
    <row r="203" spans="1:65" s="12" customFormat="1" ht="22.9" customHeight="1">
      <c r="B203" s="165"/>
      <c r="C203" s="166"/>
      <c r="D203" s="167" t="s">
        <v>76</v>
      </c>
      <c r="E203" s="179" t="s">
        <v>489</v>
      </c>
      <c r="F203" s="179" t="s">
        <v>490</v>
      </c>
      <c r="G203" s="166"/>
      <c r="H203" s="166"/>
      <c r="I203" s="169"/>
      <c r="J203" s="180">
        <f>BK203</f>
        <v>0</v>
      </c>
      <c r="K203" s="166"/>
      <c r="L203" s="171"/>
      <c r="M203" s="172"/>
      <c r="N203" s="173"/>
      <c r="O203" s="173"/>
      <c r="P203" s="174">
        <f>SUM(P204:P206)</f>
        <v>0</v>
      </c>
      <c r="Q203" s="173"/>
      <c r="R203" s="174">
        <f>SUM(R204:R206)</f>
        <v>0</v>
      </c>
      <c r="S203" s="173"/>
      <c r="T203" s="175">
        <f>SUM(T204:T206)</f>
        <v>0</v>
      </c>
      <c r="AR203" s="176" t="s">
        <v>84</v>
      </c>
      <c r="AT203" s="177" t="s">
        <v>76</v>
      </c>
      <c r="AU203" s="177" t="s">
        <v>84</v>
      </c>
      <c r="AY203" s="176" t="s">
        <v>197</v>
      </c>
      <c r="BK203" s="178">
        <f>SUM(BK204:BK206)</f>
        <v>0</v>
      </c>
    </row>
    <row r="204" spans="1:65" s="2" customFormat="1" ht="24.2" customHeight="1">
      <c r="A204" s="37"/>
      <c r="B204" s="38"/>
      <c r="C204" s="181" t="s">
        <v>678</v>
      </c>
      <c r="D204" s="181" t="s">
        <v>199</v>
      </c>
      <c r="E204" s="182" t="s">
        <v>594</v>
      </c>
      <c r="F204" s="183" t="s">
        <v>595</v>
      </c>
      <c r="G204" s="184" t="s">
        <v>323</v>
      </c>
      <c r="H204" s="185">
        <v>17.469000000000001</v>
      </c>
      <c r="I204" s="186"/>
      <c r="J204" s="187">
        <f>ROUND(I204*H204,2)</f>
        <v>0</v>
      </c>
      <c r="K204" s="183" t="s">
        <v>203</v>
      </c>
      <c r="L204" s="42"/>
      <c r="M204" s="188" t="s">
        <v>19</v>
      </c>
      <c r="N204" s="189" t="s">
        <v>48</v>
      </c>
      <c r="O204" s="67"/>
      <c r="P204" s="190">
        <f>O204*H204</f>
        <v>0</v>
      </c>
      <c r="Q204" s="190">
        <v>0</v>
      </c>
      <c r="R204" s="190">
        <f>Q204*H204</f>
        <v>0</v>
      </c>
      <c r="S204" s="190">
        <v>0</v>
      </c>
      <c r="T204" s="191">
        <f>S204*H204</f>
        <v>0</v>
      </c>
      <c r="U204" s="37"/>
      <c r="V204" s="37"/>
      <c r="W204" s="37"/>
      <c r="X204" s="37"/>
      <c r="Y204" s="37"/>
      <c r="Z204" s="37"/>
      <c r="AA204" s="37"/>
      <c r="AB204" s="37"/>
      <c r="AC204" s="37"/>
      <c r="AD204" s="37"/>
      <c r="AE204" s="37"/>
      <c r="AR204" s="192" t="s">
        <v>204</v>
      </c>
      <c r="AT204" s="192" t="s">
        <v>199</v>
      </c>
      <c r="AU204" s="192" t="s">
        <v>86</v>
      </c>
      <c r="AY204" s="20" t="s">
        <v>197</v>
      </c>
      <c r="BE204" s="193">
        <f>IF(N204="základní",J204,0)</f>
        <v>0</v>
      </c>
      <c r="BF204" s="193">
        <f>IF(N204="snížená",J204,0)</f>
        <v>0</v>
      </c>
      <c r="BG204" s="193">
        <f>IF(N204="zákl. přenesená",J204,0)</f>
        <v>0</v>
      </c>
      <c r="BH204" s="193">
        <f>IF(N204="sníž. přenesená",J204,0)</f>
        <v>0</v>
      </c>
      <c r="BI204" s="193">
        <f>IF(N204="nulová",J204,0)</f>
        <v>0</v>
      </c>
      <c r="BJ204" s="20" t="s">
        <v>84</v>
      </c>
      <c r="BK204" s="193">
        <f>ROUND(I204*H204,2)</f>
        <v>0</v>
      </c>
      <c r="BL204" s="20" t="s">
        <v>204</v>
      </c>
      <c r="BM204" s="192" t="s">
        <v>1447</v>
      </c>
    </row>
    <row r="205" spans="1:65" s="2" customFormat="1" ht="19.5">
      <c r="A205" s="37"/>
      <c r="B205" s="38"/>
      <c r="C205" s="39"/>
      <c r="D205" s="194" t="s">
        <v>206</v>
      </c>
      <c r="E205" s="39"/>
      <c r="F205" s="195" t="s">
        <v>597</v>
      </c>
      <c r="G205" s="39"/>
      <c r="H205" s="39"/>
      <c r="I205" s="196"/>
      <c r="J205" s="39"/>
      <c r="K205" s="39"/>
      <c r="L205" s="42"/>
      <c r="M205" s="197"/>
      <c r="N205" s="198"/>
      <c r="O205" s="67"/>
      <c r="P205" s="67"/>
      <c r="Q205" s="67"/>
      <c r="R205" s="67"/>
      <c r="S205" s="67"/>
      <c r="T205" s="68"/>
      <c r="U205" s="37"/>
      <c r="V205" s="37"/>
      <c r="W205" s="37"/>
      <c r="X205" s="37"/>
      <c r="Y205" s="37"/>
      <c r="Z205" s="37"/>
      <c r="AA205" s="37"/>
      <c r="AB205" s="37"/>
      <c r="AC205" s="37"/>
      <c r="AD205" s="37"/>
      <c r="AE205" s="37"/>
      <c r="AT205" s="20" t="s">
        <v>206</v>
      </c>
      <c r="AU205" s="20" t="s">
        <v>86</v>
      </c>
    </row>
    <row r="206" spans="1:65" s="2" customFormat="1" ht="11.25">
      <c r="A206" s="37"/>
      <c r="B206" s="38"/>
      <c r="C206" s="39"/>
      <c r="D206" s="199" t="s">
        <v>208</v>
      </c>
      <c r="E206" s="39"/>
      <c r="F206" s="200" t="s">
        <v>598</v>
      </c>
      <c r="G206" s="39"/>
      <c r="H206" s="39"/>
      <c r="I206" s="196"/>
      <c r="J206" s="39"/>
      <c r="K206" s="39"/>
      <c r="L206" s="42"/>
      <c r="M206" s="197"/>
      <c r="N206" s="198"/>
      <c r="O206" s="67"/>
      <c r="P206" s="67"/>
      <c r="Q206" s="67"/>
      <c r="R206" s="67"/>
      <c r="S206" s="67"/>
      <c r="T206" s="68"/>
      <c r="U206" s="37"/>
      <c r="V206" s="37"/>
      <c r="W206" s="37"/>
      <c r="X206" s="37"/>
      <c r="Y206" s="37"/>
      <c r="Z206" s="37"/>
      <c r="AA206" s="37"/>
      <c r="AB206" s="37"/>
      <c r="AC206" s="37"/>
      <c r="AD206" s="37"/>
      <c r="AE206" s="37"/>
      <c r="AT206" s="20" t="s">
        <v>208</v>
      </c>
      <c r="AU206" s="20" t="s">
        <v>86</v>
      </c>
    </row>
    <row r="207" spans="1:65" s="12" customFormat="1" ht="22.9" customHeight="1">
      <c r="B207" s="165"/>
      <c r="C207" s="166"/>
      <c r="D207" s="167" t="s">
        <v>76</v>
      </c>
      <c r="E207" s="179" t="s">
        <v>1448</v>
      </c>
      <c r="F207" s="179" t="s">
        <v>1449</v>
      </c>
      <c r="G207" s="166"/>
      <c r="H207" s="166"/>
      <c r="I207" s="169"/>
      <c r="J207" s="180">
        <f>BK207</f>
        <v>0</v>
      </c>
      <c r="K207" s="166"/>
      <c r="L207" s="171"/>
      <c r="M207" s="172"/>
      <c r="N207" s="173"/>
      <c r="O207" s="173"/>
      <c r="P207" s="174">
        <f>P208+P214</f>
        <v>0</v>
      </c>
      <c r="Q207" s="173"/>
      <c r="R207" s="174">
        <f>R208+R214</f>
        <v>0</v>
      </c>
      <c r="S207" s="173"/>
      <c r="T207" s="175">
        <f>T208+T214</f>
        <v>0</v>
      </c>
      <c r="AR207" s="176" t="s">
        <v>84</v>
      </c>
      <c r="AT207" s="177" t="s">
        <v>76</v>
      </c>
      <c r="AU207" s="177" t="s">
        <v>84</v>
      </c>
      <c r="AY207" s="176" t="s">
        <v>197</v>
      </c>
      <c r="BK207" s="178">
        <f>BK208+BK214</f>
        <v>0</v>
      </c>
    </row>
    <row r="208" spans="1:65" s="12" customFormat="1" ht="20.85" customHeight="1">
      <c r="B208" s="165"/>
      <c r="C208" s="166"/>
      <c r="D208" s="167" t="s">
        <v>76</v>
      </c>
      <c r="E208" s="179" t="s">
        <v>128</v>
      </c>
      <c r="F208" s="179" t="s">
        <v>1450</v>
      </c>
      <c r="G208" s="166"/>
      <c r="H208" s="166"/>
      <c r="I208" s="169"/>
      <c r="J208" s="180">
        <f>BK208</f>
        <v>0</v>
      </c>
      <c r="K208" s="166"/>
      <c r="L208" s="171"/>
      <c r="M208" s="172"/>
      <c r="N208" s="173"/>
      <c r="O208" s="173"/>
      <c r="P208" s="174">
        <f>SUM(P209:P213)</f>
        <v>0</v>
      </c>
      <c r="Q208" s="173"/>
      <c r="R208" s="174">
        <f>SUM(R209:R213)</f>
        <v>0</v>
      </c>
      <c r="S208" s="173"/>
      <c r="T208" s="175">
        <f>SUM(T209:T213)</f>
        <v>0</v>
      </c>
      <c r="AR208" s="176" t="s">
        <v>84</v>
      </c>
      <c r="AT208" s="177" t="s">
        <v>76</v>
      </c>
      <c r="AU208" s="177" t="s">
        <v>86</v>
      </c>
      <c r="AY208" s="176" t="s">
        <v>197</v>
      </c>
      <c r="BK208" s="178">
        <f>SUM(BK209:BK213)</f>
        <v>0</v>
      </c>
    </row>
    <row r="209" spans="1:65" s="2" customFormat="1" ht="16.5" customHeight="1">
      <c r="A209" s="37"/>
      <c r="B209" s="38"/>
      <c r="C209" s="237" t="s">
        <v>679</v>
      </c>
      <c r="D209" s="237" t="s">
        <v>452</v>
      </c>
      <c r="E209" s="238" t="s">
        <v>1451</v>
      </c>
      <c r="F209" s="239" t="s">
        <v>1452</v>
      </c>
      <c r="G209" s="240" t="s">
        <v>884</v>
      </c>
      <c r="H209" s="241">
        <v>15</v>
      </c>
      <c r="I209" s="242"/>
      <c r="J209" s="243">
        <f>ROUND(I209*H209,2)</f>
        <v>0</v>
      </c>
      <c r="K209" s="239" t="s">
        <v>969</v>
      </c>
      <c r="L209" s="244"/>
      <c r="M209" s="245" t="s">
        <v>19</v>
      </c>
      <c r="N209" s="246" t="s">
        <v>48</v>
      </c>
      <c r="O209" s="67"/>
      <c r="P209" s="190">
        <f>O209*H209</f>
        <v>0</v>
      </c>
      <c r="Q209" s="190">
        <v>0</v>
      </c>
      <c r="R209" s="190">
        <f>Q209*H209</f>
        <v>0</v>
      </c>
      <c r="S209" s="190">
        <v>0</v>
      </c>
      <c r="T209" s="191">
        <f>S209*H209</f>
        <v>0</v>
      </c>
      <c r="U209" s="37"/>
      <c r="V209" s="37"/>
      <c r="W209" s="37"/>
      <c r="X209" s="37"/>
      <c r="Y209" s="37"/>
      <c r="Z209" s="37"/>
      <c r="AA209" s="37"/>
      <c r="AB209" s="37"/>
      <c r="AC209" s="37"/>
      <c r="AD209" s="37"/>
      <c r="AE209" s="37"/>
      <c r="AR209" s="192" t="s">
        <v>265</v>
      </c>
      <c r="AT209" s="192" t="s">
        <v>452</v>
      </c>
      <c r="AU209" s="192" t="s">
        <v>151</v>
      </c>
      <c r="AY209" s="20" t="s">
        <v>197</v>
      </c>
      <c r="BE209" s="193">
        <f>IF(N209="základní",J209,0)</f>
        <v>0</v>
      </c>
      <c r="BF209" s="193">
        <f>IF(N209="snížená",J209,0)</f>
        <v>0</v>
      </c>
      <c r="BG209" s="193">
        <f>IF(N209="zákl. přenesená",J209,0)</f>
        <v>0</v>
      </c>
      <c r="BH209" s="193">
        <f>IF(N209="sníž. přenesená",J209,0)</f>
        <v>0</v>
      </c>
      <c r="BI209" s="193">
        <f>IF(N209="nulová",J209,0)</f>
        <v>0</v>
      </c>
      <c r="BJ209" s="20" t="s">
        <v>84</v>
      </c>
      <c r="BK209" s="193">
        <f>ROUND(I209*H209,2)</f>
        <v>0</v>
      </c>
      <c r="BL209" s="20" t="s">
        <v>204</v>
      </c>
      <c r="BM209" s="192" t="s">
        <v>1453</v>
      </c>
    </row>
    <row r="210" spans="1:65" s="2" customFormat="1" ht="11.25">
      <c r="A210" s="37"/>
      <c r="B210" s="38"/>
      <c r="C210" s="39"/>
      <c r="D210" s="194" t="s">
        <v>206</v>
      </c>
      <c r="E210" s="39"/>
      <c r="F210" s="195" t="s">
        <v>1452</v>
      </c>
      <c r="G210" s="39"/>
      <c r="H210" s="39"/>
      <c r="I210" s="196"/>
      <c r="J210" s="39"/>
      <c r="K210" s="39"/>
      <c r="L210" s="42"/>
      <c r="M210" s="197"/>
      <c r="N210" s="198"/>
      <c r="O210" s="67"/>
      <c r="P210" s="67"/>
      <c r="Q210" s="67"/>
      <c r="R210" s="67"/>
      <c r="S210" s="67"/>
      <c r="T210" s="68"/>
      <c r="U210" s="37"/>
      <c r="V210" s="37"/>
      <c r="W210" s="37"/>
      <c r="X210" s="37"/>
      <c r="Y210" s="37"/>
      <c r="Z210" s="37"/>
      <c r="AA210" s="37"/>
      <c r="AB210" s="37"/>
      <c r="AC210" s="37"/>
      <c r="AD210" s="37"/>
      <c r="AE210" s="37"/>
      <c r="AT210" s="20" t="s">
        <v>206</v>
      </c>
      <c r="AU210" s="20" t="s">
        <v>151</v>
      </c>
    </row>
    <row r="211" spans="1:65" s="2" customFormat="1" ht="19.5">
      <c r="A211" s="37"/>
      <c r="B211" s="38"/>
      <c r="C211" s="39"/>
      <c r="D211" s="194" t="s">
        <v>252</v>
      </c>
      <c r="E211" s="39"/>
      <c r="F211" s="222" t="s">
        <v>1454</v>
      </c>
      <c r="G211" s="39"/>
      <c r="H211" s="39"/>
      <c r="I211" s="196"/>
      <c r="J211" s="39"/>
      <c r="K211" s="39"/>
      <c r="L211" s="42"/>
      <c r="M211" s="197"/>
      <c r="N211" s="198"/>
      <c r="O211" s="67"/>
      <c r="P211" s="67"/>
      <c r="Q211" s="67"/>
      <c r="R211" s="67"/>
      <c r="S211" s="67"/>
      <c r="T211" s="68"/>
      <c r="U211" s="37"/>
      <c r="V211" s="37"/>
      <c r="W211" s="37"/>
      <c r="X211" s="37"/>
      <c r="Y211" s="37"/>
      <c r="Z211" s="37"/>
      <c r="AA211" s="37"/>
      <c r="AB211" s="37"/>
      <c r="AC211" s="37"/>
      <c r="AD211" s="37"/>
      <c r="AE211" s="37"/>
      <c r="AT211" s="20" t="s">
        <v>252</v>
      </c>
      <c r="AU211" s="20" t="s">
        <v>151</v>
      </c>
    </row>
    <row r="212" spans="1:65" s="2" customFormat="1" ht="16.5" customHeight="1">
      <c r="A212" s="37"/>
      <c r="B212" s="38"/>
      <c r="C212" s="181" t="s">
        <v>680</v>
      </c>
      <c r="D212" s="181" t="s">
        <v>199</v>
      </c>
      <c r="E212" s="182" t="s">
        <v>1455</v>
      </c>
      <c r="F212" s="183" t="s">
        <v>1456</v>
      </c>
      <c r="G212" s="184" t="s">
        <v>1457</v>
      </c>
      <c r="H212" s="262"/>
      <c r="I212" s="186"/>
      <c r="J212" s="187">
        <f>ROUND(I212*H212,2)</f>
        <v>0</v>
      </c>
      <c r="K212" s="183" t="s">
        <v>469</v>
      </c>
      <c r="L212" s="42"/>
      <c r="M212" s="188" t="s">
        <v>19</v>
      </c>
      <c r="N212" s="189" t="s">
        <v>48</v>
      </c>
      <c r="O212" s="67"/>
      <c r="P212" s="190">
        <f>O212*H212</f>
        <v>0</v>
      </c>
      <c r="Q212" s="190">
        <v>0</v>
      </c>
      <c r="R212" s="190">
        <f>Q212*H212</f>
        <v>0</v>
      </c>
      <c r="S212" s="190">
        <v>0</v>
      </c>
      <c r="T212" s="191">
        <f>S212*H212</f>
        <v>0</v>
      </c>
      <c r="U212" s="37"/>
      <c r="V212" s="37"/>
      <c r="W212" s="37"/>
      <c r="X212" s="37"/>
      <c r="Y212" s="37"/>
      <c r="Z212" s="37"/>
      <c r="AA212" s="37"/>
      <c r="AB212" s="37"/>
      <c r="AC212" s="37"/>
      <c r="AD212" s="37"/>
      <c r="AE212" s="37"/>
      <c r="AR212" s="192" t="s">
        <v>204</v>
      </c>
      <c r="AT212" s="192" t="s">
        <v>199</v>
      </c>
      <c r="AU212" s="192" t="s">
        <v>151</v>
      </c>
      <c r="AY212" s="20" t="s">
        <v>197</v>
      </c>
      <c r="BE212" s="193">
        <f>IF(N212="základní",J212,0)</f>
        <v>0</v>
      </c>
      <c r="BF212" s="193">
        <f>IF(N212="snížená",J212,0)</f>
        <v>0</v>
      </c>
      <c r="BG212" s="193">
        <f>IF(N212="zákl. přenesená",J212,0)</f>
        <v>0</v>
      </c>
      <c r="BH212" s="193">
        <f>IF(N212="sníž. přenesená",J212,0)</f>
        <v>0</v>
      </c>
      <c r="BI212" s="193">
        <f>IF(N212="nulová",J212,0)</f>
        <v>0</v>
      </c>
      <c r="BJ212" s="20" t="s">
        <v>84</v>
      </c>
      <c r="BK212" s="193">
        <f>ROUND(I212*H212,2)</f>
        <v>0</v>
      </c>
      <c r="BL212" s="20" t="s">
        <v>204</v>
      </c>
      <c r="BM212" s="192" t="s">
        <v>1458</v>
      </c>
    </row>
    <row r="213" spans="1:65" s="2" customFormat="1" ht="11.25">
      <c r="A213" s="37"/>
      <c r="B213" s="38"/>
      <c r="C213" s="39"/>
      <c r="D213" s="194" t="s">
        <v>206</v>
      </c>
      <c r="E213" s="39"/>
      <c r="F213" s="195" t="s">
        <v>1456</v>
      </c>
      <c r="G213" s="39"/>
      <c r="H213" s="39"/>
      <c r="I213" s="196"/>
      <c r="J213" s="39"/>
      <c r="K213" s="39"/>
      <c r="L213" s="42"/>
      <c r="M213" s="197"/>
      <c r="N213" s="198"/>
      <c r="O213" s="67"/>
      <c r="P213" s="67"/>
      <c r="Q213" s="67"/>
      <c r="R213" s="67"/>
      <c r="S213" s="67"/>
      <c r="T213" s="68"/>
      <c r="U213" s="37"/>
      <c r="V213" s="37"/>
      <c r="W213" s="37"/>
      <c r="X213" s="37"/>
      <c r="Y213" s="37"/>
      <c r="Z213" s="37"/>
      <c r="AA213" s="37"/>
      <c r="AB213" s="37"/>
      <c r="AC213" s="37"/>
      <c r="AD213" s="37"/>
      <c r="AE213" s="37"/>
      <c r="AT213" s="20" t="s">
        <v>206</v>
      </c>
      <c r="AU213" s="20" t="s">
        <v>151</v>
      </c>
    </row>
    <row r="214" spans="1:65" s="12" customFormat="1" ht="20.85" customHeight="1">
      <c r="B214" s="165"/>
      <c r="C214" s="166"/>
      <c r="D214" s="167" t="s">
        <v>76</v>
      </c>
      <c r="E214" s="179" t="s">
        <v>131</v>
      </c>
      <c r="F214" s="179" t="s">
        <v>1459</v>
      </c>
      <c r="G214" s="166"/>
      <c r="H214" s="166"/>
      <c r="I214" s="169"/>
      <c r="J214" s="180">
        <f>BK214</f>
        <v>0</v>
      </c>
      <c r="K214" s="166"/>
      <c r="L214" s="171"/>
      <c r="M214" s="172"/>
      <c r="N214" s="173"/>
      <c r="O214" s="173"/>
      <c r="P214" s="174">
        <f>SUM(P215:P223)</f>
        <v>0</v>
      </c>
      <c r="Q214" s="173"/>
      <c r="R214" s="174">
        <f>SUM(R215:R223)</f>
        <v>0</v>
      </c>
      <c r="S214" s="173"/>
      <c r="T214" s="175">
        <f>SUM(T215:T223)</f>
        <v>0</v>
      </c>
      <c r="AR214" s="176" t="s">
        <v>84</v>
      </c>
      <c r="AT214" s="177" t="s">
        <v>76</v>
      </c>
      <c r="AU214" s="177" t="s">
        <v>86</v>
      </c>
      <c r="AY214" s="176" t="s">
        <v>197</v>
      </c>
      <c r="BK214" s="178">
        <f>SUM(BK215:BK223)</f>
        <v>0</v>
      </c>
    </row>
    <row r="215" spans="1:65" s="2" customFormat="1" ht="16.5" customHeight="1">
      <c r="A215" s="37"/>
      <c r="B215" s="38"/>
      <c r="C215" s="237" t="s">
        <v>915</v>
      </c>
      <c r="D215" s="237" t="s">
        <v>452</v>
      </c>
      <c r="E215" s="238" t="s">
        <v>1460</v>
      </c>
      <c r="F215" s="239" t="s">
        <v>1461</v>
      </c>
      <c r="G215" s="240" t="s">
        <v>884</v>
      </c>
      <c r="H215" s="241">
        <v>25</v>
      </c>
      <c r="I215" s="242"/>
      <c r="J215" s="243">
        <f>ROUND(I215*H215,2)</f>
        <v>0</v>
      </c>
      <c r="K215" s="239" t="s">
        <v>969</v>
      </c>
      <c r="L215" s="244"/>
      <c r="M215" s="245" t="s">
        <v>19</v>
      </c>
      <c r="N215" s="246" t="s">
        <v>48</v>
      </c>
      <c r="O215" s="67"/>
      <c r="P215" s="190">
        <f>O215*H215</f>
        <v>0</v>
      </c>
      <c r="Q215" s="190">
        <v>0</v>
      </c>
      <c r="R215" s="190">
        <f>Q215*H215</f>
        <v>0</v>
      </c>
      <c r="S215" s="190">
        <v>0</v>
      </c>
      <c r="T215" s="191">
        <f>S215*H215</f>
        <v>0</v>
      </c>
      <c r="U215" s="37"/>
      <c r="V215" s="37"/>
      <c r="W215" s="37"/>
      <c r="X215" s="37"/>
      <c r="Y215" s="37"/>
      <c r="Z215" s="37"/>
      <c r="AA215" s="37"/>
      <c r="AB215" s="37"/>
      <c r="AC215" s="37"/>
      <c r="AD215" s="37"/>
      <c r="AE215" s="37"/>
      <c r="AR215" s="192" t="s">
        <v>265</v>
      </c>
      <c r="AT215" s="192" t="s">
        <v>452</v>
      </c>
      <c r="AU215" s="192" t="s">
        <v>151</v>
      </c>
      <c r="AY215" s="20" t="s">
        <v>197</v>
      </c>
      <c r="BE215" s="193">
        <f>IF(N215="základní",J215,0)</f>
        <v>0</v>
      </c>
      <c r="BF215" s="193">
        <f>IF(N215="snížená",J215,0)</f>
        <v>0</v>
      </c>
      <c r="BG215" s="193">
        <f>IF(N215="zákl. přenesená",J215,0)</f>
        <v>0</v>
      </c>
      <c r="BH215" s="193">
        <f>IF(N215="sníž. přenesená",J215,0)</f>
        <v>0</v>
      </c>
      <c r="BI215" s="193">
        <f>IF(N215="nulová",J215,0)</f>
        <v>0</v>
      </c>
      <c r="BJ215" s="20" t="s">
        <v>84</v>
      </c>
      <c r="BK215" s="193">
        <f>ROUND(I215*H215,2)</f>
        <v>0</v>
      </c>
      <c r="BL215" s="20" t="s">
        <v>204</v>
      </c>
      <c r="BM215" s="192" t="s">
        <v>1462</v>
      </c>
    </row>
    <row r="216" spans="1:65" s="2" customFormat="1" ht="11.25">
      <c r="A216" s="37"/>
      <c r="B216" s="38"/>
      <c r="C216" s="39"/>
      <c r="D216" s="194" t="s">
        <v>206</v>
      </c>
      <c r="E216" s="39"/>
      <c r="F216" s="195" t="s">
        <v>1461</v>
      </c>
      <c r="G216" s="39"/>
      <c r="H216" s="39"/>
      <c r="I216" s="196"/>
      <c r="J216" s="39"/>
      <c r="K216" s="39"/>
      <c r="L216" s="42"/>
      <c r="M216" s="197"/>
      <c r="N216" s="198"/>
      <c r="O216" s="67"/>
      <c r="P216" s="67"/>
      <c r="Q216" s="67"/>
      <c r="R216" s="67"/>
      <c r="S216" s="67"/>
      <c r="T216" s="68"/>
      <c r="U216" s="37"/>
      <c r="V216" s="37"/>
      <c r="W216" s="37"/>
      <c r="X216" s="37"/>
      <c r="Y216" s="37"/>
      <c r="Z216" s="37"/>
      <c r="AA216" s="37"/>
      <c r="AB216" s="37"/>
      <c r="AC216" s="37"/>
      <c r="AD216" s="37"/>
      <c r="AE216" s="37"/>
      <c r="AT216" s="20" t="s">
        <v>206</v>
      </c>
      <c r="AU216" s="20" t="s">
        <v>151</v>
      </c>
    </row>
    <row r="217" spans="1:65" s="2" customFormat="1" ht="16.5" customHeight="1">
      <c r="A217" s="37"/>
      <c r="B217" s="38"/>
      <c r="C217" s="237" t="s">
        <v>920</v>
      </c>
      <c r="D217" s="237" t="s">
        <v>452</v>
      </c>
      <c r="E217" s="238" t="s">
        <v>1463</v>
      </c>
      <c r="F217" s="239" t="s">
        <v>1464</v>
      </c>
      <c r="G217" s="240" t="s">
        <v>884</v>
      </c>
      <c r="H217" s="241">
        <v>14</v>
      </c>
      <c r="I217" s="242"/>
      <c r="J217" s="243">
        <f>ROUND(I217*H217,2)</f>
        <v>0</v>
      </c>
      <c r="K217" s="239" t="s">
        <v>969</v>
      </c>
      <c r="L217" s="244"/>
      <c r="M217" s="245" t="s">
        <v>19</v>
      </c>
      <c r="N217" s="246" t="s">
        <v>48</v>
      </c>
      <c r="O217" s="67"/>
      <c r="P217" s="190">
        <f>O217*H217</f>
        <v>0</v>
      </c>
      <c r="Q217" s="190">
        <v>0</v>
      </c>
      <c r="R217" s="190">
        <f>Q217*H217</f>
        <v>0</v>
      </c>
      <c r="S217" s="190">
        <v>0</v>
      </c>
      <c r="T217" s="191">
        <f>S217*H217</f>
        <v>0</v>
      </c>
      <c r="U217" s="37"/>
      <c r="V217" s="37"/>
      <c r="W217" s="37"/>
      <c r="X217" s="37"/>
      <c r="Y217" s="37"/>
      <c r="Z217" s="37"/>
      <c r="AA217" s="37"/>
      <c r="AB217" s="37"/>
      <c r="AC217" s="37"/>
      <c r="AD217" s="37"/>
      <c r="AE217" s="37"/>
      <c r="AR217" s="192" t="s">
        <v>265</v>
      </c>
      <c r="AT217" s="192" t="s">
        <v>452</v>
      </c>
      <c r="AU217" s="192" t="s">
        <v>151</v>
      </c>
      <c r="AY217" s="20" t="s">
        <v>197</v>
      </c>
      <c r="BE217" s="193">
        <f>IF(N217="základní",J217,0)</f>
        <v>0</v>
      </c>
      <c r="BF217" s="193">
        <f>IF(N217="snížená",J217,0)</f>
        <v>0</v>
      </c>
      <c r="BG217" s="193">
        <f>IF(N217="zákl. přenesená",J217,0)</f>
        <v>0</v>
      </c>
      <c r="BH217" s="193">
        <f>IF(N217="sníž. přenesená",J217,0)</f>
        <v>0</v>
      </c>
      <c r="BI217" s="193">
        <f>IF(N217="nulová",J217,0)</f>
        <v>0</v>
      </c>
      <c r="BJ217" s="20" t="s">
        <v>84</v>
      </c>
      <c r="BK217" s="193">
        <f>ROUND(I217*H217,2)</f>
        <v>0</v>
      </c>
      <c r="BL217" s="20" t="s">
        <v>204</v>
      </c>
      <c r="BM217" s="192" t="s">
        <v>1465</v>
      </c>
    </row>
    <row r="218" spans="1:65" s="2" customFormat="1" ht="11.25">
      <c r="A218" s="37"/>
      <c r="B218" s="38"/>
      <c r="C218" s="39"/>
      <c r="D218" s="194" t="s">
        <v>206</v>
      </c>
      <c r="E218" s="39"/>
      <c r="F218" s="195" t="s">
        <v>1464</v>
      </c>
      <c r="G218" s="39"/>
      <c r="H218" s="39"/>
      <c r="I218" s="196"/>
      <c r="J218" s="39"/>
      <c r="K218" s="39"/>
      <c r="L218" s="42"/>
      <c r="M218" s="197"/>
      <c r="N218" s="198"/>
      <c r="O218" s="67"/>
      <c r="P218" s="67"/>
      <c r="Q218" s="67"/>
      <c r="R218" s="67"/>
      <c r="S218" s="67"/>
      <c r="T218" s="68"/>
      <c r="U218" s="37"/>
      <c r="V218" s="37"/>
      <c r="W218" s="37"/>
      <c r="X218" s="37"/>
      <c r="Y218" s="37"/>
      <c r="Z218" s="37"/>
      <c r="AA218" s="37"/>
      <c r="AB218" s="37"/>
      <c r="AC218" s="37"/>
      <c r="AD218" s="37"/>
      <c r="AE218" s="37"/>
      <c r="AT218" s="20" t="s">
        <v>206</v>
      </c>
      <c r="AU218" s="20" t="s">
        <v>151</v>
      </c>
    </row>
    <row r="219" spans="1:65" s="2" customFormat="1" ht="16.5" customHeight="1">
      <c r="A219" s="37"/>
      <c r="B219" s="38"/>
      <c r="C219" s="237" t="s">
        <v>921</v>
      </c>
      <c r="D219" s="237" t="s">
        <v>452</v>
      </c>
      <c r="E219" s="238" t="s">
        <v>1466</v>
      </c>
      <c r="F219" s="239" t="s">
        <v>1467</v>
      </c>
      <c r="G219" s="240" t="s">
        <v>884</v>
      </c>
      <c r="H219" s="241">
        <v>14</v>
      </c>
      <c r="I219" s="242"/>
      <c r="J219" s="243">
        <f>ROUND(I219*H219,2)</f>
        <v>0</v>
      </c>
      <c r="K219" s="239" t="s">
        <v>969</v>
      </c>
      <c r="L219" s="244"/>
      <c r="M219" s="245" t="s">
        <v>19</v>
      </c>
      <c r="N219" s="246" t="s">
        <v>48</v>
      </c>
      <c r="O219" s="67"/>
      <c r="P219" s="190">
        <f>O219*H219</f>
        <v>0</v>
      </c>
      <c r="Q219" s="190">
        <v>0</v>
      </c>
      <c r="R219" s="190">
        <f>Q219*H219</f>
        <v>0</v>
      </c>
      <c r="S219" s="190">
        <v>0</v>
      </c>
      <c r="T219" s="191">
        <f>S219*H219</f>
        <v>0</v>
      </c>
      <c r="U219" s="37"/>
      <c r="V219" s="37"/>
      <c r="W219" s="37"/>
      <c r="X219" s="37"/>
      <c r="Y219" s="37"/>
      <c r="Z219" s="37"/>
      <c r="AA219" s="37"/>
      <c r="AB219" s="37"/>
      <c r="AC219" s="37"/>
      <c r="AD219" s="37"/>
      <c r="AE219" s="37"/>
      <c r="AR219" s="192" t="s">
        <v>265</v>
      </c>
      <c r="AT219" s="192" t="s">
        <v>452</v>
      </c>
      <c r="AU219" s="192" t="s">
        <v>151</v>
      </c>
      <c r="AY219" s="20" t="s">
        <v>197</v>
      </c>
      <c r="BE219" s="193">
        <f>IF(N219="základní",J219,0)</f>
        <v>0</v>
      </c>
      <c r="BF219" s="193">
        <f>IF(N219="snížená",J219,0)</f>
        <v>0</v>
      </c>
      <c r="BG219" s="193">
        <f>IF(N219="zákl. přenesená",J219,0)</f>
        <v>0</v>
      </c>
      <c r="BH219" s="193">
        <f>IF(N219="sníž. přenesená",J219,0)</f>
        <v>0</v>
      </c>
      <c r="BI219" s="193">
        <f>IF(N219="nulová",J219,0)</f>
        <v>0</v>
      </c>
      <c r="BJ219" s="20" t="s">
        <v>84</v>
      </c>
      <c r="BK219" s="193">
        <f>ROUND(I219*H219,2)</f>
        <v>0</v>
      </c>
      <c r="BL219" s="20" t="s">
        <v>204</v>
      </c>
      <c r="BM219" s="192" t="s">
        <v>1468</v>
      </c>
    </row>
    <row r="220" spans="1:65" s="2" customFormat="1" ht="11.25">
      <c r="A220" s="37"/>
      <c r="B220" s="38"/>
      <c r="C220" s="39"/>
      <c r="D220" s="194" t="s">
        <v>206</v>
      </c>
      <c r="E220" s="39"/>
      <c r="F220" s="195" t="s">
        <v>1467</v>
      </c>
      <c r="G220" s="39"/>
      <c r="H220" s="39"/>
      <c r="I220" s="196"/>
      <c r="J220" s="39"/>
      <c r="K220" s="39"/>
      <c r="L220" s="42"/>
      <c r="M220" s="197"/>
      <c r="N220" s="198"/>
      <c r="O220" s="67"/>
      <c r="P220" s="67"/>
      <c r="Q220" s="67"/>
      <c r="R220" s="67"/>
      <c r="S220" s="67"/>
      <c r="T220" s="68"/>
      <c r="U220" s="37"/>
      <c r="V220" s="37"/>
      <c r="W220" s="37"/>
      <c r="X220" s="37"/>
      <c r="Y220" s="37"/>
      <c r="Z220" s="37"/>
      <c r="AA220" s="37"/>
      <c r="AB220" s="37"/>
      <c r="AC220" s="37"/>
      <c r="AD220" s="37"/>
      <c r="AE220" s="37"/>
      <c r="AT220" s="20" t="s">
        <v>206</v>
      </c>
      <c r="AU220" s="20" t="s">
        <v>151</v>
      </c>
    </row>
    <row r="221" spans="1:65" s="2" customFormat="1" ht="19.5">
      <c r="A221" s="37"/>
      <c r="B221" s="38"/>
      <c r="C221" s="39"/>
      <c r="D221" s="194" t="s">
        <v>252</v>
      </c>
      <c r="E221" s="39"/>
      <c r="F221" s="222" t="s">
        <v>1469</v>
      </c>
      <c r="G221" s="39"/>
      <c r="H221" s="39"/>
      <c r="I221" s="196"/>
      <c r="J221" s="39"/>
      <c r="K221" s="39"/>
      <c r="L221" s="42"/>
      <c r="M221" s="197"/>
      <c r="N221" s="198"/>
      <c r="O221" s="67"/>
      <c r="P221" s="67"/>
      <c r="Q221" s="67"/>
      <c r="R221" s="67"/>
      <c r="S221" s="67"/>
      <c r="T221" s="68"/>
      <c r="U221" s="37"/>
      <c r="V221" s="37"/>
      <c r="W221" s="37"/>
      <c r="X221" s="37"/>
      <c r="Y221" s="37"/>
      <c r="Z221" s="37"/>
      <c r="AA221" s="37"/>
      <c r="AB221" s="37"/>
      <c r="AC221" s="37"/>
      <c r="AD221" s="37"/>
      <c r="AE221" s="37"/>
      <c r="AT221" s="20" t="s">
        <v>252</v>
      </c>
      <c r="AU221" s="20" t="s">
        <v>151</v>
      </c>
    </row>
    <row r="222" spans="1:65" s="2" customFormat="1" ht="16.5" customHeight="1">
      <c r="A222" s="37"/>
      <c r="B222" s="38"/>
      <c r="C222" s="181" t="s">
        <v>922</v>
      </c>
      <c r="D222" s="181" t="s">
        <v>199</v>
      </c>
      <c r="E222" s="182" t="s">
        <v>1470</v>
      </c>
      <c r="F222" s="183" t="s">
        <v>1471</v>
      </c>
      <c r="G222" s="184" t="s">
        <v>1457</v>
      </c>
      <c r="H222" s="262"/>
      <c r="I222" s="186"/>
      <c r="J222" s="187">
        <f>ROUND(I222*H222,2)</f>
        <v>0</v>
      </c>
      <c r="K222" s="183" t="s">
        <v>469</v>
      </c>
      <c r="L222" s="42"/>
      <c r="M222" s="188" t="s">
        <v>19</v>
      </c>
      <c r="N222" s="189" t="s">
        <v>48</v>
      </c>
      <c r="O222" s="67"/>
      <c r="P222" s="190">
        <f>O222*H222</f>
        <v>0</v>
      </c>
      <c r="Q222" s="190">
        <v>0</v>
      </c>
      <c r="R222" s="190">
        <f>Q222*H222</f>
        <v>0</v>
      </c>
      <c r="S222" s="190">
        <v>0</v>
      </c>
      <c r="T222" s="191">
        <f>S222*H222</f>
        <v>0</v>
      </c>
      <c r="U222" s="37"/>
      <c r="V222" s="37"/>
      <c r="W222" s="37"/>
      <c r="X222" s="37"/>
      <c r="Y222" s="37"/>
      <c r="Z222" s="37"/>
      <c r="AA222" s="37"/>
      <c r="AB222" s="37"/>
      <c r="AC222" s="37"/>
      <c r="AD222" s="37"/>
      <c r="AE222" s="37"/>
      <c r="AR222" s="192" t="s">
        <v>204</v>
      </c>
      <c r="AT222" s="192" t="s">
        <v>199</v>
      </c>
      <c r="AU222" s="192" t="s">
        <v>151</v>
      </c>
      <c r="AY222" s="20" t="s">
        <v>197</v>
      </c>
      <c r="BE222" s="193">
        <f>IF(N222="základní",J222,0)</f>
        <v>0</v>
      </c>
      <c r="BF222" s="193">
        <f>IF(N222="snížená",J222,0)</f>
        <v>0</v>
      </c>
      <c r="BG222" s="193">
        <f>IF(N222="zákl. přenesená",J222,0)</f>
        <v>0</v>
      </c>
      <c r="BH222" s="193">
        <f>IF(N222="sníž. přenesená",J222,0)</f>
        <v>0</v>
      </c>
      <c r="BI222" s="193">
        <f>IF(N222="nulová",J222,0)</f>
        <v>0</v>
      </c>
      <c r="BJ222" s="20" t="s">
        <v>84</v>
      </c>
      <c r="BK222" s="193">
        <f>ROUND(I222*H222,2)</f>
        <v>0</v>
      </c>
      <c r="BL222" s="20" t="s">
        <v>204</v>
      </c>
      <c r="BM222" s="192" t="s">
        <v>1472</v>
      </c>
    </row>
    <row r="223" spans="1:65" s="2" customFormat="1" ht="11.25">
      <c r="A223" s="37"/>
      <c r="B223" s="38"/>
      <c r="C223" s="39"/>
      <c r="D223" s="194" t="s">
        <v>206</v>
      </c>
      <c r="E223" s="39"/>
      <c r="F223" s="195" t="s">
        <v>1471</v>
      </c>
      <c r="G223" s="39"/>
      <c r="H223" s="39"/>
      <c r="I223" s="196"/>
      <c r="J223" s="39"/>
      <c r="K223" s="39"/>
      <c r="L223" s="42"/>
      <c r="M223" s="247"/>
      <c r="N223" s="248"/>
      <c r="O223" s="249"/>
      <c r="P223" s="249"/>
      <c r="Q223" s="249"/>
      <c r="R223" s="249"/>
      <c r="S223" s="249"/>
      <c r="T223" s="250"/>
      <c r="U223" s="37"/>
      <c r="V223" s="37"/>
      <c r="W223" s="37"/>
      <c r="X223" s="37"/>
      <c r="Y223" s="37"/>
      <c r="Z223" s="37"/>
      <c r="AA223" s="37"/>
      <c r="AB223" s="37"/>
      <c r="AC223" s="37"/>
      <c r="AD223" s="37"/>
      <c r="AE223" s="37"/>
      <c r="AT223" s="20" t="s">
        <v>206</v>
      </c>
      <c r="AU223" s="20" t="s">
        <v>151</v>
      </c>
    </row>
    <row r="224" spans="1:65" s="2" customFormat="1" ht="6.95" customHeight="1">
      <c r="A224" s="37"/>
      <c r="B224" s="50"/>
      <c r="C224" s="51"/>
      <c r="D224" s="51"/>
      <c r="E224" s="51"/>
      <c r="F224" s="51"/>
      <c r="G224" s="51"/>
      <c r="H224" s="51"/>
      <c r="I224" s="51"/>
      <c r="J224" s="51"/>
      <c r="K224" s="51"/>
      <c r="L224" s="42"/>
      <c r="M224" s="37"/>
      <c r="O224" s="37"/>
      <c r="P224" s="37"/>
      <c r="Q224" s="37"/>
      <c r="R224" s="37"/>
      <c r="S224" s="37"/>
      <c r="T224" s="37"/>
      <c r="U224" s="37"/>
      <c r="V224" s="37"/>
      <c r="W224" s="37"/>
      <c r="X224" s="37"/>
      <c r="Y224" s="37"/>
      <c r="Z224" s="37"/>
      <c r="AA224" s="37"/>
      <c r="AB224" s="37"/>
      <c r="AC224" s="37"/>
      <c r="AD224" s="37"/>
      <c r="AE224" s="37"/>
    </row>
  </sheetData>
  <sheetProtection algorithmName="SHA-512" hashValue="GZxCiO2hzf9JI6RgTKxeAEcZkBJkQUEWhfBfS/f5mCzMoxpVNyYlsjPCu3ifxWYjWqmntykhWU4yEH6Yfkm33A==" saltValue="qd2Lzf/LZptTUjj6C70mCxUkfmtTLAcGv37kh80qbGGcjpz8Msg3SzyI5z3Mv7qnhy0Ir/ojLsg3yU+DUjGlJg==" spinCount="100000" sheet="1" objects="1" scenarios="1" formatColumns="0" formatRows="0" autoFilter="0"/>
  <autoFilter ref="C91:K223" xr:uid="{00000000-0009-0000-0000-00000D000000}"/>
  <mergeCells count="12">
    <mergeCell ref="E84:H84"/>
    <mergeCell ref="L2:V2"/>
    <mergeCell ref="E50:H50"/>
    <mergeCell ref="E52:H52"/>
    <mergeCell ref="E54:H54"/>
    <mergeCell ref="E80:H80"/>
    <mergeCell ref="E82:H82"/>
    <mergeCell ref="E7:H7"/>
    <mergeCell ref="E9:H9"/>
    <mergeCell ref="E11:H11"/>
    <mergeCell ref="E20:H20"/>
    <mergeCell ref="E29:H29"/>
  </mergeCells>
  <hyperlinks>
    <hyperlink ref="F97" r:id="rId1" xr:uid="{00000000-0004-0000-0D00-000000000000}"/>
    <hyperlink ref="F103" r:id="rId2" xr:uid="{00000000-0004-0000-0D00-000001000000}"/>
    <hyperlink ref="F117" r:id="rId3" xr:uid="{00000000-0004-0000-0D00-000002000000}"/>
    <hyperlink ref="F128" r:id="rId4" xr:uid="{00000000-0004-0000-0D00-000003000000}"/>
    <hyperlink ref="F133" r:id="rId5" xr:uid="{00000000-0004-0000-0D00-000004000000}"/>
    <hyperlink ref="F138" r:id="rId6" xr:uid="{00000000-0004-0000-0D00-000005000000}"/>
    <hyperlink ref="F143" r:id="rId7" xr:uid="{00000000-0004-0000-0D00-000006000000}"/>
    <hyperlink ref="F148" r:id="rId8" xr:uid="{00000000-0004-0000-0D00-000007000000}"/>
    <hyperlink ref="F153" r:id="rId9" xr:uid="{00000000-0004-0000-0D00-000008000000}"/>
    <hyperlink ref="F158" r:id="rId10" xr:uid="{00000000-0004-0000-0D00-000009000000}"/>
    <hyperlink ref="F163" r:id="rId11" xr:uid="{00000000-0004-0000-0D00-00000A000000}"/>
    <hyperlink ref="F173" r:id="rId12" xr:uid="{00000000-0004-0000-0D00-00000B000000}"/>
    <hyperlink ref="F182" r:id="rId13" xr:uid="{00000000-0004-0000-0D00-00000C000000}"/>
    <hyperlink ref="F191" r:id="rId14" xr:uid="{00000000-0004-0000-0D00-00000D000000}"/>
    <hyperlink ref="F196" r:id="rId15" xr:uid="{00000000-0004-0000-0D00-00000E000000}"/>
    <hyperlink ref="F199" r:id="rId16" xr:uid="{00000000-0004-0000-0D00-00000F000000}"/>
    <hyperlink ref="F206" r:id="rId17" xr:uid="{00000000-0004-0000-0D00-000010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18"/>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2:BM263"/>
  <sheetViews>
    <sheetView showGridLines="0" workbookViewId="0">
      <selection activeCell="D6" sqref="D6"/>
    </sheetView>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94"/>
      <c r="M2" s="394"/>
      <c r="N2" s="394"/>
      <c r="O2" s="394"/>
      <c r="P2" s="394"/>
      <c r="Q2" s="394"/>
      <c r="R2" s="394"/>
      <c r="S2" s="394"/>
      <c r="T2" s="394"/>
      <c r="U2" s="394"/>
      <c r="V2" s="394"/>
      <c r="AT2" s="20" t="s">
        <v>133</v>
      </c>
    </row>
    <row r="3" spans="1:46" s="1" customFormat="1" ht="6.95" customHeight="1">
      <c r="B3" s="111"/>
      <c r="C3" s="112"/>
      <c r="D3" s="112"/>
      <c r="E3" s="112"/>
      <c r="F3" s="112"/>
      <c r="G3" s="112"/>
      <c r="H3" s="112"/>
      <c r="I3" s="112"/>
      <c r="J3" s="112"/>
      <c r="K3" s="112"/>
      <c r="L3" s="23"/>
      <c r="AT3" s="20" t="s">
        <v>86</v>
      </c>
    </row>
    <row r="4" spans="1:46" s="1" customFormat="1" ht="24.95" customHeight="1">
      <c r="B4" s="23"/>
      <c r="D4" s="113" t="s">
        <v>169</v>
      </c>
      <c r="L4" s="23"/>
      <c r="M4" s="114" t="s">
        <v>10</v>
      </c>
      <c r="AT4" s="20" t="s">
        <v>4</v>
      </c>
    </row>
    <row r="5" spans="1:46" s="1" customFormat="1" ht="6.95" customHeight="1">
      <c r="B5" s="23"/>
      <c r="L5" s="23"/>
    </row>
    <row r="6" spans="1:46" s="1" customFormat="1" ht="12" customHeight="1">
      <c r="B6" s="23"/>
      <c r="D6" s="115" t="s">
        <v>16</v>
      </c>
      <c r="L6" s="23"/>
    </row>
    <row r="7" spans="1:46" s="1" customFormat="1" ht="16.5" customHeight="1">
      <c r="B7" s="23"/>
      <c r="E7" s="395" t="str">
        <f>'Rekapitulace stavby'!K6</f>
        <v>VÝMĚNA OBRUBNÍKŮ V ULICI STRÁNSKÉHO A SOVÍ - TÁBOR</v>
      </c>
      <c r="F7" s="396"/>
      <c r="G7" s="396"/>
      <c r="H7" s="396"/>
      <c r="L7" s="23"/>
    </row>
    <row r="8" spans="1:46" s="1" customFormat="1" ht="12" customHeight="1">
      <c r="B8" s="23"/>
      <c r="D8" s="115" t="s">
        <v>170</v>
      </c>
      <c r="L8" s="23"/>
    </row>
    <row r="9" spans="1:46" s="2" customFormat="1" ht="16.5" customHeight="1">
      <c r="A9" s="37"/>
      <c r="B9" s="42"/>
      <c r="C9" s="37"/>
      <c r="D9" s="37"/>
      <c r="E9" s="395" t="s">
        <v>1320</v>
      </c>
      <c r="F9" s="397"/>
      <c r="G9" s="397"/>
      <c r="H9" s="397"/>
      <c r="I9" s="37"/>
      <c r="J9" s="37"/>
      <c r="K9" s="37"/>
      <c r="L9" s="116"/>
      <c r="S9" s="37"/>
      <c r="T9" s="37"/>
      <c r="U9" s="37"/>
      <c r="V9" s="37"/>
      <c r="W9" s="37"/>
      <c r="X9" s="37"/>
      <c r="Y9" s="37"/>
      <c r="Z9" s="37"/>
      <c r="AA9" s="37"/>
      <c r="AB9" s="37"/>
      <c r="AC9" s="37"/>
      <c r="AD9" s="37"/>
      <c r="AE9" s="37"/>
    </row>
    <row r="10" spans="1:46" s="2" customFormat="1" ht="12" customHeight="1">
      <c r="A10" s="37"/>
      <c r="B10" s="42"/>
      <c r="C10" s="37"/>
      <c r="D10" s="115" t="s">
        <v>172</v>
      </c>
      <c r="E10" s="37"/>
      <c r="F10" s="37"/>
      <c r="G10" s="37"/>
      <c r="H10" s="37"/>
      <c r="I10" s="37"/>
      <c r="J10" s="37"/>
      <c r="K10" s="37"/>
      <c r="L10" s="116"/>
      <c r="S10" s="37"/>
      <c r="T10" s="37"/>
      <c r="U10" s="37"/>
      <c r="V10" s="37"/>
      <c r="W10" s="37"/>
      <c r="X10" s="37"/>
      <c r="Y10" s="37"/>
      <c r="Z10" s="37"/>
      <c r="AA10" s="37"/>
      <c r="AB10" s="37"/>
      <c r="AC10" s="37"/>
      <c r="AD10" s="37"/>
      <c r="AE10" s="37"/>
    </row>
    <row r="11" spans="1:46" s="2" customFormat="1" ht="16.5" customHeight="1">
      <c r="A11" s="37"/>
      <c r="B11" s="42"/>
      <c r="C11" s="37"/>
      <c r="D11" s="37"/>
      <c r="E11" s="398" t="s">
        <v>1473</v>
      </c>
      <c r="F11" s="397"/>
      <c r="G11" s="397"/>
      <c r="H11" s="397"/>
      <c r="I11" s="37"/>
      <c r="J11" s="37"/>
      <c r="K11" s="37"/>
      <c r="L11" s="116"/>
      <c r="S11" s="37"/>
      <c r="T11" s="37"/>
      <c r="U11" s="37"/>
      <c r="V11" s="37"/>
      <c r="W11" s="37"/>
      <c r="X11" s="37"/>
      <c r="Y11" s="37"/>
      <c r="Z11" s="37"/>
      <c r="AA11" s="37"/>
      <c r="AB11" s="37"/>
      <c r="AC11" s="37"/>
      <c r="AD11" s="37"/>
      <c r="AE11" s="37"/>
    </row>
    <row r="12" spans="1:46" s="2" customFormat="1" ht="11.25">
      <c r="A12" s="37"/>
      <c r="B12" s="42"/>
      <c r="C12" s="37"/>
      <c r="D12" s="37"/>
      <c r="E12" s="37"/>
      <c r="F12" s="37"/>
      <c r="G12" s="37"/>
      <c r="H12" s="37"/>
      <c r="I12" s="37"/>
      <c r="J12" s="37"/>
      <c r="K12" s="37"/>
      <c r="L12" s="116"/>
      <c r="S12" s="37"/>
      <c r="T12" s="37"/>
      <c r="U12" s="37"/>
      <c r="V12" s="37"/>
      <c r="W12" s="37"/>
      <c r="X12" s="37"/>
      <c r="Y12" s="37"/>
      <c r="Z12" s="37"/>
      <c r="AA12" s="37"/>
      <c r="AB12" s="37"/>
      <c r="AC12" s="37"/>
      <c r="AD12" s="37"/>
      <c r="AE12" s="37"/>
    </row>
    <row r="13" spans="1:46" s="2" customFormat="1" ht="12" customHeight="1">
      <c r="A13" s="37"/>
      <c r="B13" s="42"/>
      <c r="C13" s="37"/>
      <c r="D13" s="115" t="s">
        <v>18</v>
      </c>
      <c r="E13" s="37"/>
      <c r="F13" s="106" t="s">
        <v>19</v>
      </c>
      <c r="G13" s="37"/>
      <c r="H13" s="37"/>
      <c r="I13" s="115" t="s">
        <v>20</v>
      </c>
      <c r="J13" s="106" t="s">
        <v>19</v>
      </c>
      <c r="K13" s="37"/>
      <c r="L13" s="116"/>
      <c r="S13" s="37"/>
      <c r="T13" s="37"/>
      <c r="U13" s="37"/>
      <c r="V13" s="37"/>
      <c r="W13" s="37"/>
      <c r="X13" s="37"/>
      <c r="Y13" s="37"/>
      <c r="Z13" s="37"/>
      <c r="AA13" s="37"/>
      <c r="AB13" s="37"/>
      <c r="AC13" s="37"/>
      <c r="AD13" s="37"/>
      <c r="AE13" s="37"/>
    </row>
    <row r="14" spans="1:46" s="2" customFormat="1" ht="12" customHeight="1">
      <c r="A14" s="37"/>
      <c r="B14" s="42"/>
      <c r="C14" s="37"/>
      <c r="D14" s="115" t="s">
        <v>21</v>
      </c>
      <c r="E14" s="37"/>
      <c r="F14" s="106" t="s">
        <v>22</v>
      </c>
      <c r="G14" s="37"/>
      <c r="H14" s="37"/>
      <c r="I14" s="115" t="s">
        <v>23</v>
      </c>
      <c r="J14" s="117" t="str">
        <f>'Rekapitulace stavby'!AN8</f>
        <v>8. 1. 2026</v>
      </c>
      <c r="K14" s="37"/>
      <c r="L14" s="116"/>
      <c r="S14" s="37"/>
      <c r="T14" s="37"/>
      <c r="U14" s="37"/>
      <c r="V14" s="37"/>
      <c r="W14" s="37"/>
      <c r="X14" s="37"/>
      <c r="Y14" s="37"/>
      <c r="Z14" s="37"/>
      <c r="AA14" s="37"/>
      <c r="AB14" s="37"/>
      <c r="AC14" s="37"/>
      <c r="AD14" s="37"/>
      <c r="AE14" s="37"/>
    </row>
    <row r="15" spans="1:46" s="2" customFormat="1" ht="10.9" customHeight="1">
      <c r="A15" s="37"/>
      <c r="B15" s="42"/>
      <c r="C15" s="37"/>
      <c r="D15" s="37"/>
      <c r="E15" s="37"/>
      <c r="F15" s="37"/>
      <c r="G15" s="37"/>
      <c r="H15" s="37"/>
      <c r="I15" s="37"/>
      <c r="J15" s="37"/>
      <c r="K15" s="37"/>
      <c r="L15" s="116"/>
      <c r="S15" s="37"/>
      <c r="T15" s="37"/>
      <c r="U15" s="37"/>
      <c r="V15" s="37"/>
      <c r="W15" s="37"/>
      <c r="X15" s="37"/>
      <c r="Y15" s="37"/>
      <c r="Z15" s="37"/>
      <c r="AA15" s="37"/>
      <c r="AB15" s="37"/>
      <c r="AC15" s="37"/>
      <c r="AD15" s="37"/>
      <c r="AE15" s="37"/>
    </row>
    <row r="16" spans="1:46" s="2" customFormat="1" ht="12" customHeight="1">
      <c r="A16" s="37"/>
      <c r="B16" s="42"/>
      <c r="C16" s="37"/>
      <c r="D16" s="115" t="s">
        <v>25</v>
      </c>
      <c r="E16" s="37"/>
      <c r="F16" s="37"/>
      <c r="G16" s="37"/>
      <c r="H16" s="37"/>
      <c r="I16" s="115" t="s">
        <v>26</v>
      </c>
      <c r="J16" s="106" t="s">
        <v>27</v>
      </c>
      <c r="K16" s="37"/>
      <c r="L16" s="116"/>
      <c r="S16" s="37"/>
      <c r="T16" s="37"/>
      <c r="U16" s="37"/>
      <c r="V16" s="37"/>
      <c r="W16" s="37"/>
      <c r="X16" s="37"/>
      <c r="Y16" s="37"/>
      <c r="Z16" s="37"/>
      <c r="AA16" s="37"/>
      <c r="AB16" s="37"/>
      <c r="AC16" s="37"/>
      <c r="AD16" s="37"/>
      <c r="AE16" s="37"/>
    </row>
    <row r="17" spans="1:31" s="2" customFormat="1" ht="18" customHeight="1">
      <c r="A17" s="37"/>
      <c r="B17" s="42"/>
      <c r="C17" s="37"/>
      <c r="D17" s="37"/>
      <c r="E17" s="106" t="s">
        <v>28</v>
      </c>
      <c r="F17" s="37"/>
      <c r="G17" s="37"/>
      <c r="H17" s="37"/>
      <c r="I17" s="115" t="s">
        <v>29</v>
      </c>
      <c r="J17" s="106" t="s">
        <v>30</v>
      </c>
      <c r="K17" s="37"/>
      <c r="L17" s="116"/>
      <c r="S17" s="37"/>
      <c r="T17" s="37"/>
      <c r="U17" s="37"/>
      <c r="V17" s="37"/>
      <c r="W17" s="37"/>
      <c r="X17" s="37"/>
      <c r="Y17" s="37"/>
      <c r="Z17" s="37"/>
      <c r="AA17" s="37"/>
      <c r="AB17" s="37"/>
      <c r="AC17" s="37"/>
      <c r="AD17" s="37"/>
      <c r="AE17" s="37"/>
    </row>
    <row r="18" spans="1:31" s="2" customFormat="1" ht="6.95" customHeight="1">
      <c r="A18" s="37"/>
      <c r="B18" s="42"/>
      <c r="C18" s="37"/>
      <c r="D18" s="37"/>
      <c r="E18" s="37"/>
      <c r="F18" s="37"/>
      <c r="G18" s="37"/>
      <c r="H18" s="37"/>
      <c r="I18" s="37"/>
      <c r="J18" s="37"/>
      <c r="K18" s="37"/>
      <c r="L18" s="116"/>
      <c r="S18" s="37"/>
      <c r="T18" s="37"/>
      <c r="U18" s="37"/>
      <c r="V18" s="37"/>
      <c r="W18" s="37"/>
      <c r="X18" s="37"/>
      <c r="Y18" s="37"/>
      <c r="Z18" s="37"/>
      <c r="AA18" s="37"/>
      <c r="AB18" s="37"/>
      <c r="AC18" s="37"/>
      <c r="AD18" s="37"/>
      <c r="AE18" s="37"/>
    </row>
    <row r="19" spans="1:31" s="2" customFormat="1" ht="12" customHeight="1">
      <c r="A19" s="37"/>
      <c r="B19" s="42"/>
      <c r="C19" s="37"/>
      <c r="D19" s="115" t="s">
        <v>31</v>
      </c>
      <c r="E19" s="37"/>
      <c r="F19" s="37"/>
      <c r="G19" s="37"/>
      <c r="H19" s="37"/>
      <c r="I19" s="115" t="s">
        <v>26</v>
      </c>
      <c r="J19" s="33" t="str">
        <f>'Rekapitulace stavby'!AN13</f>
        <v>Vyplň údaj</v>
      </c>
      <c r="K19" s="37"/>
      <c r="L19" s="116"/>
      <c r="S19" s="37"/>
      <c r="T19" s="37"/>
      <c r="U19" s="37"/>
      <c r="V19" s="37"/>
      <c r="W19" s="37"/>
      <c r="X19" s="37"/>
      <c r="Y19" s="37"/>
      <c r="Z19" s="37"/>
      <c r="AA19" s="37"/>
      <c r="AB19" s="37"/>
      <c r="AC19" s="37"/>
      <c r="AD19" s="37"/>
      <c r="AE19" s="37"/>
    </row>
    <row r="20" spans="1:31" s="2" customFormat="1" ht="18" customHeight="1">
      <c r="A20" s="37"/>
      <c r="B20" s="42"/>
      <c r="C20" s="37"/>
      <c r="D20" s="37"/>
      <c r="E20" s="399" t="str">
        <f>'Rekapitulace stavby'!E14</f>
        <v>Vyplň údaj</v>
      </c>
      <c r="F20" s="400"/>
      <c r="G20" s="400"/>
      <c r="H20" s="400"/>
      <c r="I20" s="115" t="s">
        <v>29</v>
      </c>
      <c r="J20" s="33" t="str">
        <f>'Rekapitulace stavby'!AN14</f>
        <v>Vyplň údaj</v>
      </c>
      <c r="K20" s="37"/>
      <c r="L20" s="116"/>
      <c r="S20" s="37"/>
      <c r="T20" s="37"/>
      <c r="U20" s="37"/>
      <c r="V20" s="37"/>
      <c r="W20" s="37"/>
      <c r="X20" s="37"/>
      <c r="Y20" s="37"/>
      <c r="Z20" s="37"/>
      <c r="AA20" s="37"/>
      <c r="AB20" s="37"/>
      <c r="AC20" s="37"/>
      <c r="AD20" s="37"/>
      <c r="AE20" s="37"/>
    </row>
    <row r="21" spans="1:31" s="2" customFormat="1" ht="6.95" customHeight="1">
      <c r="A21" s="37"/>
      <c r="B21" s="42"/>
      <c r="C21" s="37"/>
      <c r="D21" s="37"/>
      <c r="E21" s="37"/>
      <c r="F21" s="37"/>
      <c r="G21" s="37"/>
      <c r="H21" s="37"/>
      <c r="I21" s="37"/>
      <c r="J21" s="37"/>
      <c r="K21" s="37"/>
      <c r="L21" s="116"/>
      <c r="S21" s="37"/>
      <c r="T21" s="37"/>
      <c r="U21" s="37"/>
      <c r="V21" s="37"/>
      <c r="W21" s="37"/>
      <c r="X21" s="37"/>
      <c r="Y21" s="37"/>
      <c r="Z21" s="37"/>
      <c r="AA21" s="37"/>
      <c r="AB21" s="37"/>
      <c r="AC21" s="37"/>
      <c r="AD21" s="37"/>
      <c r="AE21" s="37"/>
    </row>
    <row r="22" spans="1:31" s="2" customFormat="1" ht="12" customHeight="1">
      <c r="A22" s="37"/>
      <c r="B22" s="42"/>
      <c r="C22" s="37"/>
      <c r="D22" s="115" t="s">
        <v>33</v>
      </c>
      <c r="E22" s="37"/>
      <c r="F22" s="37"/>
      <c r="G22" s="37"/>
      <c r="H22" s="37"/>
      <c r="I22" s="115" t="s">
        <v>26</v>
      </c>
      <c r="J22" s="106" t="s">
        <v>34</v>
      </c>
      <c r="K22" s="37"/>
      <c r="L22" s="116"/>
      <c r="S22" s="37"/>
      <c r="T22" s="37"/>
      <c r="U22" s="37"/>
      <c r="V22" s="37"/>
      <c r="W22" s="37"/>
      <c r="X22" s="37"/>
      <c r="Y22" s="37"/>
      <c r="Z22" s="37"/>
      <c r="AA22" s="37"/>
      <c r="AB22" s="37"/>
      <c r="AC22" s="37"/>
      <c r="AD22" s="37"/>
      <c r="AE22" s="37"/>
    </row>
    <row r="23" spans="1:31" s="2" customFormat="1" ht="18" customHeight="1">
      <c r="A23" s="37"/>
      <c r="B23" s="42"/>
      <c r="C23" s="37"/>
      <c r="D23" s="37"/>
      <c r="E23" s="106" t="s">
        <v>35</v>
      </c>
      <c r="F23" s="37"/>
      <c r="G23" s="37"/>
      <c r="H23" s="37"/>
      <c r="I23" s="115" t="s">
        <v>29</v>
      </c>
      <c r="J23" s="106" t="s">
        <v>36</v>
      </c>
      <c r="K23" s="37"/>
      <c r="L23" s="116"/>
      <c r="S23" s="37"/>
      <c r="T23" s="37"/>
      <c r="U23" s="37"/>
      <c r="V23" s="37"/>
      <c r="W23" s="37"/>
      <c r="X23" s="37"/>
      <c r="Y23" s="37"/>
      <c r="Z23" s="37"/>
      <c r="AA23" s="37"/>
      <c r="AB23" s="37"/>
      <c r="AC23" s="37"/>
      <c r="AD23" s="37"/>
      <c r="AE23" s="37"/>
    </row>
    <row r="24" spans="1:31" s="2" customFormat="1" ht="6.95" customHeight="1">
      <c r="A24" s="37"/>
      <c r="B24" s="42"/>
      <c r="C24" s="37"/>
      <c r="D24" s="37"/>
      <c r="E24" s="37"/>
      <c r="F24" s="37"/>
      <c r="G24" s="37"/>
      <c r="H24" s="37"/>
      <c r="I24" s="37"/>
      <c r="J24" s="37"/>
      <c r="K24" s="37"/>
      <c r="L24" s="116"/>
      <c r="S24" s="37"/>
      <c r="T24" s="37"/>
      <c r="U24" s="37"/>
      <c r="V24" s="37"/>
      <c r="W24" s="37"/>
      <c r="X24" s="37"/>
      <c r="Y24" s="37"/>
      <c r="Z24" s="37"/>
      <c r="AA24" s="37"/>
      <c r="AB24" s="37"/>
      <c r="AC24" s="37"/>
      <c r="AD24" s="37"/>
      <c r="AE24" s="37"/>
    </row>
    <row r="25" spans="1:31" s="2" customFormat="1" ht="12" customHeight="1">
      <c r="A25" s="37"/>
      <c r="B25" s="42"/>
      <c r="C25" s="37"/>
      <c r="D25" s="115" t="s">
        <v>38</v>
      </c>
      <c r="E25" s="37"/>
      <c r="F25" s="37"/>
      <c r="G25" s="37"/>
      <c r="H25" s="37"/>
      <c r="I25" s="115" t="s">
        <v>26</v>
      </c>
      <c r="J25" s="106" t="s">
        <v>39</v>
      </c>
      <c r="K25" s="37"/>
      <c r="L25" s="116"/>
      <c r="S25" s="37"/>
      <c r="T25" s="37"/>
      <c r="U25" s="37"/>
      <c r="V25" s="37"/>
      <c r="W25" s="37"/>
      <c r="X25" s="37"/>
      <c r="Y25" s="37"/>
      <c r="Z25" s="37"/>
      <c r="AA25" s="37"/>
      <c r="AB25" s="37"/>
      <c r="AC25" s="37"/>
      <c r="AD25" s="37"/>
      <c r="AE25" s="37"/>
    </row>
    <row r="26" spans="1:31" s="2" customFormat="1" ht="18" customHeight="1">
      <c r="A26" s="37"/>
      <c r="B26" s="42"/>
      <c r="C26" s="37"/>
      <c r="D26" s="37"/>
      <c r="E26" s="106" t="s">
        <v>40</v>
      </c>
      <c r="F26" s="37"/>
      <c r="G26" s="37"/>
      <c r="H26" s="37"/>
      <c r="I26" s="115" t="s">
        <v>29</v>
      </c>
      <c r="J26" s="106" t="s">
        <v>19</v>
      </c>
      <c r="K26" s="37"/>
      <c r="L26" s="116"/>
      <c r="S26" s="37"/>
      <c r="T26" s="37"/>
      <c r="U26" s="37"/>
      <c r="V26" s="37"/>
      <c r="W26" s="37"/>
      <c r="X26" s="37"/>
      <c r="Y26" s="37"/>
      <c r="Z26" s="37"/>
      <c r="AA26" s="37"/>
      <c r="AB26" s="37"/>
      <c r="AC26" s="37"/>
      <c r="AD26" s="37"/>
      <c r="AE26" s="37"/>
    </row>
    <row r="27" spans="1:31" s="2" customFormat="1" ht="6.95" customHeight="1">
      <c r="A27" s="37"/>
      <c r="B27" s="42"/>
      <c r="C27" s="37"/>
      <c r="D27" s="37"/>
      <c r="E27" s="37"/>
      <c r="F27" s="37"/>
      <c r="G27" s="37"/>
      <c r="H27" s="37"/>
      <c r="I27" s="37"/>
      <c r="J27" s="37"/>
      <c r="K27" s="37"/>
      <c r="L27" s="116"/>
      <c r="S27" s="37"/>
      <c r="T27" s="37"/>
      <c r="U27" s="37"/>
      <c r="V27" s="37"/>
      <c r="W27" s="37"/>
      <c r="X27" s="37"/>
      <c r="Y27" s="37"/>
      <c r="Z27" s="37"/>
      <c r="AA27" s="37"/>
      <c r="AB27" s="37"/>
      <c r="AC27" s="37"/>
      <c r="AD27" s="37"/>
      <c r="AE27" s="37"/>
    </row>
    <row r="28" spans="1:31" s="2" customFormat="1" ht="12" customHeight="1">
      <c r="A28" s="37"/>
      <c r="B28" s="42"/>
      <c r="C28" s="37"/>
      <c r="D28" s="115" t="s">
        <v>41</v>
      </c>
      <c r="E28" s="37"/>
      <c r="F28" s="37"/>
      <c r="G28" s="37"/>
      <c r="H28" s="37"/>
      <c r="I28" s="37"/>
      <c r="J28" s="37"/>
      <c r="K28" s="37"/>
      <c r="L28" s="116"/>
      <c r="S28" s="37"/>
      <c r="T28" s="37"/>
      <c r="U28" s="37"/>
      <c r="V28" s="37"/>
      <c r="W28" s="37"/>
      <c r="X28" s="37"/>
      <c r="Y28" s="37"/>
      <c r="Z28" s="37"/>
      <c r="AA28" s="37"/>
      <c r="AB28" s="37"/>
      <c r="AC28" s="37"/>
      <c r="AD28" s="37"/>
      <c r="AE28" s="37"/>
    </row>
    <row r="29" spans="1:31" s="8" customFormat="1" ht="16.5" customHeight="1">
      <c r="A29" s="118"/>
      <c r="B29" s="119"/>
      <c r="C29" s="118"/>
      <c r="D29" s="118"/>
      <c r="E29" s="401" t="s">
        <v>19</v>
      </c>
      <c r="F29" s="401"/>
      <c r="G29" s="401"/>
      <c r="H29" s="401"/>
      <c r="I29" s="118"/>
      <c r="J29" s="118"/>
      <c r="K29" s="118"/>
      <c r="L29" s="120"/>
      <c r="S29" s="118"/>
      <c r="T29" s="118"/>
      <c r="U29" s="118"/>
      <c r="V29" s="118"/>
      <c r="W29" s="118"/>
      <c r="X29" s="118"/>
      <c r="Y29" s="118"/>
      <c r="Z29" s="118"/>
      <c r="AA29" s="118"/>
      <c r="AB29" s="118"/>
      <c r="AC29" s="118"/>
      <c r="AD29" s="118"/>
      <c r="AE29" s="118"/>
    </row>
    <row r="30" spans="1:31" s="2" customFormat="1" ht="6.95" customHeight="1">
      <c r="A30" s="37"/>
      <c r="B30" s="42"/>
      <c r="C30" s="37"/>
      <c r="D30" s="37"/>
      <c r="E30" s="37"/>
      <c r="F30" s="37"/>
      <c r="G30" s="37"/>
      <c r="H30" s="37"/>
      <c r="I30" s="37"/>
      <c r="J30" s="37"/>
      <c r="K30" s="37"/>
      <c r="L30" s="116"/>
      <c r="S30" s="37"/>
      <c r="T30" s="37"/>
      <c r="U30" s="37"/>
      <c r="V30" s="37"/>
      <c r="W30" s="37"/>
      <c r="X30" s="37"/>
      <c r="Y30" s="37"/>
      <c r="Z30" s="37"/>
      <c r="AA30" s="37"/>
      <c r="AB30" s="37"/>
      <c r="AC30" s="37"/>
      <c r="AD30" s="37"/>
      <c r="AE30" s="37"/>
    </row>
    <row r="31" spans="1:31" s="2" customFormat="1" ht="6.95" customHeight="1">
      <c r="A31" s="37"/>
      <c r="B31" s="42"/>
      <c r="C31" s="37"/>
      <c r="D31" s="121"/>
      <c r="E31" s="121"/>
      <c r="F31" s="121"/>
      <c r="G31" s="121"/>
      <c r="H31" s="121"/>
      <c r="I31" s="121"/>
      <c r="J31" s="121"/>
      <c r="K31" s="121"/>
      <c r="L31" s="116"/>
      <c r="S31" s="37"/>
      <c r="T31" s="37"/>
      <c r="U31" s="37"/>
      <c r="V31" s="37"/>
      <c r="W31" s="37"/>
      <c r="X31" s="37"/>
      <c r="Y31" s="37"/>
      <c r="Z31" s="37"/>
      <c r="AA31" s="37"/>
      <c r="AB31" s="37"/>
      <c r="AC31" s="37"/>
      <c r="AD31" s="37"/>
      <c r="AE31" s="37"/>
    </row>
    <row r="32" spans="1:31" s="2" customFormat="1" ht="25.35" customHeight="1">
      <c r="A32" s="37"/>
      <c r="B32" s="42"/>
      <c r="C32" s="37"/>
      <c r="D32" s="122" t="s">
        <v>43</v>
      </c>
      <c r="E32" s="37"/>
      <c r="F32" s="37"/>
      <c r="G32" s="37"/>
      <c r="H32" s="37"/>
      <c r="I32" s="37"/>
      <c r="J32" s="123">
        <f>ROUND(J92, 2)</f>
        <v>0</v>
      </c>
      <c r="K32" s="37"/>
      <c r="L32" s="116"/>
      <c r="S32" s="37"/>
      <c r="T32" s="37"/>
      <c r="U32" s="37"/>
      <c r="V32" s="37"/>
      <c r="W32" s="37"/>
      <c r="X32" s="37"/>
      <c r="Y32" s="37"/>
      <c r="Z32" s="37"/>
      <c r="AA32" s="37"/>
      <c r="AB32" s="37"/>
      <c r="AC32" s="37"/>
      <c r="AD32" s="37"/>
      <c r="AE32" s="37"/>
    </row>
    <row r="33" spans="1:31" s="2" customFormat="1" ht="6.95" customHeight="1">
      <c r="A33" s="37"/>
      <c r="B33" s="42"/>
      <c r="C33" s="37"/>
      <c r="D33" s="121"/>
      <c r="E33" s="121"/>
      <c r="F33" s="121"/>
      <c r="G33" s="121"/>
      <c r="H33" s="121"/>
      <c r="I33" s="121"/>
      <c r="J33" s="121"/>
      <c r="K33" s="121"/>
      <c r="L33" s="116"/>
      <c r="S33" s="37"/>
      <c r="T33" s="37"/>
      <c r="U33" s="37"/>
      <c r="V33" s="37"/>
      <c r="W33" s="37"/>
      <c r="X33" s="37"/>
      <c r="Y33" s="37"/>
      <c r="Z33" s="37"/>
      <c r="AA33" s="37"/>
      <c r="AB33" s="37"/>
      <c r="AC33" s="37"/>
      <c r="AD33" s="37"/>
      <c r="AE33" s="37"/>
    </row>
    <row r="34" spans="1:31" s="2" customFormat="1" ht="14.45" customHeight="1">
      <c r="A34" s="37"/>
      <c r="B34" s="42"/>
      <c r="C34" s="37"/>
      <c r="D34" s="37"/>
      <c r="E34" s="37"/>
      <c r="F34" s="124" t="s">
        <v>45</v>
      </c>
      <c r="G34" s="37"/>
      <c r="H34" s="37"/>
      <c r="I34" s="124" t="s">
        <v>44</v>
      </c>
      <c r="J34" s="124" t="s">
        <v>46</v>
      </c>
      <c r="K34" s="37"/>
      <c r="L34" s="116"/>
      <c r="S34" s="37"/>
      <c r="T34" s="37"/>
      <c r="U34" s="37"/>
      <c r="V34" s="37"/>
      <c r="W34" s="37"/>
      <c r="X34" s="37"/>
      <c r="Y34" s="37"/>
      <c r="Z34" s="37"/>
      <c r="AA34" s="37"/>
      <c r="AB34" s="37"/>
      <c r="AC34" s="37"/>
      <c r="AD34" s="37"/>
      <c r="AE34" s="37"/>
    </row>
    <row r="35" spans="1:31" s="2" customFormat="1" ht="14.45" customHeight="1">
      <c r="A35" s="37"/>
      <c r="B35" s="42"/>
      <c r="C35" s="37"/>
      <c r="D35" s="125" t="s">
        <v>47</v>
      </c>
      <c r="E35" s="115" t="s">
        <v>48</v>
      </c>
      <c r="F35" s="126">
        <f>ROUND((SUM(BE92:BE262)),  2)</f>
        <v>0</v>
      </c>
      <c r="G35" s="37"/>
      <c r="H35" s="37"/>
      <c r="I35" s="127">
        <v>0.21</v>
      </c>
      <c r="J35" s="126">
        <f>ROUND(((SUM(BE92:BE262))*I35),  2)</f>
        <v>0</v>
      </c>
      <c r="K35" s="37"/>
      <c r="L35" s="116"/>
      <c r="S35" s="37"/>
      <c r="T35" s="37"/>
      <c r="U35" s="37"/>
      <c r="V35" s="37"/>
      <c r="W35" s="37"/>
      <c r="X35" s="37"/>
      <c r="Y35" s="37"/>
      <c r="Z35" s="37"/>
      <c r="AA35" s="37"/>
      <c r="AB35" s="37"/>
      <c r="AC35" s="37"/>
      <c r="AD35" s="37"/>
      <c r="AE35" s="37"/>
    </row>
    <row r="36" spans="1:31" s="2" customFormat="1" ht="14.45" customHeight="1">
      <c r="A36" s="37"/>
      <c r="B36" s="42"/>
      <c r="C36" s="37"/>
      <c r="D36" s="37"/>
      <c r="E36" s="115" t="s">
        <v>49</v>
      </c>
      <c r="F36" s="126">
        <f>ROUND((SUM(BF92:BF262)),  2)</f>
        <v>0</v>
      </c>
      <c r="G36" s="37"/>
      <c r="H36" s="37"/>
      <c r="I36" s="127">
        <v>0.12</v>
      </c>
      <c r="J36" s="126">
        <f>ROUND(((SUM(BF92:BF262))*I36),  2)</f>
        <v>0</v>
      </c>
      <c r="K36" s="37"/>
      <c r="L36" s="116"/>
      <c r="S36" s="37"/>
      <c r="T36" s="37"/>
      <c r="U36" s="37"/>
      <c r="V36" s="37"/>
      <c r="W36" s="37"/>
      <c r="X36" s="37"/>
      <c r="Y36" s="37"/>
      <c r="Z36" s="37"/>
      <c r="AA36" s="37"/>
      <c r="AB36" s="37"/>
      <c r="AC36" s="37"/>
      <c r="AD36" s="37"/>
      <c r="AE36" s="37"/>
    </row>
    <row r="37" spans="1:31" s="2" customFormat="1" ht="14.45" hidden="1" customHeight="1">
      <c r="A37" s="37"/>
      <c r="B37" s="42"/>
      <c r="C37" s="37"/>
      <c r="D37" s="37"/>
      <c r="E37" s="115" t="s">
        <v>50</v>
      </c>
      <c r="F37" s="126">
        <f>ROUND((SUM(BG92:BG262)),  2)</f>
        <v>0</v>
      </c>
      <c r="G37" s="37"/>
      <c r="H37" s="37"/>
      <c r="I37" s="127">
        <v>0.21</v>
      </c>
      <c r="J37" s="126">
        <f>0</f>
        <v>0</v>
      </c>
      <c r="K37" s="37"/>
      <c r="L37" s="116"/>
      <c r="S37" s="37"/>
      <c r="T37" s="37"/>
      <c r="U37" s="37"/>
      <c r="V37" s="37"/>
      <c r="W37" s="37"/>
      <c r="X37" s="37"/>
      <c r="Y37" s="37"/>
      <c r="Z37" s="37"/>
      <c r="AA37" s="37"/>
      <c r="AB37" s="37"/>
      <c r="AC37" s="37"/>
      <c r="AD37" s="37"/>
      <c r="AE37" s="37"/>
    </row>
    <row r="38" spans="1:31" s="2" customFormat="1" ht="14.45" hidden="1" customHeight="1">
      <c r="A38" s="37"/>
      <c r="B38" s="42"/>
      <c r="C38" s="37"/>
      <c r="D38" s="37"/>
      <c r="E38" s="115" t="s">
        <v>51</v>
      </c>
      <c r="F38" s="126">
        <f>ROUND((SUM(BH92:BH262)),  2)</f>
        <v>0</v>
      </c>
      <c r="G38" s="37"/>
      <c r="H38" s="37"/>
      <c r="I38" s="127">
        <v>0.12</v>
      </c>
      <c r="J38" s="126">
        <f>0</f>
        <v>0</v>
      </c>
      <c r="K38" s="37"/>
      <c r="L38" s="116"/>
      <c r="S38" s="37"/>
      <c r="T38" s="37"/>
      <c r="U38" s="37"/>
      <c r="V38" s="37"/>
      <c r="W38" s="37"/>
      <c r="X38" s="37"/>
      <c r="Y38" s="37"/>
      <c r="Z38" s="37"/>
      <c r="AA38" s="37"/>
      <c r="AB38" s="37"/>
      <c r="AC38" s="37"/>
      <c r="AD38" s="37"/>
      <c r="AE38" s="37"/>
    </row>
    <row r="39" spans="1:31" s="2" customFormat="1" ht="14.45" hidden="1" customHeight="1">
      <c r="A39" s="37"/>
      <c r="B39" s="42"/>
      <c r="C39" s="37"/>
      <c r="D39" s="37"/>
      <c r="E39" s="115" t="s">
        <v>52</v>
      </c>
      <c r="F39" s="126">
        <f>ROUND((SUM(BI92:BI262)),  2)</f>
        <v>0</v>
      </c>
      <c r="G39" s="37"/>
      <c r="H39" s="37"/>
      <c r="I39" s="127">
        <v>0</v>
      </c>
      <c r="J39" s="126">
        <f>0</f>
        <v>0</v>
      </c>
      <c r="K39" s="37"/>
      <c r="L39" s="116"/>
      <c r="S39" s="37"/>
      <c r="T39" s="37"/>
      <c r="U39" s="37"/>
      <c r="V39" s="37"/>
      <c r="W39" s="37"/>
      <c r="X39" s="37"/>
      <c r="Y39" s="37"/>
      <c r="Z39" s="37"/>
      <c r="AA39" s="37"/>
      <c r="AB39" s="37"/>
      <c r="AC39" s="37"/>
      <c r="AD39" s="37"/>
      <c r="AE39" s="37"/>
    </row>
    <row r="40" spans="1:31" s="2" customFormat="1" ht="6.95" customHeight="1">
      <c r="A40" s="37"/>
      <c r="B40" s="42"/>
      <c r="C40" s="37"/>
      <c r="D40" s="37"/>
      <c r="E40" s="37"/>
      <c r="F40" s="37"/>
      <c r="G40" s="37"/>
      <c r="H40" s="37"/>
      <c r="I40" s="37"/>
      <c r="J40" s="37"/>
      <c r="K40" s="37"/>
      <c r="L40" s="116"/>
      <c r="S40" s="37"/>
      <c r="T40" s="37"/>
      <c r="U40" s="37"/>
      <c r="V40" s="37"/>
      <c r="W40" s="37"/>
      <c r="X40" s="37"/>
      <c r="Y40" s="37"/>
      <c r="Z40" s="37"/>
      <c r="AA40" s="37"/>
      <c r="AB40" s="37"/>
      <c r="AC40" s="37"/>
      <c r="AD40" s="37"/>
      <c r="AE40" s="37"/>
    </row>
    <row r="41" spans="1:31" s="2" customFormat="1" ht="25.35" customHeight="1">
      <c r="A41" s="37"/>
      <c r="B41" s="42"/>
      <c r="C41" s="128"/>
      <c r="D41" s="129" t="s">
        <v>53</v>
      </c>
      <c r="E41" s="130"/>
      <c r="F41" s="130"/>
      <c r="G41" s="131" t="s">
        <v>54</v>
      </c>
      <c r="H41" s="132" t="s">
        <v>55</v>
      </c>
      <c r="I41" s="130"/>
      <c r="J41" s="133">
        <f>SUM(J32:J39)</f>
        <v>0</v>
      </c>
      <c r="K41" s="134"/>
      <c r="L41" s="116"/>
      <c r="S41" s="37"/>
      <c r="T41" s="37"/>
      <c r="U41" s="37"/>
      <c r="V41" s="37"/>
      <c r="W41" s="37"/>
      <c r="X41" s="37"/>
      <c r="Y41" s="37"/>
      <c r="Z41" s="37"/>
      <c r="AA41" s="37"/>
      <c r="AB41" s="37"/>
      <c r="AC41" s="37"/>
      <c r="AD41" s="37"/>
      <c r="AE41" s="37"/>
    </row>
    <row r="42" spans="1:31" s="2" customFormat="1" ht="14.45" customHeight="1">
      <c r="A42" s="37"/>
      <c r="B42" s="135"/>
      <c r="C42" s="136"/>
      <c r="D42" s="136"/>
      <c r="E42" s="136"/>
      <c r="F42" s="136"/>
      <c r="G42" s="136"/>
      <c r="H42" s="136"/>
      <c r="I42" s="136"/>
      <c r="J42" s="136"/>
      <c r="K42" s="136"/>
      <c r="L42" s="116"/>
      <c r="S42" s="37"/>
      <c r="T42" s="37"/>
      <c r="U42" s="37"/>
      <c r="V42" s="37"/>
      <c r="W42" s="37"/>
      <c r="X42" s="37"/>
      <c r="Y42" s="37"/>
      <c r="Z42" s="37"/>
      <c r="AA42" s="37"/>
      <c r="AB42" s="37"/>
      <c r="AC42" s="37"/>
      <c r="AD42" s="37"/>
      <c r="AE42" s="37"/>
    </row>
    <row r="46" spans="1:31" s="2" customFormat="1" ht="6.95" customHeight="1">
      <c r="A46" s="37"/>
      <c r="B46" s="137"/>
      <c r="C46" s="138"/>
      <c r="D46" s="138"/>
      <c r="E46" s="138"/>
      <c r="F46" s="138"/>
      <c r="G46" s="138"/>
      <c r="H46" s="138"/>
      <c r="I46" s="138"/>
      <c r="J46" s="138"/>
      <c r="K46" s="138"/>
      <c r="L46" s="116"/>
      <c r="S46" s="37"/>
      <c r="T46" s="37"/>
      <c r="U46" s="37"/>
      <c r="V46" s="37"/>
      <c r="W46" s="37"/>
      <c r="X46" s="37"/>
      <c r="Y46" s="37"/>
      <c r="Z46" s="37"/>
      <c r="AA46" s="37"/>
      <c r="AB46" s="37"/>
      <c r="AC46" s="37"/>
      <c r="AD46" s="37"/>
      <c r="AE46" s="37"/>
    </row>
    <row r="47" spans="1:31" s="2" customFormat="1" ht="24.95" customHeight="1">
      <c r="A47" s="37"/>
      <c r="B47" s="38"/>
      <c r="C47" s="26" t="s">
        <v>174</v>
      </c>
      <c r="D47" s="39"/>
      <c r="E47" s="39"/>
      <c r="F47" s="39"/>
      <c r="G47" s="39"/>
      <c r="H47" s="39"/>
      <c r="I47" s="39"/>
      <c r="J47" s="39"/>
      <c r="K47" s="39"/>
      <c r="L47" s="116"/>
      <c r="S47" s="37"/>
      <c r="T47" s="37"/>
      <c r="U47" s="37"/>
      <c r="V47" s="37"/>
      <c r="W47" s="37"/>
      <c r="X47" s="37"/>
      <c r="Y47" s="37"/>
      <c r="Z47" s="37"/>
      <c r="AA47" s="37"/>
      <c r="AB47" s="37"/>
      <c r="AC47" s="37"/>
      <c r="AD47" s="37"/>
      <c r="AE47" s="37"/>
    </row>
    <row r="48" spans="1:31" s="2" customFormat="1" ht="6.95" customHeight="1">
      <c r="A48" s="37"/>
      <c r="B48" s="38"/>
      <c r="C48" s="39"/>
      <c r="D48" s="39"/>
      <c r="E48" s="39"/>
      <c r="F48" s="39"/>
      <c r="G48" s="39"/>
      <c r="H48" s="39"/>
      <c r="I48" s="39"/>
      <c r="J48" s="39"/>
      <c r="K48" s="39"/>
      <c r="L48" s="116"/>
      <c r="S48" s="37"/>
      <c r="T48" s="37"/>
      <c r="U48" s="37"/>
      <c r="V48" s="37"/>
      <c r="W48" s="37"/>
      <c r="X48" s="37"/>
      <c r="Y48" s="37"/>
      <c r="Z48" s="37"/>
      <c r="AA48" s="37"/>
      <c r="AB48" s="37"/>
      <c r="AC48" s="37"/>
      <c r="AD48" s="37"/>
      <c r="AE48" s="37"/>
    </row>
    <row r="49" spans="1:47" s="2" customFormat="1" ht="12" customHeight="1">
      <c r="A49" s="37"/>
      <c r="B49" s="38"/>
      <c r="C49" s="32" t="s">
        <v>16</v>
      </c>
      <c r="D49" s="39"/>
      <c r="E49" s="39"/>
      <c r="F49" s="39"/>
      <c r="G49" s="39"/>
      <c r="H49" s="39"/>
      <c r="I49" s="39"/>
      <c r="J49" s="39"/>
      <c r="K49" s="39"/>
      <c r="L49" s="116"/>
      <c r="S49" s="37"/>
      <c r="T49" s="37"/>
      <c r="U49" s="37"/>
      <c r="V49" s="37"/>
      <c r="W49" s="37"/>
      <c r="X49" s="37"/>
      <c r="Y49" s="37"/>
      <c r="Z49" s="37"/>
      <c r="AA49" s="37"/>
      <c r="AB49" s="37"/>
      <c r="AC49" s="37"/>
      <c r="AD49" s="37"/>
      <c r="AE49" s="37"/>
    </row>
    <row r="50" spans="1:47" s="2" customFormat="1" ht="16.5" customHeight="1">
      <c r="A50" s="37"/>
      <c r="B50" s="38"/>
      <c r="C50" s="39"/>
      <c r="D50" s="39"/>
      <c r="E50" s="402" t="str">
        <f>E7</f>
        <v>VÝMĚNA OBRUBNÍKŮ V ULICI STRÁNSKÉHO A SOVÍ - TÁBOR</v>
      </c>
      <c r="F50" s="403"/>
      <c r="G50" s="403"/>
      <c r="H50" s="403"/>
      <c r="I50" s="39"/>
      <c r="J50" s="39"/>
      <c r="K50" s="39"/>
      <c r="L50" s="116"/>
      <c r="S50" s="37"/>
      <c r="T50" s="37"/>
      <c r="U50" s="37"/>
      <c r="V50" s="37"/>
      <c r="W50" s="37"/>
      <c r="X50" s="37"/>
      <c r="Y50" s="37"/>
      <c r="Z50" s="37"/>
      <c r="AA50" s="37"/>
      <c r="AB50" s="37"/>
      <c r="AC50" s="37"/>
      <c r="AD50" s="37"/>
      <c r="AE50" s="37"/>
    </row>
    <row r="51" spans="1:47" s="1" customFormat="1" ht="12" customHeight="1">
      <c r="B51" s="24"/>
      <c r="C51" s="32" t="s">
        <v>170</v>
      </c>
      <c r="D51" s="25"/>
      <c r="E51" s="25"/>
      <c r="F51" s="25"/>
      <c r="G51" s="25"/>
      <c r="H51" s="25"/>
      <c r="I51" s="25"/>
      <c r="J51" s="25"/>
      <c r="K51" s="25"/>
      <c r="L51" s="23"/>
    </row>
    <row r="52" spans="1:47" s="2" customFormat="1" ht="16.5" customHeight="1">
      <c r="A52" s="37"/>
      <c r="B52" s="38"/>
      <c r="C52" s="39"/>
      <c r="D52" s="39"/>
      <c r="E52" s="402" t="s">
        <v>1320</v>
      </c>
      <c r="F52" s="404"/>
      <c r="G52" s="404"/>
      <c r="H52" s="404"/>
      <c r="I52" s="39"/>
      <c r="J52" s="39"/>
      <c r="K52" s="39"/>
      <c r="L52" s="116"/>
      <c r="S52" s="37"/>
      <c r="T52" s="37"/>
      <c r="U52" s="37"/>
      <c r="V52" s="37"/>
      <c r="W52" s="37"/>
      <c r="X52" s="37"/>
      <c r="Y52" s="37"/>
      <c r="Z52" s="37"/>
      <c r="AA52" s="37"/>
      <c r="AB52" s="37"/>
      <c r="AC52" s="37"/>
      <c r="AD52" s="37"/>
      <c r="AE52" s="37"/>
    </row>
    <row r="53" spans="1:47" s="2" customFormat="1" ht="12" customHeight="1">
      <c r="A53" s="37"/>
      <c r="B53" s="38"/>
      <c r="C53" s="32" t="s">
        <v>172</v>
      </c>
      <c r="D53" s="39"/>
      <c r="E53" s="39"/>
      <c r="F53" s="39"/>
      <c r="G53" s="39"/>
      <c r="H53" s="39"/>
      <c r="I53" s="39"/>
      <c r="J53" s="39"/>
      <c r="K53" s="39"/>
      <c r="L53" s="116"/>
      <c r="S53" s="37"/>
      <c r="T53" s="37"/>
      <c r="U53" s="37"/>
      <c r="V53" s="37"/>
      <c r="W53" s="37"/>
      <c r="X53" s="37"/>
      <c r="Y53" s="37"/>
      <c r="Z53" s="37"/>
      <c r="AA53" s="37"/>
      <c r="AB53" s="37"/>
      <c r="AC53" s="37"/>
      <c r="AD53" s="37"/>
      <c r="AE53" s="37"/>
    </row>
    <row r="54" spans="1:47" s="2" customFormat="1" ht="16.5" customHeight="1">
      <c r="A54" s="37"/>
      <c r="B54" s="38"/>
      <c r="C54" s="39"/>
      <c r="D54" s="39"/>
      <c r="E54" s="358" t="str">
        <f>E11</f>
        <v>502 - Záhon č.2 (v úseku 4 - plocha 56,0 m2)</v>
      </c>
      <c r="F54" s="404"/>
      <c r="G54" s="404"/>
      <c r="H54" s="404"/>
      <c r="I54" s="39"/>
      <c r="J54" s="39"/>
      <c r="K54" s="39"/>
      <c r="L54" s="116"/>
      <c r="S54" s="37"/>
      <c r="T54" s="37"/>
      <c r="U54" s="37"/>
      <c r="V54" s="37"/>
      <c r="W54" s="37"/>
      <c r="X54" s="37"/>
      <c r="Y54" s="37"/>
      <c r="Z54" s="37"/>
      <c r="AA54" s="37"/>
      <c r="AB54" s="37"/>
      <c r="AC54" s="37"/>
      <c r="AD54" s="37"/>
      <c r="AE54" s="37"/>
    </row>
    <row r="55" spans="1:47" s="2" customFormat="1" ht="6.95" customHeight="1">
      <c r="A55" s="37"/>
      <c r="B55" s="38"/>
      <c r="C55" s="39"/>
      <c r="D55" s="39"/>
      <c r="E55" s="39"/>
      <c r="F55" s="39"/>
      <c r="G55" s="39"/>
      <c r="H55" s="39"/>
      <c r="I55" s="39"/>
      <c r="J55" s="39"/>
      <c r="K55" s="39"/>
      <c r="L55" s="116"/>
      <c r="S55" s="37"/>
      <c r="T55" s="37"/>
      <c r="U55" s="37"/>
      <c r="V55" s="37"/>
      <c r="W55" s="37"/>
      <c r="X55" s="37"/>
      <c r="Y55" s="37"/>
      <c r="Z55" s="37"/>
      <c r="AA55" s="37"/>
      <c r="AB55" s="37"/>
      <c r="AC55" s="37"/>
      <c r="AD55" s="37"/>
      <c r="AE55" s="37"/>
    </row>
    <row r="56" spans="1:47" s="2" customFormat="1" ht="12" customHeight="1">
      <c r="A56" s="37"/>
      <c r="B56" s="38"/>
      <c r="C56" s="32" t="s">
        <v>21</v>
      </c>
      <c r="D56" s="39"/>
      <c r="E56" s="39"/>
      <c r="F56" s="30" t="str">
        <f>F14</f>
        <v>ul. Stránského a Soví, Tábor</v>
      </c>
      <c r="G56" s="39"/>
      <c r="H56" s="39"/>
      <c r="I56" s="32" t="s">
        <v>23</v>
      </c>
      <c r="J56" s="62" t="str">
        <f>IF(J14="","",J14)</f>
        <v>8. 1. 2026</v>
      </c>
      <c r="K56" s="39"/>
      <c r="L56" s="116"/>
      <c r="S56" s="37"/>
      <c r="T56" s="37"/>
      <c r="U56" s="37"/>
      <c r="V56" s="37"/>
      <c r="W56" s="37"/>
      <c r="X56" s="37"/>
      <c r="Y56" s="37"/>
      <c r="Z56" s="37"/>
      <c r="AA56" s="37"/>
      <c r="AB56" s="37"/>
      <c r="AC56" s="37"/>
      <c r="AD56" s="37"/>
      <c r="AE56" s="37"/>
    </row>
    <row r="57" spans="1:47" s="2" customFormat="1" ht="6.95" customHeight="1">
      <c r="A57" s="37"/>
      <c r="B57" s="38"/>
      <c r="C57" s="39"/>
      <c r="D57" s="39"/>
      <c r="E57" s="39"/>
      <c r="F57" s="39"/>
      <c r="G57" s="39"/>
      <c r="H57" s="39"/>
      <c r="I57" s="39"/>
      <c r="J57" s="39"/>
      <c r="K57" s="39"/>
      <c r="L57" s="116"/>
      <c r="S57" s="37"/>
      <c r="T57" s="37"/>
      <c r="U57" s="37"/>
      <c r="V57" s="37"/>
      <c r="W57" s="37"/>
      <c r="X57" s="37"/>
      <c r="Y57" s="37"/>
      <c r="Z57" s="37"/>
      <c r="AA57" s="37"/>
      <c r="AB57" s="37"/>
      <c r="AC57" s="37"/>
      <c r="AD57" s="37"/>
      <c r="AE57" s="37"/>
    </row>
    <row r="58" spans="1:47" s="2" customFormat="1" ht="15.2" customHeight="1">
      <c r="A58" s="37"/>
      <c r="B58" s="38"/>
      <c r="C58" s="32" t="s">
        <v>25</v>
      </c>
      <c r="D58" s="39"/>
      <c r="E58" s="39"/>
      <c r="F58" s="30" t="str">
        <f>E17</f>
        <v>MĚSTO TÁBOR</v>
      </c>
      <c r="G58" s="39"/>
      <c r="H58" s="39"/>
      <c r="I58" s="32" t="s">
        <v>33</v>
      </c>
      <c r="J58" s="35" t="str">
        <f>E23</f>
        <v>Graphic PRO s.r.o.</v>
      </c>
      <c r="K58" s="39"/>
      <c r="L58" s="116"/>
      <c r="S58" s="37"/>
      <c r="T58" s="37"/>
      <c r="U58" s="37"/>
      <c r="V58" s="37"/>
      <c r="W58" s="37"/>
      <c r="X58" s="37"/>
      <c r="Y58" s="37"/>
      <c r="Z58" s="37"/>
      <c r="AA58" s="37"/>
      <c r="AB58" s="37"/>
      <c r="AC58" s="37"/>
      <c r="AD58" s="37"/>
      <c r="AE58" s="37"/>
    </row>
    <row r="59" spans="1:47" s="2" customFormat="1" ht="15.2" customHeight="1">
      <c r="A59" s="37"/>
      <c r="B59" s="38"/>
      <c r="C59" s="32" t="s">
        <v>31</v>
      </c>
      <c r="D59" s="39"/>
      <c r="E59" s="39"/>
      <c r="F59" s="30" t="str">
        <f>IF(E20="","",E20)</f>
        <v>Vyplň údaj</v>
      </c>
      <c r="G59" s="39"/>
      <c r="H59" s="39"/>
      <c r="I59" s="32" t="s">
        <v>38</v>
      </c>
      <c r="J59" s="35" t="str">
        <f>E26</f>
        <v>Ing. Pavel Vochozka</v>
      </c>
      <c r="K59" s="39"/>
      <c r="L59" s="116"/>
      <c r="S59" s="37"/>
      <c r="T59" s="37"/>
      <c r="U59" s="37"/>
      <c r="V59" s="37"/>
      <c r="W59" s="37"/>
      <c r="X59" s="37"/>
      <c r="Y59" s="37"/>
      <c r="Z59" s="37"/>
      <c r="AA59" s="37"/>
      <c r="AB59" s="37"/>
      <c r="AC59" s="37"/>
      <c r="AD59" s="37"/>
      <c r="AE59" s="37"/>
    </row>
    <row r="60" spans="1:47" s="2" customFormat="1" ht="10.35" customHeight="1">
      <c r="A60" s="37"/>
      <c r="B60" s="38"/>
      <c r="C60" s="39"/>
      <c r="D60" s="39"/>
      <c r="E60" s="39"/>
      <c r="F60" s="39"/>
      <c r="G60" s="39"/>
      <c r="H60" s="39"/>
      <c r="I60" s="39"/>
      <c r="J60" s="39"/>
      <c r="K60" s="39"/>
      <c r="L60" s="116"/>
      <c r="S60" s="37"/>
      <c r="T60" s="37"/>
      <c r="U60" s="37"/>
      <c r="V60" s="37"/>
      <c r="W60" s="37"/>
      <c r="X60" s="37"/>
      <c r="Y60" s="37"/>
      <c r="Z60" s="37"/>
      <c r="AA60" s="37"/>
      <c r="AB60" s="37"/>
      <c r="AC60" s="37"/>
      <c r="AD60" s="37"/>
      <c r="AE60" s="37"/>
    </row>
    <row r="61" spans="1:47" s="2" customFormat="1" ht="29.25" customHeight="1">
      <c r="A61" s="37"/>
      <c r="B61" s="38"/>
      <c r="C61" s="139" t="s">
        <v>175</v>
      </c>
      <c r="D61" s="140"/>
      <c r="E61" s="140"/>
      <c r="F61" s="140"/>
      <c r="G61" s="140"/>
      <c r="H61" s="140"/>
      <c r="I61" s="140"/>
      <c r="J61" s="141" t="s">
        <v>176</v>
      </c>
      <c r="K61" s="140"/>
      <c r="L61" s="116"/>
      <c r="S61" s="37"/>
      <c r="T61" s="37"/>
      <c r="U61" s="37"/>
      <c r="V61" s="37"/>
      <c r="W61" s="37"/>
      <c r="X61" s="37"/>
      <c r="Y61" s="37"/>
      <c r="Z61" s="37"/>
      <c r="AA61" s="37"/>
      <c r="AB61" s="37"/>
      <c r="AC61" s="37"/>
      <c r="AD61" s="37"/>
      <c r="AE61" s="37"/>
    </row>
    <row r="62" spans="1:47" s="2" customFormat="1" ht="10.35" customHeight="1">
      <c r="A62" s="37"/>
      <c r="B62" s="38"/>
      <c r="C62" s="39"/>
      <c r="D62" s="39"/>
      <c r="E62" s="39"/>
      <c r="F62" s="39"/>
      <c r="G62" s="39"/>
      <c r="H62" s="39"/>
      <c r="I62" s="39"/>
      <c r="J62" s="39"/>
      <c r="K62" s="39"/>
      <c r="L62" s="116"/>
      <c r="S62" s="37"/>
      <c r="T62" s="37"/>
      <c r="U62" s="37"/>
      <c r="V62" s="37"/>
      <c r="W62" s="37"/>
      <c r="X62" s="37"/>
      <c r="Y62" s="37"/>
      <c r="Z62" s="37"/>
      <c r="AA62" s="37"/>
      <c r="AB62" s="37"/>
      <c r="AC62" s="37"/>
      <c r="AD62" s="37"/>
      <c r="AE62" s="37"/>
    </row>
    <row r="63" spans="1:47" s="2" customFormat="1" ht="22.9" customHeight="1">
      <c r="A63" s="37"/>
      <c r="B63" s="38"/>
      <c r="C63" s="142" t="s">
        <v>75</v>
      </c>
      <c r="D63" s="39"/>
      <c r="E63" s="39"/>
      <c r="F63" s="39"/>
      <c r="G63" s="39"/>
      <c r="H63" s="39"/>
      <c r="I63" s="39"/>
      <c r="J63" s="80">
        <f>J92</f>
        <v>0</v>
      </c>
      <c r="K63" s="39"/>
      <c r="L63" s="116"/>
      <c r="S63" s="37"/>
      <c r="T63" s="37"/>
      <c r="U63" s="37"/>
      <c r="V63" s="37"/>
      <c r="W63" s="37"/>
      <c r="X63" s="37"/>
      <c r="Y63" s="37"/>
      <c r="Z63" s="37"/>
      <c r="AA63" s="37"/>
      <c r="AB63" s="37"/>
      <c r="AC63" s="37"/>
      <c r="AD63" s="37"/>
      <c r="AE63" s="37"/>
      <c r="AU63" s="20" t="s">
        <v>177</v>
      </c>
    </row>
    <row r="64" spans="1:47" s="9" customFormat="1" ht="24.95" customHeight="1">
      <c r="B64" s="143"/>
      <c r="C64" s="144"/>
      <c r="D64" s="145" t="s">
        <v>178</v>
      </c>
      <c r="E64" s="146"/>
      <c r="F64" s="146"/>
      <c r="G64" s="146"/>
      <c r="H64" s="146"/>
      <c r="I64" s="146"/>
      <c r="J64" s="147">
        <f>J93</f>
        <v>0</v>
      </c>
      <c r="K64" s="144"/>
      <c r="L64" s="148"/>
    </row>
    <row r="65" spans="1:31" s="10" customFormat="1" ht="19.899999999999999" customHeight="1">
      <c r="B65" s="149"/>
      <c r="C65" s="100"/>
      <c r="D65" s="150" t="s">
        <v>179</v>
      </c>
      <c r="E65" s="151"/>
      <c r="F65" s="151"/>
      <c r="G65" s="151"/>
      <c r="H65" s="151"/>
      <c r="I65" s="151"/>
      <c r="J65" s="152">
        <f>J94</f>
        <v>0</v>
      </c>
      <c r="K65" s="100"/>
      <c r="L65" s="153"/>
    </row>
    <row r="66" spans="1:31" s="10" customFormat="1" ht="19.899999999999999" customHeight="1">
      <c r="B66" s="149"/>
      <c r="C66" s="100"/>
      <c r="D66" s="150" t="s">
        <v>497</v>
      </c>
      <c r="E66" s="151"/>
      <c r="F66" s="151"/>
      <c r="G66" s="151"/>
      <c r="H66" s="151"/>
      <c r="I66" s="151"/>
      <c r="J66" s="152">
        <f>J119</f>
        <v>0</v>
      </c>
      <c r="K66" s="100"/>
      <c r="L66" s="153"/>
    </row>
    <row r="67" spans="1:31" s="10" customFormat="1" ht="19.899999999999999" customHeight="1">
      <c r="B67" s="149"/>
      <c r="C67" s="100"/>
      <c r="D67" s="150" t="s">
        <v>383</v>
      </c>
      <c r="E67" s="151"/>
      <c r="F67" s="151"/>
      <c r="G67" s="151"/>
      <c r="H67" s="151"/>
      <c r="I67" s="151"/>
      <c r="J67" s="152">
        <f>J219</f>
        <v>0</v>
      </c>
      <c r="K67" s="100"/>
      <c r="L67" s="153"/>
    </row>
    <row r="68" spans="1:31" s="10" customFormat="1" ht="19.899999999999999" customHeight="1">
      <c r="B68" s="149"/>
      <c r="C68" s="100"/>
      <c r="D68" s="150" t="s">
        <v>1322</v>
      </c>
      <c r="E68" s="151"/>
      <c r="F68" s="151"/>
      <c r="G68" s="151"/>
      <c r="H68" s="151"/>
      <c r="I68" s="151"/>
      <c r="J68" s="152">
        <f>J223</f>
        <v>0</v>
      </c>
      <c r="K68" s="100"/>
      <c r="L68" s="153"/>
    </row>
    <row r="69" spans="1:31" s="10" customFormat="1" ht="14.85" customHeight="1">
      <c r="B69" s="149"/>
      <c r="C69" s="100"/>
      <c r="D69" s="150" t="s">
        <v>1323</v>
      </c>
      <c r="E69" s="151"/>
      <c r="F69" s="151"/>
      <c r="G69" s="151"/>
      <c r="H69" s="151"/>
      <c r="I69" s="151"/>
      <c r="J69" s="152">
        <f>J224</f>
        <v>0</v>
      </c>
      <c r="K69" s="100"/>
      <c r="L69" s="153"/>
    </row>
    <row r="70" spans="1:31" s="10" customFormat="1" ht="14.85" customHeight="1">
      <c r="B70" s="149"/>
      <c r="C70" s="100"/>
      <c r="D70" s="150" t="s">
        <v>1474</v>
      </c>
      <c r="E70" s="151"/>
      <c r="F70" s="151"/>
      <c r="G70" s="151"/>
      <c r="H70" s="151"/>
      <c r="I70" s="151"/>
      <c r="J70" s="152">
        <f>J254</f>
        <v>0</v>
      </c>
      <c r="K70" s="100"/>
      <c r="L70" s="153"/>
    </row>
    <row r="71" spans="1:31" s="2" customFormat="1" ht="21.75" customHeight="1">
      <c r="A71" s="37"/>
      <c r="B71" s="38"/>
      <c r="C71" s="39"/>
      <c r="D71" s="39"/>
      <c r="E71" s="39"/>
      <c r="F71" s="39"/>
      <c r="G71" s="39"/>
      <c r="H71" s="39"/>
      <c r="I71" s="39"/>
      <c r="J71" s="39"/>
      <c r="K71" s="39"/>
      <c r="L71" s="116"/>
      <c r="S71" s="37"/>
      <c r="T71" s="37"/>
      <c r="U71" s="37"/>
      <c r="V71" s="37"/>
      <c r="W71" s="37"/>
      <c r="X71" s="37"/>
      <c r="Y71" s="37"/>
      <c r="Z71" s="37"/>
      <c r="AA71" s="37"/>
      <c r="AB71" s="37"/>
      <c r="AC71" s="37"/>
      <c r="AD71" s="37"/>
      <c r="AE71" s="37"/>
    </row>
    <row r="72" spans="1:31" s="2" customFormat="1" ht="6.95" customHeight="1">
      <c r="A72" s="37"/>
      <c r="B72" s="50"/>
      <c r="C72" s="51"/>
      <c r="D72" s="51"/>
      <c r="E72" s="51"/>
      <c r="F72" s="51"/>
      <c r="G72" s="51"/>
      <c r="H72" s="51"/>
      <c r="I72" s="51"/>
      <c r="J72" s="51"/>
      <c r="K72" s="51"/>
      <c r="L72" s="116"/>
      <c r="S72" s="37"/>
      <c r="T72" s="37"/>
      <c r="U72" s="37"/>
      <c r="V72" s="37"/>
      <c r="W72" s="37"/>
      <c r="X72" s="37"/>
      <c r="Y72" s="37"/>
      <c r="Z72" s="37"/>
      <c r="AA72" s="37"/>
      <c r="AB72" s="37"/>
      <c r="AC72" s="37"/>
      <c r="AD72" s="37"/>
      <c r="AE72" s="37"/>
    </row>
    <row r="76" spans="1:31" s="2" customFormat="1" ht="6.95" customHeight="1">
      <c r="A76" s="37"/>
      <c r="B76" s="52"/>
      <c r="C76" s="53"/>
      <c r="D76" s="53"/>
      <c r="E76" s="53"/>
      <c r="F76" s="53"/>
      <c r="G76" s="53"/>
      <c r="H76" s="53"/>
      <c r="I76" s="53"/>
      <c r="J76" s="53"/>
      <c r="K76" s="53"/>
      <c r="L76" s="116"/>
      <c r="S76" s="37"/>
      <c r="T76" s="37"/>
      <c r="U76" s="37"/>
      <c r="V76" s="37"/>
      <c r="W76" s="37"/>
      <c r="X76" s="37"/>
      <c r="Y76" s="37"/>
      <c r="Z76" s="37"/>
      <c r="AA76" s="37"/>
      <c r="AB76" s="37"/>
      <c r="AC76" s="37"/>
      <c r="AD76" s="37"/>
      <c r="AE76" s="37"/>
    </row>
    <row r="77" spans="1:31" s="2" customFormat="1" ht="24.95" customHeight="1">
      <c r="A77" s="37"/>
      <c r="B77" s="38"/>
      <c r="C77" s="26" t="s">
        <v>182</v>
      </c>
      <c r="D77" s="39"/>
      <c r="E77" s="39"/>
      <c r="F77" s="39"/>
      <c r="G77" s="39"/>
      <c r="H77" s="39"/>
      <c r="I77" s="39"/>
      <c r="J77" s="39"/>
      <c r="K77" s="39"/>
      <c r="L77" s="116"/>
      <c r="S77" s="37"/>
      <c r="T77" s="37"/>
      <c r="U77" s="37"/>
      <c r="V77" s="37"/>
      <c r="W77" s="37"/>
      <c r="X77" s="37"/>
      <c r="Y77" s="37"/>
      <c r="Z77" s="37"/>
      <c r="AA77" s="37"/>
      <c r="AB77" s="37"/>
      <c r="AC77" s="37"/>
      <c r="AD77" s="37"/>
      <c r="AE77" s="37"/>
    </row>
    <row r="78" spans="1:31" s="2" customFormat="1" ht="6.95" customHeight="1">
      <c r="A78" s="37"/>
      <c r="B78" s="38"/>
      <c r="C78" s="39"/>
      <c r="D78" s="39"/>
      <c r="E78" s="39"/>
      <c r="F78" s="39"/>
      <c r="G78" s="39"/>
      <c r="H78" s="39"/>
      <c r="I78" s="39"/>
      <c r="J78" s="39"/>
      <c r="K78" s="39"/>
      <c r="L78" s="116"/>
      <c r="S78" s="37"/>
      <c r="T78" s="37"/>
      <c r="U78" s="37"/>
      <c r="V78" s="37"/>
      <c r="W78" s="37"/>
      <c r="X78" s="37"/>
      <c r="Y78" s="37"/>
      <c r="Z78" s="37"/>
      <c r="AA78" s="37"/>
      <c r="AB78" s="37"/>
      <c r="AC78" s="37"/>
      <c r="AD78" s="37"/>
      <c r="AE78" s="37"/>
    </row>
    <row r="79" spans="1:31" s="2" customFormat="1" ht="12" customHeight="1">
      <c r="A79" s="37"/>
      <c r="B79" s="38"/>
      <c r="C79" s="32" t="s">
        <v>16</v>
      </c>
      <c r="D79" s="39"/>
      <c r="E79" s="39"/>
      <c r="F79" s="39"/>
      <c r="G79" s="39"/>
      <c r="H79" s="39"/>
      <c r="I79" s="39"/>
      <c r="J79" s="39"/>
      <c r="K79" s="39"/>
      <c r="L79" s="116"/>
      <c r="S79" s="37"/>
      <c r="T79" s="37"/>
      <c r="U79" s="37"/>
      <c r="V79" s="37"/>
      <c r="W79" s="37"/>
      <c r="X79" s="37"/>
      <c r="Y79" s="37"/>
      <c r="Z79" s="37"/>
      <c r="AA79" s="37"/>
      <c r="AB79" s="37"/>
      <c r="AC79" s="37"/>
      <c r="AD79" s="37"/>
      <c r="AE79" s="37"/>
    </row>
    <row r="80" spans="1:31" s="2" customFormat="1" ht="16.5" customHeight="1">
      <c r="A80" s="37"/>
      <c r="B80" s="38"/>
      <c r="C80" s="39"/>
      <c r="D80" s="39"/>
      <c r="E80" s="402" t="str">
        <f>E7</f>
        <v>VÝMĚNA OBRUBNÍKŮ V ULICI STRÁNSKÉHO A SOVÍ - TÁBOR</v>
      </c>
      <c r="F80" s="403"/>
      <c r="G80" s="403"/>
      <c r="H80" s="403"/>
      <c r="I80" s="39"/>
      <c r="J80" s="39"/>
      <c r="K80" s="39"/>
      <c r="L80" s="116"/>
      <c r="S80" s="37"/>
      <c r="T80" s="37"/>
      <c r="U80" s="37"/>
      <c r="V80" s="37"/>
      <c r="W80" s="37"/>
      <c r="X80" s="37"/>
      <c r="Y80" s="37"/>
      <c r="Z80" s="37"/>
      <c r="AA80" s="37"/>
      <c r="AB80" s="37"/>
      <c r="AC80" s="37"/>
      <c r="AD80" s="37"/>
      <c r="AE80" s="37"/>
    </row>
    <row r="81" spans="1:65" s="1" customFormat="1" ht="12" customHeight="1">
      <c r="B81" s="24"/>
      <c r="C81" s="32" t="s">
        <v>170</v>
      </c>
      <c r="D81" s="25"/>
      <c r="E81" s="25"/>
      <c r="F81" s="25"/>
      <c r="G81" s="25"/>
      <c r="H81" s="25"/>
      <c r="I81" s="25"/>
      <c r="J81" s="25"/>
      <c r="K81" s="25"/>
      <c r="L81" s="23"/>
    </row>
    <row r="82" spans="1:65" s="2" customFormat="1" ht="16.5" customHeight="1">
      <c r="A82" s="37"/>
      <c r="B82" s="38"/>
      <c r="C82" s="39"/>
      <c r="D82" s="39"/>
      <c r="E82" s="402" t="s">
        <v>1320</v>
      </c>
      <c r="F82" s="404"/>
      <c r="G82" s="404"/>
      <c r="H82" s="404"/>
      <c r="I82" s="39"/>
      <c r="J82" s="39"/>
      <c r="K82" s="39"/>
      <c r="L82" s="116"/>
      <c r="S82" s="37"/>
      <c r="T82" s="37"/>
      <c r="U82" s="37"/>
      <c r="V82" s="37"/>
      <c r="W82" s="37"/>
      <c r="X82" s="37"/>
      <c r="Y82" s="37"/>
      <c r="Z82" s="37"/>
      <c r="AA82" s="37"/>
      <c r="AB82" s="37"/>
      <c r="AC82" s="37"/>
      <c r="AD82" s="37"/>
      <c r="AE82" s="37"/>
    </row>
    <row r="83" spans="1:65" s="2" customFormat="1" ht="12" customHeight="1">
      <c r="A83" s="37"/>
      <c r="B83" s="38"/>
      <c r="C83" s="32" t="s">
        <v>172</v>
      </c>
      <c r="D83" s="39"/>
      <c r="E83" s="39"/>
      <c r="F83" s="39"/>
      <c r="G83" s="39"/>
      <c r="H83" s="39"/>
      <c r="I83" s="39"/>
      <c r="J83" s="39"/>
      <c r="K83" s="39"/>
      <c r="L83" s="116"/>
      <c r="S83" s="37"/>
      <c r="T83" s="37"/>
      <c r="U83" s="37"/>
      <c r="V83" s="37"/>
      <c r="W83" s="37"/>
      <c r="X83" s="37"/>
      <c r="Y83" s="37"/>
      <c r="Z83" s="37"/>
      <c r="AA83" s="37"/>
      <c r="AB83" s="37"/>
      <c r="AC83" s="37"/>
      <c r="AD83" s="37"/>
      <c r="AE83" s="37"/>
    </row>
    <row r="84" spans="1:65" s="2" customFormat="1" ht="16.5" customHeight="1">
      <c r="A84" s="37"/>
      <c r="B84" s="38"/>
      <c r="C84" s="39"/>
      <c r="D84" s="39"/>
      <c r="E84" s="358" t="str">
        <f>E11</f>
        <v>502 - Záhon č.2 (v úseku 4 - plocha 56,0 m2)</v>
      </c>
      <c r="F84" s="404"/>
      <c r="G84" s="404"/>
      <c r="H84" s="404"/>
      <c r="I84" s="39"/>
      <c r="J84" s="39"/>
      <c r="K84" s="39"/>
      <c r="L84" s="116"/>
      <c r="S84" s="37"/>
      <c r="T84" s="37"/>
      <c r="U84" s="37"/>
      <c r="V84" s="37"/>
      <c r="W84" s="37"/>
      <c r="X84" s="37"/>
      <c r="Y84" s="37"/>
      <c r="Z84" s="37"/>
      <c r="AA84" s="37"/>
      <c r="AB84" s="37"/>
      <c r="AC84" s="37"/>
      <c r="AD84" s="37"/>
      <c r="AE84" s="37"/>
    </row>
    <row r="85" spans="1:65" s="2" customFormat="1" ht="6.95" customHeight="1">
      <c r="A85" s="37"/>
      <c r="B85" s="38"/>
      <c r="C85" s="39"/>
      <c r="D85" s="39"/>
      <c r="E85" s="39"/>
      <c r="F85" s="39"/>
      <c r="G85" s="39"/>
      <c r="H85" s="39"/>
      <c r="I85" s="39"/>
      <c r="J85" s="39"/>
      <c r="K85" s="39"/>
      <c r="L85" s="116"/>
      <c r="S85" s="37"/>
      <c r="T85" s="37"/>
      <c r="U85" s="37"/>
      <c r="V85" s="37"/>
      <c r="W85" s="37"/>
      <c r="X85" s="37"/>
      <c r="Y85" s="37"/>
      <c r="Z85" s="37"/>
      <c r="AA85" s="37"/>
      <c r="AB85" s="37"/>
      <c r="AC85" s="37"/>
      <c r="AD85" s="37"/>
      <c r="AE85" s="37"/>
    </row>
    <row r="86" spans="1:65" s="2" customFormat="1" ht="12" customHeight="1">
      <c r="A86" s="37"/>
      <c r="B86" s="38"/>
      <c r="C86" s="32" t="s">
        <v>21</v>
      </c>
      <c r="D86" s="39"/>
      <c r="E86" s="39"/>
      <c r="F86" s="30" t="str">
        <f>F14</f>
        <v>ul. Stránského a Soví, Tábor</v>
      </c>
      <c r="G86" s="39"/>
      <c r="H86" s="39"/>
      <c r="I86" s="32" t="s">
        <v>23</v>
      </c>
      <c r="J86" s="62" t="str">
        <f>IF(J14="","",J14)</f>
        <v>8. 1. 2026</v>
      </c>
      <c r="K86" s="39"/>
      <c r="L86" s="116"/>
      <c r="S86" s="37"/>
      <c r="T86" s="37"/>
      <c r="U86" s="37"/>
      <c r="V86" s="37"/>
      <c r="W86" s="37"/>
      <c r="X86" s="37"/>
      <c r="Y86" s="37"/>
      <c r="Z86" s="37"/>
      <c r="AA86" s="37"/>
      <c r="AB86" s="37"/>
      <c r="AC86" s="37"/>
      <c r="AD86" s="37"/>
      <c r="AE86" s="37"/>
    </row>
    <row r="87" spans="1:65" s="2" customFormat="1" ht="6.95" customHeight="1">
      <c r="A87" s="37"/>
      <c r="B87" s="38"/>
      <c r="C87" s="39"/>
      <c r="D87" s="39"/>
      <c r="E87" s="39"/>
      <c r="F87" s="39"/>
      <c r="G87" s="39"/>
      <c r="H87" s="39"/>
      <c r="I87" s="39"/>
      <c r="J87" s="39"/>
      <c r="K87" s="39"/>
      <c r="L87" s="116"/>
      <c r="S87" s="37"/>
      <c r="T87" s="37"/>
      <c r="U87" s="37"/>
      <c r="V87" s="37"/>
      <c r="W87" s="37"/>
      <c r="X87" s="37"/>
      <c r="Y87" s="37"/>
      <c r="Z87" s="37"/>
      <c r="AA87" s="37"/>
      <c r="AB87" s="37"/>
      <c r="AC87" s="37"/>
      <c r="AD87" s="37"/>
      <c r="AE87" s="37"/>
    </row>
    <row r="88" spans="1:65" s="2" customFormat="1" ht="15.2" customHeight="1">
      <c r="A88" s="37"/>
      <c r="B88" s="38"/>
      <c r="C88" s="32" t="s">
        <v>25</v>
      </c>
      <c r="D88" s="39"/>
      <c r="E88" s="39"/>
      <c r="F88" s="30" t="str">
        <f>E17</f>
        <v>MĚSTO TÁBOR</v>
      </c>
      <c r="G88" s="39"/>
      <c r="H88" s="39"/>
      <c r="I88" s="32" t="s">
        <v>33</v>
      </c>
      <c r="J88" s="35" t="str">
        <f>E23</f>
        <v>Graphic PRO s.r.o.</v>
      </c>
      <c r="K88" s="39"/>
      <c r="L88" s="116"/>
      <c r="S88" s="37"/>
      <c r="T88" s="37"/>
      <c r="U88" s="37"/>
      <c r="V88" s="37"/>
      <c r="W88" s="37"/>
      <c r="X88" s="37"/>
      <c r="Y88" s="37"/>
      <c r="Z88" s="37"/>
      <c r="AA88" s="37"/>
      <c r="AB88" s="37"/>
      <c r="AC88" s="37"/>
      <c r="AD88" s="37"/>
      <c r="AE88" s="37"/>
    </row>
    <row r="89" spans="1:65" s="2" customFormat="1" ht="15.2" customHeight="1">
      <c r="A89" s="37"/>
      <c r="B89" s="38"/>
      <c r="C89" s="32" t="s">
        <v>31</v>
      </c>
      <c r="D89" s="39"/>
      <c r="E89" s="39"/>
      <c r="F89" s="30" t="str">
        <f>IF(E20="","",E20)</f>
        <v>Vyplň údaj</v>
      </c>
      <c r="G89" s="39"/>
      <c r="H89" s="39"/>
      <c r="I89" s="32" t="s">
        <v>38</v>
      </c>
      <c r="J89" s="35" t="str">
        <f>E26</f>
        <v>Ing. Pavel Vochozka</v>
      </c>
      <c r="K89" s="39"/>
      <c r="L89" s="116"/>
      <c r="S89" s="37"/>
      <c r="T89" s="37"/>
      <c r="U89" s="37"/>
      <c r="V89" s="37"/>
      <c r="W89" s="37"/>
      <c r="X89" s="37"/>
      <c r="Y89" s="37"/>
      <c r="Z89" s="37"/>
      <c r="AA89" s="37"/>
      <c r="AB89" s="37"/>
      <c r="AC89" s="37"/>
      <c r="AD89" s="37"/>
      <c r="AE89" s="37"/>
    </row>
    <row r="90" spans="1:65" s="2" customFormat="1" ht="10.35" customHeight="1">
      <c r="A90" s="37"/>
      <c r="B90" s="38"/>
      <c r="C90" s="39"/>
      <c r="D90" s="39"/>
      <c r="E90" s="39"/>
      <c r="F90" s="39"/>
      <c r="G90" s="39"/>
      <c r="H90" s="39"/>
      <c r="I90" s="39"/>
      <c r="J90" s="39"/>
      <c r="K90" s="39"/>
      <c r="L90" s="116"/>
      <c r="S90" s="37"/>
      <c r="T90" s="37"/>
      <c r="U90" s="37"/>
      <c r="V90" s="37"/>
      <c r="W90" s="37"/>
      <c r="X90" s="37"/>
      <c r="Y90" s="37"/>
      <c r="Z90" s="37"/>
      <c r="AA90" s="37"/>
      <c r="AB90" s="37"/>
      <c r="AC90" s="37"/>
      <c r="AD90" s="37"/>
      <c r="AE90" s="37"/>
    </row>
    <row r="91" spans="1:65" s="11" customFormat="1" ht="29.25" customHeight="1">
      <c r="A91" s="154"/>
      <c r="B91" s="155"/>
      <c r="C91" s="156" t="s">
        <v>183</v>
      </c>
      <c r="D91" s="157" t="s">
        <v>62</v>
      </c>
      <c r="E91" s="157" t="s">
        <v>58</v>
      </c>
      <c r="F91" s="157" t="s">
        <v>59</v>
      </c>
      <c r="G91" s="157" t="s">
        <v>184</v>
      </c>
      <c r="H91" s="157" t="s">
        <v>185</v>
      </c>
      <c r="I91" s="157" t="s">
        <v>186</v>
      </c>
      <c r="J91" s="157" t="s">
        <v>176</v>
      </c>
      <c r="K91" s="158" t="s">
        <v>187</v>
      </c>
      <c r="L91" s="159"/>
      <c r="M91" s="71" t="s">
        <v>19</v>
      </c>
      <c r="N91" s="72" t="s">
        <v>47</v>
      </c>
      <c r="O91" s="72" t="s">
        <v>188</v>
      </c>
      <c r="P91" s="72" t="s">
        <v>189</v>
      </c>
      <c r="Q91" s="72" t="s">
        <v>190</v>
      </c>
      <c r="R91" s="72" t="s">
        <v>191</v>
      </c>
      <c r="S91" s="72" t="s">
        <v>192</v>
      </c>
      <c r="T91" s="73" t="s">
        <v>193</v>
      </c>
      <c r="U91" s="154"/>
      <c r="V91" s="154"/>
      <c r="W91" s="154"/>
      <c r="X91" s="154"/>
      <c r="Y91" s="154"/>
      <c r="Z91" s="154"/>
      <c r="AA91" s="154"/>
      <c r="AB91" s="154"/>
      <c r="AC91" s="154"/>
      <c r="AD91" s="154"/>
      <c r="AE91" s="154"/>
    </row>
    <row r="92" spans="1:65" s="2" customFormat="1" ht="22.9" customHeight="1">
      <c r="A92" s="37"/>
      <c r="B92" s="38"/>
      <c r="C92" s="78" t="s">
        <v>194</v>
      </c>
      <c r="D92" s="39"/>
      <c r="E92" s="39"/>
      <c r="F92" s="39"/>
      <c r="G92" s="39"/>
      <c r="H92" s="39"/>
      <c r="I92" s="39"/>
      <c r="J92" s="160">
        <f>BK92</f>
        <v>0</v>
      </c>
      <c r="K92" s="39"/>
      <c r="L92" s="42"/>
      <c r="M92" s="74"/>
      <c r="N92" s="161"/>
      <c r="O92" s="75"/>
      <c r="P92" s="162">
        <f>P93</f>
        <v>0</v>
      </c>
      <c r="Q92" s="75"/>
      <c r="R92" s="162">
        <f>R93</f>
        <v>17.468999999999998</v>
      </c>
      <c r="S92" s="75"/>
      <c r="T92" s="163">
        <f>T93</f>
        <v>0</v>
      </c>
      <c r="U92" s="37"/>
      <c r="V92" s="37"/>
      <c r="W92" s="37"/>
      <c r="X92" s="37"/>
      <c r="Y92" s="37"/>
      <c r="Z92" s="37"/>
      <c r="AA92" s="37"/>
      <c r="AB92" s="37"/>
      <c r="AC92" s="37"/>
      <c r="AD92" s="37"/>
      <c r="AE92" s="37"/>
      <c r="AT92" s="20" t="s">
        <v>76</v>
      </c>
      <c r="AU92" s="20" t="s">
        <v>177</v>
      </c>
      <c r="BK92" s="164">
        <f>BK93</f>
        <v>0</v>
      </c>
    </row>
    <row r="93" spans="1:65" s="12" customFormat="1" ht="25.9" customHeight="1">
      <c r="B93" s="165"/>
      <c r="C93" s="166"/>
      <c r="D93" s="167" t="s">
        <v>76</v>
      </c>
      <c r="E93" s="168" t="s">
        <v>195</v>
      </c>
      <c r="F93" s="168" t="s">
        <v>196</v>
      </c>
      <c r="G93" s="166"/>
      <c r="H93" s="166"/>
      <c r="I93" s="169"/>
      <c r="J93" s="170">
        <f>BK93</f>
        <v>0</v>
      </c>
      <c r="K93" s="166"/>
      <c r="L93" s="171"/>
      <c r="M93" s="172"/>
      <c r="N93" s="173"/>
      <c r="O93" s="173"/>
      <c r="P93" s="174">
        <f>P94+P119+P219+P223</f>
        <v>0</v>
      </c>
      <c r="Q93" s="173"/>
      <c r="R93" s="174">
        <f>R94+R119+R219+R223</f>
        <v>17.468999999999998</v>
      </c>
      <c r="S93" s="173"/>
      <c r="T93" s="175">
        <f>T94+T119+T219+T223</f>
        <v>0</v>
      </c>
      <c r="AR93" s="176" t="s">
        <v>84</v>
      </c>
      <c r="AT93" s="177" t="s">
        <v>76</v>
      </c>
      <c r="AU93" s="177" t="s">
        <v>77</v>
      </c>
      <c r="AY93" s="176" t="s">
        <v>197</v>
      </c>
      <c r="BK93" s="178">
        <f>BK94+BK119+BK219+BK223</f>
        <v>0</v>
      </c>
    </row>
    <row r="94" spans="1:65" s="12" customFormat="1" ht="22.9" customHeight="1">
      <c r="B94" s="165"/>
      <c r="C94" s="166"/>
      <c r="D94" s="167" t="s">
        <v>76</v>
      </c>
      <c r="E94" s="179" t="s">
        <v>84</v>
      </c>
      <c r="F94" s="179" t="s">
        <v>198</v>
      </c>
      <c r="G94" s="166"/>
      <c r="H94" s="166"/>
      <c r="I94" s="169"/>
      <c r="J94" s="180">
        <f>BK94</f>
        <v>0</v>
      </c>
      <c r="K94" s="166"/>
      <c r="L94" s="171"/>
      <c r="M94" s="172"/>
      <c r="N94" s="173"/>
      <c r="O94" s="173"/>
      <c r="P94" s="174">
        <f>SUM(P95:P118)</f>
        <v>0</v>
      </c>
      <c r="Q94" s="173"/>
      <c r="R94" s="174">
        <f>SUM(R95:R118)</f>
        <v>0</v>
      </c>
      <c r="S94" s="173"/>
      <c r="T94" s="175">
        <f>SUM(T95:T118)</f>
        <v>0</v>
      </c>
      <c r="AR94" s="176" t="s">
        <v>84</v>
      </c>
      <c r="AT94" s="177" t="s">
        <v>76</v>
      </c>
      <c r="AU94" s="177" t="s">
        <v>84</v>
      </c>
      <c r="AY94" s="176" t="s">
        <v>197</v>
      </c>
      <c r="BK94" s="178">
        <f>SUM(BK95:BK118)</f>
        <v>0</v>
      </c>
    </row>
    <row r="95" spans="1:65" s="2" customFormat="1" ht="37.9" customHeight="1">
      <c r="A95" s="37"/>
      <c r="B95" s="38"/>
      <c r="C95" s="181" t="s">
        <v>84</v>
      </c>
      <c r="D95" s="181" t="s">
        <v>199</v>
      </c>
      <c r="E95" s="182" t="s">
        <v>1325</v>
      </c>
      <c r="F95" s="183" t="s">
        <v>1326</v>
      </c>
      <c r="G95" s="184" t="s">
        <v>202</v>
      </c>
      <c r="H95" s="185">
        <v>56</v>
      </c>
      <c r="I95" s="186"/>
      <c r="J95" s="187">
        <f>ROUND(I95*H95,2)</f>
        <v>0</v>
      </c>
      <c r="K95" s="183" t="s">
        <v>203</v>
      </c>
      <c r="L95" s="42"/>
      <c r="M95" s="188" t="s">
        <v>19</v>
      </c>
      <c r="N95" s="189" t="s">
        <v>48</v>
      </c>
      <c r="O95" s="67"/>
      <c r="P95" s="190">
        <f>O95*H95</f>
        <v>0</v>
      </c>
      <c r="Q95" s="190">
        <v>0</v>
      </c>
      <c r="R95" s="190">
        <f>Q95*H95</f>
        <v>0</v>
      </c>
      <c r="S95" s="190">
        <v>0</v>
      </c>
      <c r="T95" s="191">
        <f>S95*H95</f>
        <v>0</v>
      </c>
      <c r="U95" s="37"/>
      <c r="V95" s="37"/>
      <c r="W95" s="37"/>
      <c r="X95" s="37"/>
      <c r="Y95" s="37"/>
      <c r="Z95" s="37"/>
      <c r="AA95" s="37"/>
      <c r="AB95" s="37"/>
      <c r="AC95" s="37"/>
      <c r="AD95" s="37"/>
      <c r="AE95" s="37"/>
      <c r="AR95" s="192" t="s">
        <v>204</v>
      </c>
      <c r="AT95" s="192" t="s">
        <v>199</v>
      </c>
      <c r="AU95" s="192" t="s">
        <v>86</v>
      </c>
      <c r="AY95" s="20" t="s">
        <v>197</v>
      </c>
      <c r="BE95" s="193">
        <f>IF(N95="základní",J95,0)</f>
        <v>0</v>
      </c>
      <c r="BF95" s="193">
        <f>IF(N95="snížená",J95,0)</f>
        <v>0</v>
      </c>
      <c r="BG95" s="193">
        <f>IF(N95="zákl. přenesená",J95,0)</f>
        <v>0</v>
      </c>
      <c r="BH95" s="193">
        <f>IF(N95="sníž. přenesená",J95,0)</f>
        <v>0</v>
      </c>
      <c r="BI95" s="193">
        <f>IF(N95="nulová",J95,0)</f>
        <v>0</v>
      </c>
      <c r="BJ95" s="20" t="s">
        <v>84</v>
      </c>
      <c r="BK95" s="193">
        <f>ROUND(I95*H95,2)</f>
        <v>0</v>
      </c>
      <c r="BL95" s="20" t="s">
        <v>204</v>
      </c>
      <c r="BM95" s="192" t="s">
        <v>1327</v>
      </c>
    </row>
    <row r="96" spans="1:65" s="2" customFormat="1" ht="29.25">
      <c r="A96" s="37"/>
      <c r="B96" s="38"/>
      <c r="C96" s="39"/>
      <c r="D96" s="194" t="s">
        <v>206</v>
      </c>
      <c r="E96" s="39"/>
      <c r="F96" s="195" t="s">
        <v>1328</v>
      </c>
      <c r="G96" s="39"/>
      <c r="H96" s="39"/>
      <c r="I96" s="196"/>
      <c r="J96" s="39"/>
      <c r="K96" s="39"/>
      <c r="L96" s="42"/>
      <c r="M96" s="197"/>
      <c r="N96" s="198"/>
      <c r="O96" s="67"/>
      <c r="P96" s="67"/>
      <c r="Q96" s="67"/>
      <c r="R96" s="67"/>
      <c r="S96" s="67"/>
      <c r="T96" s="68"/>
      <c r="U96" s="37"/>
      <c r="V96" s="37"/>
      <c r="W96" s="37"/>
      <c r="X96" s="37"/>
      <c r="Y96" s="37"/>
      <c r="Z96" s="37"/>
      <c r="AA96" s="37"/>
      <c r="AB96" s="37"/>
      <c r="AC96" s="37"/>
      <c r="AD96" s="37"/>
      <c r="AE96" s="37"/>
      <c r="AT96" s="20" t="s">
        <v>206</v>
      </c>
      <c r="AU96" s="20" t="s">
        <v>86</v>
      </c>
    </row>
    <row r="97" spans="1:65" s="2" customFormat="1" ht="11.25">
      <c r="A97" s="37"/>
      <c r="B97" s="38"/>
      <c r="C97" s="39"/>
      <c r="D97" s="199" t="s">
        <v>208</v>
      </c>
      <c r="E97" s="39"/>
      <c r="F97" s="200" t="s">
        <v>1329</v>
      </c>
      <c r="G97" s="39"/>
      <c r="H97" s="39"/>
      <c r="I97" s="196"/>
      <c r="J97" s="39"/>
      <c r="K97" s="39"/>
      <c r="L97" s="42"/>
      <c r="M97" s="197"/>
      <c r="N97" s="198"/>
      <c r="O97" s="67"/>
      <c r="P97" s="67"/>
      <c r="Q97" s="67"/>
      <c r="R97" s="67"/>
      <c r="S97" s="67"/>
      <c r="T97" s="68"/>
      <c r="U97" s="37"/>
      <c r="V97" s="37"/>
      <c r="W97" s="37"/>
      <c r="X97" s="37"/>
      <c r="Y97" s="37"/>
      <c r="Z97" s="37"/>
      <c r="AA97" s="37"/>
      <c r="AB97" s="37"/>
      <c r="AC97" s="37"/>
      <c r="AD97" s="37"/>
      <c r="AE97" s="37"/>
      <c r="AT97" s="20" t="s">
        <v>208</v>
      </c>
      <c r="AU97" s="20" t="s">
        <v>86</v>
      </c>
    </row>
    <row r="98" spans="1:65" s="13" customFormat="1" ht="11.25">
      <c r="B98" s="201"/>
      <c r="C98" s="202"/>
      <c r="D98" s="194" t="s">
        <v>210</v>
      </c>
      <c r="E98" s="203" t="s">
        <v>19</v>
      </c>
      <c r="F98" s="204" t="s">
        <v>1475</v>
      </c>
      <c r="G98" s="202"/>
      <c r="H98" s="203" t="s">
        <v>19</v>
      </c>
      <c r="I98" s="205"/>
      <c r="J98" s="202"/>
      <c r="K98" s="202"/>
      <c r="L98" s="206"/>
      <c r="M98" s="207"/>
      <c r="N98" s="208"/>
      <c r="O98" s="208"/>
      <c r="P98" s="208"/>
      <c r="Q98" s="208"/>
      <c r="R98" s="208"/>
      <c r="S98" s="208"/>
      <c r="T98" s="209"/>
      <c r="AT98" s="210" t="s">
        <v>210</v>
      </c>
      <c r="AU98" s="210" t="s">
        <v>86</v>
      </c>
      <c r="AV98" s="13" t="s">
        <v>84</v>
      </c>
      <c r="AW98" s="13" t="s">
        <v>37</v>
      </c>
      <c r="AX98" s="13" t="s">
        <v>77</v>
      </c>
      <c r="AY98" s="210" t="s">
        <v>197</v>
      </c>
    </row>
    <row r="99" spans="1:65" s="14" customFormat="1" ht="11.25">
      <c r="B99" s="211"/>
      <c r="C99" s="212"/>
      <c r="D99" s="194" t="s">
        <v>210</v>
      </c>
      <c r="E99" s="213" t="s">
        <v>19</v>
      </c>
      <c r="F99" s="214" t="s">
        <v>1331</v>
      </c>
      <c r="G99" s="212"/>
      <c r="H99" s="215">
        <v>56</v>
      </c>
      <c r="I99" s="216"/>
      <c r="J99" s="212"/>
      <c r="K99" s="212"/>
      <c r="L99" s="217"/>
      <c r="M99" s="218"/>
      <c r="N99" s="219"/>
      <c r="O99" s="219"/>
      <c r="P99" s="219"/>
      <c r="Q99" s="219"/>
      <c r="R99" s="219"/>
      <c r="S99" s="219"/>
      <c r="T99" s="220"/>
      <c r="AT99" s="221" t="s">
        <v>210</v>
      </c>
      <c r="AU99" s="221" t="s">
        <v>86</v>
      </c>
      <c r="AV99" s="14" t="s">
        <v>86</v>
      </c>
      <c r="AW99" s="14" t="s">
        <v>37</v>
      </c>
      <c r="AX99" s="14" t="s">
        <v>84</v>
      </c>
      <c r="AY99" s="221" t="s">
        <v>197</v>
      </c>
    </row>
    <row r="100" spans="1:65" s="2" customFormat="1" ht="37.9" customHeight="1">
      <c r="A100" s="37"/>
      <c r="B100" s="38"/>
      <c r="C100" s="181" t="s">
        <v>86</v>
      </c>
      <c r="D100" s="181" t="s">
        <v>199</v>
      </c>
      <c r="E100" s="182" t="s">
        <v>266</v>
      </c>
      <c r="F100" s="183" t="s">
        <v>267</v>
      </c>
      <c r="G100" s="184" t="s">
        <v>259</v>
      </c>
      <c r="H100" s="185">
        <v>2.48</v>
      </c>
      <c r="I100" s="186"/>
      <c r="J100" s="187">
        <f>ROUND(I100*H100,2)</f>
        <v>0</v>
      </c>
      <c r="K100" s="183" t="s">
        <v>203</v>
      </c>
      <c r="L100" s="42"/>
      <c r="M100" s="188" t="s">
        <v>19</v>
      </c>
      <c r="N100" s="189" t="s">
        <v>48</v>
      </c>
      <c r="O100" s="67"/>
      <c r="P100" s="190">
        <f>O100*H100</f>
        <v>0</v>
      </c>
      <c r="Q100" s="190">
        <v>0</v>
      </c>
      <c r="R100" s="190">
        <f>Q100*H100</f>
        <v>0</v>
      </c>
      <c r="S100" s="190">
        <v>0</v>
      </c>
      <c r="T100" s="191">
        <f>S100*H100</f>
        <v>0</v>
      </c>
      <c r="U100" s="37"/>
      <c r="V100" s="37"/>
      <c r="W100" s="37"/>
      <c r="X100" s="37"/>
      <c r="Y100" s="37"/>
      <c r="Z100" s="37"/>
      <c r="AA100" s="37"/>
      <c r="AB100" s="37"/>
      <c r="AC100" s="37"/>
      <c r="AD100" s="37"/>
      <c r="AE100" s="37"/>
      <c r="AR100" s="192" t="s">
        <v>204</v>
      </c>
      <c r="AT100" s="192" t="s">
        <v>199</v>
      </c>
      <c r="AU100" s="192" t="s">
        <v>86</v>
      </c>
      <c r="AY100" s="20" t="s">
        <v>197</v>
      </c>
      <c r="BE100" s="193">
        <f>IF(N100="základní",J100,0)</f>
        <v>0</v>
      </c>
      <c r="BF100" s="193">
        <f>IF(N100="snížená",J100,0)</f>
        <v>0</v>
      </c>
      <c r="BG100" s="193">
        <f>IF(N100="zákl. přenesená",J100,0)</f>
        <v>0</v>
      </c>
      <c r="BH100" s="193">
        <f>IF(N100="sníž. přenesená",J100,0)</f>
        <v>0</v>
      </c>
      <c r="BI100" s="193">
        <f>IF(N100="nulová",J100,0)</f>
        <v>0</v>
      </c>
      <c r="BJ100" s="20" t="s">
        <v>84</v>
      </c>
      <c r="BK100" s="193">
        <f>ROUND(I100*H100,2)</f>
        <v>0</v>
      </c>
      <c r="BL100" s="20" t="s">
        <v>204</v>
      </c>
      <c r="BM100" s="192" t="s">
        <v>1476</v>
      </c>
    </row>
    <row r="101" spans="1:65" s="2" customFormat="1" ht="39">
      <c r="A101" s="37"/>
      <c r="B101" s="38"/>
      <c r="C101" s="39"/>
      <c r="D101" s="194" t="s">
        <v>206</v>
      </c>
      <c r="E101" s="39"/>
      <c r="F101" s="195" t="s">
        <v>269</v>
      </c>
      <c r="G101" s="39"/>
      <c r="H101" s="39"/>
      <c r="I101" s="196"/>
      <c r="J101" s="39"/>
      <c r="K101" s="39"/>
      <c r="L101" s="42"/>
      <c r="M101" s="197"/>
      <c r="N101" s="198"/>
      <c r="O101" s="67"/>
      <c r="P101" s="67"/>
      <c r="Q101" s="67"/>
      <c r="R101" s="67"/>
      <c r="S101" s="67"/>
      <c r="T101" s="68"/>
      <c r="U101" s="37"/>
      <c r="V101" s="37"/>
      <c r="W101" s="37"/>
      <c r="X101" s="37"/>
      <c r="Y101" s="37"/>
      <c r="Z101" s="37"/>
      <c r="AA101" s="37"/>
      <c r="AB101" s="37"/>
      <c r="AC101" s="37"/>
      <c r="AD101" s="37"/>
      <c r="AE101" s="37"/>
      <c r="AT101" s="20" t="s">
        <v>206</v>
      </c>
      <c r="AU101" s="20" t="s">
        <v>86</v>
      </c>
    </row>
    <row r="102" spans="1:65" s="2" customFormat="1" ht="11.25">
      <c r="A102" s="37"/>
      <c r="B102" s="38"/>
      <c r="C102" s="39"/>
      <c r="D102" s="199" t="s">
        <v>208</v>
      </c>
      <c r="E102" s="39"/>
      <c r="F102" s="200" t="s">
        <v>270</v>
      </c>
      <c r="G102" s="39"/>
      <c r="H102" s="39"/>
      <c r="I102" s="196"/>
      <c r="J102" s="39"/>
      <c r="K102" s="39"/>
      <c r="L102" s="42"/>
      <c r="M102" s="197"/>
      <c r="N102" s="198"/>
      <c r="O102" s="67"/>
      <c r="P102" s="67"/>
      <c r="Q102" s="67"/>
      <c r="R102" s="67"/>
      <c r="S102" s="67"/>
      <c r="T102" s="68"/>
      <c r="U102" s="37"/>
      <c r="V102" s="37"/>
      <c r="W102" s="37"/>
      <c r="X102" s="37"/>
      <c r="Y102" s="37"/>
      <c r="Z102" s="37"/>
      <c r="AA102" s="37"/>
      <c r="AB102" s="37"/>
      <c r="AC102" s="37"/>
      <c r="AD102" s="37"/>
      <c r="AE102" s="37"/>
      <c r="AT102" s="20" t="s">
        <v>208</v>
      </c>
      <c r="AU102" s="20" t="s">
        <v>86</v>
      </c>
    </row>
    <row r="103" spans="1:65" s="13" customFormat="1" ht="33.75">
      <c r="B103" s="201"/>
      <c r="C103" s="202"/>
      <c r="D103" s="194" t="s">
        <v>210</v>
      </c>
      <c r="E103" s="203" t="s">
        <v>19</v>
      </c>
      <c r="F103" s="204" t="s">
        <v>1477</v>
      </c>
      <c r="G103" s="202"/>
      <c r="H103" s="203" t="s">
        <v>19</v>
      </c>
      <c r="I103" s="205"/>
      <c r="J103" s="202"/>
      <c r="K103" s="202"/>
      <c r="L103" s="206"/>
      <c r="M103" s="207"/>
      <c r="N103" s="208"/>
      <c r="O103" s="208"/>
      <c r="P103" s="208"/>
      <c r="Q103" s="208"/>
      <c r="R103" s="208"/>
      <c r="S103" s="208"/>
      <c r="T103" s="209"/>
      <c r="AT103" s="210" t="s">
        <v>210</v>
      </c>
      <c r="AU103" s="210" t="s">
        <v>86</v>
      </c>
      <c r="AV103" s="13" t="s">
        <v>84</v>
      </c>
      <c r="AW103" s="13" t="s">
        <v>37</v>
      </c>
      <c r="AX103" s="13" t="s">
        <v>77</v>
      </c>
      <c r="AY103" s="210" t="s">
        <v>197</v>
      </c>
    </row>
    <row r="104" spans="1:65" s="13" customFormat="1" ht="22.5">
      <c r="B104" s="201"/>
      <c r="C104" s="202"/>
      <c r="D104" s="194" t="s">
        <v>210</v>
      </c>
      <c r="E104" s="203" t="s">
        <v>19</v>
      </c>
      <c r="F104" s="204" t="s">
        <v>1478</v>
      </c>
      <c r="G104" s="202"/>
      <c r="H104" s="203" t="s">
        <v>19</v>
      </c>
      <c r="I104" s="205"/>
      <c r="J104" s="202"/>
      <c r="K104" s="202"/>
      <c r="L104" s="206"/>
      <c r="M104" s="207"/>
      <c r="N104" s="208"/>
      <c r="O104" s="208"/>
      <c r="P104" s="208"/>
      <c r="Q104" s="208"/>
      <c r="R104" s="208"/>
      <c r="S104" s="208"/>
      <c r="T104" s="209"/>
      <c r="AT104" s="210" t="s">
        <v>210</v>
      </c>
      <c r="AU104" s="210" t="s">
        <v>86</v>
      </c>
      <c r="AV104" s="13" t="s">
        <v>84</v>
      </c>
      <c r="AW104" s="13" t="s">
        <v>37</v>
      </c>
      <c r="AX104" s="13" t="s">
        <v>77</v>
      </c>
      <c r="AY104" s="210" t="s">
        <v>197</v>
      </c>
    </row>
    <row r="105" spans="1:65" s="14" customFormat="1" ht="11.25">
      <c r="B105" s="211"/>
      <c r="C105" s="212"/>
      <c r="D105" s="194" t="s">
        <v>210</v>
      </c>
      <c r="E105" s="213" t="s">
        <v>19</v>
      </c>
      <c r="F105" s="214" t="s">
        <v>1479</v>
      </c>
      <c r="G105" s="212"/>
      <c r="H105" s="215">
        <v>2.48</v>
      </c>
      <c r="I105" s="216"/>
      <c r="J105" s="212"/>
      <c r="K105" s="212"/>
      <c r="L105" s="217"/>
      <c r="M105" s="218"/>
      <c r="N105" s="219"/>
      <c r="O105" s="219"/>
      <c r="P105" s="219"/>
      <c r="Q105" s="219"/>
      <c r="R105" s="219"/>
      <c r="S105" s="219"/>
      <c r="T105" s="220"/>
      <c r="AT105" s="221" t="s">
        <v>210</v>
      </c>
      <c r="AU105" s="221" t="s">
        <v>86</v>
      </c>
      <c r="AV105" s="14" t="s">
        <v>86</v>
      </c>
      <c r="AW105" s="14" t="s">
        <v>37</v>
      </c>
      <c r="AX105" s="14" t="s">
        <v>84</v>
      </c>
      <c r="AY105" s="221" t="s">
        <v>197</v>
      </c>
    </row>
    <row r="106" spans="1:65" s="2" customFormat="1" ht="24.2" customHeight="1">
      <c r="A106" s="37"/>
      <c r="B106" s="38"/>
      <c r="C106" s="181" t="s">
        <v>151</v>
      </c>
      <c r="D106" s="181" t="s">
        <v>199</v>
      </c>
      <c r="E106" s="182" t="s">
        <v>278</v>
      </c>
      <c r="F106" s="183" t="s">
        <v>279</v>
      </c>
      <c r="G106" s="184" t="s">
        <v>259</v>
      </c>
      <c r="H106" s="185">
        <v>2.48</v>
      </c>
      <c r="I106" s="186"/>
      <c r="J106" s="187">
        <f>ROUND(I106*H106,2)</f>
        <v>0</v>
      </c>
      <c r="K106" s="183" t="s">
        <v>203</v>
      </c>
      <c r="L106" s="42"/>
      <c r="M106" s="188" t="s">
        <v>19</v>
      </c>
      <c r="N106" s="189" t="s">
        <v>48</v>
      </c>
      <c r="O106" s="67"/>
      <c r="P106" s="190">
        <f>O106*H106</f>
        <v>0</v>
      </c>
      <c r="Q106" s="190">
        <v>0</v>
      </c>
      <c r="R106" s="190">
        <f>Q106*H106</f>
        <v>0</v>
      </c>
      <c r="S106" s="190">
        <v>0</v>
      </c>
      <c r="T106" s="191">
        <f>S106*H106</f>
        <v>0</v>
      </c>
      <c r="U106" s="37"/>
      <c r="V106" s="37"/>
      <c r="W106" s="37"/>
      <c r="X106" s="37"/>
      <c r="Y106" s="37"/>
      <c r="Z106" s="37"/>
      <c r="AA106" s="37"/>
      <c r="AB106" s="37"/>
      <c r="AC106" s="37"/>
      <c r="AD106" s="37"/>
      <c r="AE106" s="37"/>
      <c r="AR106" s="192" t="s">
        <v>204</v>
      </c>
      <c r="AT106" s="192" t="s">
        <v>199</v>
      </c>
      <c r="AU106" s="192" t="s">
        <v>86</v>
      </c>
      <c r="AY106" s="20" t="s">
        <v>197</v>
      </c>
      <c r="BE106" s="193">
        <f>IF(N106="základní",J106,0)</f>
        <v>0</v>
      </c>
      <c r="BF106" s="193">
        <f>IF(N106="snížená",J106,0)</f>
        <v>0</v>
      </c>
      <c r="BG106" s="193">
        <f>IF(N106="zákl. přenesená",J106,0)</f>
        <v>0</v>
      </c>
      <c r="BH106" s="193">
        <f>IF(N106="sníž. přenesená",J106,0)</f>
        <v>0</v>
      </c>
      <c r="BI106" s="193">
        <f>IF(N106="nulová",J106,0)</f>
        <v>0</v>
      </c>
      <c r="BJ106" s="20" t="s">
        <v>84</v>
      </c>
      <c r="BK106" s="193">
        <f>ROUND(I106*H106,2)</f>
        <v>0</v>
      </c>
      <c r="BL106" s="20" t="s">
        <v>204</v>
      </c>
      <c r="BM106" s="192" t="s">
        <v>1480</v>
      </c>
    </row>
    <row r="107" spans="1:65" s="2" customFormat="1" ht="29.25">
      <c r="A107" s="37"/>
      <c r="B107" s="38"/>
      <c r="C107" s="39"/>
      <c r="D107" s="194" t="s">
        <v>206</v>
      </c>
      <c r="E107" s="39"/>
      <c r="F107" s="195" t="s">
        <v>281</v>
      </c>
      <c r="G107" s="39"/>
      <c r="H107" s="39"/>
      <c r="I107" s="196"/>
      <c r="J107" s="39"/>
      <c r="K107" s="39"/>
      <c r="L107" s="42"/>
      <c r="M107" s="197"/>
      <c r="N107" s="198"/>
      <c r="O107" s="67"/>
      <c r="P107" s="67"/>
      <c r="Q107" s="67"/>
      <c r="R107" s="67"/>
      <c r="S107" s="67"/>
      <c r="T107" s="68"/>
      <c r="U107" s="37"/>
      <c r="V107" s="37"/>
      <c r="W107" s="37"/>
      <c r="X107" s="37"/>
      <c r="Y107" s="37"/>
      <c r="Z107" s="37"/>
      <c r="AA107" s="37"/>
      <c r="AB107" s="37"/>
      <c r="AC107" s="37"/>
      <c r="AD107" s="37"/>
      <c r="AE107" s="37"/>
      <c r="AT107" s="20" t="s">
        <v>206</v>
      </c>
      <c r="AU107" s="20" t="s">
        <v>86</v>
      </c>
    </row>
    <row r="108" spans="1:65" s="2" customFormat="1" ht="11.25">
      <c r="A108" s="37"/>
      <c r="B108" s="38"/>
      <c r="C108" s="39"/>
      <c r="D108" s="199" t="s">
        <v>208</v>
      </c>
      <c r="E108" s="39"/>
      <c r="F108" s="200" t="s">
        <v>282</v>
      </c>
      <c r="G108" s="39"/>
      <c r="H108" s="39"/>
      <c r="I108" s="196"/>
      <c r="J108" s="39"/>
      <c r="K108" s="39"/>
      <c r="L108" s="42"/>
      <c r="M108" s="197"/>
      <c r="N108" s="198"/>
      <c r="O108" s="67"/>
      <c r="P108" s="67"/>
      <c r="Q108" s="67"/>
      <c r="R108" s="67"/>
      <c r="S108" s="67"/>
      <c r="T108" s="68"/>
      <c r="U108" s="37"/>
      <c r="V108" s="37"/>
      <c r="W108" s="37"/>
      <c r="X108" s="37"/>
      <c r="Y108" s="37"/>
      <c r="Z108" s="37"/>
      <c r="AA108" s="37"/>
      <c r="AB108" s="37"/>
      <c r="AC108" s="37"/>
      <c r="AD108" s="37"/>
      <c r="AE108" s="37"/>
      <c r="AT108" s="20" t="s">
        <v>208</v>
      </c>
      <c r="AU108" s="20" t="s">
        <v>86</v>
      </c>
    </row>
    <row r="109" spans="1:65" s="13" customFormat="1" ht="33.75">
      <c r="B109" s="201"/>
      <c r="C109" s="202"/>
      <c r="D109" s="194" t="s">
        <v>210</v>
      </c>
      <c r="E109" s="203" t="s">
        <v>19</v>
      </c>
      <c r="F109" s="204" t="s">
        <v>1481</v>
      </c>
      <c r="G109" s="202"/>
      <c r="H109" s="203" t="s">
        <v>19</v>
      </c>
      <c r="I109" s="205"/>
      <c r="J109" s="202"/>
      <c r="K109" s="202"/>
      <c r="L109" s="206"/>
      <c r="M109" s="207"/>
      <c r="N109" s="208"/>
      <c r="O109" s="208"/>
      <c r="P109" s="208"/>
      <c r="Q109" s="208"/>
      <c r="R109" s="208"/>
      <c r="S109" s="208"/>
      <c r="T109" s="209"/>
      <c r="AT109" s="210" t="s">
        <v>210</v>
      </c>
      <c r="AU109" s="210" t="s">
        <v>86</v>
      </c>
      <c r="AV109" s="13" t="s">
        <v>84</v>
      </c>
      <c r="AW109" s="13" t="s">
        <v>37</v>
      </c>
      <c r="AX109" s="13" t="s">
        <v>77</v>
      </c>
      <c r="AY109" s="210" t="s">
        <v>197</v>
      </c>
    </row>
    <row r="110" spans="1:65" s="13" customFormat="1" ht="22.5">
      <c r="B110" s="201"/>
      <c r="C110" s="202"/>
      <c r="D110" s="194" t="s">
        <v>210</v>
      </c>
      <c r="E110" s="203" t="s">
        <v>19</v>
      </c>
      <c r="F110" s="204" t="s">
        <v>1482</v>
      </c>
      <c r="G110" s="202"/>
      <c r="H110" s="203" t="s">
        <v>19</v>
      </c>
      <c r="I110" s="205"/>
      <c r="J110" s="202"/>
      <c r="K110" s="202"/>
      <c r="L110" s="206"/>
      <c r="M110" s="207"/>
      <c r="N110" s="208"/>
      <c r="O110" s="208"/>
      <c r="P110" s="208"/>
      <c r="Q110" s="208"/>
      <c r="R110" s="208"/>
      <c r="S110" s="208"/>
      <c r="T110" s="209"/>
      <c r="AT110" s="210" t="s">
        <v>210</v>
      </c>
      <c r="AU110" s="210" t="s">
        <v>86</v>
      </c>
      <c r="AV110" s="13" t="s">
        <v>84</v>
      </c>
      <c r="AW110" s="13" t="s">
        <v>37</v>
      </c>
      <c r="AX110" s="13" t="s">
        <v>77</v>
      </c>
      <c r="AY110" s="210" t="s">
        <v>197</v>
      </c>
    </row>
    <row r="111" spans="1:65" s="14" customFormat="1" ht="11.25">
      <c r="B111" s="211"/>
      <c r="C111" s="212"/>
      <c r="D111" s="194" t="s">
        <v>210</v>
      </c>
      <c r="E111" s="213" t="s">
        <v>19</v>
      </c>
      <c r="F111" s="214" t="s">
        <v>1479</v>
      </c>
      <c r="G111" s="212"/>
      <c r="H111" s="215">
        <v>2.48</v>
      </c>
      <c r="I111" s="216"/>
      <c r="J111" s="212"/>
      <c r="K111" s="212"/>
      <c r="L111" s="217"/>
      <c r="M111" s="218"/>
      <c r="N111" s="219"/>
      <c r="O111" s="219"/>
      <c r="P111" s="219"/>
      <c r="Q111" s="219"/>
      <c r="R111" s="219"/>
      <c r="S111" s="219"/>
      <c r="T111" s="220"/>
      <c r="AT111" s="221" t="s">
        <v>210</v>
      </c>
      <c r="AU111" s="221" t="s">
        <v>86</v>
      </c>
      <c r="AV111" s="14" t="s">
        <v>86</v>
      </c>
      <c r="AW111" s="14" t="s">
        <v>37</v>
      </c>
      <c r="AX111" s="14" t="s">
        <v>84</v>
      </c>
      <c r="AY111" s="221" t="s">
        <v>197</v>
      </c>
    </row>
    <row r="112" spans="1:65" s="2" customFormat="1" ht="24.2" customHeight="1">
      <c r="A112" s="37"/>
      <c r="B112" s="38"/>
      <c r="C112" s="181" t="s">
        <v>204</v>
      </c>
      <c r="D112" s="181" t="s">
        <v>199</v>
      </c>
      <c r="E112" s="182" t="s">
        <v>515</v>
      </c>
      <c r="F112" s="183" t="s">
        <v>516</v>
      </c>
      <c r="G112" s="184" t="s">
        <v>259</v>
      </c>
      <c r="H112" s="185">
        <v>2.48</v>
      </c>
      <c r="I112" s="186"/>
      <c r="J112" s="187">
        <f>ROUND(I112*H112,2)</f>
        <v>0</v>
      </c>
      <c r="K112" s="183" t="s">
        <v>203</v>
      </c>
      <c r="L112" s="42"/>
      <c r="M112" s="188" t="s">
        <v>19</v>
      </c>
      <c r="N112" s="189" t="s">
        <v>48</v>
      </c>
      <c r="O112" s="67"/>
      <c r="P112" s="190">
        <f>O112*H112</f>
        <v>0</v>
      </c>
      <c r="Q112" s="190">
        <v>0</v>
      </c>
      <c r="R112" s="190">
        <f>Q112*H112</f>
        <v>0</v>
      </c>
      <c r="S112" s="190">
        <v>0</v>
      </c>
      <c r="T112" s="191">
        <f>S112*H112</f>
        <v>0</v>
      </c>
      <c r="U112" s="37"/>
      <c r="V112" s="37"/>
      <c r="W112" s="37"/>
      <c r="X112" s="37"/>
      <c r="Y112" s="37"/>
      <c r="Z112" s="37"/>
      <c r="AA112" s="37"/>
      <c r="AB112" s="37"/>
      <c r="AC112" s="37"/>
      <c r="AD112" s="37"/>
      <c r="AE112" s="37"/>
      <c r="AR112" s="192" t="s">
        <v>204</v>
      </c>
      <c r="AT112" s="192" t="s">
        <v>199</v>
      </c>
      <c r="AU112" s="192" t="s">
        <v>86</v>
      </c>
      <c r="AY112" s="20" t="s">
        <v>197</v>
      </c>
      <c r="BE112" s="193">
        <f>IF(N112="základní",J112,0)</f>
        <v>0</v>
      </c>
      <c r="BF112" s="193">
        <f>IF(N112="snížená",J112,0)</f>
        <v>0</v>
      </c>
      <c r="BG112" s="193">
        <f>IF(N112="zákl. přenesená",J112,0)</f>
        <v>0</v>
      </c>
      <c r="BH112" s="193">
        <f>IF(N112="sníž. přenesená",J112,0)</f>
        <v>0</v>
      </c>
      <c r="BI112" s="193">
        <f>IF(N112="nulová",J112,0)</f>
        <v>0</v>
      </c>
      <c r="BJ112" s="20" t="s">
        <v>84</v>
      </c>
      <c r="BK112" s="193">
        <f>ROUND(I112*H112,2)</f>
        <v>0</v>
      </c>
      <c r="BL112" s="20" t="s">
        <v>204</v>
      </c>
      <c r="BM112" s="192" t="s">
        <v>1483</v>
      </c>
    </row>
    <row r="113" spans="1:65" s="2" customFormat="1" ht="29.25">
      <c r="A113" s="37"/>
      <c r="B113" s="38"/>
      <c r="C113" s="39"/>
      <c r="D113" s="194" t="s">
        <v>206</v>
      </c>
      <c r="E113" s="39"/>
      <c r="F113" s="195" t="s">
        <v>518</v>
      </c>
      <c r="G113" s="39"/>
      <c r="H113" s="39"/>
      <c r="I113" s="196"/>
      <c r="J113" s="39"/>
      <c r="K113" s="39"/>
      <c r="L113" s="42"/>
      <c r="M113" s="197"/>
      <c r="N113" s="198"/>
      <c r="O113" s="67"/>
      <c r="P113" s="67"/>
      <c r="Q113" s="67"/>
      <c r="R113" s="67"/>
      <c r="S113" s="67"/>
      <c r="T113" s="68"/>
      <c r="U113" s="37"/>
      <c r="V113" s="37"/>
      <c r="W113" s="37"/>
      <c r="X113" s="37"/>
      <c r="Y113" s="37"/>
      <c r="Z113" s="37"/>
      <c r="AA113" s="37"/>
      <c r="AB113" s="37"/>
      <c r="AC113" s="37"/>
      <c r="AD113" s="37"/>
      <c r="AE113" s="37"/>
      <c r="AT113" s="20" t="s">
        <v>206</v>
      </c>
      <c r="AU113" s="20" t="s">
        <v>86</v>
      </c>
    </row>
    <row r="114" spans="1:65" s="2" customFormat="1" ht="11.25">
      <c r="A114" s="37"/>
      <c r="B114" s="38"/>
      <c r="C114" s="39"/>
      <c r="D114" s="199" t="s">
        <v>208</v>
      </c>
      <c r="E114" s="39"/>
      <c r="F114" s="200" t="s">
        <v>519</v>
      </c>
      <c r="G114" s="39"/>
      <c r="H114" s="39"/>
      <c r="I114" s="196"/>
      <c r="J114" s="39"/>
      <c r="K114" s="39"/>
      <c r="L114" s="42"/>
      <c r="M114" s="197"/>
      <c r="N114" s="198"/>
      <c r="O114" s="67"/>
      <c r="P114" s="67"/>
      <c r="Q114" s="67"/>
      <c r="R114" s="67"/>
      <c r="S114" s="67"/>
      <c r="T114" s="68"/>
      <c r="U114" s="37"/>
      <c r="V114" s="37"/>
      <c r="W114" s="37"/>
      <c r="X114" s="37"/>
      <c r="Y114" s="37"/>
      <c r="Z114" s="37"/>
      <c r="AA114" s="37"/>
      <c r="AB114" s="37"/>
      <c r="AC114" s="37"/>
      <c r="AD114" s="37"/>
      <c r="AE114" s="37"/>
      <c r="AT114" s="20" t="s">
        <v>208</v>
      </c>
      <c r="AU114" s="20" t="s">
        <v>86</v>
      </c>
    </row>
    <row r="115" spans="1:65" s="2" customFormat="1" ht="39">
      <c r="A115" s="37"/>
      <c r="B115" s="38"/>
      <c r="C115" s="39"/>
      <c r="D115" s="194" t="s">
        <v>252</v>
      </c>
      <c r="E115" s="39"/>
      <c r="F115" s="222" t="s">
        <v>520</v>
      </c>
      <c r="G115" s="39"/>
      <c r="H115" s="39"/>
      <c r="I115" s="196"/>
      <c r="J115" s="39"/>
      <c r="K115" s="39"/>
      <c r="L115" s="42"/>
      <c r="M115" s="197"/>
      <c r="N115" s="198"/>
      <c r="O115" s="67"/>
      <c r="P115" s="67"/>
      <c r="Q115" s="67"/>
      <c r="R115" s="67"/>
      <c r="S115" s="67"/>
      <c r="T115" s="68"/>
      <c r="U115" s="37"/>
      <c r="V115" s="37"/>
      <c r="W115" s="37"/>
      <c r="X115" s="37"/>
      <c r="Y115" s="37"/>
      <c r="Z115" s="37"/>
      <c r="AA115" s="37"/>
      <c r="AB115" s="37"/>
      <c r="AC115" s="37"/>
      <c r="AD115" s="37"/>
      <c r="AE115" s="37"/>
      <c r="AT115" s="20" t="s">
        <v>252</v>
      </c>
      <c r="AU115" s="20" t="s">
        <v>86</v>
      </c>
    </row>
    <row r="116" spans="1:65" s="13" customFormat="1" ht="22.5">
      <c r="B116" s="201"/>
      <c r="C116" s="202"/>
      <c r="D116" s="194" t="s">
        <v>210</v>
      </c>
      <c r="E116" s="203" t="s">
        <v>19</v>
      </c>
      <c r="F116" s="204" t="s">
        <v>1484</v>
      </c>
      <c r="G116" s="202"/>
      <c r="H116" s="203" t="s">
        <v>19</v>
      </c>
      <c r="I116" s="205"/>
      <c r="J116" s="202"/>
      <c r="K116" s="202"/>
      <c r="L116" s="206"/>
      <c r="M116" s="207"/>
      <c r="N116" s="208"/>
      <c r="O116" s="208"/>
      <c r="P116" s="208"/>
      <c r="Q116" s="208"/>
      <c r="R116" s="208"/>
      <c r="S116" s="208"/>
      <c r="T116" s="209"/>
      <c r="AT116" s="210" t="s">
        <v>210</v>
      </c>
      <c r="AU116" s="210" t="s">
        <v>86</v>
      </c>
      <c r="AV116" s="13" t="s">
        <v>84</v>
      </c>
      <c r="AW116" s="13" t="s">
        <v>37</v>
      </c>
      <c r="AX116" s="13" t="s">
        <v>77</v>
      </c>
      <c r="AY116" s="210" t="s">
        <v>197</v>
      </c>
    </row>
    <row r="117" spans="1:65" s="13" customFormat="1" ht="22.5">
      <c r="B117" s="201"/>
      <c r="C117" s="202"/>
      <c r="D117" s="194" t="s">
        <v>210</v>
      </c>
      <c r="E117" s="203" t="s">
        <v>19</v>
      </c>
      <c r="F117" s="204" t="s">
        <v>1485</v>
      </c>
      <c r="G117" s="202"/>
      <c r="H117" s="203" t="s">
        <v>19</v>
      </c>
      <c r="I117" s="205"/>
      <c r="J117" s="202"/>
      <c r="K117" s="202"/>
      <c r="L117" s="206"/>
      <c r="M117" s="207"/>
      <c r="N117" s="208"/>
      <c r="O117" s="208"/>
      <c r="P117" s="208"/>
      <c r="Q117" s="208"/>
      <c r="R117" s="208"/>
      <c r="S117" s="208"/>
      <c r="T117" s="209"/>
      <c r="AT117" s="210" t="s">
        <v>210</v>
      </c>
      <c r="AU117" s="210" t="s">
        <v>86</v>
      </c>
      <c r="AV117" s="13" t="s">
        <v>84</v>
      </c>
      <c r="AW117" s="13" t="s">
        <v>37</v>
      </c>
      <c r="AX117" s="13" t="s">
        <v>77</v>
      </c>
      <c r="AY117" s="210" t="s">
        <v>197</v>
      </c>
    </row>
    <row r="118" spans="1:65" s="14" customFormat="1" ht="11.25">
      <c r="B118" s="211"/>
      <c r="C118" s="212"/>
      <c r="D118" s="194" t="s">
        <v>210</v>
      </c>
      <c r="E118" s="213" t="s">
        <v>19</v>
      </c>
      <c r="F118" s="214" t="s">
        <v>1479</v>
      </c>
      <c r="G118" s="212"/>
      <c r="H118" s="215">
        <v>2.48</v>
      </c>
      <c r="I118" s="216"/>
      <c r="J118" s="212"/>
      <c r="K118" s="212"/>
      <c r="L118" s="217"/>
      <c r="M118" s="218"/>
      <c r="N118" s="219"/>
      <c r="O118" s="219"/>
      <c r="P118" s="219"/>
      <c r="Q118" s="219"/>
      <c r="R118" s="219"/>
      <c r="S118" s="219"/>
      <c r="T118" s="220"/>
      <c r="AT118" s="221" t="s">
        <v>210</v>
      </c>
      <c r="AU118" s="221" t="s">
        <v>86</v>
      </c>
      <c r="AV118" s="14" t="s">
        <v>86</v>
      </c>
      <c r="AW118" s="14" t="s">
        <v>37</v>
      </c>
      <c r="AX118" s="14" t="s">
        <v>84</v>
      </c>
      <c r="AY118" s="221" t="s">
        <v>197</v>
      </c>
    </row>
    <row r="119" spans="1:65" s="12" customFormat="1" ht="22.9" customHeight="1">
      <c r="B119" s="165"/>
      <c r="C119" s="166"/>
      <c r="D119" s="167" t="s">
        <v>76</v>
      </c>
      <c r="E119" s="179" t="s">
        <v>347</v>
      </c>
      <c r="F119" s="179" t="s">
        <v>523</v>
      </c>
      <c r="G119" s="166"/>
      <c r="H119" s="166"/>
      <c r="I119" s="169"/>
      <c r="J119" s="180">
        <f>BK119</f>
        <v>0</v>
      </c>
      <c r="K119" s="166"/>
      <c r="L119" s="171"/>
      <c r="M119" s="172"/>
      <c r="N119" s="173"/>
      <c r="O119" s="173"/>
      <c r="P119" s="174">
        <f>SUM(P120:P218)</f>
        <v>0</v>
      </c>
      <c r="Q119" s="173"/>
      <c r="R119" s="174">
        <f>SUM(R120:R218)</f>
        <v>17.468999999999998</v>
      </c>
      <c r="S119" s="173"/>
      <c r="T119" s="175">
        <f>SUM(T120:T218)</f>
        <v>0</v>
      </c>
      <c r="AR119" s="176" t="s">
        <v>84</v>
      </c>
      <c r="AT119" s="177" t="s">
        <v>76</v>
      </c>
      <c r="AU119" s="177" t="s">
        <v>84</v>
      </c>
      <c r="AY119" s="176" t="s">
        <v>197</v>
      </c>
      <c r="BK119" s="178">
        <f>SUM(BK120:BK218)</f>
        <v>0</v>
      </c>
    </row>
    <row r="120" spans="1:65" s="2" customFormat="1" ht="37.9" customHeight="1">
      <c r="A120" s="37"/>
      <c r="B120" s="38"/>
      <c r="C120" s="181" t="s">
        <v>237</v>
      </c>
      <c r="D120" s="181" t="s">
        <v>199</v>
      </c>
      <c r="E120" s="182" t="s">
        <v>524</v>
      </c>
      <c r="F120" s="183" t="s">
        <v>525</v>
      </c>
      <c r="G120" s="184" t="s">
        <v>202</v>
      </c>
      <c r="H120" s="185">
        <v>56</v>
      </c>
      <c r="I120" s="186"/>
      <c r="J120" s="187">
        <f>ROUND(I120*H120,2)</f>
        <v>0</v>
      </c>
      <c r="K120" s="183" t="s">
        <v>203</v>
      </c>
      <c r="L120" s="42"/>
      <c r="M120" s="188" t="s">
        <v>19</v>
      </c>
      <c r="N120" s="189" t="s">
        <v>48</v>
      </c>
      <c r="O120" s="67"/>
      <c r="P120" s="190">
        <f>O120*H120</f>
        <v>0</v>
      </c>
      <c r="Q120" s="190">
        <v>0</v>
      </c>
      <c r="R120" s="190">
        <f>Q120*H120</f>
        <v>0</v>
      </c>
      <c r="S120" s="190">
        <v>0</v>
      </c>
      <c r="T120" s="191">
        <f>S120*H120</f>
        <v>0</v>
      </c>
      <c r="U120" s="37"/>
      <c r="V120" s="37"/>
      <c r="W120" s="37"/>
      <c r="X120" s="37"/>
      <c r="Y120" s="37"/>
      <c r="Z120" s="37"/>
      <c r="AA120" s="37"/>
      <c r="AB120" s="37"/>
      <c r="AC120" s="37"/>
      <c r="AD120" s="37"/>
      <c r="AE120" s="37"/>
      <c r="AR120" s="192" t="s">
        <v>204</v>
      </c>
      <c r="AT120" s="192" t="s">
        <v>199</v>
      </c>
      <c r="AU120" s="192" t="s">
        <v>86</v>
      </c>
      <c r="AY120" s="20" t="s">
        <v>197</v>
      </c>
      <c r="BE120" s="193">
        <f>IF(N120="základní",J120,0)</f>
        <v>0</v>
      </c>
      <c r="BF120" s="193">
        <f>IF(N120="snížená",J120,0)</f>
        <v>0</v>
      </c>
      <c r="BG120" s="193">
        <f>IF(N120="zákl. přenesená",J120,0)</f>
        <v>0</v>
      </c>
      <c r="BH120" s="193">
        <f>IF(N120="sníž. přenesená",J120,0)</f>
        <v>0</v>
      </c>
      <c r="BI120" s="193">
        <f>IF(N120="nulová",J120,0)</f>
        <v>0</v>
      </c>
      <c r="BJ120" s="20" t="s">
        <v>84</v>
      </c>
      <c r="BK120" s="193">
        <f>ROUND(I120*H120,2)</f>
        <v>0</v>
      </c>
      <c r="BL120" s="20" t="s">
        <v>204</v>
      </c>
      <c r="BM120" s="192" t="s">
        <v>1332</v>
      </c>
    </row>
    <row r="121" spans="1:65" s="2" customFormat="1" ht="29.25">
      <c r="A121" s="37"/>
      <c r="B121" s="38"/>
      <c r="C121" s="39"/>
      <c r="D121" s="194" t="s">
        <v>206</v>
      </c>
      <c r="E121" s="39"/>
      <c r="F121" s="195" t="s">
        <v>527</v>
      </c>
      <c r="G121" s="39"/>
      <c r="H121" s="39"/>
      <c r="I121" s="196"/>
      <c r="J121" s="39"/>
      <c r="K121" s="39"/>
      <c r="L121" s="42"/>
      <c r="M121" s="197"/>
      <c r="N121" s="198"/>
      <c r="O121" s="67"/>
      <c r="P121" s="67"/>
      <c r="Q121" s="67"/>
      <c r="R121" s="67"/>
      <c r="S121" s="67"/>
      <c r="T121" s="68"/>
      <c r="U121" s="37"/>
      <c r="V121" s="37"/>
      <c r="W121" s="37"/>
      <c r="X121" s="37"/>
      <c r="Y121" s="37"/>
      <c r="Z121" s="37"/>
      <c r="AA121" s="37"/>
      <c r="AB121" s="37"/>
      <c r="AC121" s="37"/>
      <c r="AD121" s="37"/>
      <c r="AE121" s="37"/>
      <c r="AT121" s="20" t="s">
        <v>206</v>
      </c>
      <c r="AU121" s="20" t="s">
        <v>86</v>
      </c>
    </row>
    <row r="122" spans="1:65" s="2" customFormat="1" ht="11.25">
      <c r="A122" s="37"/>
      <c r="B122" s="38"/>
      <c r="C122" s="39"/>
      <c r="D122" s="199" t="s">
        <v>208</v>
      </c>
      <c r="E122" s="39"/>
      <c r="F122" s="200" t="s">
        <v>528</v>
      </c>
      <c r="G122" s="39"/>
      <c r="H122" s="39"/>
      <c r="I122" s="196"/>
      <c r="J122" s="39"/>
      <c r="K122" s="39"/>
      <c r="L122" s="42"/>
      <c r="M122" s="197"/>
      <c r="N122" s="198"/>
      <c r="O122" s="67"/>
      <c r="P122" s="67"/>
      <c r="Q122" s="67"/>
      <c r="R122" s="67"/>
      <c r="S122" s="67"/>
      <c r="T122" s="68"/>
      <c r="U122" s="37"/>
      <c r="V122" s="37"/>
      <c r="W122" s="37"/>
      <c r="X122" s="37"/>
      <c r="Y122" s="37"/>
      <c r="Z122" s="37"/>
      <c r="AA122" s="37"/>
      <c r="AB122" s="37"/>
      <c r="AC122" s="37"/>
      <c r="AD122" s="37"/>
      <c r="AE122" s="37"/>
      <c r="AT122" s="20" t="s">
        <v>208</v>
      </c>
      <c r="AU122" s="20" t="s">
        <v>86</v>
      </c>
    </row>
    <row r="123" spans="1:65" s="13" customFormat="1" ht="22.5">
      <c r="B123" s="201"/>
      <c r="C123" s="202"/>
      <c r="D123" s="194" t="s">
        <v>210</v>
      </c>
      <c r="E123" s="203" t="s">
        <v>19</v>
      </c>
      <c r="F123" s="204" t="s">
        <v>1333</v>
      </c>
      <c r="G123" s="202"/>
      <c r="H123" s="203" t="s">
        <v>19</v>
      </c>
      <c r="I123" s="205"/>
      <c r="J123" s="202"/>
      <c r="K123" s="202"/>
      <c r="L123" s="206"/>
      <c r="M123" s="207"/>
      <c r="N123" s="208"/>
      <c r="O123" s="208"/>
      <c r="P123" s="208"/>
      <c r="Q123" s="208"/>
      <c r="R123" s="208"/>
      <c r="S123" s="208"/>
      <c r="T123" s="209"/>
      <c r="AT123" s="210" t="s">
        <v>210</v>
      </c>
      <c r="AU123" s="210" t="s">
        <v>86</v>
      </c>
      <c r="AV123" s="13" t="s">
        <v>84</v>
      </c>
      <c r="AW123" s="13" t="s">
        <v>37</v>
      </c>
      <c r="AX123" s="13" t="s">
        <v>77</v>
      </c>
      <c r="AY123" s="210" t="s">
        <v>197</v>
      </c>
    </row>
    <row r="124" spans="1:65" s="14" customFormat="1" ht="11.25">
      <c r="B124" s="211"/>
      <c r="C124" s="212"/>
      <c r="D124" s="194" t="s">
        <v>210</v>
      </c>
      <c r="E124" s="213" t="s">
        <v>19</v>
      </c>
      <c r="F124" s="214" t="s">
        <v>1331</v>
      </c>
      <c r="G124" s="212"/>
      <c r="H124" s="215">
        <v>56</v>
      </c>
      <c r="I124" s="216"/>
      <c r="J124" s="212"/>
      <c r="K124" s="212"/>
      <c r="L124" s="217"/>
      <c r="M124" s="218"/>
      <c r="N124" s="219"/>
      <c r="O124" s="219"/>
      <c r="P124" s="219"/>
      <c r="Q124" s="219"/>
      <c r="R124" s="219"/>
      <c r="S124" s="219"/>
      <c r="T124" s="220"/>
      <c r="AT124" s="221" t="s">
        <v>210</v>
      </c>
      <c r="AU124" s="221" t="s">
        <v>86</v>
      </c>
      <c r="AV124" s="14" t="s">
        <v>86</v>
      </c>
      <c r="AW124" s="14" t="s">
        <v>37</v>
      </c>
      <c r="AX124" s="14" t="s">
        <v>84</v>
      </c>
      <c r="AY124" s="221" t="s">
        <v>197</v>
      </c>
    </row>
    <row r="125" spans="1:65" s="2" customFormat="1" ht="24.2" customHeight="1">
      <c r="A125" s="37"/>
      <c r="B125" s="38"/>
      <c r="C125" s="181" t="s">
        <v>246</v>
      </c>
      <c r="D125" s="181" t="s">
        <v>199</v>
      </c>
      <c r="E125" s="182" t="s">
        <v>1334</v>
      </c>
      <c r="F125" s="183" t="s">
        <v>1335</v>
      </c>
      <c r="G125" s="184" t="s">
        <v>202</v>
      </c>
      <c r="H125" s="185">
        <v>56</v>
      </c>
      <c r="I125" s="186"/>
      <c r="J125" s="187">
        <f>ROUND(I125*H125,2)</f>
        <v>0</v>
      </c>
      <c r="K125" s="183" t="s">
        <v>469</v>
      </c>
      <c r="L125" s="42"/>
      <c r="M125" s="188" t="s">
        <v>19</v>
      </c>
      <c r="N125" s="189" t="s">
        <v>48</v>
      </c>
      <c r="O125" s="67"/>
      <c r="P125" s="190">
        <f>O125*H125</f>
        <v>0</v>
      </c>
      <c r="Q125" s="190">
        <v>0</v>
      </c>
      <c r="R125" s="190">
        <f>Q125*H125</f>
        <v>0</v>
      </c>
      <c r="S125" s="190">
        <v>0</v>
      </c>
      <c r="T125" s="191">
        <f>S125*H125</f>
        <v>0</v>
      </c>
      <c r="U125" s="37"/>
      <c r="V125" s="37"/>
      <c r="W125" s="37"/>
      <c r="X125" s="37"/>
      <c r="Y125" s="37"/>
      <c r="Z125" s="37"/>
      <c r="AA125" s="37"/>
      <c r="AB125" s="37"/>
      <c r="AC125" s="37"/>
      <c r="AD125" s="37"/>
      <c r="AE125" s="37"/>
      <c r="AR125" s="192" t="s">
        <v>204</v>
      </c>
      <c r="AT125" s="192" t="s">
        <v>199</v>
      </c>
      <c r="AU125" s="192" t="s">
        <v>86</v>
      </c>
      <c r="AY125" s="20" t="s">
        <v>197</v>
      </c>
      <c r="BE125" s="193">
        <f>IF(N125="základní",J125,0)</f>
        <v>0</v>
      </c>
      <c r="BF125" s="193">
        <f>IF(N125="snížená",J125,0)</f>
        <v>0</v>
      </c>
      <c r="BG125" s="193">
        <f>IF(N125="zákl. přenesená",J125,0)</f>
        <v>0</v>
      </c>
      <c r="BH125" s="193">
        <f>IF(N125="sníž. přenesená",J125,0)</f>
        <v>0</v>
      </c>
      <c r="BI125" s="193">
        <f>IF(N125="nulová",J125,0)</f>
        <v>0</v>
      </c>
      <c r="BJ125" s="20" t="s">
        <v>84</v>
      </c>
      <c r="BK125" s="193">
        <f>ROUND(I125*H125,2)</f>
        <v>0</v>
      </c>
      <c r="BL125" s="20" t="s">
        <v>204</v>
      </c>
      <c r="BM125" s="192" t="s">
        <v>1336</v>
      </c>
    </row>
    <row r="126" spans="1:65" s="2" customFormat="1" ht="19.5">
      <c r="A126" s="37"/>
      <c r="B126" s="38"/>
      <c r="C126" s="39"/>
      <c r="D126" s="194" t="s">
        <v>206</v>
      </c>
      <c r="E126" s="39"/>
      <c r="F126" s="195" t="s">
        <v>1335</v>
      </c>
      <c r="G126" s="39"/>
      <c r="H126" s="39"/>
      <c r="I126" s="196"/>
      <c r="J126" s="39"/>
      <c r="K126" s="39"/>
      <c r="L126" s="42"/>
      <c r="M126" s="197"/>
      <c r="N126" s="198"/>
      <c r="O126" s="67"/>
      <c r="P126" s="67"/>
      <c r="Q126" s="67"/>
      <c r="R126" s="67"/>
      <c r="S126" s="67"/>
      <c r="T126" s="68"/>
      <c r="U126" s="37"/>
      <c r="V126" s="37"/>
      <c r="W126" s="37"/>
      <c r="X126" s="37"/>
      <c r="Y126" s="37"/>
      <c r="Z126" s="37"/>
      <c r="AA126" s="37"/>
      <c r="AB126" s="37"/>
      <c r="AC126" s="37"/>
      <c r="AD126" s="37"/>
      <c r="AE126" s="37"/>
      <c r="AT126" s="20" t="s">
        <v>206</v>
      </c>
      <c r="AU126" s="20" t="s">
        <v>86</v>
      </c>
    </row>
    <row r="127" spans="1:65" s="13" customFormat="1" ht="22.5">
      <c r="B127" s="201"/>
      <c r="C127" s="202"/>
      <c r="D127" s="194" t="s">
        <v>210</v>
      </c>
      <c r="E127" s="203" t="s">
        <v>19</v>
      </c>
      <c r="F127" s="204" t="s">
        <v>1337</v>
      </c>
      <c r="G127" s="202"/>
      <c r="H127" s="203" t="s">
        <v>19</v>
      </c>
      <c r="I127" s="205"/>
      <c r="J127" s="202"/>
      <c r="K127" s="202"/>
      <c r="L127" s="206"/>
      <c r="M127" s="207"/>
      <c r="N127" s="208"/>
      <c r="O127" s="208"/>
      <c r="P127" s="208"/>
      <c r="Q127" s="208"/>
      <c r="R127" s="208"/>
      <c r="S127" s="208"/>
      <c r="T127" s="209"/>
      <c r="AT127" s="210" t="s">
        <v>210</v>
      </c>
      <c r="AU127" s="210" t="s">
        <v>86</v>
      </c>
      <c r="AV127" s="13" t="s">
        <v>84</v>
      </c>
      <c r="AW127" s="13" t="s">
        <v>37</v>
      </c>
      <c r="AX127" s="13" t="s">
        <v>77</v>
      </c>
      <c r="AY127" s="210" t="s">
        <v>197</v>
      </c>
    </row>
    <row r="128" spans="1:65" s="14" customFormat="1" ht="11.25">
      <c r="B128" s="211"/>
      <c r="C128" s="212"/>
      <c r="D128" s="194" t="s">
        <v>210</v>
      </c>
      <c r="E128" s="213" t="s">
        <v>19</v>
      </c>
      <c r="F128" s="214" t="s">
        <v>1331</v>
      </c>
      <c r="G128" s="212"/>
      <c r="H128" s="215">
        <v>56</v>
      </c>
      <c r="I128" s="216"/>
      <c r="J128" s="212"/>
      <c r="K128" s="212"/>
      <c r="L128" s="217"/>
      <c r="M128" s="218"/>
      <c r="N128" s="219"/>
      <c r="O128" s="219"/>
      <c r="P128" s="219"/>
      <c r="Q128" s="219"/>
      <c r="R128" s="219"/>
      <c r="S128" s="219"/>
      <c r="T128" s="220"/>
      <c r="AT128" s="221" t="s">
        <v>210</v>
      </c>
      <c r="AU128" s="221" t="s">
        <v>86</v>
      </c>
      <c r="AV128" s="14" t="s">
        <v>86</v>
      </c>
      <c r="AW128" s="14" t="s">
        <v>37</v>
      </c>
      <c r="AX128" s="14" t="s">
        <v>84</v>
      </c>
      <c r="AY128" s="221" t="s">
        <v>197</v>
      </c>
    </row>
    <row r="129" spans="1:65" s="2" customFormat="1" ht="16.5" customHeight="1">
      <c r="A129" s="37"/>
      <c r="B129" s="38"/>
      <c r="C129" s="237" t="s">
        <v>256</v>
      </c>
      <c r="D129" s="237" t="s">
        <v>452</v>
      </c>
      <c r="E129" s="238" t="s">
        <v>1338</v>
      </c>
      <c r="F129" s="239" t="s">
        <v>1339</v>
      </c>
      <c r="G129" s="240" t="s">
        <v>323</v>
      </c>
      <c r="H129" s="241">
        <v>5.1449999999999996</v>
      </c>
      <c r="I129" s="242"/>
      <c r="J129" s="243">
        <f>ROUND(I129*H129,2)</f>
        <v>0</v>
      </c>
      <c r="K129" s="239" t="s">
        <v>203</v>
      </c>
      <c r="L129" s="244"/>
      <c r="M129" s="245" t="s">
        <v>19</v>
      </c>
      <c r="N129" s="246" t="s">
        <v>48</v>
      </c>
      <c r="O129" s="67"/>
      <c r="P129" s="190">
        <f>O129*H129</f>
        <v>0</v>
      </c>
      <c r="Q129" s="190">
        <v>1</v>
      </c>
      <c r="R129" s="190">
        <f>Q129*H129</f>
        <v>5.1449999999999996</v>
      </c>
      <c r="S129" s="190">
        <v>0</v>
      </c>
      <c r="T129" s="191">
        <f>S129*H129</f>
        <v>0</v>
      </c>
      <c r="U129" s="37"/>
      <c r="V129" s="37"/>
      <c r="W129" s="37"/>
      <c r="X129" s="37"/>
      <c r="Y129" s="37"/>
      <c r="Z129" s="37"/>
      <c r="AA129" s="37"/>
      <c r="AB129" s="37"/>
      <c r="AC129" s="37"/>
      <c r="AD129" s="37"/>
      <c r="AE129" s="37"/>
      <c r="AR129" s="192" t="s">
        <v>265</v>
      </c>
      <c r="AT129" s="192" t="s">
        <v>452</v>
      </c>
      <c r="AU129" s="192" t="s">
        <v>86</v>
      </c>
      <c r="AY129" s="20" t="s">
        <v>197</v>
      </c>
      <c r="BE129" s="193">
        <f>IF(N129="základní",J129,0)</f>
        <v>0</v>
      </c>
      <c r="BF129" s="193">
        <f>IF(N129="snížená",J129,0)</f>
        <v>0</v>
      </c>
      <c r="BG129" s="193">
        <f>IF(N129="zákl. přenesená",J129,0)</f>
        <v>0</v>
      </c>
      <c r="BH129" s="193">
        <f>IF(N129="sníž. přenesená",J129,0)</f>
        <v>0</v>
      </c>
      <c r="BI129" s="193">
        <f>IF(N129="nulová",J129,0)</f>
        <v>0</v>
      </c>
      <c r="BJ129" s="20" t="s">
        <v>84</v>
      </c>
      <c r="BK129" s="193">
        <f>ROUND(I129*H129,2)</f>
        <v>0</v>
      </c>
      <c r="BL129" s="20" t="s">
        <v>204</v>
      </c>
      <c r="BM129" s="192" t="s">
        <v>1340</v>
      </c>
    </row>
    <row r="130" spans="1:65" s="2" customFormat="1" ht="11.25">
      <c r="A130" s="37"/>
      <c r="B130" s="38"/>
      <c r="C130" s="39"/>
      <c r="D130" s="194" t="s">
        <v>206</v>
      </c>
      <c r="E130" s="39"/>
      <c r="F130" s="195" t="s">
        <v>1339</v>
      </c>
      <c r="G130" s="39"/>
      <c r="H130" s="39"/>
      <c r="I130" s="196"/>
      <c r="J130" s="39"/>
      <c r="K130" s="39"/>
      <c r="L130" s="42"/>
      <c r="M130" s="197"/>
      <c r="N130" s="198"/>
      <c r="O130" s="67"/>
      <c r="P130" s="67"/>
      <c r="Q130" s="67"/>
      <c r="R130" s="67"/>
      <c r="S130" s="67"/>
      <c r="T130" s="68"/>
      <c r="U130" s="37"/>
      <c r="V130" s="37"/>
      <c r="W130" s="37"/>
      <c r="X130" s="37"/>
      <c r="Y130" s="37"/>
      <c r="Z130" s="37"/>
      <c r="AA130" s="37"/>
      <c r="AB130" s="37"/>
      <c r="AC130" s="37"/>
      <c r="AD130" s="37"/>
      <c r="AE130" s="37"/>
      <c r="AT130" s="20" t="s">
        <v>206</v>
      </c>
      <c r="AU130" s="20" t="s">
        <v>86</v>
      </c>
    </row>
    <row r="131" spans="1:65" s="13" customFormat="1" ht="11.25">
      <c r="B131" s="201"/>
      <c r="C131" s="202"/>
      <c r="D131" s="194" t="s">
        <v>210</v>
      </c>
      <c r="E131" s="203" t="s">
        <v>19</v>
      </c>
      <c r="F131" s="204" t="s">
        <v>1341</v>
      </c>
      <c r="G131" s="202"/>
      <c r="H131" s="203" t="s">
        <v>19</v>
      </c>
      <c r="I131" s="205"/>
      <c r="J131" s="202"/>
      <c r="K131" s="202"/>
      <c r="L131" s="206"/>
      <c r="M131" s="207"/>
      <c r="N131" s="208"/>
      <c r="O131" s="208"/>
      <c r="P131" s="208"/>
      <c r="Q131" s="208"/>
      <c r="R131" s="208"/>
      <c r="S131" s="208"/>
      <c r="T131" s="209"/>
      <c r="AT131" s="210" t="s">
        <v>210</v>
      </c>
      <c r="AU131" s="210" t="s">
        <v>86</v>
      </c>
      <c r="AV131" s="13" t="s">
        <v>84</v>
      </c>
      <c r="AW131" s="13" t="s">
        <v>37</v>
      </c>
      <c r="AX131" s="13" t="s">
        <v>77</v>
      </c>
      <c r="AY131" s="210" t="s">
        <v>197</v>
      </c>
    </row>
    <row r="132" spans="1:65" s="14" customFormat="1" ht="11.25">
      <c r="B132" s="211"/>
      <c r="C132" s="212"/>
      <c r="D132" s="194" t="s">
        <v>210</v>
      </c>
      <c r="E132" s="213" t="s">
        <v>19</v>
      </c>
      <c r="F132" s="214" t="s">
        <v>1343</v>
      </c>
      <c r="G132" s="212"/>
      <c r="H132" s="215">
        <v>5.1449999999999996</v>
      </c>
      <c r="I132" s="216"/>
      <c r="J132" s="212"/>
      <c r="K132" s="212"/>
      <c r="L132" s="217"/>
      <c r="M132" s="218"/>
      <c r="N132" s="219"/>
      <c r="O132" s="219"/>
      <c r="P132" s="219"/>
      <c r="Q132" s="219"/>
      <c r="R132" s="219"/>
      <c r="S132" s="219"/>
      <c r="T132" s="220"/>
      <c r="AT132" s="221" t="s">
        <v>210</v>
      </c>
      <c r="AU132" s="221" t="s">
        <v>86</v>
      </c>
      <c r="AV132" s="14" t="s">
        <v>86</v>
      </c>
      <c r="AW132" s="14" t="s">
        <v>37</v>
      </c>
      <c r="AX132" s="14" t="s">
        <v>84</v>
      </c>
      <c r="AY132" s="221" t="s">
        <v>197</v>
      </c>
    </row>
    <row r="133" spans="1:65" s="2" customFormat="1" ht="24.2" customHeight="1">
      <c r="A133" s="37"/>
      <c r="B133" s="38"/>
      <c r="C133" s="181" t="s">
        <v>265</v>
      </c>
      <c r="D133" s="181" t="s">
        <v>199</v>
      </c>
      <c r="E133" s="182" t="s">
        <v>536</v>
      </c>
      <c r="F133" s="183" t="s">
        <v>537</v>
      </c>
      <c r="G133" s="184" t="s">
        <v>202</v>
      </c>
      <c r="H133" s="185">
        <v>56</v>
      </c>
      <c r="I133" s="186"/>
      <c r="J133" s="187">
        <f>ROUND(I133*H133,2)</f>
        <v>0</v>
      </c>
      <c r="K133" s="183" t="s">
        <v>203</v>
      </c>
      <c r="L133" s="42"/>
      <c r="M133" s="188" t="s">
        <v>19</v>
      </c>
      <c r="N133" s="189" t="s">
        <v>48</v>
      </c>
      <c r="O133" s="67"/>
      <c r="P133" s="190">
        <f>O133*H133</f>
        <v>0</v>
      </c>
      <c r="Q133" s="190">
        <v>0</v>
      </c>
      <c r="R133" s="190">
        <f>Q133*H133</f>
        <v>0</v>
      </c>
      <c r="S133" s="190">
        <v>0</v>
      </c>
      <c r="T133" s="191">
        <f>S133*H133</f>
        <v>0</v>
      </c>
      <c r="U133" s="37"/>
      <c r="V133" s="37"/>
      <c r="W133" s="37"/>
      <c r="X133" s="37"/>
      <c r="Y133" s="37"/>
      <c r="Z133" s="37"/>
      <c r="AA133" s="37"/>
      <c r="AB133" s="37"/>
      <c r="AC133" s="37"/>
      <c r="AD133" s="37"/>
      <c r="AE133" s="37"/>
      <c r="AR133" s="192" t="s">
        <v>204</v>
      </c>
      <c r="AT133" s="192" t="s">
        <v>199</v>
      </c>
      <c r="AU133" s="192" t="s">
        <v>86</v>
      </c>
      <c r="AY133" s="20" t="s">
        <v>197</v>
      </c>
      <c r="BE133" s="193">
        <f>IF(N133="základní",J133,0)</f>
        <v>0</v>
      </c>
      <c r="BF133" s="193">
        <f>IF(N133="snížená",J133,0)</f>
        <v>0</v>
      </c>
      <c r="BG133" s="193">
        <f>IF(N133="zákl. přenesená",J133,0)</f>
        <v>0</v>
      </c>
      <c r="BH133" s="193">
        <f>IF(N133="sníž. přenesená",J133,0)</f>
        <v>0</v>
      </c>
      <c r="BI133" s="193">
        <f>IF(N133="nulová",J133,0)</f>
        <v>0</v>
      </c>
      <c r="BJ133" s="20" t="s">
        <v>84</v>
      </c>
      <c r="BK133" s="193">
        <f>ROUND(I133*H133,2)</f>
        <v>0</v>
      </c>
      <c r="BL133" s="20" t="s">
        <v>204</v>
      </c>
      <c r="BM133" s="192" t="s">
        <v>1486</v>
      </c>
    </row>
    <row r="134" spans="1:65" s="2" customFormat="1" ht="19.5">
      <c r="A134" s="37"/>
      <c r="B134" s="38"/>
      <c r="C134" s="39"/>
      <c r="D134" s="194" t="s">
        <v>206</v>
      </c>
      <c r="E134" s="39"/>
      <c r="F134" s="195" t="s">
        <v>539</v>
      </c>
      <c r="G134" s="39"/>
      <c r="H134" s="39"/>
      <c r="I134" s="196"/>
      <c r="J134" s="39"/>
      <c r="K134" s="39"/>
      <c r="L134" s="42"/>
      <c r="M134" s="197"/>
      <c r="N134" s="198"/>
      <c r="O134" s="67"/>
      <c r="P134" s="67"/>
      <c r="Q134" s="67"/>
      <c r="R134" s="67"/>
      <c r="S134" s="67"/>
      <c r="T134" s="68"/>
      <c r="U134" s="37"/>
      <c r="V134" s="37"/>
      <c r="W134" s="37"/>
      <c r="X134" s="37"/>
      <c r="Y134" s="37"/>
      <c r="Z134" s="37"/>
      <c r="AA134" s="37"/>
      <c r="AB134" s="37"/>
      <c r="AC134" s="37"/>
      <c r="AD134" s="37"/>
      <c r="AE134" s="37"/>
      <c r="AT134" s="20" t="s">
        <v>206</v>
      </c>
      <c r="AU134" s="20" t="s">
        <v>86</v>
      </c>
    </row>
    <row r="135" spans="1:65" s="2" customFormat="1" ht="11.25">
      <c r="A135" s="37"/>
      <c r="B135" s="38"/>
      <c r="C135" s="39"/>
      <c r="D135" s="199" t="s">
        <v>208</v>
      </c>
      <c r="E135" s="39"/>
      <c r="F135" s="200" t="s">
        <v>540</v>
      </c>
      <c r="G135" s="39"/>
      <c r="H135" s="39"/>
      <c r="I135" s="196"/>
      <c r="J135" s="39"/>
      <c r="K135" s="39"/>
      <c r="L135" s="42"/>
      <c r="M135" s="197"/>
      <c r="N135" s="198"/>
      <c r="O135" s="67"/>
      <c r="P135" s="67"/>
      <c r="Q135" s="67"/>
      <c r="R135" s="67"/>
      <c r="S135" s="67"/>
      <c r="T135" s="68"/>
      <c r="U135" s="37"/>
      <c r="V135" s="37"/>
      <c r="W135" s="37"/>
      <c r="X135" s="37"/>
      <c r="Y135" s="37"/>
      <c r="Z135" s="37"/>
      <c r="AA135" s="37"/>
      <c r="AB135" s="37"/>
      <c r="AC135" s="37"/>
      <c r="AD135" s="37"/>
      <c r="AE135" s="37"/>
      <c r="AT135" s="20" t="s">
        <v>208</v>
      </c>
      <c r="AU135" s="20" t="s">
        <v>86</v>
      </c>
    </row>
    <row r="136" spans="1:65" s="13" customFormat="1" ht="22.5">
      <c r="B136" s="201"/>
      <c r="C136" s="202"/>
      <c r="D136" s="194" t="s">
        <v>210</v>
      </c>
      <c r="E136" s="203" t="s">
        <v>19</v>
      </c>
      <c r="F136" s="204" t="s">
        <v>1487</v>
      </c>
      <c r="G136" s="202"/>
      <c r="H136" s="203" t="s">
        <v>19</v>
      </c>
      <c r="I136" s="205"/>
      <c r="J136" s="202"/>
      <c r="K136" s="202"/>
      <c r="L136" s="206"/>
      <c r="M136" s="207"/>
      <c r="N136" s="208"/>
      <c r="O136" s="208"/>
      <c r="P136" s="208"/>
      <c r="Q136" s="208"/>
      <c r="R136" s="208"/>
      <c r="S136" s="208"/>
      <c r="T136" s="209"/>
      <c r="AT136" s="210" t="s">
        <v>210</v>
      </c>
      <c r="AU136" s="210" t="s">
        <v>86</v>
      </c>
      <c r="AV136" s="13" t="s">
        <v>84</v>
      </c>
      <c r="AW136" s="13" t="s">
        <v>37</v>
      </c>
      <c r="AX136" s="13" t="s">
        <v>77</v>
      </c>
      <c r="AY136" s="210" t="s">
        <v>197</v>
      </c>
    </row>
    <row r="137" spans="1:65" s="13" customFormat="1" ht="11.25">
      <c r="B137" s="201"/>
      <c r="C137" s="202"/>
      <c r="D137" s="194" t="s">
        <v>210</v>
      </c>
      <c r="E137" s="203" t="s">
        <v>19</v>
      </c>
      <c r="F137" s="204" t="s">
        <v>1346</v>
      </c>
      <c r="G137" s="202"/>
      <c r="H137" s="203" t="s">
        <v>19</v>
      </c>
      <c r="I137" s="205"/>
      <c r="J137" s="202"/>
      <c r="K137" s="202"/>
      <c r="L137" s="206"/>
      <c r="M137" s="207"/>
      <c r="N137" s="208"/>
      <c r="O137" s="208"/>
      <c r="P137" s="208"/>
      <c r="Q137" s="208"/>
      <c r="R137" s="208"/>
      <c r="S137" s="208"/>
      <c r="T137" s="209"/>
      <c r="AT137" s="210" t="s">
        <v>210</v>
      </c>
      <c r="AU137" s="210" t="s">
        <v>86</v>
      </c>
      <c r="AV137" s="13" t="s">
        <v>84</v>
      </c>
      <c r="AW137" s="13" t="s">
        <v>37</v>
      </c>
      <c r="AX137" s="13" t="s">
        <v>77</v>
      </c>
      <c r="AY137" s="210" t="s">
        <v>197</v>
      </c>
    </row>
    <row r="138" spans="1:65" s="14" customFormat="1" ht="11.25">
      <c r="B138" s="211"/>
      <c r="C138" s="212"/>
      <c r="D138" s="194" t="s">
        <v>210</v>
      </c>
      <c r="E138" s="213" t="s">
        <v>19</v>
      </c>
      <c r="F138" s="214" t="s">
        <v>1331</v>
      </c>
      <c r="G138" s="212"/>
      <c r="H138" s="215">
        <v>56</v>
      </c>
      <c r="I138" s="216"/>
      <c r="J138" s="212"/>
      <c r="K138" s="212"/>
      <c r="L138" s="217"/>
      <c r="M138" s="218"/>
      <c r="N138" s="219"/>
      <c r="O138" s="219"/>
      <c r="P138" s="219"/>
      <c r="Q138" s="219"/>
      <c r="R138" s="219"/>
      <c r="S138" s="219"/>
      <c r="T138" s="220"/>
      <c r="AT138" s="221" t="s">
        <v>210</v>
      </c>
      <c r="AU138" s="221" t="s">
        <v>86</v>
      </c>
      <c r="AV138" s="14" t="s">
        <v>86</v>
      </c>
      <c r="AW138" s="14" t="s">
        <v>37</v>
      </c>
      <c r="AX138" s="14" t="s">
        <v>84</v>
      </c>
      <c r="AY138" s="221" t="s">
        <v>197</v>
      </c>
    </row>
    <row r="139" spans="1:65" s="2" customFormat="1" ht="24.2" customHeight="1">
      <c r="A139" s="37"/>
      <c r="B139" s="38"/>
      <c r="C139" s="237" t="s">
        <v>273</v>
      </c>
      <c r="D139" s="237" t="s">
        <v>452</v>
      </c>
      <c r="E139" s="238" t="s">
        <v>1347</v>
      </c>
      <c r="F139" s="239" t="s">
        <v>1348</v>
      </c>
      <c r="G139" s="240" t="s">
        <v>323</v>
      </c>
      <c r="H139" s="241">
        <v>7.28</v>
      </c>
      <c r="I139" s="242"/>
      <c r="J139" s="243">
        <f>ROUND(I139*H139,2)</f>
        <v>0</v>
      </c>
      <c r="K139" s="239" t="s">
        <v>217</v>
      </c>
      <c r="L139" s="244"/>
      <c r="M139" s="245" t="s">
        <v>19</v>
      </c>
      <c r="N139" s="246" t="s">
        <v>48</v>
      </c>
      <c r="O139" s="67"/>
      <c r="P139" s="190">
        <f>O139*H139</f>
        <v>0</v>
      </c>
      <c r="Q139" s="190">
        <v>1</v>
      </c>
      <c r="R139" s="190">
        <f>Q139*H139</f>
        <v>7.28</v>
      </c>
      <c r="S139" s="190">
        <v>0</v>
      </c>
      <c r="T139" s="191">
        <f>S139*H139</f>
        <v>0</v>
      </c>
      <c r="U139" s="37"/>
      <c r="V139" s="37"/>
      <c r="W139" s="37"/>
      <c r="X139" s="37"/>
      <c r="Y139" s="37"/>
      <c r="Z139" s="37"/>
      <c r="AA139" s="37"/>
      <c r="AB139" s="37"/>
      <c r="AC139" s="37"/>
      <c r="AD139" s="37"/>
      <c r="AE139" s="37"/>
      <c r="AR139" s="192" t="s">
        <v>265</v>
      </c>
      <c r="AT139" s="192" t="s">
        <v>452</v>
      </c>
      <c r="AU139" s="192" t="s">
        <v>86</v>
      </c>
      <c r="AY139" s="20" t="s">
        <v>197</v>
      </c>
      <c r="BE139" s="193">
        <f>IF(N139="základní",J139,0)</f>
        <v>0</v>
      </c>
      <c r="BF139" s="193">
        <f>IF(N139="snížená",J139,0)</f>
        <v>0</v>
      </c>
      <c r="BG139" s="193">
        <f>IF(N139="zákl. přenesená",J139,0)</f>
        <v>0</v>
      </c>
      <c r="BH139" s="193">
        <f>IF(N139="sníž. přenesená",J139,0)</f>
        <v>0</v>
      </c>
      <c r="BI139" s="193">
        <f>IF(N139="nulová",J139,0)</f>
        <v>0</v>
      </c>
      <c r="BJ139" s="20" t="s">
        <v>84</v>
      </c>
      <c r="BK139" s="193">
        <f>ROUND(I139*H139,2)</f>
        <v>0</v>
      </c>
      <c r="BL139" s="20" t="s">
        <v>204</v>
      </c>
      <c r="BM139" s="192" t="s">
        <v>1488</v>
      </c>
    </row>
    <row r="140" spans="1:65" s="2" customFormat="1" ht="11.25">
      <c r="A140" s="37"/>
      <c r="B140" s="38"/>
      <c r="C140" s="39"/>
      <c r="D140" s="194" t="s">
        <v>206</v>
      </c>
      <c r="E140" s="39"/>
      <c r="F140" s="195" t="s">
        <v>1348</v>
      </c>
      <c r="G140" s="39"/>
      <c r="H140" s="39"/>
      <c r="I140" s="196"/>
      <c r="J140" s="39"/>
      <c r="K140" s="39"/>
      <c r="L140" s="42"/>
      <c r="M140" s="197"/>
      <c r="N140" s="198"/>
      <c r="O140" s="67"/>
      <c r="P140" s="67"/>
      <c r="Q140" s="67"/>
      <c r="R140" s="67"/>
      <c r="S140" s="67"/>
      <c r="T140" s="68"/>
      <c r="U140" s="37"/>
      <c r="V140" s="37"/>
      <c r="W140" s="37"/>
      <c r="X140" s="37"/>
      <c r="Y140" s="37"/>
      <c r="Z140" s="37"/>
      <c r="AA140" s="37"/>
      <c r="AB140" s="37"/>
      <c r="AC140" s="37"/>
      <c r="AD140" s="37"/>
      <c r="AE140" s="37"/>
      <c r="AT140" s="20" t="s">
        <v>206</v>
      </c>
      <c r="AU140" s="20" t="s">
        <v>86</v>
      </c>
    </row>
    <row r="141" spans="1:65" s="13" customFormat="1" ht="22.5">
      <c r="B141" s="201"/>
      <c r="C141" s="202"/>
      <c r="D141" s="194" t="s">
        <v>210</v>
      </c>
      <c r="E141" s="203" t="s">
        <v>19</v>
      </c>
      <c r="F141" s="204" t="s">
        <v>1351</v>
      </c>
      <c r="G141" s="202"/>
      <c r="H141" s="203" t="s">
        <v>19</v>
      </c>
      <c r="I141" s="205"/>
      <c r="J141" s="202"/>
      <c r="K141" s="202"/>
      <c r="L141" s="206"/>
      <c r="M141" s="207"/>
      <c r="N141" s="208"/>
      <c r="O141" s="208"/>
      <c r="P141" s="208"/>
      <c r="Q141" s="208"/>
      <c r="R141" s="208"/>
      <c r="S141" s="208"/>
      <c r="T141" s="209"/>
      <c r="AT141" s="210" t="s">
        <v>210</v>
      </c>
      <c r="AU141" s="210" t="s">
        <v>86</v>
      </c>
      <c r="AV141" s="13" t="s">
        <v>84</v>
      </c>
      <c r="AW141" s="13" t="s">
        <v>37</v>
      </c>
      <c r="AX141" s="13" t="s">
        <v>77</v>
      </c>
      <c r="AY141" s="210" t="s">
        <v>197</v>
      </c>
    </row>
    <row r="142" spans="1:65" s="13" customFormat="1" ht="11.25">
      <c r="B142" s="201"/>
      <c r="C142" s="202"/>
      <c r="D142" s="194" t="s">
        <v>210</v>
      </c>
      <c r="E142" s="203" t="s">
        <v>19</v>
      </c>
      <c r="F142" s="204" t="s">
        <v>1352</v>
      </c>
      <c r="G142" s="202"/>
      <c r="H142" s="203" t="s">
        <v>19</v>
      </c>
      <c r="I142" s="205"/>
      <c r="J142" s="202"/>
      <c r="K142" s="202"/>
      <c r="L142" s="206"/>
      <c r="M142" s="207"/>
      <c r="N142" s="208"/>
      <c r="O142" s="208"/>
      <c r="P142" s="208"/>
      <c r="Q142" s="208"/>
      <c r="R142" s="208"/>
      <c r="S142" s="208"/>
      <c r="T142" s="209"/>
      <c r="AT142" s="210" t="s">
        <v>210</v>
      </c>
      <c r="AU142" s="210" t="s">
        <v>86</v>
      </c>
      <c r="AV142" s="13" t="s">
        <v>84</v>
      </c>
      <c r="AW142" s="13" t="s">
        <v>37</v>
      </c>
      <c r="AX142" s="13" t="s">
        <v>77</v>
      </c>
      <c r="AY142" s="210" t="s">
        <v>197</v>
      </c>
    </row>
    <row r="143" spans="1:65" s="14" customFormat="1" ht="11.25">
      <c r="B143" s="211"/>
      <c r="C143" s="212"/>
      <c r="D143" s="194" t="s">
        <v>210</v>
      </c>
      <c r="E143" s="213" t="s">
        <v>19</v>
      </c>
      <c r="F143" s="214" t="s">
        <v>1353</v>
      </c>
      <c r="G143" s="212"/>
      <c r="H143" s="215">
        <v>7.28</v>
      </c>
      <c r="I143" s="216"/>
      <c r="J143" s="212"/>
      <c r="K143" s="212"/>
      <c r="L143" s="217"/>
      <c r="M143" s="218"/>
      <c r="N143" s="219"/>
      <c r="O143" s="219"/>
      <c r="P143" s="219"/>
      <c r="Q143" s="219"/>
      <c r="R143" s="219"/>
      <c r="S143" s="219"/>
      <c r="T143" s="220"/>
      <c r="AT143" s="221" t="s">
        <v>210</v>
      </c>
      <c r="AU143" s="221" t="s">
        <v>86</v>
      </c>
      <c r="AV143" s="14" t="s">
        <v>86</v>
      </c>
      <c r="AW143" s="14" t="s">
        <v>37</v>
      </c>
      <c r="AX143" s="14" t="s">
        <v>84</v>
      </c>
      <c r="AY143" s="221" t="s">
        <v>197</v>
      </c>
    </row>
    <row r="144" spans="1:65" s="2" customFormat="1" ht="33" customHeight="1">
      <c r="A144" s="37"/>
      <c r="B144" s="38"/>
      <c r="C144" s="181" t="s">
        <v>277</v>
      </c>
      <c r="D144" s="181" t="s">
        <v>199</v>
      </c>
      <c r="E144" s="182" t="s">
        <v>1354</v>
      </c>
      <c r="F144" s="183" t="s">
        <v>1355</v>
      </c>
      <c r="G144" s="184" t="s">
        <v>884</v>
      </c>
      <c r="H144" s="185">
        <v>575</v>
      </c>
      <c r="I144" s="186"/>
      <c r="J144" s="187">
        <f>ROUND(I144*H144,2)</f>
        <v>0</v>
      </c>
      <c r="K144" s="183" t="s">
        <v>203</v>
      </c>
      <c r="L144" s="42"/>
      <c r="M144" s="188" t="s">
        <v>19</v>
      </c>
      <c r="N144" s="189" t="s">
        <v>48</v>
      </c>
      <c r="O144" s="67"/>
      <c r="P144" s="190">
        <f>O144*H144</f>
        <v>0</v>
      </c>
      <c r="Q144" s="190">
        <v>0</v>
      </c>
      <c r="R144" s="190">
        <f>Q144*H144</f>
        <v>0</v>
      </c>
      <c r="S144" s="190">
        <v>0</v>
      </c>
      <c r="T144" s="191">
        <f>S144*H144</f>
        <v>0</v>
      </c>
      <c r="U144" s="37"/>
      <c r="V144" s="37"/>
      <c r="W144" s="37"/>
      <c r="X144" s="37"/>
      <c r="Y144" s="37"/>
      <c r="Z144" s="37"/>
      <c r="AA144" s="37"/>
      <c r="AB144" s="37"/>
      <c r="AC144" s="37"/>
      <c r="AD144" s="37"/>
      <c r="AE144" s="37"/>
      <c r="AR144" s="192" t="s">
        <v>204</v>
      </c>
      <c r="AT144" s="192" t="s">
        <v>199</v>
      </c>
      <c r="AU144" s="192" t="s">
        <v>86</v>
      </c>
      <c r="AY144" s="20" t="s">
        <v>197</v>
      </c>
      <c r="BE144" s="193">
        <f>IF(N144="základní",J144,0)</f>
        <v>0</v>
      </c>
      <c r="BF144" s="193">
        <f>IF(N144="snížená",J144,0)</f>
        <v>0</v>
      </c>
      <c r="BG144" s="193">
        <f>IF(N144="zákl. přenesená",J144,0)</f>
        <v>0</v>
      </c>
      <c r="BH144" s="193">
        <f>IF(N144="sníž. přenesená",J144,0)</f>
        <v>0</v>
      </c>
      <c r="BI144" s="193">
        <f>IF(N144="nulová",J144,0)</f>
        <v>0</v>
      </c>
      <c r="BJ144" s="20" t="s">
        <v>84</v>
      </c>
      <c r="BK144" s="193">
        <f>ROUND(I144*H144,2)</f>
        <v>0</v>
      </c>
      <c r="BL144" s="20" t="s">
        <v>204</v>
      </c>
      <c r="BM144" s="192" t="s">
        <v>1356</v>
      </c>
    </row>
    <row r="145" spans="1:65" s="2" customFormat="1" ht="19.5">
      <c r="A145" s="37"/>
      <c r="B145" s="38"/>
      <c r="C145" s="39"/>
      <c r="D145" s="194" t="s">
        <v>206</v>
      </c>
      <c r="E145" s="39"/>
      <c r="F145" s="195" t="s">
        <v>1357</v>
      </c>
      <c r="G145" s="39"/>
      <c r="H145" s="39"/>
      <c r="I145" s="196"/>
      <c r="J145" s="39"/>
      <c r="K145" s="39"/>
      <c r="L145" s="42"/>
      <c r="M145" s="197"/>
      <c r="N145" s="198"/>
      <c r="O145" s="67"/>
      <c r="P145" s="67"/>
      <c r="Q145" s="67"/>
      <c r="R145" s="67"/>
      <c r="S145" s="67"/>
      <c r="T145" s="68"/>
      <c r="U145" s="37"/>
      <c r="V145" s="37"/>
      <c r="W145" s="37"/>
      <c r="X145" s="37"/>
      <c r="Y145" s="37"/>
      <c r="Z145" s="37"/>
      <c r="AA145" s="37"/>
      <c r="AB145" s="37"/>
      <c r="AC145" s="37"/>
      <c r="AD145" s="37"/>
      <c r="AE145" s="37"/>
      <c r="AT145" s="20" t="s">
        <v>206</v>
      </c>
      <c r="AU145" s="20" t="s">
        <v>86</v>
      </c>
    </row>
    <row r="146" spans="1:65" s="2" customFormat="1" ht="11.25">
      <c r="A146" s="37"/>
      <c r="B146" s="38"/>
      <c r="C146" s="39"/>
      <c r="D146" s="199" t="s">
        <v>208</v>
      </c>
      <c r="E146" s="39"/>
      <c r="F146" s="200" t="s">
        <v>1358</v>
      </c>
      <c r="G146" s="39"/>
      <c r="H146" s="39"/>
      <c r="I146" s="196"/>
      <c r="J146" s="39"/>
      <c r="K146" s="39"/>
      <c r="L146" s="42"/>
      <c r="M146" s="197"/>
      <c r="N146" s="198"/>
      <c r="O146" s="67"/>
      <c r="P146" s="67"/>
      <c r="Q146" s="67"/>
      <c r="R146" s="67"/>
      <c r="S146" s="67"/>
      <c r="T146" s="68"/>
      <c r="U146" s="37"/>
      <c r="V146" s="37"/>
      <c r="W146" s="37"/>
      <c r="X146" s="37"/>
      <c r="Y146" s="37"/>
      <c r="Z146" s="37"/>
      <c r="AA146" s="37"/>
      <c r="AB146" s="37"/>
      <c r="AC146" s="37"/>
      <c r="AD146" s="37"/>
      <c r="AE146" s="37"/>
      <c r="AT146" s="20" t="s">
        <v>208</v>
      </c>
      <c r="AU146" s="20" t="s">
        <v>86</v>
      </c>
    </row>
    <row r="147" spans="1:65" s="13" customFormat="1" ht="22.5">
      <c r="B147" s="201"/>
      <c r="C147" s="202"/>
      <c r="D147" s="194" t="s">
        <v>210</v>
      </c>
      <c r="E147" s="203" t="s">
        <v>19</v>
      </c>
      <c r="F147" s="204" t="s">
        <v>1359</v>
      </c>
      <c r="G147" s="202"/>
      <c r="H147" s="203" t="s">
        <v>19</v>
      </c>
      <c r="I147" s="205"/>
      <c r="J147" s="202"/>
      <c r="K147" s="202"/>
      <c r="L147" s="206"/>
      <c r="M147" s="207"/>
      <c r="N147" s="208"/>
      <c r="O147" s="208"/>
      <c r="P147" s="208"/>
      <c r="Q147" s="208"/>
      <c r="R147" s="208"/>
      <c r="S147" s="208"/>
      <c r="T147" s="209"/>
      <c r="AT147" s="210" t="s">
        <v>210</v>
      </c>
      <c r="AU147" s="210" t="s">
        <v>86</v>
      </c>
      <c r="AV147" s="13" t="s">
        <v>84</v>
      </c>
      <c r="AW147" s="13" t="s">
        <v>37</v>
      </c>
      <c r="AX147" s="13" t="s">
        <v>77</v>
      </c>
      <c r="AY147" s="210" t="s">
        <v>197</v>
      </c>
    </row>
    <row r="148" spans="1:65" s="14" customFormat="1" ht="11.25">
      <c r="B148" s="211"/>
      <c r="C148" s="212"/>
      <c r="D148" s="194" t="s">
        <v>210</v>
      </c>
      <c r="E148" s="213" t="s">
        <v>19</v>
      </c>
      <c r="F148" s="214" t="s">
        <v>1489</v>
      </c>
      <c r="G148" s="212"/>
      <c r="H148" s="215">
        <v>275</v>
      </c>
      <c r="I148" s="216"/>
      <c r="J148" s="212"/>
      <c r="K148" s="212"/>
      <c r="L148" s="217"/>
      <c r="M148" s="218"/>
      <c r="N148" s="219"/>
      <c r="O148" s="219"/>
      <c r="P148" s="219"/>
      <c r="Q148" s="219"/>
      <c r="R148" s="219"/>
      <c r="S148" s="219"/>
      <c r="T148" s="220"/>
      <c r="AT148" s="221" t="s">
        <v>210</v>
      </c>
      <c r="AU148" s="221" t="s">
        <v>86</v>
      </c>
      <c r="AV148" s="14" t="s">
        <v>86</v>
      </c>
      <c r="AW148" s="14" t="s">
        <v>37</v>
      </c>
      <c r="AX148" s="14" t="s">
        <v>77</v>
      </c>
      <c r="AY148" s="221" t="s">
        <v>197</v>
      </c>
    </row>
    <row r="149" spans="1:65" s="13" customFormat="1" ht="22.5">
      <c r="B149" s="201"/>
      <c r="C149" s="202"/>
      <c r="D149" s="194" t="s">
        <v>210</v>
      </c>
      <c r="E149" s="203" t="s">
        <v>19</v>
      </c>
      <c r="F149" s="204" t="s">
        <v>1490</v>
      </c>
      <c r="G149" s="202"/>
      <c r="H149" s="203" t="s">
        <v>19</v>
      </c>
      <c r="I149" s="205"/>
      <c r="J149" s="202"/>
      <c r="K149" s="202"/>
      <c r="L149" s="206"/>
      <c r="M149" s="207"/>
      <c r="N149" s="208"/>
      <c r="O149" s="208"/>
      <c r="P149" s="208"/>
      <c r="Q149" s="208"/>
      <c r="R149" s="208"/>
      <c r="S149" s="208"/>
      <c r="T149" s="209"/>
      <c r="AT149" s="210" t="s">
        <v>210</v>
      </c>
      <c r="AU149" s="210" t="s">
        <v>86</v>
      </c>
      <c r="AV149" s="13" t="s">
        <v>84</v>
      </c>
      <c r="AW149" s="13" t="s">
        <v>37</v>
      </c>
      <c r="AX149" s="13" t="s">
        <v>77</v>
      </c>
      <c r="AY149" s="210" t="s">
        <v>197</v>
      </c>
    </row>
    <row r="150" spans="1:65" s="14" customFormat="1" ht="11.25">
      <c r="B150" s="211"/>
      <c r="C150" s="212"/>
      <c r="D150" s="194" t="s">
        <v>210</v>
      </c>
      <c r="E150" s="213" t="s">
        <v>19</v>
      </c>
      <c r="F150" s="214" t="s">
        <v>1491</v>
      </c>
      <c r="G150" s="212"/>
      <c r="H150" s="215">
        <v>300</v>
      </c>
      <c r="I150" s="216"/>
      <c r="J150" s="212"/>
      <c r="K150" s="212"/>
      <c r="L150" s="217"/>
      <c r="M150" s="218"/>
      <c r="N150" s="219"/>
      <c r="O150" s="219"/>
      <c r="P150" s="219"/>
      <c r="Q150" s="219"/>
      <c r="R150" s="219"/>
      <c r="S150" s="219"/>
      <c r="T150" s="220"/>
      <c r="AT150" s="221" t="s">
        <v>210</v>
      </c>
      <c r="AU150" s="221" t="s">
        <v>86</v>
      </c>
      <c r="AV150" s="14" t="s">
        <v>86</v>
      </c>
      <c r="AW150" s="14" t="s">
        <v>37</v>
      </c>
      <c r="AX150" s="14" t="s">
        <v>77</v>
      </c>
      <c r="AY150" s="221" t="s">
        <v>197</v>
      </c>
    </row>
    <row r="151" spans="1:65" s="15" customFormat="1" ht="11.25">
      <c r="B151" s="223"/>
      <c r="C151" s="224"/>
      <c r="D151" s="194" t="s">
        <v>210</v>
      </c>
      <c r="E151" s="225" t="s">
        <v>19</v>
      </c>
      <c r="F151" s="226" t="s">
        <v>295</v>
      </c>
      <c r="G151" s="224"/>
      <c r="H151" s="227">
        <v>575</v>
      </c>
      <c r="I151" s="228"/>
      <c r="J151" s="224"/>
      <c r="K151" s="224"/>
      <c r="L151" s="229"/>
      <c r="M151" s="230"/>
      <c r="N151" s="231"/>
      <c r="O151" s="231"/>
      <c r="P151" s="231"/>
      <c r="Q151" s="231"/>
      <c r="R151" s="231"/>
      <c r="S151" s="231"/>
      <c r="T151" s="232"/>
      <c r="AT151" s="233" t="s">
        <v>210</v>
      </c>
      <c r="AU151" s="233" t="s">
        <v>86</v>
      </c>
      <c r="AV151" s="15" t="s">
        <v>204</v>
      </c>
      <c r="AW151" s="15" t="s">
        <v>37</v>
      </c>
      <c r="AX151" s="15" t="s">
        <v>84</v>
      </c>
      <c r="AY151" s="233" t="s">
        <v>197</v>
      </c>
    </row>
    <row r="152" spans="1:65" s="2" customFormat="1" ht="24.2" customHeight="1">
      <c r="A152" s="37"/>
      <c r="B152" s="38"/>
      <c r="C152" s="181" t="s">
        <v>287</v>
      </c>
      <c r="D152" s="181" t="s">
        <v>199</v>
      </c>
      <c r="E152" s="182" t="s">
        <v>1368</v>
      </c>
      <c r="F152" s="183" t="s">
        <v>1369</v>
      </c>
      <c r="G152" s="184" t="s">
        <v>202</v>
      </c>
      <c r="H152" s="185">
        <v>56</v>
      </c>
      <c r="I152" s="186"/>
      <c r="J152" s="187">
        <f>ROUND(I152*H152,2)</f>
        <v>0</v>
      </c>
      <c r="K152" s="183" t="s">
        <v>203</v>
      </c>
      <c r="L152" s="42"/>
      <c r="M152" s="188" t="s">
        <v>19</v>
      </c>
      <c r="N152" s="189" t="s">
        <v>48</v>
      </c>
      <c r="O152" s="67"/>
      <c r="P152" s="190">
        <f>O152*H152</f>
        <v>0</v>
      </c>
      <c r="Q152" s="190">
        <v>0</v>
      </c>
      <c r="R152" s="190">
        <f>Q152*H152</f>
        <v>0</v>
      </c>
      <c r="S152" s="190">
        <v>0</v>
      </c>
      <c r="T152" s="191">
        <f>S152*H152</f>
        <v>0</v>
      </c>
      <c r="U152" s="37"/>
      <c r="V152" s="37"/>
      <c r="W152" s="37"/>
      <c r="X152" s="37"/>
      <c r="Y152" s="37"/>
      <c r="Z152" s="37"/>
      <c r="AA152" s="37"/>
      <c r="AB152" s="37"/>
      <c r="AC152" s="37"/>
      <c r="AD152" s="37"/>
      <c r="AE152" s="37"/>
      <c r="AR152" s="192" t="s">
        <v>204</v>
      </c>
      <c r="AT152" s="192" t="s">
        <v>199</v>
      </c>
      <c r="AU152" s="192" t="s">
        <v>86</v>
      </c>
      <c r="AY152" s="20" t="s">
        <v>197</v>
      </c>
      <c r="BE152" s="193">
        <f>IF(N152="základní",J152,0)</f>
        <v>0</v>
      </c>
      <c r="BF152" s="193">
        <f>IF(N152="snížená",J152,0)</f>
        <v>0</v>
      </c>
      <c r="BG152" s="193">
        <f>IF(N152="zákl. přenesená",J152,0)</f>
        <v>0</v>
      </c>
      <c r="BH152" s="193">
        <f>IF(N152="sníž. přenesená",J152,0)</f>
        <v>0</v>
      </c>
      <c r="BI152" s="193">
        <f>IF(N152="nulová",J152,0)</f>
        <v>0</v>
      </c>
      <c r="BJ152" s="20" t="s">
        <v>84</v>
      </c>
      <c r="BK152" s="193">
        <f>ROUND(I152*H152,2)</f>
        <v>0</v>
      </c>
      <c r="BL152" s="20" t="s">
        <v>204</v>
      </c>
      <c r="BM152" s="192" t="s">
        <v>1370</v>
      </c>
    </row>
    <row r="153" spans="1:65" s="2" customFormat="1" ht="19.5">
      <c r="A153" s="37"/>
      <c r="B153" s="38"/>
      <c r="C153" s="39"/>
      <c r="D153" s="194" t="s">
        <v>206</v>
      </c>
      <c r="E153" s="39"/>
      <c r="F153" s="195" t="s">
        <v>1371</v>
      </c>
      <c r="G153" s="39"/>
      <c r="H153" s="39"/>
      <c r="I153" s="196"/>
      <c r="J153" s="39"/>
      <c r="K153" s="39"/>
      <c r="L153" s="42"/>
      <c r="M153" s="197"/>
      <c r="N153" s="198"/>
      <c r="O153" s="67"/>
      <c r="P153" s="67"/>
      <c r="Q153" s="67"/>
      <c r="R153" s="67"/>
      <c r="S153" s="67"/>
      <c r="T153" s="68"/>
      <c r="U153" s="37"/>
      <c r="V153" s="37"/>
      <c r="W153" s="37"/>
      <c r="X153" s="37"/>
      <c r="Y153" s="37"/>
      <c r="Z153" s="37"/>
      <c r="AA153" s="37"/>
      <c r="AB153" s="37"/>
      <c r="AC153" s="37"/>
      <c r="AD153" s="37"/>
      <c r="AE153" s="37"/>
      <c r="AT153" s="20" t="s">
        <v>206</v>
      </c>
      <c r="AU153" s="20" t="s">
        <v>86</v>
      </c>
    </row>
    <row r="154" spans="1:65" s="2" customFormat="1" ht="11.25">
      <c r="A154" s="37"/>
      <c r="B154" s="38"/>
      <c r="C154" s="39"/>
      <c r="D154" s="199" t="s">
        <v>208</v>
      </c>
      <c r="E154" s="39"/>
      <c r="F154" s="200" t="s">
        <v>1372</v>
      </c>
      <c r="G154" s="39"/>
      <c r="H154" s="39"/>
      <c r="I154" s="196"/>
      <c r="J154" s="39"/>
      <c r="K154" s="39"/>
      <c r="L154" s="42"/>
      <c r="M154" s="197"/>
      <c r="N154" s="198"/>
      <c r="O154" s="67"/>
      <c r="P154" s="67"/>
      <c r="Q154" s="67"/>
      <c r="R154" s="67"/>
      <c r="S154" s="67"/>
      <c r="T154" s="68"/>
      <c r="U154" s="37"/>
      <c r="V154" s="37"/>
      <c r="W154" s="37"/>
      <c r="X154" s="37"/>
      <c r="Y154" s="37"/>
      <c r="Z154" s="37"/>
      <c r="AA154" s="37"/>
      <c r="AB154" s="37"/>
      <c r="AC154" s="37"/>
      <c r="AD154" s="37"/>
      <c r="AE154" s="37"/>
      <c r="AT154" s="20" t="s">
        <v>208</v>
      </c>
      <c r="AU154" s="20" t="s">
        <v>86</v>
      </c>
    </row>
    <row r="155" spans="1:65" s="13" customFormat="1" ht="11.25">
      <c r="B155" s="201"/>
      <c r="C155" s="202"/>
      <c r="D155" s="194" t="s">
        <v>210</v>
      </c>
      <c r="E155" s="203" t="s">
        <v>19</v>
      </c>
      <c r="F155" s="204" t="s">
        <v>1492</v>
      </c>
      <c r="G155" s="202"/>
      <c r="H155" s="203" t="s">
        <v>19</v>
      </c>
      <c r="I155" s="205"/>
      <c r="J155" s="202"/>
      <c r="K155" s="202"/>
      <c r="L155" s="206"/>
      <c r="M155" s="207"/>
      <c r="N155" s="208"/>
      <c r="O155" s="208"/>
      <c r="P155" s="208"/>
      <c r="Q155" s="208"/>
      <c r="R155" s="208"/>
      <c r="S155" s="208"/>
      <c r="T155" s="209"/>
      <c r="AT155" s="210" t="s">
        <v>210</v>
      </c>
      <c r="AU155" s="210" t="s">
        <v>86</v>
      </c>
      <c r="AV155" s="13" t="s">
        <v>84</v>
      </c>
      <c r="AW155" s="13" t="s">
        <v>37</v>
      </c>
      <c r="AX155" s="13" t="s">
        <v>77</v>
      </c>
      <c r="AY155" s="210" t="s">
        <v>197</v>
      </c>
    </row>
    <row r="156" spans="1:65" s="14" customFormat="1" ht="11.25">
      <c r="B156" s="211"/>
      <c r="C156" s="212"/>
      <c r="D156" s="194" t="s">
        <v>210</v>
      </c>
      <c r="E156" s="213" t="s">
        <v>19</v>
      </c>
      <c r="F156" s="214" t="s">
        <v>1331</v>
      </c>
      <c r="G156" s="212"/>
      <c r="H156" s="215">
        <v>56</v>
      </c>
      <c r="I156" s="216"/>
      <c r="J156" s="212"/>
      <c r="K156" s="212"/>
      <c r="L156" s="217"/>
      <c r="M156" s="218"/>
      <c r="N156" s="219"/>
      <c r="O156" s="219"/>
      <c r="P156" s="219"/>
      <c r="Q156" s="219"/>
      <c r="R156" s="219"/>
      <c r="S156" s="219"/>
      <c r="T156" s="220"/>
      <c r="AT156" s="221" t="s">
        <v>210</v>
      </c>
      <c r="AU156" s="221" t="s">
        <v>86</v>
      </c>
      <c r="AV156" s="14" t="s">
        <v>86</v>
      </c>
      <c r="AW156" s="14" t="s">
        <v>37</v>
      </c>
      <c r="AX156" s="14" t="s">
        <v>84</v>
      </c>
      <c r="AY156" s="221" t="s">
        <v>197</v>
      </c>
    </row>
    <row r="157" spans="1:65" s="2" customFormat="1" ht="16.5" customHeight="1">
      <c r="A157" s="37"/>
      <c r="B157" s="38"/>
      <c r="C157" s="181" t="s">
        <v>8</v>
      </c>
      <c r="D157" s="181" t="s">
        <v>199</v>
      </c>
      <c r="E157" s="182" t="s">
        <v>1493</v>
      </c>
      <c r="F157" s="183" t="s">
        <v>1494</v>
      </c>
      <c r="G157" s="184" t="s">
        <v>884</v>
      </c>
      <c r="H157" s="185">
        <v>300</v>
      </c>
      <c r="I157" s="186"/>
      <c r="J157" s="187">
        <f>ROUND(I157*H157,2)</f>
        <v>0</v>
      </c>
      <c r="K157" s="183" t="s">
        <v>203</v>
      </c>
      <c r="L157" s="42"/>
      <c r="M157" s="188" t="s">
        <v>19</v>
      </c>
      <c r="N157" s="189" t="s">
        <v>48</v>
      </c>
      <c r="O157" s="67"/>
      <c r="P157" s="190">
        <f>O157*H157</f>
        <v>0</v>
      </c>
      <c r="Q157" s="190">
        <v>0</v>
      </c>
      <c r="R157" s="190">
        <f>Q157*H157</f>
        <v>0</v>
      </c>
      <c r="S157" s="190">
        <v>0</v>
      </c>
      <c r="T157" s="191">
        <f>S157*H157</f>
        <v>0</v>
      </c>
      <c r="U157" s="37"/>
      <c r="V157" s="37"/>
      <c r="W157" s="37"/>
      <c r="X157" s="37"/>
      <c r="Y157" s="37"/>
      <c r="Z157" s="37"/>
      <c r="AA157" s="37"/>
      <c r="AB157" s="37"/>
      <c r="AC157" s="37"/>
      <c r="AD157" s="37"/>
      <c r="AE157" s="37"/>
      <c r="AR157" s="192" t="s">
        <v>204</v>
      </c>
      <c r="AT157" s="192" t="s">
        <v>199</v>
      </c>
      <c r="AU157" s="192" t="s">
        <v>86</v>
      </c>
      <c r="AY157" s="20" t="s">
        <v>197</v>
      </c>
      <c r="BE157" s="193">
        <f>IF(N157="základní",J157,0)</f>
        <v>0</v>
      </c>
      <c r="BF157" s="193">
        <f>IF(N157="snížená",J157,0)</f>
        <v>0</v>
      </c>
      <c r="BG157" s="193">
        <f>IF(N157="zákl. přenesená",J157,0)</f>
        <v>0</v>
      </c>
      <c r="BH157" s="193">
        <f>IF(N157="sníž. přenesená",J157,0)</f>
        <v>0</v>
      </c>
      <c r="BI157" s="193">
        <f>IF(N157="nulová",J157,0)</f>
        <v>0</v>
      </c>
      <c r="BJ157" s="20" t="s">
        <v>84</v>
      </c>
      <c r="BK157" s="193">
        <f>ROUND(I157*H157,2)</f>
        <v>0</v>
      </c>
      <c r="BL157" s="20" t="s">
        <v>204</v>
      </c>
      <c r="BM157" s="192" t="s">
        <v>1495</v>
      </c>
    </row>
    <row r="158" spans="1:65" s="2" customFormat="1" ht="19.5">
      <c r="A158" s="37"/>
      <c r="B158" s="38"/>
      <c r="C158" s="39"/>
      <c r="D158" s="194" t="s">
        <v>206</v>
      </c>
      <c r="E158" s="39"/>
      <c r="F158" s="195" t="s">
        <v>1496</v>
      </c>
      <c r="G158" s="39"/>
      <c r="H158" s="39"/>
      <c r="I158" s="196"/>
      <c r="J158" s="39"/>
      <c r="K158" s="39"/>
      <c r="L158" s="42"/>
      <c r="M158" s="197"/>
      <c r="N158" s="198"/>
      <c r="O158" s="67"/>
      <c r="P158" s="67"/>
      <c r="Q158" s="67"/>
      <c r="R158" s="67"/>
      <c r="S158" s="67"/>
      <c r="T158" s="68"/>
      <c r="U158" s="37"/>
      <c r="V158" s="37"/>
      <c r="W158" s="37"/>
      <c r="X158" s="37"/>
      <c r="Y158" s="37"/>
      <c r="Z158" s="37"/>
      <c r="AA158" s="37"/>
      <c r="AB158" s="37"/>
      <c r="AC158" s="37"/>
      <c r="AD158" s="37"/>
      <c r="AE158" s="37"/>
      <c r="AT158" s="20" t="s">
        <v>206</v>
      </c>
      <c r="AU158" s="20" t="s">
        <v>86</v>
      </c>
    </row>
    <row r="159" spans="1:65" s="2" customFormat="1" ht="11.25">
      <c r="A159" s="37"/>
      <c r="B159" s="38"/>
      <c r="C159" s="39"/>
      <c r="D159" s="199" t="s">
        <v>208</v>
      </c>
      <c r="E159" s="39"/>
      <c r="F159" s="200" t="s">
        <v>1497</v>
      </c>
      <c r="G159" s="39"/>
      <c r="H159" s="39"/>
      <c r="I159" s="196"/>
      <c r="J159" s="39"/>
      <c r="K159" s="39"/>
      <c r="L159" s="42"/>
      <c r="M159" s="197"/>
      <c r="N159" s="198"/>
      <c r="O159" s="67"/>
      <c r="P159" s="67"/>
      <c r="Q159" s="67"/>
      <c r="R159" s="67"/>
      <c r="S159" s="67"/>
      <c r="T159" s="68"/>
      <c r="U159" s="37"/>
      <c r="V159" s="37"/>
      <c r="W159" s="37"/>
      <c r="X159" s="37"/>
      <c r="Y159" s="37"/>
      <c r="Z159" s="37"/>
      <c r="AA159" s="37"/>
      <c r="AB159" s="37"/>
      <c r="AC159" s="37"/>
      <c r="AD159" s="37"/>
      <c r="AE159" s="37"/>
      <c r="AT159" s="20" t="s">
        <v>208</v>
      </c>
      <c r="AU159" s="20" t="s">
        <v>86</v>
      </c>
    </row>
    <row r="160" spans="1:65" s="13" customFormat="1" ht="11.25">
      <c r="B160" s="201"/>
      <c r="C160" s="202"/>
      <c r="D160" s="194" t="s">
        <v>210</v>
      </c>
      <c r="E160" s="203" t="s">
        <v>19</v>
      </c>
      <c r="F160" s="204" t="s">
        <v>1498</v>
      </c>
      <c r="G160" s="202"/>
      <c r="H160" s="203" t="s">
        <v>19</v>
      </c>
      <c r="I160" s="205"/>
      <c r="J160" s="202"/>
      <c r="K160" s="202"/>
      <c r="L160" s="206"/>
      <c r="M160" s="207"/>
      <c r="N160" s="208"/>
      <c r="O160" s="208"/>
      <c r="P160" s="208"/>
      <c r="Q160" s="208"/>
      <c r="R160" s="208"/>
      <c r="S160" s="208"/>
      <c r="T160" s="209"/>
      <c r="AT160" s="210" t="s">
        <v>210</v>
      </c>
      <c r="AU160" s="210" t="s">
        <v>86</v>
      </c>
      <c r="AV160" s="13" t="s">
        <v>84</v>
      </c>
      <c r="AW160" s="13" t="s">
        <v>37</v>
      </c>
      <c r="AX160" s="13" t="s">
        <v>77</v>
      </c>
      <c r="AY160" s="210" t="s">
        <v>197</v>
      </c>
    </row>
    <row r="161" spans="1:65" s="14" customFormat="1" ht="11.25">
      <c r="B161" s="211"/>
      <c r="C161" s="212"/>
      <c r="D161" s="194" t="s">
        <v>210</v>
      </c>
      <c r="E161" s="213" t="s">
        <v>19</v>
      </c>
      <c r="F161" s="214" t="s">
        <v>1499</v>
      </c>
      <c r="G161" s="212"/>
      <c r="H161" s="215">
        <v>300</v>
      </c>
      <c r="I161" s="216"/>
      <c r="J161" s="212"/>
      <c r="K161" s="212"/>
      <c r="L161" s="217"/>
      <c r="M161" s="218"/>
      <c r="N161" s="219"/>
      <c r="O161" s="219"/>
      <c r="P161" s="219"/>
      <c r="Q161" s="219"/>
      <c r="R161" s="219"/>
      <c r="S161" s="219"/>
      <c r="T161" s="220"/>
      <c r="AT161" s="221" t="s">
        <v>210</v>
      </c>
      <c r="AU161" s="221" t="s">
        <v>86</v>
      </c>
      <c r="AV161" s="14" t="s">
        <v>86</v>
      </c>
      <c r="AW161" s="14" t="s">
        <v>37</v>
      </c>
      <c r="AX161" s="14" t="s">
        <v>84</v>
      </c>
      <c r="AY161" s="221" t="s">
        <v>197</v>
      </c>
    </row>
    <row r="162" spans="1:65" s="2" customFormat="1" ht="24.2" customHeight="1">
      <c r="A162" s="37"/>
      <c r="B162" s="38"/>
      <c r="C162" s="181" t="s">
        <v>303</v>
      </c>
      <c r="D162" s="181" t="s">
        <v>199</v>
      </c>
      <c r="E162" s="182" t="s">
        <v>1374</v>
      </c>
      <c r="F162" s="183" t="s">
        <v>1375</v>
      </c>
      <c r="G162" s="184" t="s">
        <v>884</v>
      </c>
      <c r="H162" s="185">
        <v>275</v>
      </c>
      <c r="I162" s="186"/>
      <c r="J162" s="187">
        <f>ROUND(I162*H162,2)</f>
        <v>0</v>
      </c>
      <c r="K162" s="183" t="s">
        <v>203</v>
      </c>
      <c r="L162" s="42"/>
      <c r="M162" s="188" t="s">
        <v>19</v>
      </c>
      <c r="N162" s="189" t="s">
        <v>48</v>
      </c>
      <c r="O162" s="67"/>
      <c r="P162" s="190">
        <f>O162*H162</f>
        <v>0</v>
      </c>
      <c r="Q162" s="190">
        <v>0</v>
      </c>
      <c r="R162" s="190">
        <f>Q162*H162</f>
        <v>0</v>
      </c>
      <c r="S162" s="190">
        <v>0</v>
      </c>
      <c r="T162" s="191">
        <f>S162*H162</f>
        <v>0</v>
      </c>
      <c r="U162" s="37"/>
      <c r="V162" s="37"/>
      <c r="W162" s="37"/>
      <c r="X162" s="37"/>
      <c r="Y162" s="37"/>
      <c r="Z162" s="37"/>
      <c r="AA162" s="37"/>
      <c r="AB162" s="37"/>
      <c r="AC162" s="37"/>
      <c r="AD162" s="37"/>
      <c r="AE162" s="37"/>
      <c r="AR162" s="192" t="s">
        <v>204</v>
      </c>
      <c r="AT162" s="192" t="s">
        <v>199</v>
      </c>
      <c r="AU162" s="192" t="s">
        <v>86</v>
      </c>
      <c r="AY162" s="20" t="s">
        <v>197</v>
      </c>
      <c r="BE162" s="193">
        <f>IF(N162="základní",J162,0)</f>
        <v>0</v>
      </c>
      <c r="BF162" s="193">
        <f>IF(N162="snížená",J162,0)</f>
        <v>0</v>
      </c>
      <c r="BG162" s="193">
        <f>IF(N162="zákl. přenesená",J162,0)</f>
        <v>0</v>
      </c>
      <c r="BH162" s="193">
        <f>IF(N162="sníž. přenesená",J162,0)</f>
        <v>0</v>
      </c>
      <c r="BI162" s="193">
        <f>IF(N162="nulová",J162,0)</f>
        <v>0</v>
      </c>
      <c r="BJ162" s="20" t="s">
        <v>84</v>
      </c>
      <c r="BK162" s="193">
        <f>ROUND(I162*H162,2)</f>
        <v>0</v>
      </c>
      <c r="BL162" s="20" t="s">
        <v>204</v>
      </c>
      <c r="BM162" s="192" t="s">
        <v>1376</v>
      </c>
    </row>
    <row r="163" spans="1:65" s="2" customFormat="1" ht="29.25">
      <c r="A163" s="37"/>
      <c r="B163" s="38"/>
      <c r="C163" s="39"/>
      <c r="D163" s="194" t="s">
        <v>206</v>
      </c>
      <c r="E163" s="39"/>
      <c r="F163" s="195" t="s">
        <v>1377</v>
      </c>
      <c r="G163" s="39"/>
      <c r="H163" s="39"/>
      <c r="I163" s="196"/>
      <c r="J163" s="39"/>
      <c r="K163" s="39"/>
      <c r="L163" s="42"/>
      <c r="M163" s="197"/>
      <c r="N163" s="198"/>
      <c r="O163" s="67"/>
      <c r="P163" s="67"/>
      <c r="Q163" s="67"/>
      <c r="R163" s="67"/>
      <c r="S163" s="67"/>
      <c r="T163" s="68"/>
      <c r="U163" s="37"/>
      <c r="V163" s="37"/>
      <c r="W163" s="37"/>
      <c r="X163" s="37"/>
      <c r="Y163" s="37"/>
      <c r="Z163" s="37"/>
      <c r="AA163" s="37"/>
      <c r="AB163" s="37"/>
      <c r="AC163" s="37"/>
      <c r="AD163" s="37"/>
      <c r="AE163" s="37"/>
      <c r="AT163" s="20" t="s">
        <v>206</v>
      </c>
      <c r="AU163" s="20" t="s">
        <v>86</v>
      </c>
    </row>
    <row r="164" spans="1:65" s="2" customFormat="1" ht="11.25">
      <c r="A164" s="37"/>
      <c r="B164" s="38"/>
      <c r="C164" s="39"/>
      <c r="D164" s="199" t="s">
        <v>208</v>
      </c>
      <c r="E164" s="39"/>
      <c r="F164" s="200" t="s">
        <v>1378</v>
      </c>
      <c r="G164" s="39"/>
      <c r="H164" s="39"/>
      <c r="I164" s="196"/>
      <c r="J164" s="39"/>
      <c r="K164" s="39"/>
      <c r="L164" s="42"/>
      <c r="M164" s="197"/>
      <c r="N164" s="198"/>
      <c r="O164" s="67"/>
      <c r="P164" s="67"/>
      <c r="Q164" s="67"/>
      <c r="R164" s="67"/>
      <c r="S164" s="67"/>
      <c r="T164" s="68"/>
      <c r="U164" s="37"/>
      <c r="V164" s="37"/>
      <c r="W164" s="37"/>
      <c r="X164" s="37"/>
      <c r="Y164" s="37"/>
      <c r="Z164" s="37"/>
      <c r="AA164" s="37"/>
      <c r="AB164" s="37"/>
      <c r="AC164" s="37"/>
      <c r="AD164" s="37"/>
      <c r="AE164" s="37"/>
      <c r="AT164" s="20" t="s">
        <v>208</v>
      </c>
      <c r="AU164" s="20" t="s">
        <v>86</v>
      </c>
    </row>
    <row r="165" spans="1:65" s="13" customFormat="1" ht="11.25">
      <c r="B165" s="201"/>
      <c r="C165" s="202"/>
      <c r="D165" s="194" t="s">
        <v>210</v>
      </c>
      <c r="E165" s="203" t="s">
        <v>19</v>
      </c>
      <c r="F165" s="204" t="s">
        <v>1500</v>
      </c>
      <c r="G165" s="202"/>
      <c r="H165" s="203" t="s">
        <v>19</v>
      </c>
      <c r="I165" s="205"/>
      <c r="J165" s="202"/>
      <c r="K165" s="202"/>
      <c r="L165" s="206"/>
      <c r="M165" s="207"/>
      <c r="N165" s="208"/>
      <c r="O165" s="208"/>
      <c r="P165" s="208"/>
      <c r="Q165" s="208"/>
      <c r="R165" s="208"/>
      <c r="S165" s="208"/>
      <c r="T165" s="209"/>
      <c r="AT165" s="210" t="s">
        <v>210</v>
      </c>
      <c r="AU165" s="210" t="s">
        <v>86</v>
      </c>
      <c r="AV165" s="13" t="s">
        <v>84</v>
      </c>
      <c r="AW165" s="13" t="s">
        <v>37</v>
      </c>
      <c r="AX165" s="13" t="s">
        <v>77</v>
      </c>
      <c r="AY165" s="210" t="s">
        <v>197</v>
      </c>
    </row>
    <row r="166" spans="1:65" s="14" customFormat="1" ht="11.25">
      <c r="B166" s="211"/>
      <c r="C166" s="212"/>
      <c r="D166" s="194" t="s">
        <v>210</v>
      </c>
      <c r="E166" s="213" t="s">
        <v>19</v>
      </c>
      <c r="F166" s="214" t="s">
        <v>1501</v>
      </c>
      <c r="G166" s="212"/>
      <c r="H166" s="215">
        <v>275</v>
      </c>
      <c r="I166" s="216"/>
      <c r="J166" s="212"/>
      <c r="K166" s="212"/>
      <c r="L166" s="217"/>
      <c r="M166" s="218"/>
      <c r="N166" s="219"/>
      <c r="O166" s="219"/>
      <c r="P166" s="219"/>
      <c r="Q166" s="219"/>
      <c r="R166" s="219"/>
      <c r="S166" s="219"/>
      <c r="T166" s="220"/>
      <c r="AT166" s="221" t="s">
        <v>210</v>
      </c>
      <c r="AU166" s="221" t="s">
        <v>86</v>
      </c>
      <c r="AV166" s="14" t="s">
        <v>86</v>
      </c>
      <c r="AW166" s="14" t="s">
        <v>37</v>
      </c>
      <c r="AX166" s="14" t="s">
        <v>84</v>
      </c>
      <c r="AY166" s="221" t="s">
        <v>197</v>
      </c>
    </row>
    <row r="167" spans="1:65" s="2" customFormat="1" ht="21.75" customHeight="1">
      <c r="A167" s="37"/>
      <c r="B167" s="38"/>
      <c r="C167" s="181" t="s">
        <v>310</v>
      </c>
      <c r="D167" s="181" t="s">
        <v>199</v>
      </c>
      <c r="E167" s="182" t="s">
        <v>1380</v>
      </c>
      <c r="F167" s="183" t="s">
        <v>1381</v>
      </c>
      <c r="G167" s="184" t="s">
        <v>202</v>
      </c>
      <c r="H167" s="185">
        <v>56</v>
      </c>
      <c r="I167" s="186"/>
      <c r="J167" s="187">
        <f>ROUND(I167*H167,2)</f>
        <v>0</v>
      </c>
      <c r="K167" s="183" t="s">
        <v>203</v>
      </c>
      <c r="L167" s="42"/>
      <c r="M167" s="188" t="s">
        <v>19</v>
      </c>
      <c r="N167" s="189" t="s">
        <v>48</v>
      </c>
      <c r="O167" s="67"/>
      <c r="P167" s="190">
        <f>O167*H167</f>
        <v>0</v>
      </c>
      <c r="Q167" s="190">
        <v>0</v>
      </c>
      <c r="R167" s="190">
        <f>Q167*H167</f>
        <v>0</v>
      </c>
      <c r="S167" s="190">
        <v>0</v>
      </c>
      <c r="T167" s="191">
        <f>S167*H167</f>
        <v>0</v>
      </c>
      <c r="U167" s="37"/>
      <c r="V167" s="37"/>
      <c r="W167" s="37"/>
      <c r="X167" s="37"/>
      <c r="Y167" s="37"/>
      <c r="Z167" s="37"/>
      <c r="AA167" s="37"/>
      <c r="AB167" s="37"/>
      <c r="AC167" s="37"/>
      <c r="AD167" s="37"/>
      <c r="AE167" s="37"/>
      <c r="AR167" s="192" t="s">
        <v>204</v>
      </c>
      <c r="AT167" s="192" t="s">
        <v>199</v>
      </c>
      <c r="AU167" s="192" t="s">
        <v>86</v>
      </c>
      <c r="AY167" s="20" t="s">
        <v>197</v>
      </c>
      <c r="BE167" s="193">
        <f>IF(N167="základní",J167,0)</f>
        <v>0</v>
      </c>
      <c r="BF167" s="193">
        <f>IF(N167="snížená",J167,0)</f>
        <v>0</v>
      </c>
      <c r="BG167" s="193">
        <f>IF(N167="zákl. přenesená",J167,0)</f>
        <v>0</v>
      </c>
      <c r="BH167" s="193">
        <f>IF(N167="sníž. přenesená",J167,0)</f>
        <v>0</v>
      </c>
      <c r="BI167" s="193">
        <f>IF(N167="nulová",J167,0)</f>
        <v>0</v>
      </c>
      <c r="BJ167" s="20" t="s">
        <v>84</v>
      </c>
      <c r="BK167" s="193">
        <f>ROUND(I167*H167,2)</f>
        <v>0</v>
      </c>
      <c r="BL167" s="20" t="s">
        <v>204</v>
      </c>
      <c r="BM167" s="192" t="s">
        <v>1502</v>
      </c>
    </row>
    <row r="168" spans="1:65" s="2" customFormat="1" ht="11.25">
      <c r="A168" s="37"/>
      <c r="B168" s="38"/>
      <c r="C168" s="39"/>
      <c r="D168" s="194" t="s">
        <v>206</v>
      </c>
      <c r="E168" s="39"/>
      <c r="F168" s="195" t="s">
        <v>1383</v>
      </c>
      <c r="G168" s="39"/>
      <c r="H168" s="39"/>
      <c r="I168" s="196"/>
      <c r="J168" s="39"/>
      <c r="K168" s="39"/>
      <c r="L168" s="42"/>
      <c r="M168" s="197"/>
      <c r="N168" s="198"/>
      <c r="O168" s="67"/>
      <c r="P168" s="67"/>
      <c r="Q168" s="67"/>
      <c r="R168" s="67"/>
      <c r="S168" s="67"/>
      <c r="T168" s="68"/>
      <c r="U168" s="37"/>
      <c r="V168" s="37"/>
      <c r="W168" s="37"/>
      <c r="X168" s="37"/>
      <c r="Y168" s="37"/>
      <c r="Z168" s="37"/>
      <c r="AA168" s="37"/>
      <c r="AB168" s="37"/>
      <c r="AC168" s="37"/>
      <c r="AD168" s="37"/>
      <c r="AE168" s="37"/>
      <c r="AT168" s="20" t="s">
        <v>206</v>
      </c>
      <c r="AU168" s="20" t="s">
        <v>86</v>
      </c>
    </row>
    <row r="169" spans="1:65" s="2" customFormat="1" ht="11.25">
      <c r="A169" s="37"/>
      <c r="B169" s="38"/>
      <c r="C169" s="39"/>
      <c r="D169" s="199" t="s">
        <v>208</v>
      </c>
      <c r="E169" s="39"/>
      <c r="F169" s="200" t="s">
        <v>1384</v>
      </c>
      <c r="G169" s="39"/>
      <c r="H169" s="39"/>
      <c r="I169" s="196"/>
      <c r="J169" s="39"/>
      <c r="K169" s="39"/>
      <c r="L169" s="42"/>
      <c r="M169" s="197"/>
      <c r="N169" s="198"/>
      <c r="O169" s="67"/>
      <c r="P169" s="67"/>
      <c r="Q169" s="67"/>
      <c r="R169" s="67"/>
      <c r="S169" s="67"/>
      <c r="T169" s="68"/>
      <c r="U169" s="37"/>
      <c r="V169" s="37"/>
      <c r="W169" s="37"/>
      <c r="X169" s="37"/>
      <c r="Y169" s="37"/>
      <c r="Z169" s="37"/>
      <c r="AA169" s="37"/>
      <c r="AB169" s="37"/>
      <c r="AC169" s="37"/>
      <c r="AD169" s="37"/>
      <c r="AE169" s="37"/>
      <c r="AT169" s="20" t="s">
        <v>208</v>
      </c>
      <c r="AU169" s="20" t="s">
        <v>86</v>
      </c>
    </row>
    <row r="170" spans="1:65" s="13" customFormat="1" ht="22.5">
      <c r="B170" s="201"/>
      <c r="C170" s="202"/>
      <c r="D170" s="194" t="s">
        <v>210</v>
      </c>
      <c r="E170" s="203" t="s">
        <v>19</v>
      </c>
      <c r="F170" s="204" t="s">
        <v>1385</v>
      </c>
      <c r="G170" s="202"/>
      <c r="H170" s="203" t="s">
        <v>19</v>
      </c>
      <c r="I170" s="205"/>
      <c r="J170" s="202"/>
      <c r="K170" s="202"/>
      <c r="L170" s="206"/>
      <c r="M170" s="207"/>
      <c r="N170" s="208"/>
      <c r="O170" s="208"/>
      <c r="P170" s="208"/>
      <c r="Q170" s="208"/>
      <c r="R170" s="208"/>
      <c r="S170" s="208"/>
      <c r="T170" s="209"/>
      <c r="AT170" s="210" t="s">
        <v>210</v>
      </c>
      <c r="AU170" s="210" t="s">
        <v>86</v>
      </c>
      <c r="AV170" s="13" t="s">
        <v>84</v>
      </c>
      <c r="AW170" s="13" t="s">
        <v>37</v>
      </c>
      <c r="AX170" s="13" t="s">
        <v>77</v>
      </c>
      <c r="AY170" s="210" t="s">
        <v>197</v>
      </c>
    </row>
    <row r="171" spans="1:65" s="14" customFormat="1" ht="11.25">
      <c r="B171" s="211"/>
      <c r="C171" s="212"/>
      <c r="D171" s="194" t="s">
        <v>210</v>
      </c>
      <c r="E171" s="213" t="s">
        <v>19</v>
      </c>
      <c r="F171" s="214" t="s">
        <v>1331</v>
      </c>
      <c r="G171" s="212"/>
      <c r="H171" s="215">
        <v>56</v>
      </c>
      <c r="I171" s="216"/>
      <c r="J171" s="212"/>
      <c r="K171" s="212"/>
      <c r="L171" s="217"/>
      <c r="M171" s="218"/>
      <c r="N171" s="219"/>
      <c r="O171" s="219"/>
      <c r="P171" s="219"/>
      <c r="Q171" s="219"/>
      <c r="R171" s="219"/>
      <c r="S171" s="219"/>
      <c r="T171" s="220"/>
      <c r="AT171" s="221" t="s">
        <v>210</v>
      </c>
      <c r="AU171" s="221" t="s">
        <v>86</v>
      </c>
      <c r="AV171" s="14" t="s">
        <v>86</v>
      </c>
      <c r="AW171" s="14" t="s">
        <v>37</v>
      </c>
      <c r="AX171" s="14" t="s">
        <v>84</v>
      </c>
      <c r="AY171" s="221" t="s">
        <v>197</v>
      </c>
    </row>
    <row r="172" spans="1:65" s="2" customFormat="1" ht="24.2" customHeight="1">
      <c r="A172" s="37"/>
      <c r="B172" s="38"/>
      <c r="C172" s="181" t="s">
        <v>320</v>
      </c>
      <c r="D172" s="181" t="s">
        <v>199</v>
      </c>
      <c r="E172" s="182" t="s">
        <v>1386</v>
      </c>
      <c r="F172" s="183" t="s">
        <v>1387</v>
      </c>
      <c r="G172" s="184" t="s">
        <v>202</v>
      </c>
      <c r="H172" s="185">
        <v>56</v>
      </c>
      <c r="I172" s="186"/>
      <c r="J172" s="187">
        <f>ROUND(I172*H172,2)</f>
        <v>0</v>
      </c>
      <c r="K172" s="183" t="s">
        <v>203</v>
      </c>
      <c r="L172" s="42"/>
      <c r="M172" s="188" t="s">
        <v>19</v>
      </c>
      <c r="N172" s="189" t="s">
        <v>48</v>
      </c>
      <c r="O172" s="67"/>
      <c r="P172" s="190">
        <f>O172*H172</f>
        <v>0</v>
      </c>
      <c r="Q172" s="190">
        <v>0</v>
      </c>
      <c r="R172" s="190">
        <f>Q172*H172</f>
        <v>0</v>
      </c>
      <c r="S172" s="190">
        <v>0</v>
      </c>
      <c r="T172" s="191">
        <f>S172*H172</f>
        <v>0</v>
      </c>
      <c r="U172" s="37"/>
      <c r="V172" s="37"/>
      <c r="W172" s="37"/>
      <c r="X172" s="37"/>
      <c r="Y172" s="37"/>
      <c r="Z172" s="37"/>
      <c r="AA172" s="37"/>
      <c r="AB172" s="37"/>
      <c r="AC172" s="37"/>
      <c r="AD172" s="37"/>
      <c r="AE172" s="37"/>
      <c r="AR172" s="192" t="s">
        <v>204</v>
      </c>
      <c r="AT172" s="192" t="s">
        <v>199</v>
      </c>
      <c r="AU172" s="192" t="s">
        <v>86</v>
      </c>
      <c r="AY172" s="20" t="s">
        <v>197</v>
      </c>
      <c r="BE172" s="193">
        <f>IF(N172="základní",J172,0)</f>
        <v>0</v>
      </c>
      <c r="BF172" s="193">
        <f>IF(N172="snížená",J172,0)</f>
        <v>0</v>
      </c>
      <c r="BG172" s="193">
        <f>IF(N172="zákl. přenesená",J172,0)</f>
        <v>0</v>
      </c>
      <c r="BH172" s="193">
        <f>IF(N172="sníž. přenesená",J172,0)</f>
        <v>0</v>
      </c>
      <c r="BI172" s="193">
        <f>IF(N172="nulová",J172,0)</f>
        <v>0</v>
      </c>
      <c r="BJ172" s="20" t="s">
        <v>84</v>
      </c>
      <c r="BK172" s="193">
        <f>ROUND(I172*H172,2)</f>
        <v>0</v>
      </c>
      <c r="BL172" s="20" t="s">
        <v>204</v>
      </c>
      <c r="BM172" s="192" t="s">
        <v>1503</v>
      </c>
    </row>
    <row r="173" spans="1:65" s="2" customFormat="1" ht="19.5">
      <c r="A173" s="37"/>
      <c r="B173" s="38"/>
      <c r="C173" s="39"/>
      <c r="D173" s="194" t="s">
        <v>206</v>
      </c>
      <c r="E173" s="39"/>
      <c r="F173" s="195" t="s">
        <v>1389</v>
      </c>
      <c r="G173" s="39"/>
      <c r="H173" s="39"/>
      <c r="I173" s="196"/>
      <c r="J173" s="39"/>
      <c r="K173" s="39"/>
      <c r="L173" s="42"/>
      <c r="M173" s="197"/>
      <c r="N173" s="198"/>
      <c r="O173" s="67"/>
      <c r="P173" s="67"/>
      <c r="Q173" s="67"/>
      <c r="R173" s="67"/>
      <c r="S173" s="67"/>
      <c r="T173" s="68"/>
      <c r="U173" s="37"/>
      <c r="V173" s="37"/>
      <c r="W173" s="37"/>
      <c r="X173" s="37"/>
      <c r="Y173" s="37"/>
      <c r="Z173" s="37"/>
      <c r="AA173" s="37"/>
      <c r="AB173" s="37"/>
      <c r="AC173" s="37"/>
      <c r="AD173" s="37"/>
      <c r="AE173" s="37"/>
      <c r="AT173" s="20" t="s">
        <v>206</v>
      </c>
      <c r="AU173" s="20" t="s">
        <v>86</v>
      </c>
    </row>
    <row r="174" spans="1:65" s="2" customFormat="1" ht="11.25">
      <c r="A174" s="37"/>
      <c r="B174" s="38"/>
      <c r="C174" s="39"/>
      <c r="D174" s="199" t="s">
        <v>208</v>
      </c>
      <c r="E174" s="39"/>
      <c r="F174" s="200" t="s">
        <v>1390</v>
      </c>
      <c r="G174" s="39"/>
      <c r="H174" s="39"/>
      <c r="I174" s="196"/>
      <c r="J174" s="39"/>
      <c r="K174" s="39"/>
      <c r="L174" s="42"/>
      <c r="M174" s="197"/>
      <c r="N174" s="198"/>
      <c r="O174" s="67"/>
      <c r="P174" s="67"/>
      <c r="Q174" s="67"/>
      <c r="R174" s="67"/>
      <c r="S174" s="67"/>
      <c r="T174" s="68"/>
      <c r="U174" s="37"/>
      <c r="V174" s="37"/>
      <c r="W174" s="37"/>
      <c r="X174" s="37"/>
      <c r="Y174" s="37"/>
      <c r="Z174" s="37"/>
      <c r="AA174" s="37"/>
      <c r="AB174" s="37"/>
      <c r="AC174" s="37"/>
      <c r="AD174" s="37"/>
      <c r="AE174" s="37"/>
      <c r="AT174" s="20" t="s">
        <v>208</v>
      </c>
      <c r="AU174" s="20" t="s">
        <v>86</v>
      </c>
    </row>
    <row r="175" spans="1:65" s="13" customFormat="1" ht="22.5">
      <c r="B175" s="201"/>
      <c r="C175" s="202"/>
      <c r="D175" s="194" t="s">
        <v>210</v>
      </c>
      <c r="E175" s="203" t="s">
        <v>19</v>
      </c>
      <c r="F175" s="204" t="s">
        <v>1391</v>
      </c>
      <c r="G175" s="202"/>
      <c r="H175" s="203" t="s">
        <v>19</v>
      </c>
      <c r="I175" s="205"/>
      <c r="J175" s="202"/>
      <c r="K175" s="202"/>
      <c r="L175" s="206"/>
      <c r="M175" s="207"/>
      <c r="N175" s="208"/>
      <c r="O175" s="208"/>
      <c r="P175" s="208"/>
      <c r="Q175" s="208"/>
      <c r="R175" s="208"/>
      <c r="S175" s="208"/>
      <c r="T175" s="209"/>
      <c r="AT175" s="210" t="s">
        <v>210</v>
      </c>
      <c r="AU175" s="210" t="s">
        <v>86</v>
      </c>
      <c r="AV175" s="13" t="s">
        <v>84</v>
      </c>
      <c r="AW175" s="13" t="s">
        <v>37</v>
      </c>
      <c r="AX175" s="13" t="s">
        <v>77</v>
      </c>
      <c r="AY175" s="210" t="s">
        <v>197</v>
      </c>
    </row>
    <row r="176" spans="1:65" s="14" customFormat="1" ht="11.25">
      <c r="B176" s="211"/>
      <c r="C176" s="212"/>
      <c r="D176" s="194" t="s">
        <v>210</v>
      </c>
      <c r="E176" s="213" t="s">
        <v>19</v>
      </c>
      <c r="F176" s="214" t="s">
        <v>1331</v>
      </c>
      <c r="G176" s="212"/>
      <c r="H176" s="215">
        <v>56</v>
      </c>
      <c r="I176" s="216"/>
      <c r="J176" s="212"/>
      <c r="K176" s="212"/>
      <c r="L176" s="217"/>
      <c r="M176" s="218"/>
      <c r="N176" s="219"/>
      <c r="O176" s="219"/>
      <c r="P176" s="219"/>
      <c r="Q176" s="219"/>
      <c r="R176" s="219"/>
      <c r="S176" s="219"/>
      <c r="T176" s="220"/>
      <c r="AT176" s="221" t="s">
        <v>210</v>
      </c>
      <c r="AU176" s="221" t="s">
        <v>86</v>
      </c>
      <c r="AV176" s="14" t="s">
        <v>86</v>
      </c>
      <c r="AW176" s="14" t="s">
        <v>37</v>
      </c>
      <c r="AX176" s="14" t="s">
        <v>84</v>
      </c>
      <c r="AY176" s="221" t="s">
        <v>197</v>
      </c>
    </row>
    <row r="177" spans="1:65" s="2" customFormat="1" ht="24.2" customHeight="1">
      <c r="A177" s="37"/>
      <c r="B177" s="38"/>
      <c r="C177" s="181" t="s">
        <v>328</v>
      </c>
      <c r="D177" s="181" t="s">
        <v>199</v>
      </c>
      <c r="E177" s="182" t="s">
        <v>1398</v>
      </c>
      <c r="F177" s="183" t="s">
        <v>1399</v>
      </c>
      <c r="G177" s="184" t="s">
        <v>202</v>
      </c>
      <c r="H177" s="185">
        <v>56</v>
      </c>
      <c r="I177" s="186"/>
      <c r="J177" s="187">
        <f>ROUND(I177*H177,2)</f>
        <v>0</v>
      </c>
      <c r="K177" s="183" t="s">
        <v>203</v>
      </c>
      <c r="L177" s="42"/>
      <c r="M177" s="188" t="s">
        <v>19</v>
      </c>
      <c r="N177" s="189" t="s">
        <v>48</v>
      </c>
      <c r="O177" s="67"/>
      <c r="P177" s="190">
        <f>O177*H177</f>
        <v>0</v>
      </c>
      <c r="Q177" s="190">
        <v>0</v>
      </c>
      <c r="R177" s="190">
        <f>Q177*H177</f>
        <v>0</v>
      </c>
      <c r="S177" s="190">
        <v>0</v>
      </c>
      <c r="T177" s="191">
        <f>S177*H177</f>
        <v>0</v>
      </c>
      <c r="U177" s="37"/>
      <c r="V177" s="37"/>
      <c r="W177" s="37"/>
      <c r="X177" s="37"/>
      <c r="Y177" s="37"/>
      <c r="Z177" s="37"/>
      <c r="AA177" s="37"/>
      <c r="AB177" s="37"/>
      <c r="AC177" s="37"/>
      <c r="AD177" s="37"/>
      <c r="AE177" s="37"/>
      <c r="AR177" s="192" t="s">
        <v>204</v>
      </c>
      <c r="AT177" s="192" t="s">
        <v>199</v>
      </c>
      <c r="AU177" s="192" t="s">
        <v>86</v>
      </c>
      <c r="AY177" s="20" t="s">
        <v>197</v>
      </c>
      <c r="BE177" s="193">
        <f>IF(N177="základní",J177,0)</f>
        <v>0</v>
      </c>
      <c r="BF177" s="193">
        <f>IF(N177="snížená",J177,0)</f>
        <v>0</v>
      </c>
      <c r="BG177" s="193">
        <f>IF(N177="zákl. přenesená",J177,0)</f>
        <v>0</v>
      </c>
      <c r="BH177" s="193">
        <f>IF(N177="sníž. přenesená",J177,0)</f>
        <v>0</v>
      </c>
      <c r="BI177" s="193">
        <f>IF(N177="nulová",J177,0)</f>
        <v>0</v>
      </c>
      <c r="BJ177" s="20" t="s">
        <v>84</v>
      </c>
      <c r="BK177" s="193">
        <f>ROUND(I177*H177,2)</f>
        <v>0</v>
      </c>
      <c r="BL177" s="20" t="s">
        <v>204</v>
      </c>
      <c r="BM177" s="192" t="s">
        <v>1400</v>
      </c>
    </row>
    <row r="178" spans="1:65" s="2" customFormat="1" ht="19.5">
      <c r="A178" s="37"/>
      <c r="B178" s="38"/>
      <c r="C178" s="39"/>
      <c r="D178" s="194" t="s">
        <v>206</v>
      </c>
      <c r="E178" s="39"/>
      <c r="F178" s="195" t="s">
        <v>1401</v>
      </c>
      <c r="G178" s="39"/>
      <c r="H178" s="39"/>
      <c r="I178" s="196"/>
      <c r="J178" s="39"/>
      <c r="K178" s="39"/>
      <c r="L178" s="42"/>
      <c r="M178" s="197"/>
      <c r="N178" s="198"/>
      <c r="O178" s="67"/>
      <c r="P178" s="67"/>
      <c r="Q178" s="67"/>
      <c r="R178" s="67"/>
      <c r="S178" s="67"/>
      <c r="T178" s="68"/>
      <c r="U178" s="37"/>
      <c r="V178" s="37"/>
      <c r="W178" s="37"/>
      <c r="X178" s="37"/>
      <c r="Y178" s="37"/>
      <c r="Z178" s="37"/>
      <c r="AA178" s="37"/>
      <c r="AB178" s="37"/>
      <c r="AC178" s="37"/>
      <c r="AD178" s="37"/>
      <c r="AE178" s="37"/>
      <c r="AT178" s="20" t="s">
        <v>206</v>
      </c>
      <c r="AU178" s="20" t="s">
        <v>86</v>
      </c>
    </row>
    <row r="179" spans="1:65" s="2" customFormat="1" ht="11.25">
      <c r="A179" s="37"/>
      <c r="B179" s="38"/>
      <c r="C179" s="39"/>
      <c r="D179" s="199" t="s">
        <v>208</v>
      </c>
      <c r="E179" s="39"/>
      <c r="F179" s="200" t="s">
        <v>1402</v>
      </c>
      <c r="G179" s="39"/>
      <c r="H179" s="39"/>
      <c r="I179" s="196"/>
      <c r="J179" s="39"/>
      <c r="K179" s="39"/>
      <c r="L179" s="42"/>
      <c r="M179" s="197"/>
      <c r="N179" s="198"/>
      <c r="O179" s="67"/>
      <c r="P179" s="67"/>
      <c r="Q179" s="67"/>
      <c r="R179" s="67"/>
      <c r="S179" s="67"/>
      <c r="T179" s="68"/>
      <c r="U179" s="37"/>
      <c r="V179" s="37"/>
      <c r="W179" s="37"/>
      <c r="X179" s="37"/>
      <c r="Y179" s="37"/>
      <c r="Z179" s="37"/>
      <c r="AA179" s="37"/>
      <c r="AB179" s="37"/>
      <c r="AC179" s="37"/>
      <c r="AD179" s="37"/>
      <c r="AE179" s="37"/>
      <c r="AT179" s="20" t="s">
        <v>208</v>
      </c>
      <c r="AU179" s="20" t="s">
        <v>86</v>
      </c>
    </row>
    <row r="180" spans="1:65" s="13" customFormat="1" ht="22.5">
      <c r="B180" s="201"/>
      <c r="C180" s="202"/>
      <c r="D180" s="194" t="s">
        <v>210</v>
      </c>
      <c r="E180" s="203" t="s">
        <v>19</v>
      </c>
      <c r="F180" s="204" t="s">
        <v>1403</v>
      </c>
      <c r="G180" s="202"/>
      <c r="H180" s="203" t="s">
        <v>19</v>
      </c>
      <c r="I180" s="205"/>
      <c r="J180" s="202"/>
      <c r="K180" s="202"/>
      <c r="L180" s="206"/>
      <c r="M180" s="207"/>
      <c r="N180" s="208"/>
      <c r="O180" s="208"/>
      <c r="P180" s="208"/>
      <c r="Q180" s="208"/>
      <c r="R180" s="208"/>
      <c r="S180" s="208"/>
      <c r="T180" s="209"/>
      <c r="AT180" s="210" t="s">
        <v>210</v>
      </c>
      <c r="AU180" s="210" t="s">
        <v>86</v>
      </c>
      <c r="AV180" s="13" t="s">
        <v>84</v>
      </c>
      <c r="AW180" s="13" t="s">
        <v>37</v>
      </c>
      <c r="AX180" s="13" t="s">
        <v>77</v>
      </c>
      <c r="AY180" s="210" t="s">
        <v>197</v>
      </c>
    </row>
    <row r="181" spans="1:65" s="14" customFormat="1" ht="11.25">
      <c r="B181" s="211"/>
      <c r="C181" s="212"/>
      <c r="D181" s="194" t="s">
        <v>210</v>
      </c>
      <c r="E181" s="213" t="s">
        <v>19</v>
      </c>
      <c r="F181" s="214" t="s">
        <v>1331</v>
      </c>
      <c r="G181" s="212"/>
      <c r="H181" s="215">
        <v>56</v>
      </c>
      <c r="I181" s="216"/>
      <c r="J181" s="212"/>
      <c r="K181" s="212"/>
      <c r="L181" s="217"/>
      <c r="M181" s="218"/>
      <c r="N181" s="219"/>
      <c r="O181" s="219"/>
      <c r="P181" s="219"/>
      <c r="Q181" s="219"/>
      <c r="R181" s="219"/>
      <c r="S181" s="219"/>
      <c r="T181" s="220"/>
      <c r="AT181" s="221" t="s">
        <v>210</v>
      </c>
      <c r="AU181" s="221" t="s">
        <v>86</v>
      </c>
      <c r="AV181" s="14" t="s">
        <v>86</v>
      </c>
      <c r="AW181" s="14" t="s">
        <v>37</v>
      </c>
      <c r="AX181" s="14" t="s">
        <v>84</v>
      </c>
      <c r="AY181" s="221" t="s">
        <v>197</v>
      </c>
    </row>
    <row r="182" spans="1:65" s="2" customFormat="1" ht="16.5" customHeight="1">
      <c r="A182" s="37"/>
      <c r="B182" s="38"/>
      <c r="C182" s="237" t="s">
        <v>337</v>
      </c>
      <c r="D182" s="237" t="s">
        <v>452</v>
      </c>
      <c r="E182" s="238" t="s">
        <v>1404</v>
      </c>
      <c r="F182" s="239" t="s">
        <v>1405</v>
      </c>
      <c r="G182" s="240" t="s">
        <v>323</v>
      </c>
      <c r="H182" s="241">
        <v>5.04</v>
      </c>
      <c r="I182" s="242"/>
      <c r="J182" s="243">
        <f>ROUND(I182*H182,2)</f>
        <v>0</v>
      </c>
      <c r="K182" s="239" t="s">
        <v>203</v>
      </c>
      <c r="L182" s="244"/>
      <c r="M182" s="245" t="s">
        <v>19</v>
      </c>
      <c r="N182" s="246" t="s">
        <v>48</v>
      </c>
      <c r="O182" s="67"/>
      <c r="P182" s="190">
        <f>O182*H182</f>
        <v>0</v>
      </c>
      <c r="Q182" s="190">
        <v>1</v>
      </c>
      <c r="R182" s="190">
        <f>Q182*H182</f>
        <v>5.04</v>
      </c>
      <c r="S182" s="190">
        <v>0</v>
      </c>
      <c r="T182" s="191">
        <f>S182*H182</f>
        <v>0</v>
      </c>
      <c r="U182" s="37"/>
      <c r="V182" s="37"/>
      <c r="W182" s="37"/>
      <c r="X182" s="37"/>
      <c r="Y182" s="37"/>
      <c r="Z182" s="37"/>
      <c r="AA182" s="37"/>
      <c r="AB182" s="37"/>
      <c r="AC182" s="37"/>
      <c r="AD182" s="37"/>
      <c r="AE182" s="37"/>
      <c r="AR182" s="192" t="s">
        <v>265</v>
      </c>
      <c r="AT182" s="192" t="s">
        <v>452</v>
      </c>
      <c r="AU182" s="192" t="s">
        <v>86</v>
      </c>
      <c r="AY182" s="20" t="s">
        <v>197</v>
      </c>
      <c r="BE182" s="193">
        <f>IF(N182="základní",J182,0)</f>
        <v>0</v>
      </c>
      <c r="BF182" s="193">
        <f>IF(N182="snížená",J182,0)</f>
        <v>0</v>
      </c>
      <c r="BG182" s="193">
        <f>IF(N182="zákl. přenesená",J182,0)</f>
        <v>0</v>
      </c>
      <c r="BH182" s="193">
        <f>IF(N182="sníž. přenesená",J182,0)</f>
        <v>0</v>
      </c>
      <c r="BI182" s="193">
        <f>IF(N182="nulová",J182,0)</f>
        <v>0</v>
      </c>
      <c r="BJ182" s="20" t="s">
        <v>84</v>
      </c>
      <c r="BK182" s="193">
        <f>ROUND(I182*H182,2)</f>
        <v>0</v>
      </c>
      <c r="BL182" s="20" t="s">
        <v>204</v>
      </c>
      <c r="BM182" s="192" t="s">
        <v>1504</v>
      </c>
    </row>
    <row r="183" spans="1:65" s="2" customFormat="1" ht="11.25">
      <c r="A183" s="37"/>
      <c r="B183" s="38"/>
      <c r="C183" s="39"/>
      <c r="D183" s="194" t="s">
        <v>206</v>
      </c>
      <c r="E183" s="39"/>
      <c r="F183" s="195" t="s">
        <v>1405</v>
      </c>
      <c r="G183" s="39"/>
      <c r="H183" s="39"/>
      <c r="I183" s="196"/>
      <c r="J183" s="39"/>
      <c r="K183" s="39"/>
      <c r="L183" s="42"/>
      <c r="M183" s="197"/>
      <c r="N183" s="198"/>
      <c r="O183" s="67"/>
      <c r="P183" s="67"/>
      <c r="Q183" s="67"/>
      <c r="R183" s="67"/>
      <c r="S183" s="67"/>
      <c r="T183" s="68"/>
      <c r="U183" s="37"/>
      <c r="V183" s="37"/>
      <c r="W183" s="37"/>
      <c r="X183" s="37"/>
      <c r="Y183" s="37"/>
      <c r="Z183" s="37"/>
      <c r="AA183" s="37"/>
      <c r="AB183" s="37"/>
      <c r="AC183" s="37"/>
      <c r="AD183" s="37"/>
      <c r="AE183" s="37"/>
      <c r="AT183" s="20" t="s">
        <v>206</v>
      </c>
      <c r="AU183" s="20" t="s">
        <v>86</v>
      </c>
    </row>
    <row r="184" spans="1:65" s="13" customFormat="1" ht="22.5">
      <c r="B184" s="201"/>
      <c r="C184" s="202"/>
      <c r="D184" s="194" t="s">
        <v>210</v>
      </c>
      <c r="E184" s="203" t="s">
        <v>19</v>
      </c>
      <c r="F184" s="204" t="s">
        <v>1407</v>
      </c>
      <c r="G184" s="202"/>
      <c r="H184" s="203" t="s">
        <v>19</v>
      </c>
      <c r="I184" s="205"/>
      <c r="J184" s="202"/>
      <c r="K184" s="202"/>
      <c r="L184" s="206"/>
      <c r="M184" s="207"/>
      <c r="N184" s="208"/>
      <c r="O184" s="208"/>
      <c r="P184" s="208"/>
      <c r="Q184" s="208"/>
      <c r="R184" s="208"/>
      <c r="S184" s="208"/>
      <c r="T184" s="209"/>
      <c r="AT184" s="210" t="s">
        <v>210</v>
      </c>
      <c r="AU184" s="210" t="s">
        <v>86</v>
      </c>
      <c r="AV184" s="13" t="s">
        <v>84</v>
      </c>
      <c r="AW184" s="13" t="s">
        <v>37</v>
      </c>
      <c r="AX184" s="13" t="s">
        <v>77</v>
      </c>
      <c r="AY184" s="210" t="s">
        <v>197</v>
      </c>
    </row>
    <row r="185" spans="1:65" s="13" customFormat="1" ht="11.25">
      <c r="B185" s="201"/>
      <c r="C185" s="202"/>
      <c r="D185" s="194" t="s">
        <v>210</v>
      </c>
      <c r="E185" s="203" t="s">
        <v>19</v>
      </c>
      <c r="F185" s="204" t="s">
        <v>1408</v>
      </c>
      <c r="G185" s="202"/>
      <c r="H185" s="203" t="s">
        <v>19</v>
      </c>
      <c r="I185" s="205"/>
      <c r="J185" s="202"/>
      <c r="K185" s="202"/>
      <c r="L185" s="206"/>
      <c r="M185" s="207"/>
      <c r="N185" s="208"/>
      <c r="O185" s="208"/>
      <c r="P185" s="208"/>
      <c r="Q185" s="208"/>
      <c r="R185" s="208"/>
      <c r="S185" s="208"/>
      <c r="T185" s="209"/>
      <c r="AT185" s="210" t="s">
        <v>210</v>
      </c>
      <c r="AU185" s="210" t="s">
        <v>86</v>
      </c>
      <c r="AV185" s="13" t="s">
        <v>84</v>
      </c>
      <c r="AW185" s="13" t="s">
        <v>37</v>
      </c>
      <c r="AX185" s="13" t="s">
        <v>77</v>
      </c>
      <c r="AY185" s="210" t="s">
        <v>197</v>
      </c>
    </row>
    <row r="186" spans="1:65" s="14" customFormat="1" ht="11.25">
      <c r="B186" s="211"/>
      <c r="C186" s="212"/>
      <c r="D186" s="194" t="s">
        <v>210</v>
      </c>
      <c r="E186" s="213" t="s">
        <v>19</v>
      </c>
      <c r="F186" s="214" t="s">
        <v>1409</v>
      </c>
      <c r="G186" s="212"/>
      <c r="H186" s="215">
        <v>5.04</v>
      </c>
      <c r="I186" s="216"/>
      <c r="J186" s="212"/>
      <c r="K186" s="212"/>
      <c r="L186" s="217"/>
      <c r="M186" s="218"/>
      <c r="N186" s="219"/>
      <c r="O186" s="219"/>
      <c r="P186" s="219"/>
      <c r="Q186" s="219"/>
      <c r="R186" s="219"/>
      <c r="S186" s="219"/>
      <c r="T186" s="220"/>
      <c r="AT186" s="221" t="s">
        <v>210</v>
      </c>
      <c r="AU186" s="221" t="s">
        <v>86</v>
      </c>
      <c r="AV186" s="14" t="s">
        <v>86</v>
      </c>
      <c r="AW186" s="14" t="s">
        <v>37</v>
      </c>
      <c r="AX186" s="14" t="s">
        <v>84</v>
      </c>
      <c r="AY186" s="221" t="s">
        <v>197</v>
      </c>
    </row>
    <row r="187" spans="1:65" s="2" customFormat="1" ht="24.2" customHeight="1">
      <c r="A187" s="37"/>
      <c r="B187" s="38"/>
      <c r="C187" s="181" t="s">
        <v>347</v>
      </c>
      <c r="D187" s="181" t="s">
        <v>199</v>
      </c>
      <c r="E187" s="182" t="s">
        <v>1410</v>
      </c>
      <c r="F187" s="183" t="s">
        <v>1411</v>
      </c>
      <c r="G187" s="184" t="s">
        <v>323</v>
      </c>
      <c r="H187" s="185">
        <v>2E-3</v>
      </c>
      <c r="I187" s="186"/>
      <c r="J187" s="187">
        <f>ROUND(I187*H187,2)</f>
        <v>0</v>
      </c>
      <c r="K187" s="183" t="s">
        <v>203</v>
      </c>
      <c r="L187" s="42"/>
      <c r="M187" s="188" t="s">
        <v>19</v>
      </c>
      <c r="N187" s="189" t="s">
        <v>48</v>
      </c>
      <c r="O187" s="67"/>
      <c r="P187" s="190">
        <f>O187*H187</f>
        <v>0</v>
      </c>
      <c r="Q187" s="190">
        <v>0</v>
      </c>
      <c r="R187" s="190">
        <f>Q187*H187</f>
        <v>0</v>
      </c>
      <c r="S187" s="190">
        <v>0</v>
      </c>
      <c r="T187" s="191">
        <f>S187*H187</f>
        <v>0</v>
      </c>
      <c r="U187" s="37"/>
      <c r="V187" s="37"/>
      <c r="W187" s="37"/>
      <c r="X187" s="37"/>
      <c r="Y187" s="37"/>
      <c r="Z187" s="37"/>
      <c r="AA187" s="37"/>
      <c r="AB187" s="37"/>
      <c r="AC187" s="37"/>
      <c r="AD187" s="37"/>
      <c r="AE187" s="37"/>
      <c r="AR187" s="192" t="s">
        <v>204</v>
      </c>
      <c r="AT187" s="192" t="s">
        <v>199</v>
      </c>
      <c r="AU187" s="192" t="s">
        <v>86</v>
      </c>
      <c r="AY187" s="20" t="s">
        <v>197</v>
      </c>
      <c r="BE187" s="193">
        <f>IF(N187="základní",J187,0)</f>
        <v>0</v>
      </c>
      <c r="BF187" s="193">
        <f>IF(N187="snížená",J187,0)</f>
        <v>0</v>
      </c>
      <c r="BG187" s="193">
        <f>IF(N187="zákl. přenesená",J187,0)</f>
        <v>0</v>
      </c>
      <c r="BH187" s="193">
        <f>IF(N187="sníž. přenesená",J187,0)</f>
        <v>0</v>
      </c>
      <c r="BI187" s="193">
        <f>IF(N187="nulová",J187,0)</f>
        <v>0</v>
      </c>
      <c r="BJ187" s="20" t="s">
        <v>84</v>
      </c>
      <c r="BK187" s="193">
        <f>ROUND(I187*H187,2)</f>
        <v>0</v>
      </c>
      <c r="BL187" s="20" t="s">
        <v>204</v>
      </c>
      <c r="BM187" s="192" t="s">
        <v>1412</v>
      </c>
    </row>
    <row r="188" spans="1:65" s="2" customFormat="1" ht="19.5">
      <c r="A188" s="37"/>
      <c r="B188" s="38"/>
      <c r="C188" s="39"/>
      <c r="D188" s="194" t="s">
        <v>206</v>
      </c>
      <c r="E188" s="39"/>
      <c r="F188" s="195" t="s">
        <v>1413</v>
      </c>
      <c r="G188" s="39"/>
      <c r="H188" s="39"/>
      <c r="I188" s="196"/>
      <c r="J188" s="39"/>
      <c r="K188" s="39"/>
      <c r="L188" s="42"/>
      <c r="M188" s="197"/>
      <c r="N188" s="198"/>
      <c r="O188" s="67"/>
      <c r="P188" s="67"/>
      <c r="Q188" s="67"/>
      <c r="R188" s="67"/>
      <c r="S188" s="67"/>
      <c r="T188" s="68"/>
      <c r="U188" s="37"/>
      <c r="V188" s="37"/>
      <c r="W188" s="37"/>
      <c r="X188" s="37"/>
      <c r="Y188" s="37"/>
      <c r="Z188" s="37"/>
      <c r="AA188" s="37"/>
      <c r="AB188" s="37"/>
      <c r="AC188" s="37"/>
      <c r="AD188" s="37"/>
      <c r="AE188" s="37"/>
      <c r="AT188" s="20" t="s">
        <v>206</v>
      </c>
      <c r="AU188" s="20" t="s">
        <v>86</v>
      </c>
    </row>
    <row r="189" spans="1:65" s="2" customFormat="1" ht="11.25">
      <c r="A189" s="37"/>
      <c r="B189" s="38"/>
      <c r="C189" s="39"/>
      <c r="D189" s="199" t="s">
        <v>208</v>
      </c>
      <c r="E189" s="39"/>
      <c r="F189" s="200" t="s">
        <v>1414</v>
      </c>
      <c r="G189" s="39"/>
      <c r="H189" s="39"/>
      <c r="I189" s="196"/>
      <c r="J189" s="39"/>
      <c r="K189" s="39"/>
      <c r="L189" s="42"/>
      <c r="M189" s="197"/>
      <c r="N189" s="198"/>
      <c r="O189" s="67"/>
      <c r="P189" s="67"/>
      <c r="Q189" s="67"/>
      <c r="R189" s="67"/>
      <c r="S189" s="67"/>
      <c r="T189" s="68"/>
      <c r="U189" s="37"/>
      <c r="V189" s="37"/>
      <c r="W189" s="37"/>
      <c r="X189" s="37"/>
      <c r="Y189" s="37"/>
      <c r="Z189" s="37"/>
      <c r="AA189" s="37"/>
      <c r="AB189" s="37"/>
      <c r="AC189" s="37"/>
      <c r="AD189" s="37"/>
      <c r="AE189" s="37"/>
      <c r="AT189" s="20" t="s">
        <v>208</v>
      </c>
      <c r="AU189" s="20" t="s">
        <v>86</v>
      </c>
    </row>
    <row r="190" spans="1:65" s="13" customFormat="1" ht="22.5">
      <c r="B190" s="201"/>
      <c r="C190" s="202"/>
      <c r="D190" s="194" t="s">
        <v>210</v>
      </c>
      <c r="E190" s="203" t="s">
        <v>19</v>
      </c>
      <c r="F190" s="204" t="s">
        <v>1415</v>
      </c>
      <c r="G190" s="202"/>
      <c r="H190" s="203" t="s">
        <v>19</v>
      </c>
      <c r="I190" s="205"/>
      <c r="J190" s="202"/>
      <c r="K190" s="202"/>
      <c r="L190" s="206"/>
      <c r="M190" s="207"/>
      <c r="N190" s="208"/>
      <c r="O190" s="208"/>
      <c r="P190" s="208"/>
      <c r="Q190" s="208"/>
      <c r="R190" s="208"/>
      <c r="S190" s="208"/>
      <c r="T190" s="209"/>
      <c r="AT190" s="210" t="s">
        <v>210</v>
      </c>
      <c r="AU190" s="210" t="s">
        <v>86</v>
      </c>
      <c r="AV190" s="13" t="s">
        <v>84</v>
      </c>
      <c r="AW190" s="13" t="s">
        <v>37</v>
      </c>
      <c r="AX190" s="13" t="s">
        <v>77</v>
      </c>
      <c r="AY190" s="210" t="s">
        <v>197</v>
      </c>
    </row>
    <row r="191" spans="1:65" s="14" customFormat="1" ht="11.25">
      <c r="B191" s="211"/>
      <c r="C191" s="212"/>
      <c r="D191" s="194" t="s">
        <v>210</v>
      </c>
      <c r="E191" s="213" t="s">
        <v>19</v>
      </c>
      <c r="F191" s="214" t="s">
        <v>1416</v>
      </c>
      <c r="G191" s="212"/>
      <c r="H191" s="215">
        <v>2E-3</v>
      </c>
      <c r="I191" s="216"/>
      <c r="J191" s="212"/>
      <c r="K191" s="212"/>
      <c r="L191" s="217"/>
      <c r="M191" s="218"/>
      <c r="N191" s="219"/>
      <c r="O191" s="219"/>
      <c r="P191" s="219"/>
      <c r="Q191" s="219"/>
      <c r="R191" s="219"/>
      <c r="S191" s="219"/>
      <c r="T191" s="220"/>
      <c r="AT191" s="221" t="s">
        <v>210</v>
      </c>
      <c r="AU191" s="221" t="s">
        <v>86</v>
      </c>
      <c r="AV191" s="14" t="s">
        <v>86</v>
      </c>
      <c r="AW191" s="14" t="s">
        <v>37</v>
      </c>
      <c r="AX191" s="14" t="s">
        <v>84</v>
      </c>
      <c r="AY191" s="221" t="s">
        <v>197</v>
      </c>
    </row>
    <row r="192" spans="1:65" s="2" customFormat="1" ht="16.5" customHeight="1">
      <c r="A192" s="37"/>
      <c r="B192" s="38"/>
      <c r="C192" s="237" t="s">
        <v>356</v>
      </c>
      <c r="D192" s="237" t="s">
        <v>452</v>
      </c>
      <c r="E192" s="238" t="s">
        <v>1417</v>
      </c>
      <c r="F192" s="239" t="s">
        <v>1418</v>
      </c>
      <c r="G192" s="240" t="s">
        <v>556</v>
      </c>
      <c r="H192" s="241">
        <v>2</v>
      </c>
      <c r="I192" s="242"/>
      <c r="J192" s="243">
        <f>ROUND(I192*H192,2)</f>
        <v>0</v>
      </c>
      <c r="K192" s="239" t="s">
        <v>969</v>
      </c>
      <c r="L192" s="244"/>
      <c r="M192" s="245" t="s">
        <v>19</v>
      </c>
      <c r="N192" s="246" t="s">
        <v>48</v>
      </c>
      <c r="O192" s="67"/>
      <c r="P192" s="190">
        <f>O192*H192</f>
        <v>0</v>
      </c>
      <c r="Q192" s="190">
        <v>1E-3</v>
      </c>
      <c r="R192" s="190">
        <f>Q192*H192</f>
        <v>2E-3</v>
      </c>
      <c r="S192" s="190">
        <v>0</v>
      </c>
      <c r="T192" s="191">
        <f>S192*H192</f>
        <v>0</v>
      </c>
      <c r="U192" s="37"/>
      <c r="V192" s="37"/>
      <c r="W192" s="37"/>
      <c r="X192" s="37"/>
      <c r="Y192" s="37"/>
      <c r="Z192" s="37"/>
      <c r="AA192" s="37"/>
      <c r="AB192" s="37"/>
      <c r="AC192" s="37"/>
      <c r="AD192" s="37"/>
      <c r="AE192" s="37"/>
      <c r="AR192" s="192" t="s">
        <v>265</v>
      </c>
      <c r="AT192" s="192" t="s">
        <v>452</v>
      </c>
      <c r="AU192" s="192" t="s">
        <v>86</v>
      </c>
      <c r="AY192" s="20" t="s">
        <v>197</v>
      </c>
      <c r="BE192" s="193">
        <f>IF(N192="základní",J192,0)</f>
        <v>0</v>
      </c>
      <c r="BF192" s="193">
        <f>IF(N192="snížená",J192,0)</f>
        <v>0</v>
      </c>
      <c r="BG192" s="193">
        <f>IF(N192="zákl. přenesená",J192,0)</f>
        <v>0</v>
      </c>
      <c r="BH192" s="193">
        <f>IF(N192="sníž. přenesená",J192,0)</f>
        <v>0</v>
      </c>
      <c r="BI192" s="193">
        <f>IF(N192="nulová",J192,0)</f>
        <v>0</v>
      </c>
      <c r="BJ192" s="20" t="s">
        <v>84</v>
      </c>
      <c r="BK192" s="193">
        <f>ROUND(I192*H192,2)</f>
        <v>0</v>
      </c>
      <c r="BL192" s="20" t="s">
        <v>204</v>
      </c>
      <c r="BM192" s="192" t="s">
        <v>1419</v>
      </c>
    </row>
    <row r="193" spans="1:65" s="2" customFormat="1" ht="11.25">
      <c r="A193" s="37"/>
      <c r="B193" s="38"/>
      <c r="C193" s="39"/>
      <c r="D193" s="194" t="s">
        <v>206</v>
      </c>
      <c r="E193" s="39"/>
      <c r="F193" s="195" t="s">
        <v>1418</v>
      </c>
      <c r="G193" s="39"/>
      <c r="H193" s="39"/>
      <c r="I193" s="196"/>
      <c r="J193" s="39"/>
      <c r="K193" s="39"/>
      <c r="L193" s="42"/>
      <c r="M193" s="197"/>
      <c r="N193" s="198"/>
      <c r="O193" s="67"/>
      <c r="P193" s="67"/>
      <c r="Q193" s="67"/>
      <c r="R193" s="67"/>
      <c r="S193" s="67"/>
      <c r="T193" s="68"/>
      <c r="U193" s="37"/>
      <c r="V193" s="37"/>
      <c r="W193" s="37"/>
      <c r="X193" s="37"/>
      <c r="Y193" s="37"/>
      <c r="Z193" s="37"/>
      <c r="AA193" s="37"/>
      <c r="AB193" s="37"/>
      <c r="AC193" s="37"/>
      <c r="AD193" s="37"/>
      <c r="AE193" s="37"/>
      <c r="AT193" s="20" t="s">
        <v>206</v>
      </c>
      <c r="AU193" s="20" t="s">
        <v>86</v>
      </c>
    </row>
    <row r="194" spans="1:65" s="2" customFormat="1" ht="19.5">
      <c r="A194" s="37"/>
      <c r="B194" s="38"/>
      <c r="C194" s="39"/>
      <c r="D194" s="194" t="s">
        <v>252</v>
      </c>
      <c r="E194" s="39"/>
      <c r="F194" s="222" t="s">
        <v>1420</v>
      </c>
      <c r="G194" s="39"/>
      <c r="H194" s="39"/>
      <c r="I194" s="196"/>
      <c r="J194" s="39"/>
      <c r="K194" s="39"/>
      <c r="L194" s="42"/>
      <c r="M194" s="197"/>
      <c r="N194" s="198"/>
      <c r="O194" s="67"/>
      <c r="P194" s="67"/>
      <c r="Q194" s="67"/>
      <c r="R194" s="67"/>
      <c r="S194" s="67"/>
      <c r="T194" s="68"/>
      <c r="U194" s="37"/>
      <c r="V194" s="37"/>
      <c r="W194" s="37"/>
      <c r="X194" s="37"/>
      <c r="Y194" s="37"/>
      <c r="Z194" s="37"/>
      <c r="AA194" s="37"/>
      <c r="AB194" s="37"/>
      <c r="AC194" s="37"/>
      <c r="AD194" s="37"/>
      <c r="AE194" s="37"/>
      <c r="AT194" s="20" t="s">
        <v>252</v>
      </c>
      <c r="AU194" s="20" t="s">
        <v>86</v>
      </c>
    </row>
    <row r="195" spans="1:65" s="14" customFormat="1" ht="11.25">
      <c r="B195" s="211"/>
      <c r="C195" s="212"/>
      <c r="D195" s="194" t="s">
        <v>210</v>
      </c>
      <c r="E195" s="212"/>
      <c r="F195" s="214" t="s">
        <v>1421</v>
      </c>
      <c r="G195" s="212"/>
      <c r="H195" s="215">
        <v>2</v>
      </c>
      <c r="I195" s="216"/>
      <c r="J195" s="212"/>
      <c r="K195" s="212"/>
      <c r="L195" s="217"/>
      <c r="M195" s="218"/>
      <c r="N195" s="219"/>
      <c r="O195" s="219"/>
      <c r="P195" s="219"/>
      <c r="Q195" s="219"/>
      <c r="R195" s="219"/>
      <c r="S195" s="219"/>
      <c r="T195" s="220"/>
      <c r="AT195" s="221" t="s">
        <v>210</v>
      </c>
      <c r="AU195" s="221" t="s">
        <v>86</v>
      </c>
      <c r="AV195" s="14" t="s">
        <v>86</v>
      </c>
      <c r="AW195" s="14" t="s">
        <v>4</v>
      </c>
      <c r="AX195" s="14" t="s">
        <v>84</v>
      </c>
      <c r="AY195" s="221" t="s">
        <v>197</v>
      </c>
    </row>
    <row r="196" spans="1:65" s="2" customFormat="1" ht="24.2" customHeight="1">
      <c r="A196" s="37"/>
      <c r="B196" s="38"/>
      <c r="C196" s="181" t="s">
        <v>362</v>
      </c>
      <c r="D196" s="181" t="s">
        <v>199</v>
      </c>
      <c r="E196" s="182" t="s">
        <v>1410</v>
      </c>
      <c r="F196" s="183" t="s">
        <v>1411</v>
      </c>
      <c r="G196" s="184" t="s">
        <v>323</v>
      </c>
      <c r="H196" s="185">
        <v>2E-3</v>
      </c>
      <c r="I196" s="186"/>
      <c r="J196" s="187">
        <f>ROUND(I196*H196,2)</f>
        <v>0</v>
      </c>
      <c r="K196" s="183" t="s">
        <v>203</v>
      </c>
      <c r="L196" s="42"/>
      <c r="M196" s="188" t="s">
        <v>19</v>
      </c>
      <c r="N196" s="189" t="s">
        <v>48</v>
      </c>
      <c r="O196" s="67"/>
      <c r="P196" s="190">
        <f>O196*H196</f>
        <v>0</v>
      </c>
      <c r="Q196" s="190">
        <v>0</v>
      </c>
      <c r="R196" s="190">
        <f>Q196*H196</f>
        <v>0</v>
      </c>
      <c r="S196" s="190">
        <v>0</v>
      </c>
      <c r="T196" s="191">
        <f>S196*H196</f>
        <v>0</v>
      </c>
      <c r="U196" s="37"/>
      <c r="V196" s="37"/>
      <c r="W196" s="37"/>
      <c r="X196" s="37"/>
      <c r="Y196" s="37"/>
      <c r="Z196" s="37"/>
      <c r="AA196" s="37"/>
      <c r="AB196" s="37"/>
      <c r="AC196" s="37"/>
      <c r="AD196" s="37"/>
      <c r="AE196" s="37"/>
      <c r="AR196" s="192" t="s">
        <v>204</v>
      </c>
      <c r="AT196" s="192" t="s">
        <v>199</v>
      </c>
      <c r="AU196" s="192" t="s">
        <v>86</v>
      </c>
      <c r="AY196" s="20" t="s">
        <v>197</v>
      </c>
      <c r="BE196" s="193">
        <f>IF(N196="základní",J196,0)</f>
        <v>0</v>
      </c>
      <c r="BF196" s="193">
        <f>IF(N196="snížená",J196,0)</f>
        <v>0</v>
      </c>
      <c r="BG196" s="193">
        <f>IF(N196="zákl. přenesená",J196,0)</f>
        <v>0</v>
      </c>
      <c r="BH196" s="193">
        <f>IF(N196="sníž. přenesená",J196,0)</f>
        <v>0</v>
      </c>
      <c r="BI196" s="193">
        <f>IF(N196="nulová",J196,0)</f>
        <v>0</v>
      </c>
      <c r="BJ196" s="20" t="s">
        <v>84</v>
      </c>
      <c r="BK196" s="193">
        <f>ROUND(I196*H196,2)</f>
        <v>0</v>
      </c>
      <c r="BL196" s="20" t="s">
        <v>204</v>
      </c>
      <c r="BM196" s="192" t="s">
        <v>1422</v>
      </c>
    </row>
    <row r="197" spans="1:65" s="2" customFormat="1" ht="19.5">
      <c r="A197" s="37"/>
      <c r="B197" s="38"/>
      <c r="C197" s="39"/>
      <c r="D197" s="194" t="s">
        <v>206</v>
      </c>
      <c r="E197" s="39"/>
      <c r="F197" s="195" t="s">
        <v>1413</v>
      </c>
      <c r="G197" s="39"/>
      <c r="H197" s="39"/>
      <c r="I197" s="196"/>
      <c r="J197" s="39"/>
      <c r="K197" s="39"/>
      <c r="L197" s="42"/>
      <c r="M197" s="197"/>
      <c r="N197" s="198"/>
      <c r="O197" s="67"/>
      <c r="P197" s="67"/>
      <c r="Q197" s="67"/>
      <c r="R197" s="67"/>
      <c r="S197" s="67"/>
      <c r="T197" s="68"/>
      <c r="U197" s="37"/>
      <c r="V197" s="37"/>
      <c r="W197" s="37"/>
      <c r="X197" s="37"/>
      <c r="Y197" s="37"/>
      <c r="Z197" s="37"/>
      <c r="AA197" s="37"/>
      <c r="AB197" s="37"/>
      <c r="AC197" s="37"/>
      <c r="AD197" s="37"/>
      <c r="AE197" s="37"/>
      <c r="AT197" s="20" t="s">
        <v>206</v>
      </c>
      <c r="AU197" s="20" t="s">
        <v>86</v>
      </c>
    </row>
    <row r="198" spans="1:65" s="2" customFormat="1" ht="11.25">
      <c r="A198" s="37"/>
      <c r="B198" s="38"/>
      <c r="C198" s="39"/>
      <c r="D198" s="199" t="s">
        <v>208</v>
      </c>
      <c r="E198" s="39"/>
      <c r="F198" s="200" t="s">
        <v>1414</v>
      </c>
      <c r="G198" s="39"/>
      <c r="H198" s="39"/>
      <c r="I198" s="196"/>
      <c r="J198" s="39"/>
      <c r="K198" s="39"/>
      <c r="L198" s="42"/>
      <c r="M198" s="197"/>
      <c r="N198" s="198"/>
      <c r="O198" s="67"/>
      <c r="P198" s="67"/>
      <c r="Q198" s="67"/>
      <c r="R198" s="67"/>
      <c r="S198" s="67"/>
      <c r="T198" s="68"/>
      <c r="U198" s="37"/>
      <c r="V198" s="37"/>
      <c r="W198" s="37"/>
      <c r="X198" s="37"/>
      <c r="Y198" s="37"/>
      <c r="Z198" s="37"/>
      <c r="AA198" s="37"/>
      <c r="AB198" s="37"/>
      <c r="AC198" s="37"/>
      <c r="AD198" s="37"/>
      <c r="AE198" s="37"/>
      <c r="AT198" s="20" t="s">
        <v>208</v>
      </c>
      <c r="AU198" s="20" t="s">
        <v>86</v>
      </c>
    </row>
    <row r="199" spans="1:65" s="13" customFormat="1" ht="22.5">
      <c r="B199" s="201"/>
      <c r="C199" s="202"/>
      <c r="D199" s="194" t="s">
        <v>210</v>
      </c>
      <c r="E199" s="203" t="s">
        <v>19</v>
      </c>
      <c r="F199" s="204" t="s">
        <v>1423</v>
      </c>
      <c r="G199" s="202"/>
      <c r="H199" s="203" t="s">
        <v>19</v>
      </c>
      <c r="I199" s="205"/>
      <c r="J199" s="202"/>
      <c r="K199" s="202"/>
      <c r="L199" s="206"/>
      <c r="M199" s="207"/>
      <c r="N199" s="208"/>
      <c r="O199" s="208"/>
      <c r="P199" s="208"/>
      <c r="Q199" s="208"/>
      <c r="R199" s="208"/>
      <c r="S199" s="208"/>
      <c r="T199" s="209"/>
      <c r="AT199" s="210" t="s">
        <v>210</v>
      </c>
      <c r="AU199" s="210" t="s">
        <v>86</v>
      </c>
      <c r="AV199" s="13" t="s">
        <v>84</v>
      </c>
      <c r="AW199" s="13" t="s">
        <v>37</v>
      </c>
      <c r="AX199" s="13" t="s">
        <v>77</v>
      </c>
      <c r="AY199" s="210" t="s">
        <v>197</v>
      </c>
    </row>
    <row r="200" spans="1:65" s="14" customFormat="1" ht="11.25">
      <c r="B200" s="211"/>
      <c r="C200" s="212"/>
      <c r="D200" s="194" t="s">
        <v>210</v>
      </c>
      <c r="E200" s="213" t="s">
        <v>19</v>
      </c>
      <c r="F200" s="214" t="s">
        <v>1416</v>
      </c>
      <c r="G200" s="212"/>
      <c r="H200" s="215">
        <v>2E-3</v>
      </c>
      <c r="I200" s="216"/>
      <c r="J200" s="212"/>
      <c r="K200" s="212"/>
      <c r="L200" s="217"/>
      <c r="M200" s="218"/>
      <c r="N200" s="219"/>
      <c r="O200" s="219"/>
      <c r="P200" s="219"/>
      <c r="Q200" s="219"/>
      <c r="R200" s="219"/>
      <c r="S200" s="219"/>
      <c r="T200" s="220"/>
      <c r="AT200" s="221" t="s">
        <v>210</v>
      </c>
      <c r="AU200" s="221" t="s">
        <v>86</v>
      </c>
      <c r="AV200" s="14" t="s">
        <v>86</v>
      </c>
      <c r="AW200" s="14" t="s">
        <v>37</v>
      </c>
      <c r="AX200" s="14" t="s">
        <v>84</v>
      </c>
      <c r="AY200" s="221" t="s">
        <v>197</v>
      </c>
    </row>
    <row r="201" spans="1:65" s="2" customFormat="1" ht="16.5" customHeight="1">
      <c r="A201" s="37"/>
      <c r="B201" s="38"/>
      <c r="C201" s="237" t="s">
        <v>7</v>
      </c>
      <c r="D201" s="237" t="s">
        <v>452</v>
      </c>
      <c r="E201" s="238" t="s">
        <v>1424</v>
      </c>
      <c r="F201" s="239" t="s">
        <v>1425</v>
      </c>
      <c r="G201" s="240" t="s">
        <v>556</v>
      </c>
      <c r="H201" s="241">
        <v>2</v>
      </c>
      <c r="I201" s="242"/>
      <c r="J201" s="243">
        <f>ROUND(I201*H201,2)</f>
        <v>0</v>
      </c>
      <c r="K201" s="239" t="s">
        <v>969</v>
      </c>
      <c r="L201" s="244"/>
      <c r="M201" s="245" t="s">
        <v>19</v>
      </c>
      <c r="N201" s="246" t="s">
        <v>48</v>
      </c>
      <c r="O201" s="67"/>
      <c r="P201" s="190">
        <f>O201*H201</f>
        <v>0</v>
      </c>
      <c r="Q201" s="190">
        <v>1E-3</v>
      </c>
      <c r="R201" s="190">
        <f>Q201*H201</f>
        <v>2E-3</v>
      </c>
      <c r="S201" s="190">
        <v>0</v>
      </c>
      <c r="T201" s="191">
        <f>S201*H201</f>
        <v>0</v>
      </c>
      <c r="U201" s="37"/>
      <c r="V201" s="37"/>
      <c r="W201" s="37"/>
      <c r="X201" s="37"/>
      <c r="Y201" s="37"/>
      <c r="Z201" s="37"/>
      <c r="AA201" s="37"/>
      <c r="AB201" s="37"/>
      <c r="AC201" s="37"/>
      <c r="AD201" s="37"/>
      <c r="AE201" s="37"/>
      <c r="AR201" s="192" t="s">
        <v>265</v>
      </c>
      <c r="AT201" s="192" t="s">
        <v>452</v>
      </c>
      <c r="AU201" s="192" t="s">
        <v>86</v>
      </c>
      <c r="AY201" s="20" t="s">
        <v>197</v>
      </c>
      <c r="BE201" s="193">
        <f>IF(N201="základní",J201,0)</f>
        <v>0</v>
      </c>
      <c r="BF201" s="193">
        <f>IF(N201="snížená",J201,0)</f>
        <v>0</v>
      </c>
      <c r="BG201" s="193">
        <f>IF(N201="zákl. přenesená",J201,0)</f>
        <v>0</v>
      </c>
      <c r="BH201" s="193">
        <f>IF(N201="sníž. přenesená",J201,0)</f>
        <v>0</v>
      </c>
      <c r="BI201" s="193">
        <f>IF(N201="nulová",J201,0)</f>
        <v>0</v>
      </c>
      <c r="BJ201" s="20" t="s">
        <v>84</v>
      </c>
      <c r="BK201" s="193">
        <f>ROUND(I201*H201,2)</f>
        <v>0</v>
      </c>
      <c r="BL201" s="20" t="s">
        <v>204</v>
      </c>
      <c r="BM201" s="192" t="s">
        <v>1426</v>
      </c>
    </row>
    <row r="202" spans="1:65" s="2" customFormat="1" ht="11.25">
      <c r="A202" s="37"/>
      <c r="B202" s="38"/>
      <c r="C202" s="39"/>
      <c r="D202" s="194" t="s">
        <v>206</v>
      </c>
      <c r="E202" s="39"/>
      <c r="F202" s="195" t="s">
        <v>1425</v>
      </c>
      <c r="G202" s="39"/>
      <c r="H202" s="39"/>
      <c r="I202" s="196"/>
      <c r="J202" s="39"/>
      <c r="K202" s="39"/>
      <c r="L202" s="42"/>
      <c r="M202" s="197"/>
      <c r="N202" s="198"/>
      <c r="O202" s="67"/>
      <c r="P202" s="67"/>
      <c r="Q202" s="67"/>
      <c r="R202" s="67"/>
      <c r="S202" s="67"/>
      <c r="T202" s="68"/>
      <c r="U202" s="37"/>
      <c r="V202" s="37"/>
      <c r="W202" s="37"/>
      <c r="X202" s="37"/>
      <c r="Y202" s="37"/>
      <c r="Z202" s="37"/>
      <c r="AA202" s="37"/>
      <c r="AB202" s="37"/>
      <c r="AC202" s="37"/>
      <c r="AD202" s="37"/>
      <c r="AE202" s="37"/>
      <c r="AT202" s="20" t="s">
        <v>206</v>
      </c>
      <c r="AU202" s="20" t="s">
        <v>86</v>
      </c>
    </row>
    <row r="203" spans="1:65" s="2" customFormat="1" ht="19.5">
      <c r="A203" s="37"/>
      <c r="B203" s="38"/>
      <c r="C203" s="39"/>
      <c r="D203" s="194" t="s">
        <v>252</v>
      </c>
      <c r="E203" s="39"/>
      <c r="F203" s="222" t="s">
        <v>1427</v>
      </c>
      <c r="G203" s="39"/>
      <c r="H203" s="39"/>
      <c r="I203" s="196"/>
      <c r="J203" s="39"/>
      <c r="K203" s="39"/>
      <c r="L203" s="42"/>
      <c r="M203" s="197"/>
      <c r="N203" s="198"/>
      <c r="O203" s="67"/>
      <c r="P203" s="67"/>
      <c r="Q203" s="67"/>
      <c r="R203" s="67"/>
      <c r="S203" s="67"/>
      <c r="T203" s="68"/>
      <c r="U203" s="37"/>
      <c r="V203" s="37"/>
      <c r="W203" s="37"/>
      <c r="X203" s="37"/>
      <c r="Y203" s="37"/>
      <c r="Z203" s="37"/>
      <c r="AA203" s="37"/>
      <c r="AB203" s="37"/>
      <c r="AC203" s="37"/>
      <c r="AD203" s="37"/>
      <c r="AE203" s="37"/>
      <c r="AT203" s="20" t="s">
        <v>252</v>
      </c>
      <c r="AU203" s="20" t="s">
        <v>86</v>
      </c>
    </row>
    <row r="204" spans="1:65" s="14" customFormat="1" ht="11.25">
      <c r="B204" s="211"/>
      <c r="C204" s="212"/>
      <c r="D204" s="194" t="s">
        <v>210</v>
      </c>
      <c r="E204" s="212"/>
      <c r="F204" s="214" t="s">
        <v>1421</v>
      </c>
      <c r="G204" s="212"/>
      <c r="H204" s="215">
        <v>2</v>
      </c>
      <c r="I204" s="216"/>
      <c r="J204" s="212"/>
      <c r="K204" s="212"/>
      <c r="L204" s="217"/>
      <c r="M204" s="218"/>
      <c r="N204" s="219"/>
      <c r="O204" s="219"/>
      <c r="P204" s="219"/>
      <c r="Q204" s="219"/>
      <c r="R204" s="219"/>
      <c r="S204" s="219"/>
      <c r="T204" s="220"/>
      <c r="AT204" s="221" t="s">
        <v>210</v>
      </c>
      <c r="AU204" s="221" t="s">
        <v>86</v>
      </c>
      <c r="AV204" s="14" t="s">
        <v>86</v>
      </c>
      <c r="AW204" s="14" t="s">
        <v>4</v>
      </c>
      <c r="AX204" s="14" t="s">
        <v>84</v>
      </c>
      <c r="AY204" s="221" t="s">
        <v>197</v>
      </c>
    </row>
    <row r="205" spans="1:65" s="2" customFormat="1" ht="16.5" customHeight="1">
      <c r="A205" s="37"/>
      <c r="B205" s="38"/>
      <c r="C205" s="181" t="s">
        <v>373</v>
      </c>
      <c r="D205" s="181" t="s">
        <v>199</v>
      </c>
      <c r="E205" s="182" t="s">
        <v>1428</v>
      </c>
      <c r="F205" s="183" t="s">
        <v>1429</v>
      </c>
      <c r="G205" s="184" t="s">
        <v>259</v>
      </c>
      <c r="H205" s="185">
        <v>0.56000000000000005</v>
      </c>
      <c r="I205" s="186"/>
      <c r="J205" s="187">
        <f>ROUND(I205*H205,2)</f>
        <v>0</v>
      </c>
      <c r="K205" s="183" t="s">
        <v>203</v>
      </c>
      <c r="L205" s="42"/>
      <c r="M205" s="188" t="s">
        <v>19</v>
      </c>
      <c r="N205" s="189" t="s">
        <v>48</v>
      </c>
      <c r="O205" s="67"/>
      <c r="P205" s="190">
        <f>O205*H205</f>
        <v>0</v>
      </c>
      <c r="Q205" s="190">
        <v>0</v>
      </c>
      <c r="R205" s="190">
        <f>Q205*H205</f>
        <v>0</v>
      </c>
      <c r="S205" s="190">
        <v>0</v>
      </c>
      <c r="T205" s="191">
        <f>S205*H205</f>
        <v>0</v>
      </c>
      <c r="U205" s="37"/>
      <c r="V205" s="37"/>
      <c r="W205" s="37"/>
      <c r="X205" s="37"/>
      <c r="Y205" s="37"/>
      <c r="Z205" s="37"/>
      <c r="AA205" s="37"/>
      <c r="AB205" s="37"/>
      <c r="AC205" s="37"/>
      <c r="AD205" s="37"/>
      <c r="AE205" s="37"/>
      <c r="AR205" s="192" t="s">
        <v>204</v>
      </c>
      <c r="AT205" s="192" t="s">
        <v>199</v>
      </c>
      <c r="AU205" s="192" t="s">
        <v>86</v>
      </c>
      <c r="AY205" s="20" t="s">
        <v>197</v>
      </c>
      <c r="BE205" s="193">
        <f>IF(N205="základní",J205,0)</f>
        <v>0</v>
      </c>
      <c r="BF205" s="193">
        <f>IF(N205="snížená",J205,0)</f>
        <v>0</v>
      </c>
      <c r="BG205" s="193">
        <f>IF(N205="zákl. přenesená",J205,0)</f>
        <v>0</v>
      </c>
      <c r="BH205" s="193">
        <f>IF(N205="sníž. přenesená",J205,0)</f>
        <v>0</v>
      </c>
      <c r="BI205" s="193">
        <f>IF(N205="nulová",J205,0)</f>
        <v>0</v>
      </c>
      <c r="BJ205" s="20" t="s">
        <v>84</v>
      </c>
      <c r="BK205" s="193">
        <f>ROUND(I205*H205,2)</f>
        <v>0</v>
      </c>
      <c r="BL205" s="20" t="s">
        <v>204</v>
      </c>
      <c r="BM205" s="192" t="s">
        <v>1430</v>
      </c>
    </row>
    <row r="206" spans="1:65" s="2" customFormat="1" ht="11.25">
      <c r="A206" s="37"/>
      <c r="B206" s="38"/>
      <c r="C206" s="39"/>
      <c r="D206" s="194" t="s">
        <v>206</v>
      </c>
      <c r="E206" s="39"/>
      <c r="F206" s="195" t="s">
        <v>1431</v>
      </c>
      <c r="G206" s="39"/>
      <c r="H206" s="39"/>
      <c r="I206" s="196"/>
      <c r="J206" s="39"/>
      <c r="K206" s="39"/>
      <c r="L206" s="42"/>
      <c r="M206" s="197"/>
      <c r="N206" s="198"/>
      <c r="O206" s="67"/>
      <c r="P206" s="67"/>
      <c r="Q206" s="67"/>
      <c r="R206" s="67"/>
      <c r="S206" s="67"/>
      <c r="T206" s="68"/>
      <c r="U206" s="37"/>
      <c r="V206" s="37"/>
      <c r="W206" s="37"/>
      <c r="X206" s="37"/>
      <c r="Y206" s="37"/>
      <c r="Z206" s="37"/>
      <c r="AA206" s="37"/>
      <c r="AB206" s="37"/>
      <c r="AC206" s="37"/>
      <c r="AD206" s="37"/>
      <c r="AE206" s="37"/>
      <c r="AT206" s="20" t="s">
        <v>206</v>
      </c>
      <c r="AU206" s="20" t="s">
        <v>86</v>
      </c>
    </row>
    <row r="207" spans="1:65" s="2" customFormat="1" ht="11.25">
      <c r="A207" s="37"/>
      <c r="B207" s="38"/>
      <c r="C207" s="39"/>
      <c r="D207" s="199" t="s">
        <v>208</v>
      </c>
      <c r="E207" s="39"/>
      <c r="F207" s="200" t="s">
        <v>1432</v>
      </c>
      <c r="G207" s="39"/>
      <c r="H207" s="39"/>
      <c r="I207" s="196"/>
      <c r="J207" s="39"/>
      <c r="K207" s="39"/>
      <c r="L207" s="42"/>
      <c r="M207" s="197"/>
      <c r="N207" s="198"/>
      <c r="O207" s="67"/>
      <c r="P207" s="67"/>
      <c r="Q207" s="67"/>
      <c r="R207" s="67"/>
      <c r="S207" s="67"/>
      <c r="T207" s="68"/>
      <c r="U207" s="37"/>
      <c r="V207" s="37"/>
      <c r="W207" s="37"/>
      <c r="X207" s="37"/>
      <c r="Y207" s="37"/>
      <c r="Z207" s="37"/>
      <c r="AA207" s="37"/>
      <c r="AB207" s="37"/>
      <c r="AC207" s="37"/>
      <c r="AD207" s="37"/>
      <c r="AE207" s="37"/>
      <c r="AT207" s="20" t="s">
        <v>208</v>
      </c>
      <c r="AU207" s="20" t="s">
        <v>86</v>
      </c>
    </row>
    <row r="208" spans="1:65" s="13" customFormat="1" ht="11.25">
      <c r="B208" s="201"/>
      <c r="C208" s="202"/>
      <c r="D208" s="194" t="s">
        <v>210</v>
      </c>
      <c r="E208" s="203" t="s">
        <v>19</v>
      </c>
      <c r="F208" s="204" t="s">
        <v>1433</v>
      </c>
      <c r="G208" s="202"/>
      <c r="H208" s="203" t="s">
        <v>19</v>
      </c>
      <c r="I208" s="205"/>
      <c r="J208" s="202"/>
      <c r="K208" s="202"/>
      <c r="L208" s="206"/>
      <c r="M208" s="207"/>
      <c r="N208" s="208"/>
      <c r="O208" s="208"/>
      <c r="P208" s="208"/>
      <c r="Q208" s="208"/>
      <c r="R208" s="208"/>
      <c r="S208" s="208"/>
      <c r="T208" s="209"/>
      <c r="AT208" s="210" t="s">
        <v>210</v>
      </c>
      <c r="AU208" s="210" t="s">
        <v>86</v>
      </c>
      <c r="AV208" s="13" t="s">
        <v>84</v>
      </c>
      <c r="AW208" s="13" t="s">
        <v>37</v>
      </c>
      <c r="AX208" s="13" t="s">
        <v>77</v>
      </c>
      <c r="AY208" s="210" t="s">
        <v>197</v>
      </c>
    </row>
    <row r="209" spans="1:65" s="14" customFormat="1" ht="11.25">
      <c r="B209" s="211"/>
      <c r="C209" s="212"/>
      <c r="D209" s="194" t="s">
        <v>210</v>
      </c>
      <c r="E209" s="213" t="s">
        <v>19</v>
      </c>
      <c r="F209" s="214" t="s">
        <v>1434</v>
      </c>
      <c r="G209" s="212"/>
      <c r="H209" s="215">
        <v>0.56000000000000005</v>
      </c>
      <c r="I209" s="216"/>
      <c r="J209" s="212"/>
      <c r="K209" s="212"/>
      <c r="L209" s="217"/>
      <c r="M209" s="218"/>
      <c r="N209" s="219"/>
      <c r="O209" s="219"/>
      <c r="P209" s="219"/>
      <c r="Q209" s="219"/>
      <c r="R209" s="219"/>
      <c r="S209" s="219"/>
      <c r="T209" s="220"/>
      <c r="AT209" s="221" t="s">
        <v>210</v>
      </c>
      <c r="AU209" s="221" t="s">
        <v>86</v>
      </c>
      <c r="AV209" s="14" t="s">
        <v>86</v>
      </c>
      <c r="AW209" s="14" t="s">
        <v>37</v>
      </c>
      <c r="AX209" s="14" t="s">
        <v>84</v>
      </c>
      <c r="AY209" s="221" t="s">
        <v>197</v>
      </c>
    </row>
    <row r="210" spans="1:65" s="2" customFormat="1" ht="21.75" customHeight="1">
      <c r="A210" s="37"/>
      <c r="B210" s="38"/>
      <c r="C210" s="181" t="s">
        <v>678</v>
      </c>
      <c r="D210" s="181" t="s">
        <v>199</v>
      </c>
      <c r="E210" s="182" t="s">
        <v>1435</v>
      </c>
      <c r="F210" s="183" t="s">
        <v>1436</v>
      </c>
      <c r="G210" s="184" t="s">
        <v>259</v>
      </c>
      <c r="H210" s="185">
        <v>0.56000000000000005</v>
      </c>
      <c r="I210" s="186"/>
      <c r="J210" s="187">
        <f>ROUND(I210*H210,2)</f>
        <v>0</v>
      </c>
      <c r="K210" s="183" t="s">
        <v>203</v>
      </c>
      <c r="L210" s="42"/>
      <c r="M210" s="188" t="s">
        <v>19</v>
      </c>
      <c r="N210" s="189" t="s">
        <v>48</v>
      </c>
      <c r="O210" s="67"/>
      <c r="P210" s="190">
        <f>O210*H210</f>
        <v>0</v>
      </c>
      <c r="Q210" s="190">
        <v>0</v>
      </c>
      <c r="R210" s="190">
        <f>Q210*H210</f>
        <v>0</v>
      </c>
      <c r="S210" s="190">
        <v>0</v>
      </c>
      <c r="T210" s="191">
        <f>S210*H210</f>
        <v>0</v>
      </c>
      <c r="U210" s="37"/>
      <c r="V210" s="37"/>
      <c r="W210" s="37"/>
      <c r="X210" s="37"/>
      <c r="Y210" s="37"/>
      <c r="Z210" s="37"/>
      <c r="AA210" s="37"/>
      <c r="AB210" s="37"/>
      <c r="AC210" s="37"/>
      <c r="AD210" s="37"/>
      <c r="AE210" s="37"/>
      <c r="AR210" s="192" t="s">
        <v>204</v>
      </c>
      <c r="AT210" s="192" t="s">
        <v>199</v>
      </c>
      <c r="AU210" s="192" t="s">
        <v>86</v>
      </c>
      <c r="AY210" s="20" t="s">
        <v>197</v>
      </c>
      <c r="BE210" s="193">
        <f>IF(N210="základní",J210,0)</f>
        <v>0</v>
      </c>
      <c r="BF210" s="193">
        <f>IF(N210="snížená",J210,0)</f>
        <v>0</v>
      </c>
      <c r="BG210" s="193">
        <f>IF(N210="zákl. přenesená",J210,0)</f>
        <v>0</v>
      </c>
      <c r="BH210" s="193">
        <f>IF(N210="sníž. přenesená",J210,0)</f>
        <v>0</v>
      </c>
      <c r="BI210" s="193">
        <f>IF(N210="nulová",J210,0)</f>
        <v>0</v>
      </c>
      <c r="BJ210" s="20" t="s">
        <v>84</v>
      </c>
      <c r="BK210" s="193">
        <f>ROUND(I210*H210,2)</f>
        <v>0</v>
      </c>
      <c r="BL210" s="20" t="s">
        <v>204</v>
      </c>
      <c r="BM210" s="192" t="s">
        <v>1437</v>
      </c>
    </row>
    <row r="211" spans="1:65" s="2" customFormat="1" ht="11.25">
      <c r="A211" s="37"/>
      <c r="B211" s="38"/>
      <c r="C211" s="39"/>
      <c r="D211" s="194" t="s">
        <v>206</v>
      </c>
      <c r="E211" s="39"/>
      <c r="F211" s="195" t="s">
        <v>1438</v>
      </c>
      <c r="G211" s="39"/>
      <c r="H211" s="39"/>
      <c r="I211" s="196"/>
      <c r="J211" s="39"/>
      <c r="K211" s="39"/>
      <c r="L211" s="42"/>
      <c r="M211" s="197"/>
      <c r="N211" s="198"/>
      <c r="O211" s="67"/>
      <c r="P211" s="67"/>
      <c r="Q211" s="67"/>
      <c r="R211" s="67"/>
      <c r="S211" s="67"/>
      <c r="T211" s="68"/>
      <c r="U211" s="37"/>
      <c r="V211" s="37"/>
      <c r="W211" s="37"/>
      <c r="X211" s="37"/>
      <c r="Y211" s="37"/>
      <c r="Z211" s="37"/>
      <c r="AA211" s="37"/>
      <c r="AB211" s="37"/>
      <c r="AC211" s="37"/>
      <c r="AD211" s="37"/>
      <c r="AE211" s="37"/>
      <c r="AT211" s="20" t="s">
        <v>206</v>
      </c>
      <c r="AU211" s="20" t="s">
        <v>86</v>
      </c>
    </row>
    <row r="212" spans="1:65" s="2" customFormat="1" ht="11.25">
      <c r="A212" s="37"/>
      <c r="B212" s="38"/>
      <c r="C212" s="39"/>
      <c r="D212" s="199" t="s">
        <v>208</v>
      </c>
      <c r="E212" s="39"/>
      <c r="F212" s="200" t="s">
        <v>1439</v>
      </c>
      <c r="G212" s="39"/>
      <c r="H212" s="39"/>
      <c r="I212" s="196"/>
      <c r="J212" s="39"/>
      <c r="K212" s="39"/>
      <c r="L212" s="42"/>
      <c r="M212" s="197"/>
      <c r="N212" s="198"/>
      <c r="O212" s="67"/>
      <c r="P212" s="67"/>
      <c r="Q212" s="67"/>
      <c r="R212" s="67"/>
      <c r="S212" s="67"/>
      <c r="T212" s="68"/>
      <c r="U212" s="37"/>
      <c r="V212" s="37"/>
      <c r="W212" s="37"/>
      <c r="X212" s="37"/>
      <c r="Y212" s="37"/>
      <c r="Z212" s="37"/>
      <c r="AA212" s="37"/>
      <c r="AB212" s="37"/>
      <c r="AC212" s="37"/>
      <c r="AD212" s="37"/>
      <c r="AE212" s="37"/>
      <c r="AT212" s="20" t="s">
        <v>208</v>
      </c>
      <c r="AU212" s="20" t="s">
        <v>86</v>
      </c>
    </row>
    <row r="213" spans="1:65" s="2" customFormat="1" ht="24.2" customHeight="1">
      <c r="A213" s="37"/>
      <c r="B213" s="38"/>
      <c r="C213" s="181" t="s">
        <v>679</v>
      </c>
      <c r="D213" s="181" t="s">
        <v>199</v>
      </c>
      <c r="E213" s="182" t="s">
        <v>1440</v>
      </c>
      <c r="F213" s="183" t="s">
        <v>1441</v>
      </c>
      <c r="G213" s="184" t="s">
        <v>259</v>
      </c>
      <c r="H213" s="185">
        <v>2.2400000000000002</v>
      </c>
      <c r="I213" s="186"/>
      <c r="J213" s="187">
        <f>ROUND(I213*H213,2)</f>
        <v>0</v>
      </c>
      <c r="K213" s="183" t="s">
        <v>203</v>
      </c>
      <c r="L213" s="42"/>
      <c r="M213" s="188" t="s">
        <v>19</v>
      </c>
      <c r="N213" s="189" t="s">
        <v>48</v>
      </c>
      <c r="O213" s="67"/>
      <c r="P213" s="190">
        <f>O213*H213</f>
        <v>0</v>
      </c>
      <c r="Q213" s="190">
        <v>0</v>
      </c>
      <c r="R213" s="190">
        <f>Q213*H213</f>
        <v>0</v>
      </c>
      <c r="S213" s="190">
        <v>0</v>
      </c>
      <c r="T213" s="191">
        <f>S213*H213</f>
        <v>0</v>
      </c>
      <c r="U213" s="37"/>
      <c r="V213" s="37"/>
      <c r="W213" s="37"/>
      <c r="X213" s="37"/>
      <c r="Y213" s="37"/>
      <c r="Z213" s="37"/>
      <c r="AA213" s="37"/>
      <c r="AB213" s="37"/>
      <c r="AC213" s="37"/>
      <c r="AD213" s="37"/>
      <c r="AE213" s="37"/>
      <c r="AR213" s="192" t="s">
        <v>204</v>
      </c>
      <c r="AT213" s="192" t="s">
        <v>199</v>
      </c>
      <c r="AU213" s="192" t="s">
        <v>86</v>
      </c>
      <c r="AY213" s="20" t="s">
        <v>197</v>
      </c>
      <c r="BE213" s="193">
        <f>IF(N213="základní",J213,0)</f>
        <v>0</v>
      </c>
      <c r="BF213" s="193">
        <f>IF(N213="snížená",J213,0)</f>
        <v>0</v>
      </c>
      <c r="BG213" s="193">
        <f>IF(N213="zákl. přenesená",J213,0)</f>
        <v>0</v>
      </c>
      <c r="BH213" s="193">
        <f>IF(N213="sníž. přenesená",J213,0)</f>
        <v>0</v>
      </c>
      <c r="BI213" s="193">
        <f>IF(N213="nulová",J213,0)</f>
        <v>0</v>
      </c>
      <c r="BJ213" s="20" t="s">
        <v>84</v>
      </c>
      <c r="BK213" s="193">
        <f>ROUND(I213*H213,2)</f>
        <v>0</v>
      </c>
      <c r="BL213" s="20" t="s">
        <v>204</v>
      </c>
      <c r="BM213" s="192" t="s">
        <v>1442</v>
      </c>
    </row>
    <row r="214" spans="1:65" s="2" customFormat="1" ht="19.5">
      <c r="A214" s="37"/>
      <c r="B214" s="38"/>
      <c r="C214" s="39"/>
      <c r="D214" s="194" t="s">
        <v>206</v>
      </c>
      <c r="E214" s="39"/>
      <c r="F214" s="195" t="s">
        <v>1443</v>
      </c>
      <c r="G214" s="39"/>
      <c r="H214" s="39"/>
      <c r="I214" s="196"/>
      <c r="J214" s="39"/>
      <c r="K214" s="39"/>
      <c r="L214" s="42"/>
      <c r="M214" s="197"/>
      <c r="N214" s="198"/>
      <c r="O214" s="67"/>
      <c r="P214" s="67"/>
      <c r="Q214" s="67"/>
      <c r="R214" s="67"/>
      <c r="S214" s="67"/>
      <c r="T214" s="68"/>
      <c r="U214" s="37"/>
      <c r="V214" s="37"/>
      <c r="W214" s="37"/>
      <c r="X214" s="37"/>
      <c r="Y214" s="37"/>
      <c r="Z214" s="37"/>
      <c r="AA214" s="37"/>
      <c r="AB214" s="37"/>
      <c r="AC214" s="37"/>
      <c r="AD214" s="37"/>
      <c r="AE214" s="37"/>
      <c r="AT214" s="20" t="s">
        <v>206</v>
      </c>
      <c r="AU214" s="20" t="s">
        <v>86</v>
      </c>
    </row>
    <row r="215" spans="1:65" s="2" customFormat="1" ht="11.25">
      <c r="A215" s="37"/>
      <c r="B215" s="38"/>
      <c r="C215" s="39"/>
      <c r="D215" s="199" t="s">
        <v>208</v>
      </c>
      <c r="E215" s="39"/>
      <c r="F215" s="200" t="s">
        <v>1444</v>
      </c>
      <c r="G215" s="39"/>
      <c r="H215" s="39"/>
      <c r="I215" s="196"/>
      <c r="J215" s="39"/>
      <c r="K215" s="39"/>
      <c r="L215" s="42"/>
      <c r="M215" s="197"/>
      <c r="N215" s="198"/>
      <c r="O215" s="67"/>
      <c r="P215" s="67"/>
      <c r="Q215" s="67"/>
      <c r="R215" s="67"/>
      <c r="S215" s="67"/>
      <c r="T215" s="68"/>
      <c r="U215" s="37"/>
      <c r="V215" s="37"/>
      <c r="W215" s="37"/>
      <c r="X215" s="37"/>
      <c r="Y215" s="37"/>
      <c r="Z215" s="37"/>
      <c r="AA215" s="37"/>
      <c r="AB215" s="37"/>
      <c r="AC215" s="37"/>
      <c r="AD215" s="37"/>
      <c r="AE215" s="37"/>
      <c r="AT215" s="20" t="s">
        <v>208</v>
      </c>
      <c r="AU215" s="20" t="s">
        <v>86</v>
      </c>
    </row>
    <row r="216" spans="1:65" s="13" customFormat="1" ht="11.25">
      <c r="B216" s="201"/>
      <c r="C216" s="202"/>
      <c r="D216" s="194" t="s">
        <v>210</v>
      </c>
      <c r="E216" s="203" t="s">
        <v>19</v>
      </c>
      <c r="F216" s="204" t="s">
        <v>1445</v>
      </c>
      <c r="G216" s="202"/>
      <c r="H216" s="203" t="s">
        <v>19</v>
      </c>
      <c r="I216" s="205"/>
      <c r="J216" s="202"/>
      <c r="K216" s="202"/>
      <c r="L216" s="206"/>
      <c r="M216" s="207"/>
      <c r="N216" s="208"/>
      <c r="O216" s="208"/>
      <c r="P216" s="208"/>
      <c r="Q216" s="208"/>
      <c r="R216" s="208"/>
      <c r="S216" s="208"/>
      <c r="T216" s="209"/>
      <c r="AT216" s="210" t="s">
        <v>210</v>
      </c>
      <c r="AU216" s="210" t="s">
        <v>86</v>
      </c>
      <c r="AV216" s="13" t="s">
        <v>84</v>
      </c>
      <c r="AW216" s="13" t="s">
        <v>37</v>
      </c>
      <c r="AX216" s="13" t="s">
        <v>77</v>
      </c>
      <c r="AY216" s="210" t="s">
        <v>197</v>
      </c>
    </row>
    <row r="217" spans="1:65" s="13" customFormat="1" ht="11.25">
      <c r="B217" s="201"/>
      <c r="C217" s="202"/>
      <c r="D217" s="194" t="s">
        <v>210</v>
      </c>
      <c r="E217" s="203" t="s">
        <v>19</v>
      </c>
      <c r="F217" s="204" t="s">
        <v>918</v>
      </c>
      <c r="G217" s="202"/>
      <c r="H217" s="203" t="s">
        <v>19</v>
      </c>
      <c r="I217" s="205"/>
      <c r="J217" s="202"/>
      <c r="K217" s="202"/>
      <c r="L217" s="206"/>
      <c r="M217" s="207"/>
      <c r="N217" s="208"/>
      <c r="O217" s="208"/>
      <c r="P217" s="208"/>
      <c r="Q217" s="208"/>
      <c r="R217" s="208"/>
      <c r="S217" s="208"/>
      <c r="T217" s="209"/>
      <c r="AT217" s="210" t="s">
        <v>210</v>
      </c>
      <c r="AU217" s="210" t="s">
        <v>86</v>
      </c>
      <c r="AV217" s="13" t="s">
        <v>84</v>
      </c>
      <c r="AW217" s="13" t="s">
        <v>37</v>
      </c>
      <c r="AX217" s="13" t="s">
        <v>77</v>
      </c>
      <c r="AY217" s="210" t="s">
        <v>197</v>
      </c>
    </row>
    <row r="218" spans="1:65" s="14" customFormat="1" ht="11.25">
      <c r="B218" s="211"/>
      <c r="C218" s="212"/>
      <c r="D218" s="194" t="s">
        <v>210</v>
      </c>
      <c r="E218" s="213" t="s">
        <v>19</v>
      </c>
      <c r="F218" s="214" t="s">
        <v>1446</v>
      </c>
      <c r="G218" s="212"/>
      <c r="H218" s="215">
        <v>2.2400000000000002</v>
      </c>
      <c r="I218" s="216"/>
      <c r="J218" s="212"/>
      <c r="K218" s="212"/>
      <c r="L218" s="217"/>
      <c r="M218" s="218"/>
      <c r="N218" s="219"/>
      <c r="O218" s="219"/>
      <c r="P218" s="219"/>
      <c r="Q218" s="219"/>
      <c r="R218" s="219"/>
      <c r="S218" s="219"/>
      <c r="T218" s="220"/>
      <c r="AT218" s="221" t="s">
        <v>210</v>
      </c>
      <c r="AU218" s="221" t="s">
        <v>86</v>
      </c>
      <c r="AV218" s="14" t="s">
        <v>86</v>
      </c>
      <c r="AW218" s="14" t="s">
        <v>37</v>
      </c>
      <c r="AX218" s="14" t="s">
        <v>84</v>
      </c>
      <c r="AY218" s="221" t="s">
        <v>197</v>
      </c>
    </row>
    <row r="219" spans="1:65" s="12" customFormat="1" ht="22.9" customHeight="1">
      <c r="B219" s="165"/>
      <c r="C219" s="166"/>
      <c r="D219" s="167" t="s">
        <v>76</v>
      </c>
      <c r="E219" s="179" t="s">
        <v>489</v>
      </c>
      <c r="F219" s="179" t="s">
        <v>490</v>
      </c>
      <c r="G219" s="166"/>
      <c r="H219" s="166"/>
      <c r="I219" s="169"/>
      <c r="J219" s="180">
        <f>BK219</f>
        <v>0</v>
      </c>
      <c r="K219" s="166"/>
      <c r="L219" s="171"/>
      <c r="M219" s="172"/>
      <c r="N219" s="173"/>
      <c r="O219" s="173"/>
      <c r="P219" s="174">
        <f>SUM(P220:P222)</f>
        <v>0</v>
      </c>
      <c r="Q219" s="173"/>
      <c r="R219" s="174">
        <f>SUM(R220:R222)</f>
        <v>0</v>
      </c>
      <c r="S219" s="173"/>
      <c r="T219" s="175">
        <f>SUM(T220:T222)</f>
        <v>0</v>
      </c>
      <c r="AR219" s="176" t="s">
        <v>84</v>
      </c>
      <c r="AT219" s="177" t="s">
        <v>76</v>
      </c>
      <c r="AU219" s="177" t="s">
        <v>84</v>
      </c>
      <c r="AY219" s="176" t="s">
        <v>197</v>
      </c>
      <c r="BK219" s="178">
        <f>SUM(BK220:BK222)</f>
        <v>0</v>
      </c>
    </row>
    <row r="220" spans="1:65" s="2" customFormat="1" ht="24.2" customHeight="1">
      <c r="A220" s="37"/>
      <c r="B220" s="38"/>
      <c r="C220" s="181" t="s">
        <v>680</v>
      </c>
      <c r="D220" s="181" t="s">
        <v>199</v>
      </c>
      <c r="E220" s="182" t="s">
        <v>594</v>
      </c>
      <c r="F220" s="183" t="s">
        <v>595</v>
      </c>
      <c r="G220" s="184" t="s">
        <v>323</v>
      </c>
      <c r="H220" s="185">
        <v>17.469000000000001</v>
      </c>
      <c r="I220" s="186"/>
      <c r="J220" s="187">
        <f>ROUND(I220*H220,2)</f>
        <v>0</v>
      </c>
      <c r="K220" s="183" t="s">
        <v>203</v>
      </c>
      <c r="L220" s="42"/>
      <c r="M220" s="188" t="s">
        <v>19</v>
      </c>
      <c r="N220" s="189" t="s">
        <v>48</v>
      </c>
      <c r="O220" s="67"/>
      <c r="P220" s="190">
        <f>O220*H220</f>
        <v>0</v>
      </c>
      <c r="Q220" s="190">
        <v>0</v>
      </c>
      <c r="R220" s="190">
        <f>Q220*H220</f>
        <v>0</v>
      </c>
      <c r="S220" s="190">
        <v>0</v>
      </c>
      <c r="T220" s="191">
        <f>S220*H220</f>
        <v>0</v>
      </c>
      <c r="U220" s="37"/>
      <c r="V220" s="37"/>
      <c r="W220" s="37"/>
      <c r="X220" s="37"/>
      <c r="Y220" s="37"/>
      <c r="Z220" s="37"/>
      <c r="AA220" s="37"/>
      <c r="AB220" s="37"/>
      <c r="AC220" s="37"/>
      <c r="AD220" s="37"/>
      <c r="AE220" s="37"/>
      <c r="AR220" s="192" t="s">
        <v>204</v>
      </c>
      <c r="AT220" s="192" t="s">
        <v>199</v>
      </c>
      <c r="AU220" s="192" t="s">
        <v>86</v>
      </c>
      <c r="AY220" s="20" t="s">
        <v>197</v>
      </c>
      <c r="BE220" s="193">
        <f>IF(N220="základní",J220,0)</f>
        <v>0</v>
      </c>
      <c r="BF220" s="193">
        <f>IF(N220="snížená",J220,0)</f>
        <v>0</v>
      </c>
      <c r="BG220" s="193">
        <f>IF(N220="zákl. přenesená",J220,0)</f>
        <v>0</v>
      </c>
      <c r="BH220" s="193">
        <f>IF(N220="sníž. přenesená",J220,0)</f>
        <v>0</v>
      </c>
      <c r="BI220" s="193">
        <f>IF(N220="nulová",J220,0)</f>
        <v>0</v>
      </c>
      <c r="BJ220" s="20" t="s">
        <v>84</v>
      </c>
      <c r="BK220" s="193">
        <f>ROUND(I220*H220,2)</f>
        <v>0</v>
      </c>
      <c r="BL220" s="20" t="s">
        <v>204</v>
      </c>
      <c r="BM220" s="192" t="s">
        <v>1447</v>
      </c>
    </row>
    <row r="221" spans="1:65" s="2" customFormat="1" ht="19.5">
      <c r="A221" s="37"/>
      <c r="B221" s="38"/>
      <c r="C221" s="39"/>
      <c r="D221" s="194" t="s">
        <v>206</v>
      </c>
      <c r="E221" s="39"/>
      <c r="F221" s="195" t="s">
        <v>597</v>
      </c>
      <c r="G221" s="39"/>
      <c r="H221" s="39"/>
      <c r="I221" s="196"/>
      <c r="J221" s="39"/>
      <c r="K221" s="39"/>
      <c r="L221" s="42"/>
      <c r="M221" s="197"/>
      <c r="N221" s="198"/>
      <c r="O221" s="67"/>
      <c r="P221" s="67"/>
      <c r="Q221" s="67"/>
      <c r="R221" s="67"/>
      <c r="S221" s="67"/>
      <c r="T221" s="68"/>
      <c r="U221" s="37"/>
      <c r="V221" s="37"/>
      <c r="W221" s="37"/>
      <c r="X221" s="37"/>
      <c r="Y221" s="37"/>
      <c r="Z221" s="37"/>
      <c r="AA221" s="37"/>
      <c r="AB221" s="37"/>
      <c r="AC221" s="37"/>
      <c r="AD221" s="37"/>
      <c r="AE221" s="37"/>
      <c r="AT221" s="20" t="s">
        <v>206</v>
      </c>
      <c r="AU221" s="20" t="s">
        <v>86</v>
      </c>
    </row>
    <row r="222" spans="1:65" s="2" customFormat="1" ht="11.25">
      <c r="A222" s="37"/>
      <c r="B222" s="38"/>
      <c r="C222" s="39"/>
      <c r="D222" s="199" t="s">
        <v>208</v>
      </c>
      <c r="E222" s="39"/>
      <c r="F222" s="200" t="s">
        <v>598</v>
      </c>
      <c r="G222" s="39"/>
      <c r="H222" s="39"/>
      <c r="I222" s="196"/>
      <c r="J222" s="39"/>
      <c r="K222" s="39"/>
      <c r="L222" s="42"/>
      <c r="M222" s="197"/>
      <c r="N222" s="198"/>
      <c r="O222" s="67"/>
      <c r="P222" s="67"/>
      <c r="Q222" s="67"/>
      <c r="R222" s="67"/>
      <c r="S222" s="67"/>
      <c r="T222" s="68"/>
      <c r="U222" s="37"/>
      <c r="V222" s="37"/>
      <c r="W222" s="37"/>
      <c r="X222" s="37"/>
      <c r="Y222" s="37"/>
      <c r="Z222" s="37"/>
      <c r="AA222" s="37"/>
      <c r="AB222" s="37"/>
      <c r="AC222" s="37"/>
      <c r="AD222" s="37"/>
      <c r="AE222" s="37"/>
      <c r="AT222" s="20" t="s">
        <v>208</v>
      </c>
      <c r="AU222" s="20" t="s">
        <v>86</v>
      </c>
    </row>
    <row r="223" spans="1:65" s="12" customFormat="1" ht="22.9" customHeight="1">
      <c r="B223" s="165"/>
      <c r="C223" s="166"/>
      <c r="D223" s="167" t="s">
        <v>76</v>
      </c>
      <c r="E223" s="179" t="s">
        <v>1448</v>
      </c>
      <c r="F223" s="179" t="s">
        <v>1449</v>
      </c>
      <c r="G223" s="166"/>
      <c r="H223" s="166"/>
      <c r="I223" s="169"/>
      <c r="J223" s="180">
        <f>BK223</f>
        <v>0</v>
      </c>
      <c r="K223" s="166"/>
      <c r="L223" s="171"/>
      <c r="M223" s="172"/>
      <c r="N223" s="173"/>
      <c r="O223" s="173"/>
      <c r="P223" s="174">
        <f>P224+P254</f>
        <v>0</v>
      </c>
      <c r="Q223" s="173"/>
      <c r="R223" s="174">
        <f>R224+R254</f>
        <v>0</v>
      </c>
      <c r="S223" s="173"/>
      <c r="T223" s="175">
        <f>T224+T254</f>
        <v>0</v>
      </c>
      <c r="AR223" s="176" t="s">
        <v>84</v>
      </c>
      <c r="AT223" s="177" t="s">
        <v>76</v>
      </c>
      <c r="AU223" s="177" t="s">
        <v>84</v>
      </c>
      <c r="AY223" s="176" t="s">
        <v>197</v>
      </c>
      <c r="BK223" s="178">
        <f>BK224+BK254</f>
        <v>0</v>
      </c>
    </row>
    <row r="224" spans="1:65" s="12" customFormat="1" ht="20.85" customHeight="1">
      <c r="B224" s="165"/>
      <c r="C224" s="166"/>
      <c r="D224" s="167" t="s">
        <v>76</v>
      </c>
      <c r="E224" s="179" t="s">
        <v>128</v>
      </c>
      <c r="F224" s="179" t="s">
        <v>1450</v>
      </c>
      <c r="G224" s="166"/>
      <c r="H224" s="166"/>
      <c r="I224" s="169"/>
      <c r="J224" s="180">
        <f>BK224</f>
        <v>0</v>
      </c>
      <c r="K224" s="166"/>
      <c r="L224" s="171"/>
      <c r="M224" s="172"/>
      <c r="N224" s="173"/>
      <c r="O224" s="173"/>
      <c r="P224" s="174">
        <f>SUM(P225:P253)</f>
        <v>0</v>
      </c>
      <c r="Q224" s="173"/>
      <c r="R224" s="174">
        <f>SUM(R225:R253)</f>
        <v>0</v>
      </c>
      <c r="S224" s="173"/>
      <c r="T224" s="175">
        <f>SUM(T225:T253)</f>
        <v>0</v>
      </c>
      <c r="AR224" s="176" t="s">
        <v>84</v>
      </c>
      <c r="AT224" s="177" t="s">
        <v>76</v>
      </c>
      <c r="AU224" s="177" t="s">
        <v>86</v>
      </c>
      <c r="AY224" s="176" t="s">
        <v>197</v>
      </c>
      <c r="BK224" s="178">
        <f>SUM(BK225:BK253)</f>
        <v>0</v>
      </c>
    </row>
    <row r="225" spans="1:65" s="2" customFormat="1" ht="16.5" customHeight="1">
      <c r="A225" s="37"/>
      <c r="B225" s="38"/>
      <c r="C225" s="237" t="s">
        <v>915</v>
      </c>
      <c r="D225" s="237" t="s">
        <v>452</v>
      </c>
      <c r="E225" s="238" t="s">
        <v>1505</v>
      </c>
      <c r="F225" s="239" t="s">
        <v>1506</v>
      </c>
      <c r="G225" s="240" t="s">
        <v>884</v>
      </c>
      <c r="H225" s="241">
        <v>29</v>
      </c>
      <c r="I225" s="242"/>
      <c r="J225" s="243">
        <f>ROUND(I225*H225,2)</f>
        <v>0</v>
      </c>
      <c r="K225" s="239" t="s">
        <v>969</v>
      </c>
      <c r="L225" s="244"/>
      <c r="M225" s="245" t="s">
        <v>19</v>
      </c>
      <c r="N225" s="246" t="s">
        <v>48</v>
      </c>
      <c r="O225" s="67"/>
      <c r="P225" s="190">
        <f>O225*H225</f>
        <v>0</v>
      </c>
      <c r="Q225" s="190">
        <v>0</v>
      </c>
      <c r="R225" s="190">
        <f>Q225*H225</f>
        <v>0</v>
      </c>
      <c r="S225" s="190">
        <v>0</v>
      </c>
      <c r="T225" s="191">
        <f>S225*H225</f>
        <v>0</v>
      </c>
      <c r="U225" s="37"/>
      <c r="V225" s="37"/>
      <c r="W225" s="37"/>
      <c r="X225" s="37"/>
      <c r="Y225" s="37"/>
      <c r="Z225" s="37"/>
      <c r="AA225" s="37"/>
      <c r="AB225" s="37"/>
      <c r="AC225" s="37"/>
      <c r="AD225" s="37"/>
      <c r="AE225" s="37"/>
      <c r="AR225" s="192" t="s">
        <v>265</v>
      </c>
      <c r="AT225" s="192" t="s">
        <v>452</v>
      </c>
      <c r="AU225" s="192" t="s">
        <v>151</v>
      </c>
      <c r="AY225" s="20" t="s">
        <v>197</v>
      </c>
      <c r="BE225" s="193">
        <f>IF(N225="základní",J225,0)</f>
        <v>0</v>
      </c>
      <c r="BF225" s="193">
        <f>IF(N225="snížená",J225,0)</f>
        <v>0</v>
      </c>
      <c r="BG225" s="193">
        <f>IF(N225="zákl. přenesená",J225,0)</f>
        <v>0</v>
      </c>
      <c r="BH225" s="193">
        <f>IF(N225="sníž. přenesená",J225,0)</f>
        <v>0</v>
      </c>
      <c r="BI225" s="193">
        <f>IF(N225="nulová",J225,0)</f>
        <v>0</v>
      </c>
      <c r="BJ225" s="20" t="s">
        <v>84</v>
      </c>
      <c r="BK225" s="193">
        <f>ROUND(I225*H225,2)</f>
        <v>0</v>
      </c>
      <c r="BL225" s="20" t="s">
        <v>204</v>
      </c>
      <c r="BM225" s="192" t="s">
        <v>1507</v>
      </c>
    </row>
    <row r="226" spans="1:65" s="2" customFormat="1" ht="11.25">
      <c r="A226" s="37"/>
      <c r="B226" s="38"/>
      <c r="C226" s="39"/>
      <c r="D226" s="194" t="s">
        <v>206</v>
      </c>
      <c r="E226" s="39"/>
      <c r="F226" s="195" t="s">
        <v>1506</v>
      </c>
      <c r="G226" s="39"/>
      <c r="H226" s="39"/>
      <c r="I226" s="196"/>
      <c r="J226" s="39"/>
      <c r="K226" s="39"/>
      <c r="L226" s="42"/>
      <c r="M226" s="197"/>
      <c r="N226" s="198"/>
      <c r="O226" s="67"/>
      <c r="P226" s="67"/>
      <c r="Q226" s="67"/>
      <c r="R226" s="67"/>
      <c r="S226" s="67"/>
      <c r="T226" s="68"/>
      <c r="U226" s="37"/>
      <c r="V226" s="37"/>
      <c r="W226" s="37"/>
      <c r="X226" s="37"/>
      <c r="Y226" s="37"/>
      <c r="Z226" s="37"/>
      <c r="AA226" s="37"/>
      <c r="AB226" s="37"/>
      <c r="AC226" s="37"/>
      <c r="AD226" s="37"/>
      <c r="AE226" s="37"/>
      <c r="AT226" s="20" t="s">
        <v>206</v>
      </c>
      <c r="AU226" s="20" t="s">
        <v>151</v>
      </c>
    </row>
    <row r="227" spans="1:65" s="2" customFormat="1" ht="19.5">
      <c r="A227" s="37"/>
      <c r="B227" s="38"/>
      <c r="C227" s="39"/>
      <c r="D227" s="194" t="s">
        <v>252</v>
      </c>
      <c r="E227" s="39"/>
      <c r="F227" s="222" t="s">
        <v>1508</v>
      </c>
      <c r="G227" s="39"/>
      <c r="H227" s="39"/>
      <c r="I227" s="196"/>
      <c r="J227" s="39"/>
      <c r="K227" s="39"/>
      <c r="L227" s="42"/>
      <c r="M227" s="197"/>
      <c r="N227" s="198"/>
      <c r="O227" s="67"/>
      <c r="P227" s="67"/>
      <c r="Q227" s="67"/>
      <c r="R227" s="67"/>
      <c r="S227" s="67"/>
      <c r="T227" s="68"/>
      <c r="U227" s="37"/>
      <c r="V227" s="37"/>
      <c r="W227" s="37"/>
      <c r="X227" s="37"/>
      <c r="Y227" s="37"/>
      <c r="Z227" s="37"/>
      <c r="AA227" s="37"/>
      <c r="AB227" s="37"/>
      <c r="AC227" s="37"/>
      <c r="AD227" s="37"/>
      <c r="AE227" s="37"/>
      <c r="AT227" s="20" t="s">
        <v>252</v>
      </c>
      <c r="AU227" s="20" t="s">
        <v>151</v>
      </c>
    </row>
    <row r="228" spans="1:65" s="2" customFormat="1" ht="16.5" customHeight="1">
      <c r="A228" s="37"/>
      <c r="B228" s="38"/>
      <c r="C228" s="237" t="s">
        <v>920</v>
      </c>
      <c r="D228" s="237" t="s">
        <v>452</v>
      </c>
      <c r="E228" s="238" t="s">
        <v>1509</v>
      </c>
      <c r="F228" s="239" t="s">
        <v>1510</v>
      </c>
      <c r="G228" s="240" t="s">
        <v>884</v>
      </c>
      <c r="H228" s="241">
        <v>39</v>
      </c>
      <c r="I228" s="242"/>
      <c r="J228" s="243">
        <f>ROUND(I228*H228,2)</f>
        <v>0</v>
      </c>
      <c r="K228" s="239" t="s">
        <v>969</v>
      </c>
      <c r="L228" s="244"/>
      <c r="M228" s="245" t="s">
        <v>19</v>
      </c>
      <c r="N228" s="246" t="s">
        <v>48</v>
      </c>
      <c r="O228" s="67"/>
      <c r="P228" s="190">
        <f>O228*H228</f>
        <v>0</v>
      </c>
      <c r="Q228" s="190">
        <v>0</v>
      </c>
      <c r="R228" s="190">
        <f>Q228*H228</f>
        <v>0</v>
      </c>
      <c r="S228" s="190">
        <v>0</v>
      </c>
      <c r="T228" s="191">
        <f>S228*H228</f>
        <v>0</v>
      </c>
      <c r="U228" s="37"/>
      <c r="V228" s="37"/>
      <c r="W228" s="37"/>
      <c r="X228" s="37"/>
      <c r="Y228" s="37"/>
      <c r="Z228" s="37"/>
      <c r="AA228" s="37"/>
      <c r="AB228" s="37"/>
      <c r="AC228" s="37"/>
      <c r="AD228" s="37"/>
      <c r="AE228" s="37"/>
      <c r="AR228" s="192" t="s">
        <v>265</v>
      </c>
      <c r="AT228" s="192" t="s">
        <v>452</v>
      </c>
      <c r="AU228" s="192" t="s">
        <v>151</v>
      </c>
      <c r="AY228" s="20" t="s">
        <v>197</v>
      </c>
      <c r="BE228" s="193">
        <f>IF(N228="základní",J228,0)</f>
        <v>0</v>
      </c>
      <c r="BF228" s="193">
        <f>IF(N228="snížená",J228,0)</f>
        <v>0</v>
      </c>
      <c r="BG228" s="193">
        <f>IF(N228="zákl. přenesená",J228,0)</f>
        <v>0</v>
      </c>
      <c r="BH228" s="193">
        <f>IF(N228="sníž. přenesená",J228,0)</f>
        <v>0</v>
      </c>
      <c r="BI228" s="193">
        <f>IF(N228="nulová",J228,0)</f>
        <v>0</v>
      </c>
      <c r="BJ228" s="20" t="s">
        <v>84</v>
      </c>
      <c r="BK228" s="193">
        <f>ROUND(I228*H228,2)</f>
        <v>0</v>
      </c>
      <c r="BL228" s="20" t="s">
        <v>204</v>
      </c>
      <c r="BM228" s="192" t="s">
        <v>1511</v>
      </c>
    </row>
    <row r="229" spans="1:65" s="2" customFormat="1" ht="11.25">
      <c r="A229" s="37"/>
      <c r="B229" s="38"/>
      <c r="C229" s="39"/>
      <c r="D229" s="194" t="s">
        <v>206</v>
      </c>
      <c r="E229" s="39"/>
      <c r="F229" s="195" t="s">
        <v>1510</v>
      </c>
      <c r="G229" s="39"/>
      <c r="H229" s="39"/>
      <c r="I229" s="196"/>
      <c r="J229" s="39"/>
      <c r="K229" s="39"/>
      <c r="L229" s="42"/>
      <c r="M229" s="197"/>
      <c r="N229" s="198"/>
      <c r="O229" s="67"/>
      <c r="P229" s="67"/>
      <c r="Q229" s="67"/>
      <c r="R229" s="67"/>
      <c r="S229" s="67"/>
      <c r="T229" s="68"/>
      <c r="U229" s="37"/>
      <c r="V229" s="37"/>
      <c r="W229" s="37"/>
      <c r="X229" s="37"/>
      <c r="Y229" s="37"/>
      <c r="Z229" s="37"/>
      <c r="AA229" s="37"/>
      <c r="AB229" s="37"/>
      <c r="AC229" s="37"/>
      <c r="AD229" s="37"/>
      <c r="AE229" s="37"/>
      <c r="AT229" s="20" t="s">
        <v>206</v>
      </c>
      <c r="AU229" s="20" t="s">
        <v>151</v>
      </c>
    </row>
    <row r="230" spans="1:65" s="2" customFormat="1" ht="19.5">
      <c r="A230" s="37"/>
      <c r="B230" s="38"/>
      <c r="C230" s="39"/>
      <c r="D230" s="194" t="s">
        <v>252</v>
      </c>
      <c r="E230" s="39"/>
      <c r="F230" s="222" t="s">
        <v>1508</v>
      </c>
      <c r="G230" s="39"/>
      <c r="H230" s="39"/>
      <c r="I230" s="196"/>
      <c r="J230" s="39"/>
      <c r="K230" s="39"/>
      <c r="L230" s="42"/>
      <c r="M230" s="197"/>
      <c r="N230" s="198"/>
      <c r="O230" s="67"/>
      <c r="P230" s="67"/>
      <c r="Q230" s="67"/>
      <c r="R230" s="67"/>
      <c r="S230" s="67"/>
      <c r="T230" s="68"/>
      <c r="U230" s="37"/>
      <c r="V230" s="37"/>
      <c r="W230" s="37"/>
      <c r="X230" s="37"/>
      <c r="Y230" s="37"/>
      <c r="Z230" s="37"/>
      <c r="AA230" s="37"/>
      <c r="AB230" s="37"/>
      <c r="AC230" s="37"/>
      <c r="AD230" s="37"/>
      <c r="AE230" s="37"/>
      <c r="AT230" s="20" t="s">
        <v>252</v>
      </c>
      <c r="AU230" s="20" t="s">
        <v>151</v>
      </c>
    </row>
    <row r="231" spans="1:65" s="2" customFormat="1" ht="16.5" customHeight="1">
      <c r="A231" s="37"/>
      <c r="B231" s="38"/>
      <c r="C231" s="237" t="s">
        <v>921</v>
      </c>
      <c r="D231" s="237" t="s">
        <v>452</v>
      </c>
      <c r="E231" s="238" t="s">
        <v>1512</v>
      </c>
      <c r="F231" s="239" t="s">
        <v>1513</v>
      </c>
      <c r="G231" s="240" t="s">
        <v>884</v>
      </c>
      <c r="H231" s="241">
        <v>33</v>
      </c>
      <c r="I231" s="242"/>
      <c r="J231" s="243">
        <f>ROUND(I231*H231,2)</f>
        <v>0</v>
      </c>
      <c r="K231" s="239" t="s">
        <v>969</v>
      </c>
      <c r="L231" s="244"/>
      <c r="M231" s="245" t="s">
        <v>19</v>
      </c>
      <c r="N231" s="246" t="s">
        <v>48</v>
      </c>
      <c r="O231" s="67"/>
      <c r="P231" s="190">
        <f>O231*H231</f>
        <v>0</v>
      </c>
      <c r="Q231" s="190">
        <v>0</v>
      </c>
      <c r="R231" s="190">
        <f>Q231*H231</f>
        <v>0</v>
      </c>
      <c r="S231" s="190">
        <v>0</v>
      </c>
      <c r="T231" s="191">
        <f>S231*H231</f>
        <v>0</v>
      </c>
      <c r="U231" s="37"/>
      <c r="V231" s="37"/>
      <c r="W231" s="37"/>
      <c r="X231" s="37"/>
      <c r="Y231" s="37"/>
      <c r="Z231" s="37"/>
      <c r="AA231" s="37"/>
      <c r="AB231" s="37"/>
      <c r="AC231" s="37"/>
      <c r="AD231" s="37"/>
      <c r="AE231" s="37"/>
      <c r="AR231" s="192" t="s">
        <v>265</v>
      </c>
      <c r="AT231" s="192" t="s">
        <v>452</v>
      </c>
      <c r="AU231" s="192" t="s">
        <v>151</v>
      </c>
      <c r="AY231" s="20" t="s">
        <v>197</v>
      </c>
      <c r="BE231" s="193">
        <f>IF(N231="základní",J231,0)</f>
        <v>0</v>
      </c>
      <c r="BF231" s="193">
        <f>IF(N231="snížená",J231,0)</f>
        <v>0</v>
      </c>
      <c r="BG231" s="193">
        <f>IF(N231="zákl. přenesená",J231,0)</f>
        <v>0</v>
      </c>
      <c r="BH231" s="193">
        <f>IF(N231="sníž. přenesená",J231,0)</f>
        <v>0</v>
      </c>
      <c r="BI231" s="193">
        <f>IF(N231="nulová",J231,0)</f>
        <v>0</v>
      </c>
      <c r="BJ231" s="20" t="s">
        <v>84</v>
      </c>
      <c r="BK231" s="193">
        <f>ROUND(I231*H231,2)</f>
        <v>0</v>
      </c>
      <c r="BL231" s="20" t="s">
        <v>204</v>
      </c>
      <c r="BM231" s="192" t="s">
        <v>1514</v>
      </c>
    </row>
    <row r="232" spans="1:65" s="2" customFormat="1" ht="11.25">
      <c r="A232" s="37"/>
      <c r="B232" s="38"/>
      <c r="C232" s="39"/>
      <c r="D232" s="194" t="s">
        <v>206</v>
      </c>
      <c r="E232" s="39"/>
      <c r="F232" s="195" t="s">
        <v>1513</v>
      </c>
      <c r="G232" s="39"/>
      <c r="H232" s="39"/>
      <c r="I232" s="196"/>
      <c r="J232" s="39"/>
      <c r="K232" s="39"/>
      <c r="L232" s="42"/>
      <c r="M232" s="197"/>
      <c r="N232" s="198"/>
      <c r="O232" s="67"/>
      <c r="P232" s="67"/>
      <c r="Q232" s="67"/>
      <c r="R232" s="67"/>
      <c r="S232" s="67"/>
      <c r="T232" s="68"/>
      <c r="U232" s="37"/>
      <c r="V232" s="37"/>
      <c r="W232" s="37"/>
      <c r="X232" s="37"/>
      <c r="Y232" s="37"/>
      <c r="Z232" s="37"/>
      <c r="AA232" s="37"/>
      <c r="AB232" s="37"/>
      <c r="AC232" s="37"/>
      <c r="AD232" s="37"/>
      <c r="AE232" s="37"/>
      <c r="AT232" s="20" t="s">
        <v>206</v>
      </c>
      <c r="AU232" s="20" t="s">
        <v>151</v>
      </c>
    </row>
    <row r="233" spans="1:65" s="2" customFormat="1" ht="19.5">
      <c r="A233" s="37"/>
      <c r="B233" s="38"/>
      <c r="C233" s="39"/>
      <c r="D233" s="194" t="s">
        <v>252</v>
      </c>
      <c r="E233" s="39"/>
      <c r="F233" s="222" t="s">
        <v>1508</v>
      </c>
      <c r="G233" s="39"/>
      <c r="H233" s="39"/>
      <c r="I233" s="196"/>
      <c r="J233" s="39"/>
      <c r="K233" s="39"/>
      <c r="L233" s="42"/>
      <c r="M233" s="197"/>
      <c r="N233" s="198"/>
      <c r="O233" s="67"/>
      <c r="P233" s="67"/>
      <c r="Q233" s="67"/>
      <c r="R233" s="67"/>
      <c r="S233" s="67"/>
      <c r="T233" s="68"/>
      <c r="U233" s="37"/>
      <c r="V233" s="37"/>
      <c r="W233" s="37"/>
      <c r="X233" s="37"/>
      <c r="Y233" s="37"/>
      <c r="Z233" s="37"/>
      <c r="AA233" s="37"/>
      <c r="AB233" s="37"/>
      <c r="AC233" s="37"/>
      <c r="AD233" s="37"/>
      <c r="AE233" s="37"/>
      <c r="AT233" s="20" t="s">
        <v>252</v>
      </c>
      <c r="AU233" s="20" t="s">
        <v>151</v>
      </c>
    </row>
    <row r="234" spans="1:65" s="2" customFormat="1" ht="16.5" customHeight="1">
      <c r="A234" s="37"/>
      <c r="B234" s="38"/>
      <c r="C234" s="237" t="s">
        <v>922</v>
      </c>
      <c r="D234" s="237" t="s">
        <v>452</v>
      </c>
      <c r="E234" s="238" t="s">
        <v>1515</v>
      </c>
      <c r="F234" s="239" t="s">
        <v>1516</v>
      </c>
      <c r="G234" s="240" t="s">
        <v>884</v>
      </c>
      <c r="H234" s="241">
        <v>11</v>
      </c>
      <c r="I234" s="242"/>
      <c r="J234" s="243">
        <f>ROUND(I234*H234,2)</f>
        <v>0</v>
      </c>
      <c r="K234" s="239" t="s">
        <v>969</v>
      </c>
      <c r="L234" s="244"/>
      <c r="M234" s="245" t="s">
        <v>19</v>
      </c>
      <c r="N234" s="246" t="s">
        <v>48</v>
      </c>
      <c r="O234" s="67"/>
      <c r="P234" s="190">
        <f>O234*H234</f>
        <v>0</v>
      </c>
      <c r="Q234" s="190">
        <v>0</v>
      </c>
      <c r="R234" s="190">
        <f>Q234*H234</f>
        <v>0</v>
      </c>
      <c r="S234" s="190">
        <v>0</v>
      </c>
      <c r="T234" s="191">
        <f>S234*H234</f>
        <v>0</v>
      </c>
      <c r="U234" s="37"/>
      <c r="V234" s="37"/>
      <c r="W234" s="37"/>
      <c r="X234" s="37"/>
      <c r="Y234" s="37"/>
      <c r="Z234" s="37"/>
      <c r="AA234" s="37"/>
      <c r="AB234" s="37"/>
      <c r="AC234" s="37"/>
      <c r="AD234" s="37"/>
      <c r="AE234" s="37"/>
      <c r="AR234" s="192" t="s">
        <v>265</v>
      </c>
      <c r="AT234" s="192" t="s">
        <v>452</v>
      </c>
      <c r="AU234" s="192" t="s">
        <v>151</v>
      </c>
      <c r="AY234" s="20" t="s">
        <v>197</v>
      </c>
      <c r="BE234" s="193">
        <f>IF(N234="základní",J234,0)</f>
        <v>0</v>
      </c>
      <c r="BF234" s="193">
        <f>IF(N234="snížená",J234,0)</f>
        <v>0</v>
      </c>
      <c r="BG234" s="193">
        <f>IF(N234="zákl. přenesená",J234,0)</f>
        <v>0</v>
      </c>
      <c r="BH234" s="193">
        <f>IF(N234="sníž. přenesená",J234,0)</f>
        <v>0</v>
      </c>
      <c r="BI234" s="193">
        <f>IF(N234="nulová",J234,0)</f>
        <v>0</v>
      </c>
      <c r="BJ234" s="20" t="s">
        <v>84</v>
      </c>
      <c r="BK234" s="193">
        <f>ROUND(I234*H234,2)</f>
        <v>0</v>
      </c>
      <c r="BL234" s="20" t="s">
        <v>204</v>
      </c>
      <c r="BM234" s="192" t="s">
        <v>1517</v>
      </c>
    </row>
    <row r="235" spans="1:65" s="2" customFormat="1" ht="11.25">
      <c r="A235" s="37"/>
      <c r="B235" s="38"/>
      <c r="C235" s="39"/>
      <c r="D235" s="194" t="s">
        <v>206</v>
      </c>
      <c r="E235" s="39"/>
      <c r="F235" s="195" t="s">
        <v>1518</v>
      </c>
      <c r="G235" s="39"/>
      <c r="H235" s="39"/>
      <c r="I235" s="196"/>
      <c r="J235" s="39"/>
      <c r="K235" s="39"/>
      <c r="L235" s="42"/>
      <c r="M235" s="197"/>
      <c r="N235" s="198"/>
      <c r="O235" s="67"/>
      <c r="P235" s="67"/>
      <c r="Q235" s="67"/>
      <c r="R235" s="67"/>
      <c r="S235" s="67"/>
      <c r="T235" s="68"/>
      <c r="U235" s="37"/>
      <c r="V235" s="37"/>
      <c r="W235" s="37"/>
      <c r="X235" s="37"/>
      <c r="Y235" s="37"/>
      <c r="Z235" s="37"/>
      <c r="AA235" s="37"/>
      <c r="AB235" s="37"/>
      <c r="AC235" s="37"/>
      <c r="AD235" s="37"/>
      <c r="AE235" s="37"/>
      <c r="AT235" s="20" t="s">
        <v>206</v>
      </c>
      <c r="AU235" s="20" t="s">
        <v>151</v>
      </c>
    </row>
    <row r="236" spans="1:65" s="2" customFormat="1" ht="19.5">
      <c r="A236" s="37"/>
      <c r="B236" s="38"/>
      <c r="C236" s="39"/>
      <c r="D236" s="194" t="s">
        <v>252</v>
      </c>
      <c r="E236" s="39"/>
      <c r="F236" s="222" t="s">
        <v>1454</v>
      </c>
      <c r="G236" s="39"/>
      <c r="H236" s="39"/>
      <c r="I236" s="196"/>
      <c r="J236" s="39"/>
      <c r="K236" s="39"/>
      <c r="L236" s="42"/>
      <c r="M236" s="197"/>
      <c r="N236" s="198"/>
      <c r="O236" s="67"/>
      <c r="P236" s="67"/>
      <c r="Q236" s="67"/>
      <c r="R236" s="67"/>
      <c r="S236" s="67"/>
      <c r="T236" s="68"/>
      <c r="U236" s="37"/>
      <c r="V236" s="37"/>
      <c r="W236" s="37"/>
      <c r="X236" s="37"/>
      <c r="Y236" s="37"/>
      <c r="Z236" s="37"/>
      <c r="AA236" s="37"/>
      <c r="AB236" s="37"/>
      <c r="AC236" s="37"/>
      <c r="AD236" s="37"/>
      <c r="AE236" s="37"/>
      <c r="AT236" s="20" t="s">
        <v>252</v>
      </c>
      <c r="AU236" s="20" t="s">
        <v>151</v>
      </c>
    </row>
    <row r="237" spans="1:65" s="2" customFormat="1" ht="16.5" customHeight="1">
      <c r="A237" s="37"/>
      <c r="B237" s="38"/>
      <c r="C237" s="237" t="s">
        <v>923</v>
      </c>
      <c r="D237" s="237" t="s">
        <v>452</v>
      </c>
      <c r="E237" s="238" t="s">
        <v>1519</v>
      </c>
      <c r="F237" s="239" t="s">
        <v>1520</v>
      </c>
      <c r="G237" s="240" t="s">
        <v>884</v>
      </c>
      <c r="H237" s="241">
        <v>31</v>
      </c>
      <c r="I237" s="242"/>
      <c r="J237" s="243">
        <f>ROUND(I237*H237,2)</f>
        <v>0</v>
      </c>
      <c r="K237" s="239" t="s">
        <v>969</v>
      </c>
      <c r="L237" s="244"/>
      <c r="M237" s="245" t="s">
        <v>19</v>
      </c>
      <c r="N237" s="246" t="s">
        <v>48</v>
      </c>
      <c r="O237" s="67"/>
      <c r="P237" s="190">
        <f>O237*H237</f>
        <v>0</v>
      </c>
      <c r="Q237" s="190">
        <v>0</v>
      </c>
      <c r="R237" s="190">
        <f>Q237*H237</f>
        <v>0</v>
      </c>
      <c r="S237" s="190">
        <v>0</v>
      </c>
      <c r="T237" s="191">
        <f>S237*H237</f>
        <v>0</v>
      </c>
      <c r="U237" s="37"/>
      <c r="V237" s="37"/>
      <c r="W237" s="37"/>
      <c r="X237" s="37"/>
      <c r="Y237" s="37"/>
      <c r="Z237" s="37"/>
      <c r="AA237" s="37"/>
      <c r="AB237" s="37"/>
      <c r="AC237" s="37"/>
      <c r="AD237" s="37"/>
      <c r="AE237" s="37"/>
      <c r="AR237" s="192" t="s">
        <v>265</v>
      </c>
      <c r="AT237" s="192" t="s">
        <v>452</v>
      </c>
      <c r="AU237" s="192" t="s">
        <v>151</v>
      </c>
      <c r="AY237" s="20" t="s">
        <v>197</v>
      </c>
      <c r="BE237" s="193">
        <f>IF(N237="základní",J237,0)</f>
        <v>0</v>
      </c>
      <c r="BF237" s="193">
        <f>IF(N237="snížená",J237,0)</f>
        <v>0</v>
      </c>
      <c r="BG237" s="193">
        <f>IF(N237="zákl. přenesená",J237,0)</f>
        <v>0</v>
      </c>
      <c r="BH237" s="193">
        <f>IF(N237="sníž. přenesená",J237,0)</f>
        <v>0</v>
      </c>
      <c r="BI237" s="193">
        <f>IF(N237="nulová",J237,0)</f>
        <v>0</v>
      </c>
      <c r="BJ237" s="20" t="s">
        <v>84</v>
      </c>
      <c r="BK237" s="193">
        <f>ROUND(I237*H237,2)</f>
        <v>0</v>
      </c>
      <c r="BL237" s="20" t="s">
        <v>204</v>
      </c>
      <c r="BM237" s="192" t="s">
        <v>1521</v>
      </c>
    </row>
    <row r="238" spans="1:65" s="2" customFormat="1" ht="11.25">
      <c r="A238" s="37"/>
      <c r="B238" s="38"/>
      <c r="C238" s="39"/>
      <c r="D238" s="194" t="s">
        <v>206</v>
      </c>
      <c r="E238" s="39"/>
      <c r="F238" s="195" t="s">
        <v>1520</v>
      </c>
      <c r="G238" s="39"/>
      <c r="H238" s="39"/>
      <c r="I238" s="196"/>
      <c r="J238" s="39"/>
      <c r="K238" s="39"/>
      <c r="L238" s="42"/>
      <c r="M238" s="197"/>
      <c r="N238" s="198"/>
      <c r="O238" s="67"/>
      <c r="P238" s="67"/>
      <c r="Q238" s="67"/>
      <c r="R238" s="67"/>
      <c r="S238" s="67"/>
      <c r="T238" s="68"/>
      <c r="U238" s="37"/>
      <c r="V238" s="37"/>
      <c r="W238" s="37"/>
      <c r="X238" s="37"/>
      <c r="Y238" s="37"/>
      <c r="Z238" s="37"/>
      <c r="AA238" s="37"/>
      <c r="AB238" s="37"/>
      <c r="AC238" s="37"/>
      <c r="AD238" s="37"/>
      <c r="AE238" s="37"/>
      <c r="AT238" s="20" t="s">
        <v>206</v>
      </c>
      <c r="AU238" s="20" t="s">
        <v>151</v>
      </c>
    </row>
    <row r="239" spans="1:65" s="2" customFormat="1" ht="19.5">
      <c r="A239" s="37"/>
      <c r="B239" s="38"/>
      <c r="C239" s="39"/>
      <c r="D239" s="194" t="s">
        <v>252</v>
      </c>
      <c r="E239" s="39"/>
      <c r="F239" s="222" t="s">
        <v>1508</v>
      </c>
      <c r="G239" s="39"/>
      <c r="H239" s="39"/>
      <c r="I239" s="196"/>
      <c r="J239" s="39"/>
      <c r="K239" s="39"/>
      <c r="L239" s="42"/>
      <c r="M239" s="197"/>
      <c r="N239" s="198"/>
      <c r="O239" s="67"/>
      <c r="P239" s="67"/>
      <c r="Q239" s="67"/>
      <c r="R239" s="67"/>
      <c r="S239" s="67"/>
      <c r="T239" s="68"/>
      <c r="U239" s="37"/>
      <c r="V239" s="37"/>
      <c r="W239" s="37"/>
      <c r="X239" s="37"/>
      <c r="Y239" s="37"/>
      <c r="Z239" s="37"/>
      <c r="AA239" s="37"/>
      <c r="AB239" s="37"/>
      <c r="AC239" s="37"/>
      <c r="AD239" s="37"/>
      <c r="AE239" s="37"/>
      <c r="AT239" s="20" t="s">
        <v>252</v>
      </c>
      <c r="AU239" s="20" t="s">
        <v>151</v>
      </c>
    </row>
    <row r="240" spans="1:65" s="2" customFormat="1" ht="16.5" customHeight="1">
      <c r="A240" s="37"/>
      <c r="B240" s="38"/>
      <c r="C240" s="237" t="s">
        <v>1034</v>
      </c>
      <c r="D240" s="237" t="s">
        <v>452</v>
      </c>
      <c r="E240" s="238" t="s">
        <v>1522</v>
      </c>
      <c r="F240" s="239" t="s">
        <v>1523</v>
      </c>
      <c r="G240" s="240" t="s">
        <v>884</v>
      </c>
      <c r="H240" s="241">
        <v>18</v>
      </c>
      <c r="I240" s="242"/>
      <c r="J240" s="243">
        <f>ROUND(I240*H240,2)</f>
        <v>0</v>
      </c>
      <c r="K240" s="239" t="s">
        <v>969</v>
      </c>
      <c r="L240" s="244"/>
      <c r="M240" s="245" t="s">
        <v>19</v>
      </c>
      <c r="N240" s="246" t="s">
        <v>48</v>
      </c>
      <c r="O240" s="67"/>
      <c r="P240" s="190">
        <f>O240*H240</f>
        <v>0</v>
      </c>
      <c r="Q240" s="190">
        <v>0</v>
      </c>
      <c r="R240" s="190">
        <f>Q240*H240</f>
        <v>0</v>
      </c>
      <c r="S240" s="190">
        <v>0</v>
      </c>
      <c r="T240" s="191">
        <f>S240*H240</f>
        <v>0</v>
      </c>
      <c r="U240" s="37"/>
      <c r="V240" s="37"/>
      <c r="W240" s="37"/>
      <c r="X240" s="37"/>
      <c r="Y240" s="37"/>
      <c r="Z240" s="37"/>
      <c r="AA240" s="37"/>
      <c r="AB240" s="37"/>
      <c r="AC240" s="37"/>
      <c r="AD240" s="37"/>
      <c r="AE240" s="37"/>
      <c r="AR240" s="192" t="s">
        <v>265</v>
      </c>
      <c r="AT240" s="192" t="s">
        <v>452</v>
      </c>
      <c r="AU240" s="192" t="s">
        <v>151</v>
      </c>
      <c r="AY240" s="20" t="s">
        <v>197</v>
      </c>
      <c r="BE240" s="193">
        <f>IF(N240="základní",J240,0)</f>
        <v>0</v>
      </c>
      <c r="BF240" s="193">
        <f>IF(N240="snížená",J240,0)</f>
        <v>0</v>
      </c>
      <c r="BG240" s="193">
        <f>IF(N240="zákl. přenesená",J240,0)</f>
        <v>0</v>
      </c>
      <c r="BH240" s="193">
        <f>IF(N240="sníž. přenesená",J240,0)</f>
        <v>0</v>
      </c>
      <c r="BI240" s="193">
        <f>IF(N240="nulová",J240,0)</f>
        <v>0</v>
      </c>
      <c r="BJ240" s="20" t="s">
        <v>84</v>
      </c>
      <c r="BK240" s="193">
        <f>ROUND(I240*H240,2)</f>
        <v>0</v>
      </c>
      <c r="BL240" s="20" t="s">
        <v>204</v>
      </c>
      <c r="BM240" s="192" t="s">
        <v>1524</v>
      </c>
    </row>
    <row r="241" spans="1:65" s="2" customFormat="1" ht="11.25">
      <c r="A241" s="37"/>
      <c r="B241" s="38"/>
      <c r="C241" s="39"/>
      <c r="D241" s="194" t="s">
        <v>206</v>
      </c>
      <c r="E241" s="39"/>
      <c r="F241" s="195" t="s">
        <v>1523</v>
      </c>
      <c r="G241" s="39"/>
      <c r="H241" s="39"/>
      <c r="I241" s="196"/>
      <c r="J241" s="39"/>
      <c r="K241" s="39"/>
      <c r="L241" s="42"/>
      <c r="M241" s="197"/>
      <c r="N241" s="198"/>
      <c r="O241" s="67"/>
      <c r="P241" s="67"/>
      <c r="Q241" s="67"/>
      <c r="R241" s="67"/>
      <c r="S241" s="67"/>
      <c r="T241" s="68"/>
      <c r="U241" s="37"/>
      <c r="V241" s="37"/>
      <c r="W241" s="37"/>
      <c r="X241" s="37"/>
      <c r="Y241" s="37"/>
      <c r="Z241" s="37"/>
      <c r="AA241" s="37"/>
      <c r="AB241" s="37"/>
      <c r="AC241" s="37"/>
      <c r="AD241" s="37"/>
      <c r="AE241" s="37"/>
      <c r="AT241" s="20" t="s">
        <v>206</v>
      </c>
      <c r="AU241" s="20" t="s">
        <v>151</v>
      </c>
    </row>
    <row r="242" spans="1:65" s="2" customFormat="1" ht="19.5">
      <c r="A242" s="37"/>
      <c r="B242" s="38"/>
      <c r="C242" s="39"/>
      <c r="D242" s="194" t="s">
        <v>252</v>
      </c>
      <c r="E242" s="39"/>
      <c r="F242" s="222" t="s">
        <v>1508</v>
      </c>
      <c r="G242" s="39"/>
      <c r="H242" s="39"/>
      <c r="I242" s="196"/>
      <c r="J242" s="39"/>
      <c r="K242" s="39"/>
      <c r="L242" s="42"/>
      <c r="M242" s="197"/>
      <c r="N242" s="198"/>
      <c r="O242" s="67"/>
      <c r="P242" s="67"/>
      <c r="Q242" s="67"/>
      <c r="R242" s="67"/>
      <c r="S242" s="67"/>
      <c r="T242" s="68"/>
      <c r="U242" s="37"/>
      <c r="V242" s="37"/>
      <c r="W242" s="37"/>
      <c r="X242" s="37"/>
      <c r="Y242" s="37"/>
      <c r="Z242" s="37"/>
      <c r="AA242" s="37"/>
      <c r="AB242" s="37"/>
      <c r="AC242" s="37"/>
      <c r="AD242" s="37"/>
      <c r="AE242" s="37"/>
      <c r="AT242" s="20" t="s">
        <v>252</v>
      </c>
      <c r="AU242" s="20" t="s">
        <v>151</v>
      </c>
    </row>
    <row r="243" spans="1:65" s="2" customFormat="1" ht="16.5" customHeight="1">
      <c r="A243" s="37"/>
      <c r="B243" s="38"/>
      <c r="C243" s="237" t="s">
        <v>1256</v>
      </c>
      <c r="D243" s="237" t="s">
        <v>452</v>
      </c>
      <c r="E243" s="238" t="s">
        <v>1525</v>
      </c>
      <c r="F243" s="239" t="s">
        <v>1526</v>
      </c>
      <c r="G243" s="240" t="s">
        <v>884</v>
      </c>
      <c r="H243" s="241">
        <v>40</v>
      </c>
      <c r="I243" s="242"/>
      <c r="J243" s="243">
        <f>ROUND(I243*H243,2)</f>
        <v>0</v>
      </c>
      <c r="K243" s="239" t="s">
        <v>969</v>
      </c>
      <c r="L243" s="244"/>
      <c r="M243" s="245" t="s">
        <v>19</v>
      </c>
      <c r="N243" s="246" t="s">
        <v>48</v>
      </c>
      <c r="O243" s="67"/>
      <c r="P243" s="190">
        <f>O243*H243</f>
        <v>0</v>
      </c>
      <c r="Q243" s="190">
        <v>0</v>
      </c>
      <c r="R243" s="190">
        <f>Q243*H243</f>
        <v>0</v>
      </c>
      <c r="S243" s="190">
        <v>0</v>
      </c>
      <c r="T243" s="191">
        <f>S243*H243</f>
        <v>0</v>
      </c>
      <c r="U243" s="37"/>
      <c r="V243" s="37"/>
      <c r="W243" s="37"/>
      <c r="X243" s="37"/>
      <c r="Y243" s="37"/>
      <c r="Z243" s="37"/>
      <c r="AA243" s="37"/>
      <c r="AB243" s="37"/>
      <c r="AC243" s="37"/>
      <c r="AD243" s="37"/>
      <c r="AE243" s="37"/>
      <c r="AR243" s="192" t="s">
        <v>265</v>
      </c>
      <c r="AT243" s="192" t="s">
        <v>452</v>
      </c>
      <c r="AU243" s="192" t="s">
        <v>151</v>
      </c>
      <c r="AY243" s="20" t="s">
        <v>197</v>
      </c>
      <c r="BE243" s="193">
        <f>IF(N243="základní",J243,0)</f>
        <v>0</v>
      </c>
      <c r="BF243" s="193">
        <f>IF(N243="snížená",J243,0)</f>
        <v>0</v>
      </c>
      <c r="BG243" s="193">
        <f>IF(N243="zákl. přenesená",J243,0)</f>
        <v>0</v>
      </c>
      <c r="BH243" s="193">
        <f>IF(N243="sníž. přenesená",J243,0)</f>
        <v>0</v>
      </c>
      <c r="BI243" s="193">
        <f>IF(N243="nulová",J243,0)</f>
        <v>0</v>
      </c>
      <c r="BJ243" s="20" t="s">
        <v>84</v>
      </c>
      <c r="BK243" s="193">
        <f>ROUND(I243*H243,2)</f>
        <v>0</v>
      </c>
      <c r="BL243" s="20" t="s">
        <v>204</v>
      </c>
      <c r="BM243" s="192" t="s">
        <v>1527</v>
      </c>
    </row>
    <row r="244" spans="1:65" s="2" customFormat="1" ht="11.25">
      <c r="A244" s="37"/>
      <c r="B244" s="38"/>
      <c r="C244" s="39"/>
      <c r="D244" s="194" t="s">
        <v>206</v>
      </c>
      <c r="E244" s="39"/>
      <c r="F244" s="195" t="s">
        <v>1526</v>
      </c>
      <c r="G244" s="39"/>
      <c r="H244" s="39"/>
      <c r="I244" s="196"/>
      <c r="J244" s="39"/>
      <c r="K244" s="39"/>
      <c r="L244" s="42"/>
      <c r="M244" s="197"/>
      <c r="N244" s="198"/>
      <c r="O244" s="67"/>
      <c r="P244" s="67"/>
      <c r="Q244" s="67"/>
      <c r="R244" s="67"/>
      <c r="S244" s="67"/>
      <c r="T244" s="68"/>
      <c r="U244" s="37"/>
      <c r="V244" s="37"/>
      <c r="W244" s="37"/>
      <c r="X244" s="37"/>
      <c r="Y244" s="37"/>
      <c r="Z244" s="37"/>
      <c r="AA244" s="37"/>
      <c r="AB244" s="37"/>
      <c r="AC244" s="37"/>
      <c r="AD244" s="37"/>
      <c r="AE244" s="37"/>
      <c r="AT244" s="20" t="s">
        <v>206</v>
      </c>
      <c r="AU244" s="20" t="s">
        <v>151</v>
      </c>
    </row>
    <row r="245" spans="1:65" s="2" customFormat="1" ht="19.5">
      <c r="A245" s="37"/>
      <c r="B245" s="38"/>
      <c r="C245" s="39"/>
      <c r="D245" s="194" t="s">
        <v>252</v>
      </c>
      <c r="E245" s="39"/>
      <c r="F245" s="222" t="s">
        <v>1508</v>
      </c>
      <c r="G245" s="39"/>
      <c r="H245" s="39"/>
      <c r="I245" s="196"/>
      <c r="J245" s="39"/>
      <c r="K245" s="39"/>
      <c r="L245" s="42"/>
      <c r="M245" s="197"/>
      <c r="N245" s="198"/>
      <c r="O245" s="67"/>
      <c r="P245" s="67"/>
      <c r="Q245" s="67"/>
      <c r="R245" s="67"/>
      <c r="S245" s="67"/>
      <c r="T245" s="68"/>
      <c r="U245" s="37"/>
      <c r="V245" s="37"/>
      <c r="W245" s="37"/>
      <c r="X245" s="37"/>
      <c r="Y245" s="37"/>
      <c r="Z245" s="37"/>
      <c r="AA245" s="37"/>
      <c r="AB245" s="37"/>
      <c r="AC245" s="37"/>
      <c r="AD245" s="37"/>
      <c r="AE245" s="37"/>
      <c r="AT245" s="20" t="s">
        <v>252</v>
      </c>
      <c r="AU245" s="20" t="s">
        <v>151</v>
      </c>
    </row>
    <row r="246" spans="1:65" s="2" customFormat="1" ht="16.5" customHeight="1">
      <c r="A246" s="37"/>
      <c r="B246" s="38"/>
      <c r="C246" s="237" t="s">
        <v>1260</v>
      </c>
      <c r="D246" s="237" t="s">
        <v>452</v>
      </c>
      <c r="E246" s="238" t="s">
        <v>1528</v>
      </c>
      <c r="F246" s="239" t="s">
        <v>1529</v>
      </c>
      <c r="G246" s="240" t="s">
        <v>884</v>
      </c>
      <c r="H246" s="241">
        <v>29</v>
      </c>
      <c r="I246" s="242"/>
      <c r="J246" s="243">
        <f>ROUND(I246*H246,2)</f>
        <v>0</v>
      </c>
      <c r="K246" s="239" t="s">
        <v>969</v>
      </c>
      <c r="L246" s="244"/>
      <c r="M246" s="245" t="s">
        <v>19</v>
      </c>
      <c r="N246" s="246" t="s">
        <v>48</v>
      </c>
      <c r="O246" s="67"/>
      <c r="P246" s="190">
        <f>O246*H246</f>
        <v>0</v>
      </c>
      <c r="Q246" s="190">
        <v>0</v>
      </c>
      <c r="R246" s="190">
        <f>Q246*H246</f>
        <v>0</v>
      </c>
      <c r="S246" s="190">
        <v>0</v>
      </c>
      <c r="T246" s="191">
        <f>S246*H246</f>
        <v>0</v>
      </c>
      <c r="U246" s="37"/>
      <c r="V246" s="37"/>
      <c r="W246" s="37"/>
      <c r="X246" s="37"/>
      <c r="Y246" s="37"/>
      <c r="Z246" s="37"/>
      <c r="AA246" s="37"/>
      <c r="AB246" s="37"/>
      <c r="AC246" s="37"/>
      <c r="AD246" s="37"/>
      <c r="AE246" s="37"/>
      <c r="AR246" s="192" t="s">
        <v>265</v>
      </c>
      <c r="AT246" s="192" t="s">
        <v>452</v>
      </c>
      <c r="AU246" s="192" t="s">
        <v>151</v>
      </c>
      <c r="AY246" s="20" t="s">
        <v>197</v>
      </c>
      <c r="BE246" s="193">
        <f>IF(N246="základní",J246,0)</f>
        <v>0</v>
      </c>
      <c r="BF246" s="193">
        <f>IF(N246="snížená",J246,0)</f>
        <v>0</v>
      </c>
      <c r="BG246" s="193">
        <f>IF(N246="zákl. přenesená",J246,0)</f>
        <v>0</v>
      </c>
      <c r="BH246" s="193">
        <f>IF(N246="sníž. přenesená",J246,0)</f>
        <v>0</v>
      </c>
      <c r="BI246" s="193">
        <f>IF(N246="nulová",J246,0)</f>
        <v>0</v>
      </c>
      <c r="BJ246" s="20" t="s">
        <v>84</v>
      </c>
      <c r="BK246" s="193">
        <f>ROUND(I246*H246,2)</f>
        <v>0</v>
      </c>
      <c r="BL246" s="20" t="s">
        <v>204</v>
      </c>
      <c r="BM246" s="192" t="s">
        <v>1530</v>
      </c>
    </row>
    <row r="247" spans="1:65" s="2" customFormat="1" ht="11.25">
      <c r="A247" s="37"/>
      <c r="B247" s="38"/>
      <c r="C247" s="39"/>
      <c r="D247" s="194" t="s">
        <v>206</v>
      </c>
      <c r="E247" s="39"/>
      <c r="F247" s="195" t="s">
        <v>1529</v>
      </c>
      <c r="G247" s="39"/>
      <c r="H247" s="39"/>
      <c r="I247" s="196"/>
      <c r="J247" s="39"/>
      <c r="K247" s="39"/>
      <c r="L247" s="42"/>
      <c r="M247" s="197"/>
      <c r="N247" s="198"/>
      <c r="O247" s="67"/>
      <c r="P247" s="67"/>
      <c r="Q247" s="67"/>
      <c r="R247" s="67"/>
      <c r="S247" s="67"/>
      <c r="T247" s="68"/>
      <c r="U247" s="37"/>
      <c r="V247" s="37"/>
      <c r="W247" s="37"/>
      <c r="X247" s="37"/>
      <c r="Y247" s="37"/>
      <c r="Z247" s="37"/>
      <c r="AA247" s="37"/>
      <c r="AB247" s="37"/>
      <c r="AC247" s="37"/>
      <c r="AD247" s="37"/>
      <c r="AE247" s="37"/>
      <c r="AT247" s="20" t="s">
        <v>206</v>
      </c>
      <c r="AU247" s="20" t="s">
        <v>151</v>
      </c>
    </row>
    <row r="248" spans="1:65" s="2" customFormat="1" ht="19.5">
      <c r="A248" s="37"/>
      <c r="B248" s="38"/>
      <c r="C248" s="39"/>
      <c r="D248" s="194" t="s">
        <v>252</v>
      </c>
      <c r="E248" s="39"/>
      <c r="F248" s="222" t="s">
        <v>1508</v>
      </c>
      <c r="G248" s="39"/>
      <c r="H248" s="39"/>
      <c r="I248" s="196"/>
      <c r="J248" s="39"/>
      <c r="K248" s="39"/>
      <c r="L248" s="42"/>
      <c r="M248" s="197"/>
      <c r="N248" s="198"/>
      <c r="O248" s="67"/>
      <c r="P248" s="67"/>
      <c r="Q248" s="67"/>
      <c r="R248" s="67"/>
      <c r="S248" s="67"/>
      <c r="T248" s="68"/>
      <c r="U248" s="37"/>
      <c r="V248" s="37"/>
      <c r="W248" s="37"/>
      <c r="X248" s="37"/>
      <c r="Y248" s="37"/>
      <c r="Z248" s="37"/>
      <c r="AA248" s="37"/>
      <c r="AB248" s="37"/>
      <c r="AC248" s="37"/>
      <c r="AD248" s="37"/>
      <c r="AE248" s="37"/>
      <c r="AT248" s="20" t="s">
        <v>252</v>
      </c>
      <c r="AU248" s="20" t="s">
        <v>151</v>
      </c>
    </row>
    <row r="249" spans="1:65" s="2" customFormat="1" ht="16.5" customHeight="1">
      <c r="A249" s="37"/>
      <c r="B249" s="38"/>
      <c r="C249" s="237" t="s">
        <v>1265</v>
      </c>
      <c r="D249" s="237" t="s">
        <v>452</v>
      </c>
      <c r="E249" s="238" t="s">
        <v>1531</v>
      </c>
      <c r="F249" s="239" t="s">
        <v>1532</v>
      </c>
      <c r="G249" s="240" t="s">
        <v>884</v>
      </c>
      <c r="H249" s="241">
        <v>45</v>
      </c>
      <c r="I249" s="242"/>
      <c r="J249" s="243">
        <f>ROUND(I249*H249,2)</f>
        <v>0</v>
      </c>
      <c r="K249" s="239" t="s">
        <v>969</v>
      </c>
      <c r="L249" s="244"/>
      <c r="M249" s="245" t="s">
        <v>19</v>
      </c>
      <c r="N249" s="246" t="s">
        <v>48</v>
      </c>
      <c r="O249" s="67"/>
      <c r="P249" s="190">
        <f>O249*H249</f>
        <v>0</v>
      </c>
      <c r="Q249" s="190">
        <v>0</v>
      </c>
      <c r="R249" s="190">
        <f>Q249*H249</f>
        <v>0</v>
      </c>
      <c r="S249" s="190">
        <v>0</v>
      </c>
      <c r="T249" s="191">
        <f>S249*H249</f>
        <v>0</v>
      </c>
      <c r="U249" s="37"/>
      <c r="V249" s="37"/>
      <c r="W249" s="37"/>
      <c r="X249" s="37"/>
      <c r="Y249" s="37"/>
      <c r="Z249" s="37"/>
      <c r="AA249" s="37"/>
      <c r="AB249" s="37"/>
      <c r="AC249" s="37"/>
      <c r="AD249" s="37"/>
      <c r="AE249" s="37"/>
      <c r="AR249" s="192" t="s">
        <v>265</v>
      </c>
      <c r="AT249" s="192" t="s">
        <v>452</v>
      </c>
      <c r="AU249" s="192" t="s">
        <v>151</v>
      </c>
      <c r="AY249" s="20" t="s">
        <v>197</v>
      </c>
      <c r="BE249" s="193">
        <f>IF(N249="základní",J249,0)</f>
        <v>0</v>
      </c>
      <c r="BF249" s="193">
        <f>IF(N249="snížená",J249,0)</f>
        <v>0</v>
      </c>
      <c r="BG249" s="193">
        <f>IF(N249="zákl. přenesená",J249,0)</f>
        <v>0</v>
      </c>
      <c r="BH249" s="193">
        <f>IF(N249="sníž. přenesená",J249,0)</f>
        <v>0</v>
      </c>
      <c r="BI249" s="193">
        <f>IF(N249="nulová",J249,0)</f>
        <v>0</v>
      </c>
      <c r="BJ249" s="20" t="s">
        <v>84</v>
      </c>
      <c r="BK249" s="193">
        <f>ROUND(I249*H249,2)</f>
        <v>0</v>
      </c>
      <c r="BL249" s="20" t="s">
        <v>204</v>
      </c>
      <c r="BM249" s="192" t="s">
        <v>1533</v>
      </c>
    </row>
    <row r="250" spans="1:65" s="2" customFormat="1" ht="11.25">
      <c r="A250" s="37"/>
      <c r="B250" s="38"/>
      <c r="C250" s="39"/>
      <c r="D250" s="194" t="s">
        <v>206</v>
      </c>
      <c r="E250" s="39"/>
      <c r="F250" s="195" t="s">
        <v>1532</v>
      </c>
      <c r="G250" s="39"/>
      <c r="H250" s="39"/>
      <c r="I250" s="196"/>
      <c r="J250" s="39"/>
      <c r="K250" s="39"/>
      <c r="L250" s="42"/>
      <c r="M250" s="197"/>
      <c r="N250" s="198"/>
      <c r="O250" s="67"/>
      <c r="P250" s="67"/>
      <c r="Q250" s="67"/>
      <c r="R250" s="67"/>
      <c r="S250" s="67"/>
      <c r="T250" s="68"/>
      <c r="U250" s="37"/>
      <c r="V250" s="37"/>
      <c r="W250" s="37"/>
      <c r="X250" s="37"/>
      <c r="Y250" s="37"/>
      <c r="Z250" s="37"/>
      <c r="AA250" s="37"/>
      <c r="AB250" s="37"/>
      <c r="AC250" s="37"/>
      <c r="AD250" s="37"/>
      <c r="AE250" s="37"/>
      <c r="AT250" s="20" t="s">
        <v>206</v>
      </c>
      <c r="AU250" s="20" t="s">
        <v>151</v>
      </c>
    </row>
    <row r="251" spans="1:65" s="2" customFormat="1" ht="19.5">
      <c r="A251" s="37"/>
      <c r="B251" s="38"/>
      <c r="C251" s="39"/>
      <c r="D251" s="194" t="s">
        <v>252</v>
      </c>
      <c r="E251" s="39"/>
      <c r="F251" s="222" t="s">
        <v>1508</v>
      </c>
      <c r="G251" s="39"/>
      <c r="H251" s="39"/>
      <c r="I251" s="196"/>
      <c r="J251" s="39"/>
      <c r="K251" s="39"/>
      <c r="L251" s="42"/>
      <c r="M251" s="197"/>
      <c r="N251" s="198"/>
      <c r="O251" s="67"/>
      <c r="P251" s="67"/>
      <c r="Q251" s="67"/>
      <c r="R251" s="67"/>
      <c r="S251" s="67"/>
      <c r="T251" s="68"/>
      <c r="U251" s="37"/>
      <c r="V251" s="37"/>
      <c r="W251" s="37"/>
      <c r="X251" s="37"/>
      <c r="Y251" s="37"/>
      <c r="Z251" s="37"/>
      <c r="AA251" s="37"/>
      <c r="AB251" s="37"/>
      <c r="AC251" s="37"/>
      <c r="AD251" s="37"/>
      <c r="AE251" s="37"/>
      <c r="AT251" s="20" t="s">
        <v>252</v>
      </c>
      <c r="AU251" s="20" t="s">
        <v>151</v>
      </c>
    </row>
    <row r="252" spans="1:65" s="2" customFormat="1" ht="16.5" customHeight="1">
      <c r="A252" s="37"/>
      <c r="B252" s="38"/>
      <c r="C252" s="181" t="s">
        <v>1270</v>
      </c>
      <c r="D252" s="181" t="s">
        <v>199</v>
      </c>
      <c r="E252" s="182" t="s">
        <v>1455</v>
      </c>
      <c r="F252" s="183" t="s">
        <v>1456</v>
      </c>
      <c r="G252" s="184" t="s">
        <v>1457</v>
      </c>
      <c r="H252" s="262"/>
      <c r="I252" s="186"/>
      <c r="J252" s="187">
        <f>ROUND(I252*H252,2)</f>
        <v>0</v>
      </c>
      <c r="K252" s="183" t="s">
        <v>469</v>
      </c>
      <c r="L252" s="42"/>
      <c r="M252" s="188" t="s">
        <v>19</v>
      </c>
      <c r="N252" s="189" t="s">
        <v>48</v>
      </c>
      <c r="O252" s="67"/>
      <c r="P252" s="190">
        <f>O252*H252</f>
        <v>0</v>
      </c>
      <c r="Q252" s="190">
        <v>0</v>
      </c>
      <c r="R252" s="190">
        <f>Q252*H252</f>
        <v>0</v>
      </c>
      <c r="S252" s="190">
        <v>0</v>
      </c>
      <c r="T252" s="191">
        <f>S252*H252</f>
        <v>0</v>
      </c>
      <c r="U252" s="37"/>
      <c r="V252" s="37"/>
      <c r="W252" s="37"/>
      <c r="X252" s="37"/>
      <c r="Y252" s="37"/>
      <c r="Z252" s="37"/>
      <c r="AA252" s="37"/>
      <c r="AB252" s="37"/>
      <c r="AC252" s="37"/>
      <c r="AD252" s="37"/>
      <c r="AE252" s="37"/>
      <c r="AR252" s="192" t="s">
        <v>204</v>
      </c>
      <c r="AT252" s="192" t="s">
        <v>199</v>
      </c>
      <c r="AU252" s="192" t="s">
        <v>151</v>
      </c>
      <c r="AY252" s="20" t="s">
        <v>197</v>
      </c>
      <c r="BE252" s="193">
        <f>IF(N252="základní",J252,0)</f>
        <v>0</v>
      </c>
      <c r="BF252" s="193">
        <f>IF(N252="snížená",J252,0)</f>
        <v>0</v>
      </c>
      <c r="BG252" s="193">
        <f>IF(N252="zákl. přenesená",J252,0)</f>
        <v>0</v>
      </c>
      <c r="BH252" s="193">
        <f>IF(N252="sníž. přenesená",J252,0)</f>
        <v>0</v>
      </c>
      <c r="BI252" s="193">
        <f>IF(N252="nulová",J252,0)</f>
        <v>0</v>
      </c>
      <c r="BJ252" s="20" t="s">
        <v>84</v>
      </c>
      <c r="BK252" s="193">
        <f>ROUND(I252*H252,2)</f>
        <v>0</v>
      </c>
      <c r="BL252" s="20" t="s">
        <v>204</v>
      </c>
      <c r="BM252" s="192" t="s">
        <v>1534</v>
      </c>
    </row>
    <row r="253" spans="1:65" s="2" customFormat="1" ht="11.25">
      <c r="A253" s="37"/>
      <c r="B253" s="38"/>
      <c r="C253" s="39"/>
      <c r="D253" s="194" t="s">
        <v>206</v>
      </c>
      <c r="E253" s="39"/>
      <c r="F253" s="195" t="s">
        <v>1456</v>
      </c>
      <c r="G253" s="39"/>
      <c r="H253" s="39"/>
      <c r="I253" s="196"/>
      <c r="J253" s="39"/>
      <c r="K253" s="39"/>
      <c r="L253" s="42"/>
      <c r="M253" s="197"/>
      <c r="N253" s="198"/>
      <c r="O253" s="67"/>
      <c r="P253" s="67"/>
      <c r="Q253" s="67"/>
      <c r="R253" s="67"/>
      <c r="S253" s="67"/>
      <c r="T253" s="68"/>
      <c r="U253" s="37"/>
      <c r="V253" s="37"/>
      <c r="W253" s="37"/>
      <c r="X253" s="37"/>
      <c r="Y253" s="37"/>
      <c r="Z253" s="37"/>
      <c r="AA253" s="37"/>
      <c r="AB253" s="37"/>
      <c r="AC253" s="37"/>
      <c r="AD253" s="37"/>
      <c r="AE253" s="37"/>
      <c r="AT253" s="20" t="s">
        <v>206</v>
      </c>
      <c r="AU253" s="20" t="s">
        <v>151</v>
      </c>
    </row>
    <row r="254" spans="1:65" s="12" customFormat="1" ht="20.85" customHeight="1">
      <c r="B254" s="165"/>
      <c r="C254" s="166"/>
      <c r="D254" s="167" t="s">
        <v>76</v>
      </c>
      <c r="E254" s="179" t="s">
        <v>134</v>
      </c>
      <c r="F254" s="179" t="s">
        <v>1535</v>
      </c>
      <c r="G254" s="166"/>
      <c r="H254" s="166"/>
      <c r="I254" s="169"/>
      <c r="J254" s="180">
        <f>BK254</f>
        <v>0</v>
      </c>
      <c r="K254" s="166"/>
      <c r="L254" s="171"/>
      <c r="M254" s="172"/>
      <c r="N254" s="173"/>
      <c r="O254" s="173"/>
      <c r="P254" s="174">
        <f>SUM(P255:P262)</f>
        <v>0</v>
      </c>
      <c r="Q254" s="173"/>
      <c r="R254" s="174">
        <f>SUM(R255:R262)</f>
        <v>0</v>
      </c>
      <c r="S254" s="173"/>
      <c r="T254" s="175">
        <f>SUM(T255:T262)</f>
        <v>0</v>
      </c>
      <c r="AR254" s="176" t="s">
        <v>84</v>
      </c>
      <c r="AT254" s="177" t="s">
        <v>76</v>
      </c>
      <c r="AU254" s="177" t="s">
        <v>86</v>
      </c>
      <c r="AY254" s="176" t="s">
        <v>197</v>
      </c>
      <c r="BK254" s="178">
        <f>SUM(BK255:BK262)</f>
        <v>0</v>
      </c>
    </row>
    <row r="255" spans="1:65" s="2" customFormat="1" ht="16.5" customHeight="1">
      <c r="A255" s="37"/>
      <c r="B255" s="38"/>
      <c r="C255" s="237" t="s">
        <v>1274</v>
      </c>
      <c r="D255" s="237" t="s">
        <v>452</v>
      </c>
      <c r="E255" s="238" t="s">
        <v>1536</v>
      </c>
      <c r="F255" s="239" t="s">
        <v>1537</v>
      </c>
      <c r="G255" s="240" t="s">
        <v>884</v>
      </c>
      <c r="H255" s="241">
        <v>150</v>
      </c>
      <c r="I255" s="242"/>
      <c r="J255" s="243">
        <f>ROUND(I255*H255,2)</f>
        <v>0</v>
      </c>
      <c r="K255" s="239" t="s">
        <v>969</v>
      </c>
      <c r="L255" s="244"/>
      <c r="M255" s="245" t="s">
        <v>19</v>
      </c>
      <c r="N255" s="246" t="s">
        <v>48</v>
      </c>
      <c r="O255" s="67"/>
      <c r="P255" s="190">
        <f>O255*H255</f>
        <v>0</v>
      </c>
      <c r="Q255" s="190">
        <v>0</v>
      </c>
      <c r="R255" s="190">
        <f>Q255*H255</f>
        <v>0</v>
      </c>
      <c r="S255" s="190">
        <v>0</v>
      </c>
      <c r="T255" s="191">
        <f>S255*H255</f>
        <v>0</v>
      </c>
      <c r="U255" s="37"/>
      <c r="V255" s="37"/>
      <c r="W255" s="37"/>
      <c r="X255" s="37"/>
      <c r="Y255" s="37"/>
      <c r="Z255" s="37"/>
      <c r="AA255" s="37"/>
      <c r="AB255" s="37"/>
      <c r="AC255" s="37"/>
      <c r="AD255" s="37"/>
      <c r="AE255" s="37"/>
      <c r="AR255" s="192" t="s">
        <v>265</v>
      </c>
      <c r="AT255" s="192" t="s">
        <v>452</v>
      </c>
      <c r="AU255" s="192" t="s">
        <v>151</v>
      </c>
      <c r="AY255" s="20" t="s">
        <v>197</v>
      </c>
      <c r="BE255" s="193">
        <f>IF(N255="základní",J255,0)</f>
        <v>0</v>
      </c>
      <c r="BF255" s="193">
        <f>IF(N255="snížená",J255,0)</f>
        <v>0</v>
      </c>
      <c r="BG255" s="193">
        <f>IF(N255="zákl. přenesená",J255,0)</f>
        <v>0</v>
      </c>
      <c r="BH255" s="193">
        <f>IF(N255="sníž. přenesená",J255,0)</f>
        <v>0</v>
      </c>
      <c r="BI255" s="193">
        <f>IF(N255="nulová",J255,0)</f>
        <v>0</v>
      </c>
      <c r="BJ255" s="20" t="s">
        <v>84</v>
      </c>
      <c r="BK255" s="193">
        <f>ROUND(I255*H255,2)</f>
        <v>0</v>
      </c>
      <c r="BL255" s="20" t="s">
        <v>204</v>
      </c>
      <c r="BM255" s="192" t="s">
        <v>1538</v>
      </c>
    </row>
    <row r="256" spans="1:65" s="2" customFormat="1" ht="11.25">
      <c r="A256" s="37"/>
      <c r="B256" s="38"/>
      <c r="C256" s="39"/>
      <c r="D256" s="194" t="s">
        <v>206</v>
      </c>
      <c r="E256" s="39"/>
      <c r="F256" s="195" t="s">
        <v>1537</v>
      </c>
      <c r="G256" s="39"/>
      <c r="H256" s="39"/>
      <c r="I256" s="196"/>
      <c r="J256" s="39"/>
      <c r="K256" s="39"/>
      <c r="L256" s="42"/>
      <c r="M256" s="197"/>
      <c r="N256" s="198"/>
      <c r="O256" s="67"/>
      <c r="P256" s="67"/>
      <c r="Q256" s="67"/>
      <c r="R256" s="67"/>
      <c r="S256" s="67"/>
      <c r="T256" s="68"/>
      <c r="U256" s="37"/>
      <c r="V256" s="37"/>
      <c r="W256" s="37"/>
      <c r="X256" s="37"/>
      <c r="Y256" s="37"/>
      <c r="Z256" s="37"/>
      <c r="AA256" s="37"/>
      <c r="AB256" s="37"/>
      <c r="AC256" s="37"/>
      <c r="AD256" s="37"/>
      <c r="AE256" s="37"/>
      <c r="AT256" s="20" t="s">
        <v>206</v>
      </c>
      <c r="AU256" s="20" t="s">
        <v>151</v>
      </c>
    </row>
    <row r="257" spans="1:65" s="2" customFormat="1" ht="19.5">
      <c r="A257" s="37"/>
      <c r="B257" s="38"/>
      <c r="C257" s="39"/>
      <c r="D257" s="194" t="s">
        <v>252</v>
      </c>
      <c r="E257" s="39"/>
      <c r="F257" s="222" t="s">
        <v>1539</v>
      </c>
      <c r="G257" s="39"/>
      <c r="H257" s="39"/>
      <c r="I257" s="196"/>
      <c r="J257" s="39"/>
      <c r="K257" s="39"/>
      <c r="L257" s="42"/>
      <c r="M257" s="197"/>
      <c r="N257" s="198"/>
      <c r="O257" s="67"/>
      <c r="P257" s="67"/>
      <c r="Q257" s="67"/>
      <c r="R257" s="67"/>
      <c r="S257" s="67"/>
      <c r="T257" s="68"/>
      <c r="U257" s="37"/>
      <c r="V257" s="37"/>
      <c r="W257" s="37"/>
      <c r="X257" s="37"/>
      <c r="Y257" s="37"/>
      <c r="Z257" s="37"/>
      <c r="AA257" s="37"/>
      <c r="AB257" s="37"/>
      <c r="AC257" s="37"/>
      <c r="AD257" s="37"/>
      <c r="AE257" s="37"/>
      <c r="AT257" s="20" t="s">
        <v>252</v>
      </c>
      <c r="AU257" s="20" t="s">
        <v>151</v>
      </c>
    </row>
    <row r="258" spans="1:65" s="2" customFormat="1" ht="16.5" customHeight="1">
      <c r="A258" s="37"/>
      <c r="B258" s="38"/>
      <c r="C258" s="237" t="s">
        <v>1276</v>
      </c>
      <c r="D258" s="237" t="s">
        <v>452</v>
      </c>
      <c r="E258" s="238" t="s">
        <v>1540</v>
      </c>
      <c r="F258" s="239" t="s">
        <v>1541</v>
      </c>
      <c r="G258" s="240" t="s">
        <v>884</v>
      </c>
      <c r="H258" s="241">
        <v>150</v>
      </c>
      <c r="I258" s="242"/>
      <c r="J258" s="243">
        <f>ROUND(I258*H258,2)</f>
        <v>0</v>
      </c>
      <c r="K258" s="239" t="s">
        <v>969</v>
      </c>
      <c r="L258" s="244"/>
      <c r="M258" s="245" t="s">
        <v>19</v>
      </c>
      <c r="N258" s="246" t="s">
        <v>48</v>
      </c>
      <c r="O258" s="67"/>
      <c r="P258" s="190">
        <f>O258*H258</f>
        <v>0</v>
      </c>
      <c r="Q258" s="190">
        <v>0</v>
      </c>
      <c r="R258" s="190">
        <f>Q258*H258</f>
        <v>0</v>
      </c>
      <c r="S258" s="190">
        <v>0</v>
      </c>
      <c r="T258" s="191">
        <f>S258*H258</f>
        <v>0</v>
      </c>
      <c r="U258" s="37"/>
      <c r="V258" s="37"/>
      <c r="W258" s="37"/>
      <c r="X258" s="37"/>
      <c r="Y258" s="37"/>
      <c r="Z258" s="37"/>
      <c r="AA258" s="37"/>
      <c r="AB258" s="37"/>
      <c r="AC258" s="37"/>
      <c r="AD258" s="37"/>
      <c r="AE258" s="37"/>
      <c r="AR258" s="192" t="s">
        <v>265</v>
      </c>
      <c r="AT258" s="192" t="s">
        <v>452</v>
      </c>
      <c r="AU258" s="192" t="s">
        <v>151</v>
      </c>
      <c r="AY258" s="20" t="s">
        <v>197</v>
      </c>
      <c r="BE258" s="193">
        <f>IF(N258="základní",J258,0)</f>
        <v>0</v>
      </c>
      <c r="BF258" s="193">
        <f>IF(N258="snížená",J258,0)</f>
        <v>0</v>
      </c>
      <c r="BG258" s="193">
        <f>IF(N258="zákl. přenesená",J258,0)</f>
        <v>0</v>
      </c>
      <c r="BH258" s="193">
        <f>IF(N258="sníž. přenesená",J258,0)</f>
        <v>0</v>
      </c>
      <c r="BI258" s="193">
        <f>IF(N258="nulová",J258,0)</f>
        <v>0</v>
      </c>
      <c r="BJ258" s="20" t="s">
        <v>84</v>
      </c>
      <c r="BK258" s="193">
        <f>ROUND(I258*H258,2)</f>
        <v>0</v>
      </c>
      <c r="BL258" s="20" t="s">
        <v>204</v>
      </c>
      <c r="BM258" s="192" t="s">
        <v>1542</v>
      </c>
    </row>
    <row r="259" spans="1:65" s="2" customFormat="1" ht="11.25">
      <c r="A259" s="37"/>
      <c r="B259" s="38"/>
      <c r="C259" s="39"/>
      <c r="D259" s="194" t="s">
        <v>206</v>
      </c>
      <c r="E259" s="39"/>
      <c r="F259" s="195" t="s">
        <v>1541</v>
      </c>
      <c r="G259" s="39"/>
      <c r="H259" s="39"/>
      <c r="I259" s="196"/>
      <c r="J259" s="39"/>
      <c r="K259" s="39"/>
      <c r="L259" s="42"/>
      <c r="M259" s="197"/>
      <c r="N259" s="198"/>
      <c r="O259" s="67"/>
      <c r="P259" s="67"/>
      <c r="Q259" s="67"/>
      <c r="R259" s="67"/>
      <c r="S259" s="67"/>
      <c r="T259" s="68"/>
      <c r="U259" s="37"/>
      <c r="V259" s="37"/>
      <c r="W259" s="37"/>
      <c r="X259" s="37"/>
      <c r="Y259" s="37"/>
      <c r="Z259" s="37"/>
      <c r="AA259" s="37"/>
      <c r="AB259" s="37"/>
      <c r="AC259" s="37"/>
      <c r="AD259" s="37"/>
      <c r="AE259" s="37"/>
      <c r="AT259" s="20" t="s">
        <v>206</v>
      </c>
      <c r="AU259" s="20" t="s">
        <v>151</v>
      </c>
    </row>
    <row r="260" spans="1:65" s="2" customFormat="1" ht="19.5">
      <c r="A260" s="37"/>
      <c r="B260" s="38"/>
      <c r="C260" s="39"/>
      <c r="D260" s="194" t="s">
        <v>252</v>
      </c>
      <c r="E260" s="39"/>
      <c r="F260" s="222" t="s">
        <v>1543</v>
      </c>
      <c r="G260" s="39"/>
      <c r="H260" s="39"/>
      <c r="I260" s="196"/>
      <c r="J260" s="39"/>
      <c r="K260" s="39"/>
      <c r="L260" s="42"/>
      <c r="M260" s="197"/>
      <c r="N260" s="198"/>
      <c r="O260" s="67"/>
      <c r="P260" s="67"/>
      <c r="Q260" s="67"/>
      <c r="R260" s="67"/>
      <c r="S260" s="67"/>
      <c r="T260" s="68"/>
      <c r="U260" s="37"/>
      <c r="V260" s="37"/>
      <c r="W260" s="37"/>
      <c r="X260" s="37"/>
      <c r="Y260" s="37"/>
      <c r="Z260" s="37"/>
      <c r="AA260" s="37"/>
      <c r="AB260" s="37"/>
      <c r="AC260" s="37"/>
      <c r="AD260" s="37"/>
      <c r="AE260" s="37"/>
      <c r="AT260" s="20" t="s">
        <v>252</v>
      </c>
      <c r="AU260" s="20" t="s">
        <v>151</v>
      </c>
    </row>
    <row r="261" spans="1:65" s="2" customFormat="1" ht="16.5" customHeight="1">
      <c r="A261" s="37"/>
      <c r="B261" s="38"/>
      <c r="C261" s="181" t="s">
        <v>1282</v>
      </c>
      <c r="D261" s="181" t="s">
        <v>199</v>
      </c>
      <c r="E261" s="182" t="s">
        <v>1544</v>
      </c>
      <c r="F261" s="183" t="s">
        <v>1545</v>
      </c>
      <c r="G261" s="184" t="s">
        <v>1457</v>
      </c>
      <c r="H261" s="262"/>
      <c r="I261" s="186"/>
      <c r="J261" s="187">
        <f>ROUND(I261*H261,2)</f>
        <v>0</v>
      </c>
      <c r="K261" s="183" t="s">
        <v>469</v>
      </c>
      <c r="L261" s="42"/>
      <c r="M261" s="188" t="s">
        <v>19</v>
      </c>
      <c r="N261" s="189" t="s">
        <v>48</v>
      </c>
      <c r="O261" s="67"/>
      <c r="P261" s="190">
        <f>O261*H261</f>
        <v>0</v>
      </c>
      <c r="Q261" s="190">
        <v>0</v>
      </c>
      <c r="R261" s="190">
        <f>Q261*H261</f>
        <v>0</v>
      </c>
      <c r="S261" s="190">
        <v>0</v>
      </c>
      <c r="T261" s="191">
        <f>S261*H261</f>
        <v>0</v>
      </c>
      <c r="U261" s="37"/>
      <c r="V261" s="37"/>
      <c r="W261" s="37"/>
      <c r="X261" s="37"/>
      <c r="Y261" s="37"/>
      <c r="Z261" s="37"/>
      <c r="AA261" s="37"/>
      <c r="AB261" s="37"/>
      <c r="AC261" s="37"/>
      <c r="AD261" s="37"/>
      <c r="AE261" s="37"/>
      <c r="AR261" s="192" t="s">
        <v>204</v>
      </c>
      <c r="AT261" s="192" t="s">
        <v>199</v>
      </c>
      <c r="AU261" s="192" t="s">
        <v>151</v>
      </c>
      <c r="AY261" s="20" t="s">
        <v>197</v>
      </c>
      <c r="BE261" s="193">
        <f>IF(N261="základní",J261,0)</f>
        <v>0</v>
      </c>
      <c r="BF261" s="193">
        <f>IF(N261="snížená",J261,0)</f>
        <v>0</v>
      </c>
      <c r="BG261" s="193">
        <f>IF(N261="zákl. přenesená",J261,0)</f>
        <v>0</v>
      </c>
      <c r="BH261" s="193">
        <f>IF(N261="sníž. přenesená",J261,0)</f>
        <v>0</v>
      </c>
      <c r="BI261" s="193">
        <f>IF(N261="nulová",J261,0)</f>
        <v>0</v>
      </c>
      <c r="BJ261" s="20" t="s">
        <v>84</v>
      </c>
      <c r="BK261" s="193">
        <f>ROUND(I261*H261,2)</f>
        <v>0</v>
      </c>
      <c r="BL261" s="20" t="s">
        <v>204</v>
      </c>
      <c r="BM261" s="192" t="s">
        <v>1546</v>
      </c>
    </row>
    <row r="262" spans="1:65" s="2" customFormat="1" ht="11.25">
      <c r="A262" s="37"/>
      <c r="B262" s="38"/>
      <c r="C262" s="39"/>
      <c r="D262" s="194" t="s">
        <v>206</v>
      </c>
      <c r="E262" s="39"/>
      <c r="F262" s="195" t="s">
        <v>1545</v>
      </c>
      <c r="G262" s="39"/>
      <c r="H262" s="39"/>
      <c r="I262" s="196"/>
      <c r="J262" s="39"/>
      <c r="K262" s="39"/>
      <c r="L262" s="42"/>
      <c r="M262" s="247"/>
      <c r="N262" s="248"/>
      <c r="O262" s="249"/>
      <c r="P262" s="249"/>
      <c r="Q262" s="249"/>
      <c r="R262" s="249"/>
      <c r="S262" s="249"/>
      <c r="T262" s="250"/>
      <c r="U262" s="37"/>
      <c r="V262" s="37"/>
      <c r="W262" s="37"/>
      <c r="X262" s="37"/>
      <c r="Y262" s="37"/>
      <c r="Z262" s="37"/>
      <c r="AA262" s="37"/>
      <c r="AB262" s="37"/>
      <c r="AC262" s="37"/>
      <c r="AD262" s="37"/>
      <c r="AE262" s="37"/>
      <c r="AT262" s="20" t="s">
        <v>206</v>
      </c>
      <c r="AU262" s="20" t="s">
        <v>151</v>
      </c>
    </row>
    <row r="263" spans="1:65" s="2" customFormat="1" ht="6.95" customHeight="1">
      <c r="A263" s="37"/>
      <c r="B263" s="50"/>
      <c r="C263" s="51"/>
      <c r="D263" s="51"/>
      <c r="E263" s="51"/>
      <c r="F263" s="51"/>
      <c r="G263" s="51"/>
      <c r="H263" s="51"/>
      <c r="I263" s="51"/>
      <c r="J263" s="51"/>
      <c r="K263" s="51"/>
      <c r="L263" s="42"/>
      <c r="M263" s="37"/>
      <c r="O263" s="37"/>
      <c r="P263" s="37"/>
      <c r="Q263" s="37"/>
      <c r="R263" s="37"/>
      <c r="S263" s="37"/>
      <c r="T263" s="37"/>
      <c r="U263" s="37"/>
      <c r="V263" s="37"/>
      <c r="W263" s="37"/>
      <c r="X263" s="37"/>
      <c r="Y263" s="37"/>
      <c r="Z263" s="37"/>
      <c r="AA263" s="37"/>
      <c r="AB263" s="37"/>
      <c r="AC263" s="37"/>
      <c r="AD263" s="37"/>
      <c r="AE263" s="37"/>
    </row>
  </sheetData>
  <sheetProtection algorithmName="SHA-512" hashValue="mTq127jPFt0Tth/efnT+MqPjAfnqbeTR9rqh5fFtSTL92J/Vyi2yORzQEhqPYeEwK4lsZ88yF0y9S82PRJNXWg==" saltValue="JhdyZCYJaDHSVXKQXywWOgUumbJcvrClVT0U3xQW5hY8lX5wtLFwXnNfdf3smm5PfmeyyVP+NmuW8/Cxbeb4gQ==" spinCount="100000" sheet="1" objects="1" scenarios="1" formatColumns="0" formatRows="0" autoFilter="0"/>
  <autoFilter ref="C91:K262" xr:uid="{00000000-0009-0000-0000-00000E000000}"/>
  <mergeCells count="12">
    <mergeCell ref="E84:H84"/>
    <mergeCell ref="L2:V2"/>
    <mergeCell ref="E50:H50"/>
    <mergeCell ref="E52:H52"/>
    <mergeCell ref="E54:H54"/>
    <mergeCell ref="E80:H80"/>
    <mergeCell ref="E82:H82"/>
    <mergeCell ref="E7:H7"/>
    <mergeCell ref="E9:H9"/>
    <mergeCell ref="E11:H11"/>
    <mergeCell ref="E20:H20"/>
    <mergeCell ref="E29:H29"/>
  </mergeCells>
  <hyperlinks>
    <hyperlink ref="F97" r:id="rId1" xr:uid="{00000000-0004-0000-0E00-000000000000}"/>
    <hyperlink ref="F102" r:id="rId2" xr:uid="{00000000-0004-0000-0E00-000001000000}"/>
    <hyperlink ref="F108" r:id="rId3" xr:uid="{00000000-0004-0000-0E00-000002000000}"/>
    <hyperlink ref="F114" r:id="rId4" xr:uid="{00000000-0004-0000-0E00-000003000000}"/>
    <hyperlink ref="F122" r:id="rId5" xr:uid="{00000000-0004-0000-0E00-000004000000}"/>
    <hyperlink ref="F135" r:id="rId6" xr:uid="{00000000-0004-0000-0E00-000005000000}"/>
    <hyperlink ref="F146" r:id="rId7" xr:uid="{00000000-0004-0000-0E00-000006000000}"/>
    <hyperlink ref="F154" r:id="rId8" xr:uid="{00000000-0004-0000-0E00-000007000000}"/>
    <hyperlink ref="F159" r:id="rId9" xr:uid="{00000000-0004-0000-0E00-000008000000}"/>
    <hyperlink ref="F164" r:id="rId10" xr:uid="{00000000-0004-0000-0E00-000009000000}"/>
    <hyperlink ref="F169" r:id="rId11" xr:uid="{00000000-0004-0000-0E00-00000A000000}"/>
    <hyperlink ref="F174" r:id="rId12" xr:uid="{00000000-0004-0000-0E00-00000B000000}"/>
    <hyperlink ref="F179" r:id="rId13" xr:uid="{00000000-0004-0000-0E00-00000C000000}"/>
    <hyperlink ref="F189" r:id="rId14" xr:uid="{00000000-0004-0000-0E00-00000D000000}"/>
    <hyperlink ref="F198" r:id="rId15" xr:uid="{00000000-0004-0000-0E00-00000E000000}"/>
    <hyperlink ref="F207" r:id="rId16" xr:uid="{00000000-0004-0000-0E00-00000F000000}"/>
    <hyperlink ref="F212" r:id="rId17" xr:uid="{00000000-0004-0000-0E00-000010000000}"/>
    <hyperlink ref="F215" r:id="rId18" xr:uid="{00000000-0004-0000-0E00-000011000000}"/>
    <hyperlink ref="F222" r:id="rId19" xr:uid="{00000000-0004-0000-0E00-000012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2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2:BM261"/>
  <sheetViews>
    <sheetView showGridLines="0" workbookViewId="0">
      <selection activeCell="D6" sqref="D6"/>
    </sheetView>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94"/>
      <c r="M2" s="394"/>
      <c r="N2" s="394"/>
      <c r="O2" s="394"/>
      <c r="P2" s="394"/>
      <c r="Q2" s="394"/>
      <c r="R2" s="394"/>
      <c r="S2" s="394"/>
      <c r="T2" s="394"/>
      <c r="U2" s="394"/>
      <c r="V2" s="394"/>
      <c r="AT2" s="20" t="s">
        <v>136</v>
      </c>
    </row>
    <row r="3" spans="1:46" s="1" customFormat="1" ht="6.95" customHeight="1">
      <c r="B3" s="111"/>
      <c r="C3" s="112"/>
      <c r="D3" s="112"/>
      <c r="E3" s="112"/>
      <c r="F3" s="112"/>
      <c r="G3" s="112"/>
      <c r="H3" s="112"/>
      <c r="I3" s="112"/>
      <c r="J3" s="112"/>
      <c r="K3" s="112"/>
      <c r="L3" s="23"/>
      <c r="AT3" s="20" t="s">
        <v>86</v>
      </c>
    </row>
    <row r="4" spans="1:46" s="1" customFormat="1" ht="24.95" customHeight="1">
      <c r="B4" s="23"/>
      <c r="D4" s="113" t="s">
        <v>169</v>
      </c>
      <c r="L4" s="23"/>
      <c r="M4" s="114" t="s">
        <v>10</v>
      </c>
      <c r="AT4" s="20" t="s">
        <v>4</v>
      </c>
    </row>
    <row r="5" spans="1:46" s="1" customFormat="1" ht="6.95" customHeight="1">
      <c r="B5" s="23"/>
      <c r="L5" s="23"/>
    </row>
    <row r="6" spans="1:46" s="1" customFormat="1" ht="12" customHeight="1">
      <c r="B6" s="23"/>
      <c r="D6" s="115" t="s">
        <v>16</v>
      </c>
      <c r="L6" s="23"/>
    </row>
    <row r="7" spans="1:46" s="1" customFormat="1" ht="16.5" customHeight="1">
      <c r="B7" s="23"/>
      <c r="E7" s="395" t="str">
        <f>'Rekapitulace stavby'!K6</f>
        <v>VÝMĚNA OBRUBNÍKŮ V ULICI STRÁNSKÉHO A SOVÍ - TÁBOR</v>
      </c>
      <c r="F7" s="396"/>
      <c r="G7" s="396"/>
      <c r="H7" s="396"/>
      <c r="L7" s="23"/>
    </row>
    <row r="8" spans="1:46" s="1" customFormat="1" ht="12" customHeight="1">
      <c r="B8" s="23"/>
      <c r="D8" s="115" t="s">
        <v>170</v>
      </c>
      <c r="L8" s="23"/>
    </row>
    <row r="9" spans="1:46" s="2" customFormat="1" ht="16.5" customHeight="1">
      <c r="A9" s="37"/>
      <c r="B9" s="42"/>
      <c r="C9" s="37"/>
      <c r="D9" s="37"/>
      <c r="E9" s="395" t="s">
        <v>1320</v>
      </c>
      <c r="F9" s="397"/>
      <c r="G9" s="397"/>
      <c r="H9" s="397"/>
      <c r="I9" s="37"/>
      <c r="J9" s="37"/>
      <c r="K9" s="37"/>
      <c r="L9" s="116"/>
      <c r="S9" s="37"/>
      <c r="T9" s="37"/>
      <c r="U9" s="37"/>
      <c r="V9" s="37"/>
      <c r="W9" s="37"/>
      <c r="X9" s="37"/>
      <c r="Y9" s="37"/>
      <c r="Z9" s="37"/>
      <c r="AA9" s="37"/>
      <c r="AB9" s="37"/>
      <c r="AC9" s="37"/>
      <c r="AD9" s="37"/>
      <c r="AE9" s="37"/>
    </row>
    <row r="10" spans="1:46" s="2" customFormat="1" ht="12" customHeight="1">
      <c r="A10" s="37"/>
      <c r="B10" s="42"/>
      <c r="C10" s="37"/>
      <c r="D10" s="115" t="s">
        <v>172</v>
      </c>
      <c r="E10" s="37"/>
      <c r="F10" s="37"/>
      <c r="G10" s="37"/>
      <c r="H10" s="37"/>
      <c r="I10" s="37"/>
      <c r="J10" s="37"/>
      <c r="K10" s="37"/>
      <c r="L10" s="116"/>
      <c r="S10" s="37"/>
      <c r="T10" s="37"/>
      <c r="U10" s="37"/>
      <c r="V10" s="37"/>
      <c r="W10" s="37"/>
      <c r="X10" s="37"/>
      <c r="Y10" s="37"/>
      <c r="Z10" s="37"/>
      <c r="AA10" s="37"/>
      <c r="AB10" s="37"/>
      <c r="AC10" s="37"/>
      <c r="AD10" s="37"/>
      <c r="AE10" s="37"/>
    </row>
    <row r="11" spans="1:46" s="2" customFormat="1" ht="16.5" customHeight="1">
      <c r="A11" s="37"/>
      <c r="B11" s="42"/>
      <c r="C11" s="37"/>
      <c r="D11" s="37"/>
      <c r="E11" s="398" t="s">
        <v>1547</v>
      </c>
      <c r="F11" s="397"/>
      <c r="G11" s="397"/>
      <c r="H11" s="397"/>
      <c r="I11" s="37"/>
      <c r="J11" s="37"/>
      <c r="K11" s="37"/>
      <c r="L11" s="116"/>
      <c r="S11" s="37"/>
      <c r="T11" s="37"/>
      <c r="U11" s="37"/>
      <c r="V11" s="37"/>
      <c r="W11" s="37"/>
      <c r="X11" s="37"/>
      <c r="Y11" s="37"/>
      <c r="Z11" s="37"/>
      <c r="AA11" s="37"/>
      <c r="AB11" s="37"/>
      <c r="AC11" s="37"/>
      <c r="AD11" s="37"/>
      <c r="AE11" s="37"/>
    </row>
    <row r="12" spans="1:46" s="2" customFormat="1" ht="11.25">
      <c r="A12" s="37"/>
      <c r="B12" s="42"/>
      <c r="C12" s="37"/>
      <c r="D12" s="37"/>
      <c r="E12" s="37"/>
      <c r="F12" s="37"/>
      <c r="G12" s="37"/>
      <c r="H12" s="37"/>
      <c r="I12" s="37"/>
      <c r="J12" s="37"/>
      <c r="K12" s="37"/>
      <c r="L12" s="116"/>
      <c r="S12" s="37"/>
      <c r="T12" s="37"/>
      <c r="U12" s="37"/>
      <c r="V12" s="37"/>
      <c r="W12" s="37"/>
      <c r="X12" s="37"/>
      <c r="Y12" s="37"/>
      <c r="Z12" s="37"/>
      <c r="AA12" s="37"/>
      <c r="AB12" s="37"/>
      <c r="AC12" s="37"/>
      <c r="AD12" s="37"/>
      <c r="AE12" s="37"/>
    </row>
    <row r="13" spans="1:46" s="2" customFormat="1" ht="12" customHeight="1">
      <c r="A13" s="37"/>
      <c r="B13" s="42"/>
      <c r="C13" s="37"/>
      <c r="D13" s="115" t="s">
        <v>18</v>
      </c>
      <c r="E13" s="37"/>
      <c r="F13" s="106" t="s">
        <v>19</v>
      </c>
      <c r="G13" s="37"/>
      <c r="H13" s="37"/>
      <c r="I13" s="115" t="s">
        <v>20</v>
      </c>
      <c r="J13" s="106" t="s">
        <v>19</v>
      </c>
      <c r="K13" s="37"/>
      <c r="L13" s="116"/>
      <c r="S13" s="37"/>
      <c r="T13" s="37"/>
      <c r="U13" s="37"/>
      <c r="V13" s="37"/>
      <c r="W13" s="37"/>
      <c r="X13" s="37"/>
      <c r="Y13" s="37"/>
      <c r="Z13" s="37"/>
      <c r="AA13" s="37"/>
      <c r="AB13" s="37"/>
      <c r="AC13" s="37"/>
      <c r="AD13" s="37"/>
      <c r="AE13" s="37"/>
    </row>
    <row r="14" spans="1:46" s="2" customFormat="1" ht="12" customHeight="1">
      <c r="A14" s="37"/>
      <c r="B14" s="42"/>
      <c r="C14" s="37"/>
      <c r="D14" s="115" t="s">
        <v>21</v>
      </c>
      <c r="E14" s="37"/>
      <c r="F14" s="106" t="s">
        <v>22</v>
      </c>
      <c r="G14" s="37"/>
      <c r="H14" s="37"/>
      <c r="I14" s="115" t="s">
        <v>23</v>
      </c>
      <c r="J14" s="117" t="str">
        <f>'Rekapitulace stavby'!AN8</f>
        <v>8. 1. 2026</v>
      </c>
      <c r="K14" s="37"/>
      <c r="L14" s="116"/>
      <c r="S14" s="37"/>
      <c r="T14" s="37"/>
      <c r="U14" s="37"/>
      <c r="V14" s="37"/>
      <c r="W14" s="37"/>
      <c r="X14" s="37"/>
      <c r="Y14" s="37"/>
      <c r="Z14" s="37"/>
      <c r="AA14" s="37"/>
      <c r="AB14" s="37"/>
      <c r="AC14" s="37"/>
      <c r="AD14" s="37"/>
      <c r="AE14" s="37"/>
    </row>
    <row r="15" spans="1:46" s="2" customFormat="1" ht="10.9" customHeight="1">
      <c r="A15" s="37"/>
      <c r="B15" s="42"/>
      <c r="C15" s="37"/>
      <c r="D15" s="37"/>
      <c r="E15" s="37"/>
      <c r="F15" s="37"/>
      <c r="G15" s="37"/>
      <c r="H15" s="37"/>
      <c r="I15" s="37"/>
      <c r="J15" s="37"/>
      <c r="K15" s="37"/>
      <c r="L15" s="116"/>
      <c r="S15" s="37"/>
      <c r="T15" s="37"/>
      <c r="U15" s="37"/>
      <c r="V15" s="37"/>
      <c r="W15" s="37"/>
      <c r="X15" s="37"/>
      <c r="Y15" s="37"/>
      <c r="Z15" s="37"/>
      <c r="AA15" s="37"/>
      <c r="AB15" s="37"/>
      <c r="AC15" s="37"/>
      <c r="AD15" s="37"/>
      <c r="AE15" s="37"/>
    </row>
    <row r="16" spans="1:46" s="2" customFormat="1" ht="12" customHeight="1">
      <c r="A16" s="37"/>
      <c r="B16" s="42"/>
      <c r="C16" s="37"/>
      <c r="D16" s="115" t="s">
        <v>25</v>
      </c>
      <c r="E16" s="37"/>
      <c r="F16" s="37"/>
      <c r="G16" s="37"/>
      <c r="H16" s="37"/>
      <c r="I16" s="115" t="s">
        <v>26</v>
      </c>
      <c r="J16" s="106" t="s">
        <v>27</v>
      </c>
      <c r="K16" s="37"/>
      <c r="L16" s="116"/>
      <c r="S16" s="37"/>
      <c r="T16" s="37"/>
      <c r="U16" s="37"/>
      <c r="V16" s="37"/>
      <c r="W16" s="37"/>
      <c r="X16" s="37"/>
      <c r="Y16" s="37"/>
      <c r="Z16" s="37"/>
      <c r="AA16" s="37"/>
      <c r="AB16" s="37"/>
      <c r="AC16" s="37"/>
      <c r="AD16" s="37"/>
      <c r="AE16" s="37"/>
    </row>
    <row r="17" spans="1:31" s="2" customFormat="1" ht="18" customHeight="1">
      <c r="A17" s="37"/>
      <c r="B17" s="42"/>
      <c r="C17" s="37"/>
      <c r="D17" s="37"/>
      <c r="E17" s="106" t="s">
        <v>28</v>
      </c>
      <c r="F17" s="37"/>
      <c r="G17" s="37"/>
      <c r="H17" s="37"/>
      <c r="I17" s="115" t="s">
        <v>29</v>
      </c>
      <c r="J17" s="106" t="s">
        <v>30</v>
      </c>
      <c r="K17" s="37"/>
      <c r="L17" s="116"/>
      <c r="S17" s="37"/>
      <c r="T17" s="37"/>
      <c r="U17" s="37"/>
      <c r="V17" s="37"/>
      <c r="W17" s="37"/>
      <c r="X17" s="37"/>
      <c r="Y17" s="37"/>
      <c r="Z17" s="37"/>
      <c r="AA17" s="37"/>
      <c r="AB17" s="37"/>
      <c r="AC17" s="37"/>
      <c r="AD17" s="37"/>
      <c r="AE17" s="37"/>
    </row>
    <row r="18" spans="1:31" s="2" customFormat="1" ht="6.95" customHeight="1">
      <c r="A18" s="37"/>
      <c r="B18" s="42"/>
      <c r="C18" s="37"/>
      <c r="D18" s="37"/>
      <c r="E18" s="37"/>
      <c r="F18" s="37"/>
      <c r="G18" s="37"/>
      <c r="H18" s="37"/>
      <c r="I18" s="37"/>
      <c r="J18" s="37"/>
      <c r="K18" s="37"/>
      <c r="L18" s="116"/>
      <c r="S18" s="37"/>
      <c r="T18" s="37"/>
      <c r="U18" s="37"/>
      <c r="V18" s="37"/>
      <c r="W18" s="37"/>
      <c r="X18" s="37"/>
      <c r="Y18" s="37"/>
      <c r="Z18" s="37"/>
      <c r="AA18" s="37"/>
      <c r="AB18" s="37"/>
      <c r="AC18" s="37"/>
      <c r="AD18" s="37"/>
      <c r="AE18" s="37"/>
    </row>
    <row r="19" spans="1:31" s="2" customFormat="1" ht="12" customHeight="1">
      <c r="A19" s="37"/>
      <c r="B19" s="42"/>
      <c r="C19" s="37"/>
      <c r="D19" s="115" t="s">
        <v>31</v>
      </c>
      <c r="E19" s="37"/>
      <c r="F19" s="37"/>
      <c r="G19" s="37"/>
      <c r="H19" s="37"/>
      <c r="I19" s="115" t="s">
        <v>26</v>
      </c>
      <c r="J19" s="33" t="str">
        <f>'Rekapitulace stavby'!AN13</f>
        <v>Vyplň údaj</v>
      </c>
      <c r="K19" s="37"/>
      <c r="L19" s="116"/>
      <c r="S19" s="37"/>
      <c r="T19" s="37"/>
      <c r="U19" s="37"/>
      <c r="V19" s="37"/>
      <c r="W19" s="37"/>
      <c r="X19" s="37"/>
      <c r="Y19" s="37"/>
      <c r="Z19" s="37"/>
      <c r="AA19" s="37"/>
      <c r="AB19" s="37"/>
      <c r="AC19" s="37"/>
      <c r="AD19" s="37"/>
      <c r="AE19" s="37"/>
    </row>
    <row r="20" spans="1:31" s="2" customFormat="1" ht="18" customHeight="1">
      <c r="A20" s="37"/>
      <c r="B20" s="42"/>
      <c r="C20" s="37"/>
      <c r="D20" s="37"/>
      <c r="E20" s="399" t="str">
        <f>'Rekapitulace stavby'!E14</f>
        <v>Vyplň údaj</v>
      </c>
      <c r="F20" s="400"/>
      <c r="G20" s="400"/>
      <c r="H20" s="400"/>
      <c r="I20" s="115" t="s">
        <v>29</v>
      </c>
      <c r="J20" s="33" t="str">
        <f>'Rekapitulace stavby'!AN14</f>
        <v>Vyplň údaj</v>
      </c>
      <c r="K20" s="37"/>
      <c r="L20" s="116"/>
      <c r="S20" s="37"/>
      <c r="T20" s="37"/>
      <c r="U20" s="37"/>
      <c r="V20" s="37"/>
      <c r="W20" s="37"/>
      <c r="X20" s="37"/>
      <c r="Y20" s="37"/>
      <c r="Z20" s="37"/>
      <c r="AA20" s="37"/>
      <c r="AB20" s="37"/>
      <c r="AC20" s="37"/>
      <c r="AD20" s="37"/>
      <c r="AE20" s="37"/>
    </row>
    <row r="21" spans="1:31" s="2" customFormat="1" ht="6.95" customHeight="1">
      <c r="A21" s="37"/>
      <c r="B21" s="42"/>
      <c r="C21" s="37"/>
      <c r="D21" s="37"/>
      <c r="E21" s="37"/>
      <c r="F21" s="37"/>
      <c r="G21" s="37"/>
      <c r="H21" s="37"/>
      <c r="I21" s="37"/>
      <c r="J21" s="37"/>
      <c r="K21" s="37"/>
      <c r="L21" s="116"/>
      <c r="S21" s="37"/>
      <c r="T21" s="37"/>
      <c r="U21" s="37"/>
      <c r="V21" s="37"/>
      <c r="W21" s="37"/>
      <c r="X21" s="37"/>
      <c r="Y21" s="37"/>
      <c r="Z21" s="37"/>
      <c r="AA21" s="37"/>
      <c r="AB21" s="37"/>
      <c r="AC21" s="37"/>
      <c r="AD21" s="37"/>
      <c r="AE21" s="37"/>
    </row>
    <row r="22" spans="1:31" s="2" customFormat="1" ht="12" customHeight="1">
      <c r="A22" s="37"/>
      <c r="B22" s="42"/>
      <c r="C22" s="37"/>
      <c r="D22" s="115" t="s">
        <v>33</v>
      </c>
      <c r="E22" s="37"/>
      <c r="F22" s="37"/>
      <c r="G22" s="37"/>
      <c r="H22" s="37"/>
      <c r="I22" s="115" t="s">
        <v>26</v>
      </c>
      <c r="J22" s="106" t="s">
        <v>34</v>
      </c>
      <c r="K22" s="37"/>
      <c r="L22" s="116"/>
      <c r="S22" s="37"/>
      <c r="T22" s="37"/>
      <c r="U22" s="37"/>
      <c r="V22" s="37"/>
      <c r="W22" s="37"/>
      <c r="X22" s="37"/>
      <c r="Y22" s="37"/>
      <c r="Z22" s="37"/>
      <c r="AA22" s="37"/>
      <c r="AB22" s="37"/>
      <c r="AC22" s="37"/>
      <c r="AD22" s="37"/>
      <c r="AE22" s="37"/>
    </row>
    <row r="23" spans="1:31" s="2" customFormat="1" ht="18" customHeight="1">
      <c r="A23" s="37"/>
      <c r="B23" s="42"/>
      <c r="C23" s="37"/>
      <c r="D23" s="37"/>
      <c r="E23" s="106" t="s">
        <v>35</v>
      </c>
      <c r="F23" s="37"/>
      <c r="G23" s="37"/>
      <c r="H23" s="37"/>
      <c r="I23" s="115" t="s">
        <v>29</v>
      </c>
      <c r="J23" s="106" t="s">
        <v>36</v>
      </c>
      <c r="K23" s="37"/>
      <c r="L23" s="116"/>
      <c r="S23" s="37"/>
      <c r="T23" s="37"/>
      <c r="U23" s="37"/>
      <c r="V23" s="37"/>
      <c r="W23" s="37"/>
      <c r="X23" s="37"/>
      <c r="Y23" s="37"/>
      <c r="Z23" s="37"/>
      <c r="AA23" s="37"/>
      <c r="AB23" s="37"/>
      <c r="AC23" s="37"/>
      <c r="AD23" s="37"/>
      <c r="AE23" s="37"/>
    </row>
    <row r="24" spans="1:31" s="2" customFormat="1" ht="6.95" customHeight="1">
      <c r="A24" s="37"/>
      <c r="B24" s="42"/>
      <c r="C24" s="37"/>
      <c r="D24" s="37"/>
      <c r="E24" s="37"/>
      <c r="F24" s="37"/>
      <c r="G24" s="37"/>
      <c r="H24" s="37"/>
      <c r="I24" s="37"/>
      <c r="J24" s="37"/>
      <c r="K24" s="37"/>
      <c r="L24" s="116"/>
      <c r="S24" s="37"/>
      <c r="T24" s="37"/>
      <c r="U24" s="37"/>
      <c r="V24" s="37"/>
      <c r="W24" s="37"/>
      <c r="X24" s="37"/>
      <c r="Y24" s="37"/>
      <c r="Z24" s="37"/>
      <c r="AA24" s="37"/>
      <c r="AB24" s="37"/>
      <c r="AC24" s="37"/>
      <c r="AD24" s="37"/>
      <c r="AE24" s="37"/>
    </row>
    <row r="25" spans="1:31" s="2" customFormat="1" ht="12" customHeight="1">
      <c r="A25" s="37"/>
      <c r="B25" s="42"/>
      <c r="C25" s="37"/>
      <c r="D25" s="115" t="s">
        <v>38</v>
      </c>
      <c r="E25" s="37"/>
      <c r="F25" s="37"/>
      <c r="G25" s="37"/>
      <c r="H25" s="37"/>
      <c r="I25" s="115" t="s">
        <v>26</v>
      </c>
      <c r="J25" s="106" t="s">
        <v>39</v>
      </c>
      <c r="K25" s="37"/>
      <c r="L25" s="116"/>
      <c r="S25" s="37"/>
      <c r="T25" s="37"/>
      <c r="U25" s="37"/>
      <c r="V25" s="37"/>
      <c r="W25" s="37"/>
      <c r="X25" s="37"/>
      <c r="Y25" s="37"/>
      <c r="Z25" s="37"/>
      <c r="AA25" s="37"/>
      <c r="AB25" s="37"/>
      <c r="AC25" s="37"/>
      <c r="AD25" s="37"/>
      <c r="AE25" s="37"/>
    </row>
    <row r="26" spans="1:31" s="2" customFormat="1" ht="18" customHeight="1">
      <c r="A26" s="37"/>
      <c r="B26" s="42"/>
      <c r="C26" s="37"/>
      <c r="D26" s="37"/>
      <c r="E26" s="106" t="s">
        <v>40</v>
      </c>
      <c r="F26" s="37"/>
      <c r="G26" s="37"/>
      <c r="H26" s="37"/>
      <c r="I26" s="115" t="s">
        <v>29</v>
      </c>
      <c r="J26" s="106" t="s">
        <v>19</v>
      </c>
      <c r="K26" s="37"/>
      <c r="L26" s="116"/>
      <c r="S26" s="37"/>
      <c r="T26" s="37"/>
      <c r="U26" s="37"/>
      <c r="V26" s="37"/>
      <c r="W26" s="37"/>
      <c r="X26" s="37"/>
      <c r="Y26" s="37"/>
      <c r="Z26" s="37"/>
      <c r="AA26" s="37"/>
      <c r="AB26" s="37"/>
      <c r="AC26" s="37"/>
      <c r="AD26" s="37"/>
      <c r="AE26" s="37"/>
    </row>
    <row r="27" spans="1:31" s="2" customFormat="1" ht="6.95" customHeight="1">
      <c r="A27" s="37"/>
      <c r="B27" s="42"/>
      <c r="C27" s="37"/>
      <c r="D27" s="37"/>
      <c r="E27" s="37"/>
      <c r="F27" s="37"/>
      <c r="G27" s="37"/>
      <c r="H27" s="37"/>
      <c r="I27" s="37"/>
      <c r="J27" s="37"/>
      <c r="K27" s="37"/>
      <c r="L27" s="116"/>
      <c r="S27" s="37"/>
      <c r="T27" s="37"/>
      <c r="U27" s="37"/>
      <c r="V27" s="37"/>
      <c r="W27" s="37"/>
      <c r="X27" s="37"/>
      <c r="Y27" s="37"/>
      <c r="Z27" s="37"/>
      <c r="AA27" s="37"/>
      <c r="AB27" s="37"/>
      <c r="AC27" s="37"/>
      <c r="AD27" s="37"/>
      <c r="AE27" s="37"/>
    </row>
    <row r="28" spans="1:31" s="2" customFormat="1" ht="12" customHeight="1">
      <c r="A28" s="37"/>
      <c r="B28" s="42"/>
      <c r="C28" s="37"/>
      <c r="D28" s="115" t="s">
        <v>41</v>
      </c>
      <c r="E28" s="37"/>
      <c r="F28" s="37"/>
      <c r="G28" s="37"/>
      <c r="H28" s="37"/>
      <c r="I28" s="37"/>
      <c r="J28" s="37"/>
      <c r="K28" s="37"/>
      <c r="L28" s="116"/>
      <c r="S28" s="37"/>
      <c r="T28" s="37"/>
      <c r="U28" s="37"/>
      <c r="V28" s="37"/>
      <c r="W28" s="37"/>
      <c r="X28" s="37"/>
      <c r="Y28" s="37"/>
      <c r="Z28" s="37"/>
      <c r="AA28" s="37"/>
      <c r="AB28" s="37"/>
      <c r="AC28" s="37"/>
      <c r="AD28" s="37"/>
      <c r="AE28" s="37"/>
    </row>
    <row r="29" spans="1:31" s="8" customFormat="1" ht="16.5" customHeight="1">
      <c r="A29" s="118"/>
      <c r="B29" s="119"/>
      <c r="C29" s="118"/>
      <c r="D29" s="118"/>
      <c r="E29" s="401" t="s">
        <v>19</v>
      </c>
      <c r="F29" s="401"/>
      <c r="G29" s="401"/>
      <c r="H29" s="401"/>
      <c r="I29" s="118"/>
      <c r="J29" s="118"/>
      <c r="K29" s="118"/>
      <c r="L29" s="120"/>
      <c r="S29" s="118"/>
      <c r="T29" s="118"/>
      <c r="U29" s="118"/>
      <c r="V29" s="118"/>
      <c r="W29" s="118"/>
      <c r="X29" s="118"/>
      <c r="Y29" s="118"/>
      <c r="Z29" s="118"/>
      <c r="AA29" s="118"/>
      <c r="AB29" s="118"/>
      <c r="AC29" s="118"/>
      <c r="AD29" s="118"/>
      <c r="AE29" s="118"/>
    </row>
    <row r="30" spans="1:31" s="2" customFormat="1" ht="6.95" customHeight="1">
      <c r="A30" s="37"/>
      <c r="B30" s="42"/>
      <c r="C30" s="37"/>
      <c r="D30" s="37"/>
      <c r="E30" s="37"/>
      <c r="F30" s="37"/>
      <c r="G30" s="37"/>
      <c r="H30" s="37"/>
      <c r="I30" s="37"/>
      <c r="J30" s="37"/>
      <c r="K30" s="37"/>
      <c r="L30" s="116"/>
      <c r="S30" s="37"/>
      <c r="T30" s="37"/>
      <c r="U30" s="37"/>
      <c r="V30" s="37"/>
      <c r="W30" s="37"/>
      <c r="X30" s="37"/>
      <c r="Y30" s="37"/>
      <c r="Z30" s="37"/>
      <c r="AA30" s="37"/>
      <c r="AB30" s="37"/>
      <c r="AC30" s="37"/>
      <c r="AD30" s="37"/>
      <c r="AE30" s="37"/>
    </row>
    <row r="31" spans="1:31" s="2" customFormat="1" ht="6.95" customHeight="1">
      <c r="A31" s="37"/>
      <c r="B31" s="42"/>
      <c r="C31" s="37"/>
      <c r="D31" s="121"/>
      <c r="E31" s="121"/>
      <c r="F31" s="121"/>
      <c r="G31" s="121"/>
      <c r="H31" s="121"/>
      <c r="I31" s="121"/>
      <c r="J31" s="121"/>
      <c r="K31" s="121"/>
      <c r="L31" s="116"/>
      <c r="S31" s="37"/>
      <c r="T31" s="37"/>
      <c r="U31" s="37"/>
      <c r="V31" s="37"/>
      <c r="W31" s="37"/>
      <c r="X31" s="37"/>
      <c r="Y31" s="37"/>
      <c r="Z31" s="37"/>
      <c r="AA31" s="37"/>
      <c r="AB31" s="37"/>
      <c r="AC31" s="37"/>
      <c r="AD31" s="37"/>
      <c r="AE31" s="37"/>
    </row>
    <row r="32" spans="1:31" s="2" customFormat="1" ht="25.35" customHeight="1">
      <c r="A32" s="37"/>
      <c r="B32" s="42"/>
      <c r="C32" s="37"/>
      <c r="D32" s="122" t="s">
        <v>43</v>
      </c>
      <c r="E32" s="37"/>
      <c r="F32" s="37"/>
      <c r="G32" s="37"/>
      <c r="H32" s="37"/>
      <c r="I32" s="37"/>
      <c r="J32" s="123">
        <f>ROUND(J92, 2)</f>
        <v>0</v>
      </c>
      <c r="K32" s="37"/>
      <c r="L32" s="116"/>
      <c r="S32" s="37"/>
      <c r="T32" s="37"/>
      <c r="U32" s="37"/>
      <c r="V32" s="37"/>
      <c r="W32" s="37"/>
      <c r="X32" s="37"/>
      <c r="Y32" s="37"/>
      <c r="Z32" s="37"/>
      <c r="AA32" s="37"/>
      <c r="AB32" s="37"/>
      <c r="AC32" s="37"/>
      <c r="AD32" s="37"/>
      <c r="AE32" s="37"/>
    </row>
    <row r="33" spans="1:31" s="2" customFormat="1" ht="6.95" customHeight="1">
      <c r="A33" s="37"/>
      <c r="B33" s="42"/>
      <c r="C33" s="37"/>
      <c r="D33" s="121"/>
      <c r="E33" s="121"/>
      <c r="F33" s="121"/>
      <c r="G33" s="121"/>
      <c r="H33" s="121"/>
      <c r="I33" s="121"/>
      <c r="J33" s="121"/>
      <c r="K33" s="121"/>
      <c r="L33" s="116"/>
      <c r="S33" s="37"/>
      <c r="T33" s="37"/>
      <c r="U33" s="37"/>
      <c r="V33" s="37"/>
      <c r="W33" s="37"/>
      <c r="X33" s="37"/>
      <c r="Y33" s="37"/>
      <c r="Z33" s="37"/>
      <c r="AA33" s="37"/>
      <c r="AB33" s="37"/>
      <c r="AC33" s="37"/>
      <c r="AD33" s="37"/>
      <c r="AE33" s="37"/>
    </row>
    <row r="34" spans="1:31" s="2" customFormat="1" ht="14.45" customHeight="1">
      <c r="A34" s="37"/>
      <c r="B34" s="42"/>
      <c r="C34" s="37"/>
      <c r="D34" s="37"/>
      <c r="E34" s="37"/>
      <c r="F34" s="124" t="s">
        <v>45</v>
      </c>
      <c r="G34" s="37"/>
      <c r="H34" s="37"/>
      <c r="I34" s="124" t="s">
        <v>44</v>
      </c>
      <c r="J34" s="124" t="s">
        <v>46</v>
      </c>
      <c r="K34" s="37"/>
      <c r="L34" s="116"/>
      <c r="S34" s="37"/>
      <c r="T34" s="37"/>
      <c r="U34" s="37"/>
      <c r="V34" s="37"/>
      <c r="W34" s="37"/>
      <c r="X34" s="37"/>
      <c r="Y34" s="37"/>
      <c r="Z34" s="37"/>
      <c r="AA34" s="37"/>
      <c r="AB34" s="37"/>
      <c r="AC34" s="37"/>
      <c r="AD34" s="37"/>
      <c r="AE34" s="37"/>
    </row>
    <row r="35" spans="1:31" s="2" customFormat="1" ht="14.45" customHeight="1">
      <c r="A35" s="37"/>
      <c r="B35" s="42"/>
      <c r="C35" s="37"/>
      <c r="D35" s="125" t="s">
        <v>47</v>
      </c>
      <c r="E35" s="115" t="s">
        <v>48</v>
      </c>
      <c r="F35" s="126">
        <f>ROUND((SUM(BE92:BE260)),  2)</f>
        <v>0</v>
      </c>
      <c r="G35" s="37"/>
      <c r="H35" s="37"/>
      <c r="I35" s="127">
        <v>0.21</v>
      </c>
      <c r="J35" s="126">
        <f>ROUND(((SUM(BE92:BE260))*I35),  2)</f>
        <v>0</v>
      </c>
      <c r="K35" s="37"/>
      <c r="L35" s="116"/>
      <c r="S35" s="37"/>
      <c r="T35" s="37"/>
      <c r="U35" s="37"/>
      <c r="V35" s="37"/>
      <c r="W35" s="37"/>
      <c r="X35" s="37"/>
      <c r="Y35" s="37"/>
      <c r="Z35" s="37"/>
      <c r="AA35" s="37"/>
      <c r="AB35" s="37"/>
      <c r="AC35" s="37"/>
      <c r="AD35" s="37"/>
      <c r="AE35" s="37"/>
    </row>
    <row r="36" spans="1:31" s="2" customFormat="1" ht="14.45" customHeight="1">
      <c r="A36" s="37"/>
      <c r="B36" s="42"/>
      <c r="C36" s="37"/>
      <c r="D36" s="37"/>
      <c r="E36" s="115" t="s">
        <v>49</v>
      </c>
      <c r="F36" s="126">
        <f>ROUND((SUM(BF92:BF260)),  2)</f>
        <v>0</v>
      </c>
      <c r="G36" s="37"/>
      <c r="H36" s="37"/>
      <c r="I36" s="127">
        <v>0.12</v>
      </c>
      <c r="J36" s="126">
        <f>ROUND(((SUM(BF92:BF260))*I36),  2)</f>
        <v>0</v>
      </c>
      <c r="K36" s="37"/>
      <c r="L36" s="116"/>
      <c r="S36" s="37"/>
      <c r="T36" s="37"/>
      <c r="U36" s="37"/>
      <c r="V36" s="37"/>
      <c r="W36" s="37"/>
      <c r="X36" s="37"/>
      <c r="Y36" s="37"/>
      <c r="Z36" s="37"/>
      <c r="AA36" s="37"/>
      <c r="AB36" s="37"/>
      <c r="AC36" s="37"/>
      <c r="AD36" s="37"/>
      <c r="AE36" s="37"/>
    </row>
    <row r="37" spans="1:31" s="2" customFormat="1" ht="14.45" hidden="1" customHeight="1">
      <c r="A37" s="37"/>
      <c r="B37" s="42"/>
      <c r="C37" s="37"/>
      <c r="D37" s="37"/>
      <c r="E37" s="115" t="s">
        <v>50</v>
      </c>
      <c r="F37" s="126">
        <f>ROUND((SUM(BG92:BG260)),  2)</f>
        <v>0</v>
      </c>
      <c r="G37" s="37"/>
      <c r="H37" s="37"/>
      <c r="I37" s="127">
        <v>0.21</v>
      </c>
      <c r="J37" s="126">
        <f>0</f>
        <v>0</v>
      </c>
      <c r="K37" s="37"/>
      <c r="L37" s="116"/>
      <c r="S37" s="37"/>
      <c r="T37" s="37"/>
      <c r="U37" s="37"/>
      <c r="V37" s="37"/>
      <c r="W37" s="37"/>
      <c r="X37" s="37"/>
      <c r="Y37" s="37"/>
      <c r="Z37" s="37"/>
      <c r="AA37" s="37"/>
      <c r="AB37" s="37"/>
      <c r="AC37" s="37"/>
      <c r="AD37" s="37"/>
      <c r="AE37" s="37"/>
    </row>
    <row r="38" spans="1:31" s="2" customFormat="1" ht="14.45" hidden="1" customHeight="1">
      <c r="A38" s="37"/>
      <c r="B38" s="42"/>
      <c r="C38" s="37"/>
      <c r="D38" s="37"/>
      <c r="E38" s="115" t="s">
        <v>51</v>
      </c>
      <c r="F38" s="126">
        <f>ROUND((SUM(BH92:BH260)),  2)</f>
        <v>0</v>
      </c>
      <c r="G38" s="37"/>
      <c r="H38" s="37"/>
      <c r="I38" s="127">
        <v>0.12</v>
      </c>
      <c r="J38" s="126">
        <f>0</f>
        <v>0</v>
      </c>
      <c r="K38" s="37"/>
      <c r="L38" s="116"/>
      <c r="S38" s="37"/>
      <c r="T38" s="37"/>
      <c r="U38" s="37"/>
      <c r="V38" s="37"/>
      <c r="W38" s="37"/>
      <c r="X38" s="37"/>
      <c r="Y38" s="37"/>
      <c r="Z38" s="37"/>
      <c r="AA38" s="37"/>
      <c r="AB38" s="37"/>
      <c r="AC38" s="37"/>
      <c r="AD38" s="37"/>
      <c r="AE38" s="37"/>
    </row>
    <row r="39" spans="1:31" s="2" customFormat="1" ht="14.45" hidden="1" customHeight="1">
      <c r="A39" s="37"/>
      <c r="B39" s="42"/>
      <c r="C39" s="37"/>
      <c r="D39" s="37"/>
      <c r="E39" s="115" t="s">
        <v>52</v>
      </c>
      <c r="F39" s="126">
        <f>ROUND((SUM(BI92:BI260)),  2)</f>
        <v>0</v>
      </c>
      <c r="G39" s="37"/>
      <c r="H39" s="37"/>
      <c r="I39" s="127">
        <v>0</v>
      </c>
      <c r="J39" s="126">
        <f>0</f>
        <v>0</v>
      </c>
      <c r="K39" s="37"/>
      <c r="L39" s="116"/>
      <c r="S39" s="37"/>
      <c r="T39" s="37"/>
      <c r="U39" s="37"/>
      <c r="V39" s="37"/>
      <c r="W39" s="37"/>
      <c r="X39" s="37"/>
      <c r="Y39" s="37"/>
      <c r="Z39" s="37"/>
      <c r="AA39" s="37"/>
      <c r="AB39" s="37"/>
      <c r="AC39" s="37"/>
      <c r="AD39" s="37"/>
      <c r="AE39" s="37"/>
    </row>
    <row r="40" spans="1:31" s="2" customFormat="1" ht="6.95" customHeight="1">
      <c r="A40" s="37"/>
      <c r="B40" s="42"/>
      <c r="C40" s="37"/>
      <c r="D40" s="37"/>
      <c r="E40" s="37"/>
      <c r="F40" s="37"/>
      <c r="G40" s="37"/>
      <c r="H40" s="37"/>
      <c r="I40" s="37"/>
      <c r="J40" s="37"/>
      <c r="K40" s="37"/>
      <c r="L40" s="116"/>
      <c r="S40" s="37"/>
      <c r="T40" s="37"/>
      <c r="U40" s="37"/>
      <c r="V40" s="37"/>
      <c r="W40" s="37"/>
      <c r="X40" s="37"/>
      <c r="Y40" s="37"/>
      <c r="Z40" s="37"/>
      <c r="AA40" s="37"/>
      <c r="AB40" s="37"/>
      <c r="AC40" s="37"/>
      <c r="AD40" s="37"/>
      <c r="AE40" s="37"/>
    </row>
    <row r="41" spans="1:31" s="2" customFormat="1" ht="25.35" customHeight="1">
      <c r="A41" s="37"/>
      <c r="B41" s="42"/>
      <c r="C41" s="128"/>
      <c r="D41" s="129" t="s">
        <v>53</v>
      </c>
      <c r="E41" s="130"/>
      <c r="F41" s="130"/>
      <c r="G41" s="131" t="s">
        <v>54</v>
      </c>
      <c r="H41" s="132" t="s">
        <v>55</v>
      </c>
      <c r="I41" s="130"/>
      <c r="J41" s="133">
        <f>SUM(J32:J39)</f>
        <v>0</v>
      </c>
      <c r="K41" s="134"/>
      <c r="L41" s="116"/>
      <c r="S41" s="37"/>
      <c r="T41" s="37"/>
      <c r="U41" s="37"/>
      <c r="V41" s="37"/>
      <c r="W41" s="37"/>
      <c r="X41" s="37"/>
      <c r="Y41" s="37"/>
      <c r="Z41" s="37"/>
      <c r="AA41" s="37"/>
      <c r="AB41" s="37"/>
      <c r="AC41" s="37"/>
      <c r="AD41" s="37"/>
      <c r="AE41" s="37"/>
    </row>
    <row r="42" spans="1:31" s="2" customFormat="1" ht="14.45" customHeight="1">
      <c r="A42" s="37"/>
      <c r="B42" s="135"/>
      <c r="C42" s="136"/>
      <c r="D42" s="136"/>
      <c r="E42" s="136"/>
      <c r="F42" s="136"/>
      <c r="G42" s="136"/>
      <c r="H42" s="136"/>
      <c r="I42" s="136"/>
      <c r="J42" s="136"/>
      <c r="K42" s="136"/>
      <c r="L42" s="116"/>
      <c r="S42" s="37"/>
      <c r="T42" s="37"/>
      <c r="U42" s="37"/>
      <c r="V42" s="37"/>
      <c r="W42" s="37"/>
      <c r="X42" s="37"/>
      <c r="Y42" s="37"/>
      <c r="Z42" s="37"/>
      <c r="AA42" s="37"/>
      <c r="AB42" s="37"/>
      <c r="AC42" s="37"/>
      <c r="AD42" s="37"/>
      <c r="AE42" s="37"/>
    </row>
    <row r="46" spans="1:31" s="2" customFormat="1" ht="6.95" customHeight="1">
      <c r="A46" s="37"/>
      <c r="B46" s="137"/>
      <c r="C46" s="138"/>
      <c r="D46" s="138"/>
      <c r="E46" s="138"/>
      <c r="F46" s="138"/>
      <c r="G46" s="138"/>
      <c r="H46" s="138"/>
      <c r="I46" s="138"/>
      <c r="J46" s="138"/>
      <c r="K46" s="138"/>
      <c r="L46" s="116"/>
      <c r="S46" s="37"/>
      <c r="T46" s="37"/>
      <c r="U46" s="37"/>
      <c r="V46" s="37"/>
      <c r="W46" s="37"/>
      <c r="X46" s="37"/>
      <c r="Y46" s="37"/>
      <c r="Z46" s="37"/>
      <c r="AA46" s="37"/>
      <c r="AB46" s="37"/>
      <c r="AC46" s="37"/>
      <c r="AD46" s="37"/>
      <c r="AE46" s="37"/>
    </row>
    <row r="47" spans="1:31" s="2" customFormat="1" ht="24.95" customHeight="1">
      <c r="A47" s="37"/>
      <c r="B47" s="38"/>
      <c r="C47" s="26" t="s">
        <v>174</v>
      </c>
      <c r="D47" s="39"/>
      <c r="E47" s="39"/>
      <c r="F47" s="39"/>
      <c r="G47" s="39"/>
      <c r="H47" s="39"/>
      <c r="I47" s="39"/>
      <c r="J47" s="39"/>
      <c r="K47" s="39"/>
      <c r="L47" s="116"/>
      <c r="S47" s="37"/>
      <c r="T47" s="37"/>
      <c r="U47" s="37"/>
      <c r="V47" s="37"/>
      <c r="W47" s="37"/>
      <c r="X47" s="37"/>
      <c r="Y47" s="37"/>
      <c r="Z47" s="37"/>
      <c r="AA47" s="37"/>
      <c r="AB47" s="37"/>
      <c r="AC47" s="37"/>
      <c r="AD47" s="37"/>
      <c r="AE47" s="37"/>
    </row>
    <row r="48" spans="1:31" s="2" customFormat="1" ht="6.95" customHeight="1">
      <c r="A48" s="37"/>
      <c r="B48" s="38"/>
      <c r="C48" s="39"/>
      <c r="D48" s="39"/>
      <c r="E48" s="39"/>
      <c r="F48" s="39"/>
      <c r="G48" s="39"/>
      <c r="H48" s="39"/>
      <c r="I48" s="39"/>
      <c r="J48" s="39"/>
      <c r="K48" s="39"/>
      <c r="L48" s="116"/>
      <c r="S48" s="37"/>
      <c r="T48" s="37"/>
      <c r="U48" s="37"/>
      <c r="V48" s="37"/>
      <c r="W48" s="37"/>
      <c r="X48" s="37"/>
      <c r="Y48" s="37"/>
      <c r="Z48" s="37"/>
      <c r="AA48" s="37"/>
      <c r="AB48" s="37"/>
      <c r="AC48" s="37"/>
      <c r="AD48" s="37"/>
      <c r="AE48" s="37"/>
    </row>
    <row r="49" spans="1:47" s="2" customFormat="1" ht="12" customHeight="1">
      <c r="A49" s="37"/>
      <c r="B49" s="38"/>
      <c r="C49" s="32" t="s">
        <v>16</v>
      </c>
      <c r="D49" s="39"/>
      <c r="E49" s="39"/>
      <c r="F49" s="39"/>
      <c r="G49" s="39"/>
      <c r="H49" s="39"/>
      <c r="I49" s="39"/>
      <c r="J49" s="39"/>
      <c r="K49" s="39"/>
      <c r="L49" s="116"/>
      <c r="S49" s="37"/>
      <c r="T49" s="37"/>
      <c r="U49" s="37"/>
      <c r="V49" s="37"/>
      <c r="W49" s="37"/>
      <c r="X49" s="37"/>
      <c r="Y49" s="37"/>
      <c r="Z49" s="37"/>
      <c r="AA49" s="37"/>
      <c r="AB49" s="37"/>
      <c r="AC49" s="37"/>
      <c r="AD49" s="37"/>
      <c r="AE49" s="37"/>
    </row>
    <row r="50" spans="1:47" s="2" customFormat="1" ht="16.5" customHeight="1">
      <c r="A50" s="37"/>
      <c r="B50" s="38"/>
      <c r="C50" s="39"/>
      <c r="D50" s="39"/>
      <c r="E50" s="402" t="str">
        <f>E7</f>
        <v>VÝMĚNA OBRUBNÍKŮ V ULICI STRÁNSKÉHO A SOVÍ - TÁBOR</v>
      </c>
      <c r="F50" s="403"/>
      <c r="G50" s="403"/>
      <c r="H50" s="403"/>
      <c r="I50" s="39"/>
      <c r="J50" s="39"/>
      <c r="K50" s="39"/>
      <c r="L50" s="116"/>
      <c r="S50" s="37"/>
      <c r="T50" s="37"/>
      <c r="U50" s="37"/>
      <c r="V50" s="37"/>
      <c r="W50" s="37"/>
      <c r="X50" s="37"/>
      <c r="Y50" s="37"/>
      <c r="Z50" s="37"/>
      <c r="AA50" s="37"/>
      <c r="AB50" s="37"/>
      <c r="AC50" s="37"/>
      <c r="AD50" s="37"/>
      <c r="AE50" s="37"/>
    </row>
    <row r="51" spans="1:47" s="1" customFormat="1" ht="12" customHeight="1">
      <c r="B51" s="24"/>
      <c r="C51" s="32" t="s">
        <v>170</v>
      </c>
      <c r="D51" s="25"/>
      <c r="E51" s="25"/>
      <c r="F51" s="25"/>
      <c r="G51" s="25"/>
      <c r="H51" s="25"/>
      <c r="I51" s="25"/>
      <c r="J51" s="25"/>
      <c r="K51" s="25"/>
      <c r="L51" s="23"/>
    </row>
    <row r="52" spans="1:47" s="2" customFormat="1" ht="16.5" customHeight="1">
      <c r="A52" s="37"/>
      <c r="B52" s="38"/>
      <c r="C52" s="39"/>
      <c r="D52" s="39"/>
      <c r="E52" s="402" t="s">
        <v>1320</v>
      </c>
      <c r="F52" s="404"/>
      <c r="G52" s="404"/>
      <c r="H52" s="404"/>
      <c r="I52" s="39"/>
      <c r="J52" s="39"/>
      <c r="K52" s="39"/>
      <c r="L52" s="116"/>
      <c r="S52" s="37"/>
      <c r="T52" s="37"/>
      <c r="U52" s="37"/>
      <c r="V52" s="37"/>
      <c r="W52" s="37"/>
      <c r="X52" s="37"/>
      <c r="Y52" s="37"/>
      <c r="Z52" s="37"/>
      <c r="AA52" s="37"/>
      <c r="AB52" s="37"/>
      <c r="AC52" s="37"/>
      <c r="AD52" s="37"/>
      <c r="AE52" s="37"/>
    </row>
    <row r="53" spans="1:47" s="2" customFormat="1" ht="12" customHeight="1">
      <c r="A53" s="37"/>
      <c r="B53" s="38"/>
      <c r="C53" s="32" t="s">
        <v>172</v>
      </c>
      <c r="D53" s="39"/>
      <c r="E53" s="39"/>
      <c r="F53" s="39"/>
      <c r="G53" s="39"/>
      <c r="H53" s="39"/>
      <c r="I53" s="39"/>
      <c r="J53" s="39"/>
      <c r="K53" s="39"/>
      <c r="L53" s="116"/>
      <c r="S53" s="37"/>
      <c r="T53" s="37"/>
      <c r="U53" s="37"/>
      <c r="V53" s="37"/>
      <c r="W53" s="37"/>
      <c r="X53" s="37"/>
      <c r="Y53" s="37"/>
      <c r="Z53" s="37"/>
      <c r="AA53" s="37"/>
      <c r="AB53" s="37"/>
      <c r="AC53" s="37"/>
      <c r="AD53" s="37"/>
      <c r="AE53" s="37"/>
    </row>
    <row r="54" spans="1:47" s="2" customFormat="1" ht="16.5" customHeight="1">
      <c r="A54" s="37"/>
      <c r="B54" s="38"/>
      <c r="C54" s="39"/>
      <c r="D54" s="39"/>
      <c r="E54" s="358" t="str">
        <f>E11</f>
        <v>503 - Záhon č.3 (v úseku 3 - plocha 39,0 m2)</v>
      </c>
      <c r="F54" s="404"/>
      <c r="G54" s="404"/>
      <c r="H54" s="404"/>
      <c r="I54" s="39"/>
      <c r="J54" s="39"/>
      <c r="K54" s="39"/>
      <c r="L54" s="116"/>
      <c r="S54" s="37"/>
      <c r="T54" s="37"/>
      <c r="U54" s="37"/>
      <c r="V54" s="37"/>
      <c r="W54" s="37"/>
      <c r="X54" s="37"/>
      <c r="Y54" s="37"/>
      <c r="Z54" s="37"/>
      <c r="AA54" s="37"/>
      <c r="AB54" s="37"/>
      <c r="AC54" s="37"/>
      <c r="AD54" s="37"/>
      <c r="AE54" s="37"/>
    </row>
    <row r="55" spans="1:47" s="2" customFormat="1" ht="6.95" customHeight="1">
      <c r="A55" s="37"/>
      <c r="B55" s="38"/>
      <c r="C55" s="39"/>
      <c r="D55" s="39"/>
      <c r="E55" s="39"/>
      <c r="F55" s="39"/>
      <c r="G55" s="39"/>
      <c r="H55" s="39"/>
      <c r="I55" s="39"/>
      <c r="J55" s="39"/>
      <c r="K55" s="39"/>
      <c r="L55" s="116"/>
      <c r="S55" s="37"/>
      <c r="T55" s="37"/>
      <c r="U55" s="37"/>
      <c r="V55" s="37"/>
      <c r="W55" s="37"/>
      <c r="X55" s="37"/>
      <c r="Y55" s="37"/>
      <c r="Z55" s="37"/>
      <c r="AA55" s="37"/>
      <c r="AB55" s="37"/>
      <c r="AC55" s="37"/>
      <c r="AD55" s="37"/>
      <c r="AE55" s="37"/>
    </row>
    <row r="56" spans="1:47" s="2" customFormat="1" ht="12" customHeight="1">
      <c r="A56" s="37"/>
      <c r="B56" s="38"/>
      <c r="C56" s="32" t="s">
        <v>21</v>
      </c>
      <c r="D56" s="39"/>
      <c r="E56" s="39"/>
      <c r="F56" s="30" t="str">
        <f>F14</f>
        <v>ul. Stránského a Soví, Tábor</v>
      </c>
      <c r="G56" s="39"/>
      <c r="H56" s="39"/>
      <c r="I56" s="32" t="s">
        <v>23</v>
      </c>
      <c r="J56" s="62" t="str">
        <f>IF(J14="","",J14)</f>
        <v>8. 1. 2026</v>
      </c>
      <c r="K56" s="39"/>
      <c r="L56" s="116"/>
      <c r="S56" s="37"/>
      <c r="T56" s="37"/>
      <c r="U56" s="37"/>
      <c r="V56" s="37"/>
      <c r="W56" s="37"/>
      <c r="X56" s="37"/>
      <c r="Y56" s="37"/>
      <c r="Z56" s="37"/>
      <c r="AA56" s="37"/>
      <c r="AB56" s="37"/>
      <c r="AC56" s="37"/>
      <c r="AD56" s="37"/>
      <c r="AE56" s="37"/>
    </row>
    <row r="57" spans="1:47" s="2" customFormat="1" ht="6.95" customHeight="1">
      <c r="A57" s="37"/>
      <c r="B57" s="38"/>
      <c r="C57" s="39"/>
      <c r="D57" s="39"/>
      <c r="E57" s="39"/>
      <c r="F57" s="39"/>
      <c r="G57" s="39"/>
      <c r="H57" s="39"/>
      <c r="I57" s="39"/>
      <c r="J57" s="39"/>
      <c r="K57" s="39"/>
      <c r="L57" s="116"/>
      <c r="S57" s="37"/>
      <c r="T57" s="37"/>
      <c r="U57" s="37"/>
      <c r="V57" s="37"/>
      <c r="W57" s="37"/>
      <c r="X57" s="37"/>
      <c r="Y57" s="37"/>
      <c r="Z57" s="37"/>
      <c r="AA57" s="37"/>
      <c r="AB57" s="37"/>
      <c r="AC57" s="37"/>
      <c r="AD57" s="37"/>
      <c r="AE57" s="37"/>
    </row>
    <row r="58" spans="1:47" s="2" customFormat="1" ht="15.2" customHeight="1">
      <c r="A58" s="37"/>
      <c r="B58" s="38"/>
      <c r="C58" s="32" t="s">
        <v>25</v>
      </c>
      <c r="D58" s="39"/>
      <c r="E58" s="39"/>
      <c r="F58" s="30" t="str">
        <f>E17</f>
        <v>MĚSTO TÁBOR</v>
      </c>
      <c r="G58" s="39"/>
      <c r="H58" s="39"/>
      <c r="I58" s="32" t="s">
        <v>33</v>
      </c>
      <c r="J58" s="35" t="str">
        <f>E23</f>
        <v>Graphic PRO s.r.o.</v>
      </c>
      <c r="K58" s="39"/>
      <c r="L58" s="116"/>
      <c r="S58" s="37"/>
      <c r="T58" s="37"/>
      <c r="U58" s="37"/>
      <c r="V58" s="37"/>
      <c r="W58" s="37"/>
      <c r="X58" s="37"/>
      <c r="Y58" s="37"/>
      <c r="Z58" s="37"/>
      <c r="AA58" s="37"/>
      <c r="AB58" s="37"/>
      <c r="AC58" s="37"/>
      <c r="AD58" s="37"/>
      <c r="AE58" s="37"/>
    </row>
    <row r="59" spans="1:47" s="2" customFormat="1" ht="15.2" customHeight="1">
      <c r="A59" s="37"/>
      <c r="B59" s="38"/>
      <c r="C59" s="32" t="s">
        <v>31</v>
      </c>
      <c r="D59" s="39"/>
      <c r="E59" s="39"/>
      <c r="F59" s="30" t="str">
        <f>IF(E20="","",E20)</f>
        <v>Vyplň údaj</v>
      </c>
      <c r="G59" s="39"/>
      <c r="H59" s="39"/>
      <c r="I59" s="32" t="s">
        <v>38</v>
      </c>
      <c r="J59" s="35" t="str">
        <f>E26</f>
        <v>Ing. Pavel Vochozka</v>
      </c>
      <c r="K59" s="39"/>
      <c r="L59" s="116"/>
      <c r="S59" s="37"/>
      <c r="T59" s="37"/>
      <c r="U59" s="37"/>
      <c r="V59" s="37"/>
      <c r="W59" s="37"/>
      <c r="X59" s="37"/>
      <c r="Y59" s="37"/>
      <c r="Z59" s="37"/>
      <c r="AA59" s="37"/>
      <c r="AB59" s="37"/>
      <c r="AC59" s="37"/>
      <c r="AD59" s="37"/>
      <c r="AE59" s="37"/>
    </row>
    <row r="60" spans="1:47" s="2" customFormat="1" ht="10.35" customHeight="1">
      <c r="A60" s="37"/>
      <c r="B60" s="38"/>
      <c r="C60" s="39"/>
      <c r="D60" s="39"/>
      <c r="E60" s="39"/>
      <c r="F60" s="39"/>
      <c r="G60" s="39"/>
      <c r="H60" s="39"/>
      <c r="I60" s="39"/>
      <c r="J60" s="39"/>
      <c r="K60" s="39"/>
      <c r="L60" s="116"/>
      <c r="S60" s="37"/>
      <c r="T60" s="37"/>
      <c r="U60" s="37"/>
      <c r="V60" s="37"/>
      <c r="W60" s="37"/>
      <c r="X60" s="37"/>
      <c r="Y60" s="37"/>
      <c r="Z60" s="37"/>
      <c r="AA60" s="37"/>
      <c r="AB60" s="37"/>
      <c r="AC60" s="37"/>
      <c r="AD60" s="37"/>
      <c r="AE60" s="37"/>
    </row>
    <row r="61" spans="1:47" s="2" customFormat="1" ht="29.25" customHeight="1">
      <c r="A61" s="37"/>
      <c r="B61" s="38"/>
      <c r="C61" s="139" t="s">
        <v>175</v>
      </c>
      <c r="D61" s="140"/>
      <c r="E61" s="140"/>
      <c r="F61" s="140"/>
      <c r="G61" s="140"/>
      <c r="H61" s="140"/>
      <c r="I61" s="140"/>
      <c r="J61" s="141" t="s">
        <v>176</v>
      </c>
      <c r="K61" s="140"/>
      <c r="L61" s="116"/>
      <c r="S61" s="37"/>
      <c r="T61" s="37"/>
      <c r="U61" s="37"/>
      <c r="V61" s="37"/>
      <c r="W61" s="37"/>
      <c r="X61" s="37"/>
      <c r="Y61" s="37"/>
      <c r="Z61" s="37"/>
      <c r="AA61" s="37"/>
      <c r="AB61" s="37"/>
      <c r="AC61" s="37"/>
      <c r="AD61" s="37"/>
      <c r="AE61" s="37"/>
    </row>
    <row r="62" spans="1:47" s="2" customFormat="1" ht="10.35" customHeight="1">
      <c r="A62" s="37"/>
      <c r="B62" s="38"/>
      <c r="C62" s="39"/>
      <c r="D62" s="39"/>
      <c r="E62" s="39"/>
      <c r="F62" s="39"/>
      <c r="G62" s="39"/>
      <c r="H62" s="39"/>
      <c r="I62" s="39"/>
      <c r="J62" s="39"/>
      <c r="K62" s="39"/>
      <c r="L62" s="116"/>
      <c r="S62" s="37"/>
      <c r="T62" s="37"/>
      <c r="U62" s="37"/>
      <c r="V62" s="37"/>
      <c r="W62" s="37"/>
      <c r="X62" s="37"/>
      <c r="Y62" s="37"/>
      <c r="Z62" s="37"/>
      <c r="AA62" s="37"/>
      <c r="AB62" s="37"/>
      <c r="AC62" s="37"/>
      <c r="AD62" s="37"/>
      <c r="AE62" s="37"/>
    </row>
    <row r="63" spans="1:47" s="2" customFormat="1" ht="22.9" customHeight="1">
      <c r="A63" s="37"/>
      <c r="B63" s="38"/>
      <c r="C63" s="142" t="s">
        <v>75</v>
      </c>
      <c r="D63" s="39"/>
      <c r="E63" s="39"/>
      <c r="F63" s="39"/>
      <c r="G63" s="39"/>
      <c r="H63" s="39"/>
      <c r="I63" s="39"/>
      <c r="J63" s="80">
        <f>J92</f>
        <v>0</v>
      </c>
      <c r="K63" s="39"/>
      <c r="L63" s="116"/>
      <c r="S63" s="37"/>
      <c r="T63" s="37"/>
      <c r="U63" s="37"/>
      <c r="V63" s="37"/>
      <c r="W63" s="37"/>
      <c r="X63" s="37"/>
      <c r="Y63" s="37"/>
      <c r="Z63" s="37"/>
      <c r="AA63" s="37"/>
      <c r="AB63" s="37"/>
      <c r="AC63" s="37"/>
      <c r="AD63" s="37"/>
      <c r="AE63" s="37"/>
      <c r="AU63" s="20" t="s">
        <v>177</v>
      </c>
    </row>
    <row r="64" spans="1:47" s="9" customFormat="1" ht="24.95" customHeight="1">
      <c r="B64" s="143"/>
      <c r="C64" s="144"/>
      <c r="D64" s="145" t="s">
        <v>178</v>
      </c>
      <c r="E64" s="146"/>
      <c r="F64" s="146"/>
      <c r="G64" s="146"/>
      <c r="H64" s="146"/>
      <c r="I64" s="146"/>
      <c r="J64" s="147">
        <f>J93</f>
        <v>0</v>
      </c>
      <c r="K64" s="144"/>
      <c r="L64" s="148"/>
    </row>
    <row r="65" spans="1:31" s="10" customFormat="1" ht="19.899999999999999" customHeight="1">
      <c r="B65" s="149"/>
      <c r="C65" s="100"/>
      <c r="D65" s="150" t="s">
        <v>179</v>
      </c>
      <c r="E65" s="151"/>
      <c r="F65" s="151"/>
      <c r="G65" s="151"/>
      <c r="H65" s="151"/>
      <c r="I65" s="151"/>
      <c r="J65" s="152">
        <f>J94</f>
        <v>0</v>
      </c>
      <c r="K65" s="100"/>
      <c r="L65" s="153"/>
    </row>
    <row r="66" spans="1:31" s="10" customFormat="1" ht="19.899999999999999" customHeight="1">
      <c r="B66" s="149"/>
      <c r="C66" s="100"/>
      <c r="D66" s="150" t="s">
        <v>497</v>
      </c>
      <c r="E66" s="151"/>
      <c r="F66" s="151"/>
      <c r="G66" s="151"/>
      <c r="H66" s="151"/>
      <c r="I66" s="151"/>
      <c r="J66" s="152">
        <f>J119</f>
        <v>0</v>
      </c>
      <c r="K66" s="100"/>
      <c r="L66" s="153"/>
    </row>
    <row r="67" spans="1:31" s="10" customFormat="1" ht="19.899999999999999" customHeight="1">
      <c r="B67" s="149"/>
      <c r="C67" s="100"/>
      <c r="D67" s="150" t="s">
        <v>383</v>
      </c>
      <c r="E67" s="151"/>
      <c r="F67" s="151"/>
      <c r="G67" s="151"/>
      <c r="H67" s="151"/>
      <c r="I67" s="151"/>
      <c r="J67" s="152">
        <f>J220</f>
        <v>0</v>
      </c>
      <c r="K67" s="100"/>
      <c r="L67" s="153"/>
    </row>
    <row r="68" spans="1:31" s="10" customFormat="1" ht="19.899999999999999" customHeight="1">
      <c r="B68" s="149"/>
      <c r="C68" s="100"/>
      <c r="D68" s="150" t="s">
        <v>1322</v>
      </c>
      <c r="E68" s="151"/>
      <c r="F68" s="151"/>
      <c r="G68" s="151"/>
      <c r="H68" s="151"/>
      <c r="I68" s="151"/>
      <c r="J68" s="152">
        <f>J224</f>
        <v>0</v>
      </c>
      <c r="K68" s="100"/>
      <c r="L68" s="153"/>
    </row>
    <row r="69" spans="1:31" s="10" customFormat="1" ht="14.85" customHeight="1">
      <c r="B69" s="149"/>
      <c r="C69" s="100"/>
      <c r="D69" s="150" t="s">
        <v>1323</v>
      </c>
      <c r="E69" s="151"/>
      <c r="F69" s="151"/>
      <c r="G69" s="151"/>
      <c r="H69" s="151"/>
      <c r="I69" s="151"/>
      <c r="J69" s="152">
        <f>J225</f>
        <v>0</v>
      </c>
      <c r="K69" s="100"/>
      <c r="L69" s="153"/>
    </row>
    <row r="70" spans="1:31" s="10" customFormat="1" ht="14.85" customHeight="1">
      <c r="B70" s="149"/>
      <c r="C70" s="100"/>
      <c r="D70" s="150" t="s">
        <v>1474</v>
      </c>
      <c r="E70" s="151"/>
      <c r="F70" s="151"/>
      <c r="G70" s="151"/>
      <c r="H70" s="151"/>
      <c r="I70" s="151"/>
      <c r="J70" s="152">
        <f>J252</f>
        <v>0</v>
      </c>
      <c r="K70" s="100"/>
      <c r="L70" s="153"/>
    </row>
    <row r="71" spans="1:31" s="2" customFormat="1" ht="21.75" customHeight="1">
      <c r="A71" s="37"/>
      <c r="B71" s="38"/>
      <c r="C71" s="39"/>
      <c r="D71" s="39"/>
      <c r="E71" s="39"/>
      <c r="F71" s="39"/>
      <c r="G71" s="39"/>
      <c r="H71" s="39"/>
      <c r="I71" s="39"/>
      <c r="J71" s="39"/>
      <c r="K71" s="39"/>
      <c r="L71" s="116"/>
      <c r="S71" s="37"/>
      <c r="T71" s="37"/>
      <c r="U71" s="37"/>
      <c r="V71" s="37"/>
      <c r="W71" s="37"/>
      <c r="X71" s="37"/>
      <c r="Y71" s="37"/>
      <c r="Z71" s="37"/>
      <c r="AA71" s="37"/>
      <c r="AB71" s="37"/>
      <c r="AC71" s="37"/>
      <c r="AD71" s="37"/>
      <c r="AE71" s="37"/>
    </row>
    <row r="72" spans="1:31" s="2" customFormat="1" ht="6.95" customHeight="1">
      <c r="A72" s="37"/>
      <c r="B72" s="50"/>
      <c r="C72" s="51"/>
      <c r="D72" s="51"/>
      <c r="E72" s="51"/>
      <c r="F72" s="51"/>
      <c r="G72" s="51"/>
      <c r="H72" s="51"/>
      <c r="I72" s="51"/>
      <c r="J72" s="51"/>
      <c r="K72" s="51"/>
      <c r="L72" s="116"/>
      <c r="S72" s="37"/>
      <c r="T72" s="37"/>
      <c r="U72" s="37"/>
      <c r="V72" s="37"/>
      <c r="W72" s="37"/>
      <c r="X72" s="37"/>
      <c r="Y72" s="37"/>
      <c r="Z72" s="37"/>
      <c r="AA72" s="37"/>
      <c r="AB72" s="37"/>
      <c r="AC72" s="37"/>
      <c r="AD72" s="37"/>
      <c r="AE72" s="37"/>
    </row>
    <row r="76" spans="1:31" s="2" customFormat="1" ht="6.95" customHeight="1">
      <c r="A76" s="37"/>
      <c r="B76" s="52"/>
      <c r="C76" s="53"/>
      <c r="D76" s="53"/>
      <c r="E76" s="53"/>
      <c r="F76" s="53"/>
      <c r="G76" s="53"/>
      <c r="H76" s="53"/>
      <c r="I76" s="53"/>
      <c r="J76" s="53"/>
      <c r="K76" s="53"/>
      <c r="L76" s="116"/>
      <c r="S76" s="37"/>
      <c r="T76" s="37"/>
      <c r="U76" s="37"/>
      <c r="V76" s="37"/>
      <c r="W76" s="37"/>
      <c r="X76" s="37"/>
      <c r="Y76" s="37"/>
      <c r="Z76" s="37"/>
      <c r="AA76" s="37"/>
      <c r="AB76" s="37"/>
      <c r="AC76" s="37"/>
      <c r="AD76" s="37"/>
      <c r="AE76" s="37"/>
    </row>
    <row r="77" spans="1:31" s="2" customFormat="1" ht="24.95" customHeight="1">
      <c r="A77" s="37"/>
      <c r="B77" s="38"/>
      <c r="C77" s="26" t="s">
        <v>182</v>
      </c>
      <c r="D77" s="39"/>
      <c r="E77" s="39"/>
      <c r="F77" s="39"/>
      <c r="G77" s="39"/>
      <c r="H77" s="39"/>
      <c r="I77" s="39"/>
      <c r="J77" s="39"/>
      <c r="K77" s="39"/>
      <c r="L77" s="116"/>
      <c r="S77" s="37"/>
      <c r="T77" s="37"/>
      <c r="U77" s="37"/>
      <c r="V77" s="37"/>
      <c r="W77" s="37"/>
      <c r="X77" s="37"/>
      <c r="Y77" s="37"/>
      <c r="Z77" s="37"/>
      <c r="AA77" s="37"/>
      <c r="AB77" s="37"/>
      <c r="AC77" s="37"/>
      <c r="AD77" s="37"/>
      <c r="AE77" s="37"/>
    </row>
    <row r="78" spans="1:31" s="2" customFormat="1" ht="6.95" customHeight="1">
      <c r="A78" s="37"/>
      <c r="B78" s="38"/>
      <c r="C78" s="39"/>
      <c r="D78" s="39"/>
      <c r="E78" s="39"/>
      <c r="F78" s="39"/>
      <c r="G78" s="39"/>
      <c r="H78" s="39"/>
      <c r="I78" s="39"/>
      <c r="J78" s="39"/>
      <c r="K78" s="39"/>
      <c r="L78" s="116"/>
      <c r="S78" s="37"/>
      <c r="T78" s="37"/>
      <c r="U78" s="37"/>
      <c r="V78" s="37"/>
      <c r="W78" s="37"/>
      <c r="X78" s="37"/>
      <c r="Y78" s="37"/>
      <c r="Z78" s="37"/>
      <c r="AA78" s="37"/>
      <c r="AB78" s="37"/>
      <c r="AC78" s="37"/>
      <c r="AD78" s="37"/>
      <c r="AE78" s="37"/>
    </row>
    <row r="79" spans="1:31" s="2" customFormat="1" ht="12" customHeight="1">
      <c r="A79" s="37"/>
      <c r="B79" s="38"/>
      <c r="C79" s="32" t="s">
        <v>16</v>
      </c>
      <c r="D79" s="39"/>
      <c r="E79" s="39"/>
      <c r="F79" s="39"/>
      <c r="G79" s="39"/>
      <c r="H79" s="39"/>
      <c r="I79" s="39"/>
      <c r="J79" s="39"/>
      <c r="K79" s="39"/>
      <c r="L79" s="116"/>
      <c r="S79" s="37"/>
      <c r="T79" s="37"/>
      <c r="U79" s="37"/>
      <c r="V79" s="37"/>
      <c r="W79" s="37"/>
      <c r="X79" s="37"/>
      <c r="Y79" s="37"/>
      <c r="Z79" s="37"/>
      <c r="AA79" s="37"/>
      <c r="AB79" s="37"/>
      <c r="AC79" s="37"/>
      <c r="AD79" s="37"/>
      <c r="AE79" s="37"/>
    </row>
    <row r="80" spans="1:31" s="2" customFormat="1" ht="16.5" customHeight="1">
      <c r="A80" s="37"/>
      <c r="B80" s="38"/>
      <c r="C80" s="39"/>
      <c r="D80" s="39"/>
      <c r="E80" s="402" t="str">
        <f>E7</f>
        <v>VÝMĚNA OBRUBNÍKŮ V ULICI STRÁNSKÉHO A SOVÍ - TÁBOR</v>
      </c>
      <c r="F80" s="403"/>
      <c r="G80" s="403"/>
      <c r="H80" s="403"/>
      <c r="I80" s="39"/>
      <c r="J80" s="39"/>
      <c r="K80" s="39"/>
      <c r="L80" s="116"/>
      <c r="S80" s="37"/>
      <c r="T80" s="37"/>
      <c r="U80" s="37"/>
      <c r="V80" s="37"/>
      <c r="W80" s="37"/>
      <c r="X80" s="37"/>
      <c r="Y80" s="37"/>
      <c r="Z80" s="37"/>
      <c r="AA80" s="37"/>
      <c r="AB80" s="37"/>
      <c r="AC80" s="37"/>
      <c r="AD80" s="37"/>
      <c r="AE80" s="37"/>
    </row>
    <row r="81" spans="1:65" s="1" customFormat="1" ht="12" customHeight="1">
      <c r="B81" s="24"/>
      <c r="C81" s="32" t="s">
        <v>170</v>
      </c>
      <c r="D81" s="25"/>
      <c r="E81" s="25"/>
      <c r="F81" s="25"/>
      <c r="G81" s="25"/>
      <c r="H81" s="25"/>
      <c r="I81" s="25"/>
      <c r="J81" s="25"/>
      <c r="K81" s="25"/>
      <c r="L81" s="23"/>
    </row>
    <row r="82" spans="1:65" s="2" customFormat="1" ht="16.5" customHeight="1">
      <c r="A82" s="37"/>
      <c r="B82" s="38"/>
      <c r="C82" s="39"/>
      <c r="D82" s="39"/>
      <c r="E82" s="402" t="s">
        <v>1320</v>
      </c>
      <c r="F82" s="404"/>
      <c r="G82" s="404"/>
      <c r="H82" s="404"/>
      <c r="I82" s="39"/>
      <c r="J82" s="39"/>
      <c r="K82" s="39"/>
      <c r="L82" s="116"/>
      <c r="S82" s="37"/>
      <c r="T82" s="37"/>
      <c r="U82" s="37"/>
      <c r="V82" s="37"/>
      <c r="W82" s="37"/>
      <c r="X82" s="37"/>
      <c r="Y82" s="37"/>
      <c r="Z82" s="37"/>
      <c r="AA82" s="37"/>
      <c r="AB82" s="37"/>
      <c r="AC82" s="37"/>
      <c r="AD82" s="37"/>
      <c r="AE82" s="37"/>
    </row>
    <row r="83" spans="1:65" s="2" customFormat="1" ht="12" customHeight="1">
      <c r="A83" s="37"/>
      <c r="B83" s="38"/>
      <c r="C83" s="32" t="s">
        <v>172</v>
      </c>
      <c r="D83" s="39"/>
      <c r="E83" s="39"/>
      <c r="F83" s="39"/>
      <c r="G83" s="39"/>
      <c r="H83" s="39"/>
      <c r="I83" s="39"/>
      <c r="J83" s="39"/>
      <c r="K83" s="39"/>
      <c r="L83" s="116"/>
      <c r="S83" s="37"/>
      <c r="T83" s="37"/>
      <c r="U83" s="37"/>
      <c r="V83" s="37"/>
      <c r="W83" s="37"/>
      <c r="X83" s="37"/>
      <c r="Y83" s="37"/>
      <c r="Z83" s="37"/>
      <c r="AA83" s="37"/>
      <c r="AB83" s="37"/>
      <c r="AC83" s="37"/>
      <c r="AD83" s="37"/>
      <c r="AE83" s="37"/>
    </row>
    <row r="84" spans="1:65" s="2" customFormat="1" ht="16.5" customHeight="1">
      <c r="A84" s="37"/>
      <c r="B84" s="38"/>
      <c r="C84" s="39"/>
      <c r="D84" s="39"/>
      <c r="E84" s="358" t="str">
        <f>E11</f>
        <v>503 - Záhon č.3 (v úseku 3 - plocha 39,0 m2)</v>
      </c>
      <c r="F84" s="404"/>
      <c r="G84" s="404"/>
      <c r="H84" s="404"/>
      <c r="I84" s="39"/>
      <c r="J84" s="39"/>
      <c r="K84" s="39"/>
      <c r="L84" s="116"/>
      <c r="S84" s="37"/>
      <c r="T84" s="37"/>
      <c r="U84" s="37"/>
      <c r="V84" s="37"/>
      <c r="W84" s="37"/>
      <c r="X84" s="37"/>
      <c r="Y84" s="37"/>
      <c r="Z84" s="37"/>
      <c r="AA84" s="37"/>
      <c r="AB84" s="37"/>
      <c r="AC84" s="37"/>
      <c r="AD84" s="37"/>
      <c r="AE84" s="37"/>
    </row>
    <row r="85" spans="1:65" s="2" customFormat="1" ht="6.95" customHeight="1">
      <c r="A85" s="37"/>
      <c r="B85" s="38"/>
      <c r="C85" s="39"/>
      <c r="D85" s="39"/>
      <c r="E85" s="39"/>
      <c r="F85" s="39"/>
      <c r="G85" s="39"/>
      <c r="H85" s="39"/>
      <c r="I85" s="39"/>
      <c r="J85" s="39"/>
      <c r="K85" s="39"/>
      <c r="L85" s="116"/>
      <c r="S85" s="37"/>
      <c r="T85" s="37"/>
      <c r="U85" s="37"/>
      <c r="V85" s="37"/>
      <c r="W85" s="37"/>
      <c r="X85" s="37"/>
      <c r="Y85" s="37"/>
      <c r="Z85" s="37"/>
      <c r="AA85" s="37"/>
      <c r="AB85" s="37"/>
      <c r="AC85" s="37"/>
      <c r="AD85" s="37"/>
      <c r="AE85" s="37"/>
    </row>
    <row r="86" spans="1:65" s="2" customFormat="1" ht="12" customHeight="1">
      <c r="A86" s="37"/>
      <c r="B86" s="38"/>
      <c r="C86" s="32" t="s">
        <v>21</v>
      </c>
      <c r="D86" s="39"/>
      <c r="E86" s="39"/>
      <c r="F86" s="30" t="str">
        <f>F14</f>
        <v>ul. Stránského a Soví, Tábor</v>
      </c>
      <c r="G86" s="39"/>
      <c r="H86" s="39"/>
      <c r="I86" s="32" t="s">
        <v>23</v>
      </c>
      <c r="J86" s="62" t="str">
        <f>IF(J14="","",J14)</f>
        <v>8. 1. 2026</v>
      </c>
      <c r="K86" s="39"/>
      <c r="L86" s="116"/>
      <c r="S86" s="37"/>
      <c r="T86" s="37"/>
      <c r="U86" s="37"/>
      <c r="V86" s="37"/>
      <c r="W86" s="37"/>
      <c r="X86" s="37"/>
      <c r="Y86" s="37"/>
      <c r="Z86" s="37"/>
      <c r="AA86" s="37"/>
      <c r="AB86" s="37"/>
      <c r="AC86" s="37"/>
      <c r="AD86" s="37"/>
      <c r="AE86" s="37"/>
    </row>
    <row r="87" spans="1:65" s="2" customFormat="1" ht="6.95" customHeight="1">
      <c r="A87" s="37"/>
      <c r="B87" s="38"/>
      <c r="C87" s="39"/>
      <c r="D87" s="39"/>
      <c r="E87" s="39"/>
      <c r="F87" s="39"/>
      <c r="G87" s="39"/>
      <c r="H87" s="39"/>
      <c r="I87" s="39"/>
      <c r="J87" s="39"/>
      <c r="K87" s="39"/>
      <c r="L87" s="116"/>
      <c r="S87" s="37"/>
      <c r="T87" s="37"/>
      <c r="U87" s="37"/>
      <c r="V87" s="37"/>
      <c r="W87" s="37"/>
      <c r="X87" s="37"/>
      <c r="Y87" s="37"/>
      <c r="Z87" s="37"/>
      <c r="AA87" s="37"/>
      <c r="AB87" s="37"/>
      <c r="AC87" s="37"/>
      <c r="AD87" s="37"/>
      <c r="AE87" s="37"/>
    </row>
    <row r="88" spans="1:65" s="2" customFormat="1" ht="15.2" customHeight="1">
      <c r="A88" s="37"/>
      <c r="B88" s="38"/>
      <c r="C88" s="32" t="s">
        <v>25</v>
      </c>
      <c r="D88" s="39"/>
      <c r="E88" s="39"/>
      <c r="F88" s="30" t="str">
        <f>E17</f>
        <v>MĚSTO TÁBOR</v>
      </c>
      <c r="G88" s="39"/>
      <c r="H88" s="39"/>
      <c r="I88" s="32" t="s">
        <v>33</v>
      </c>
      <c r="J88" s="35" t="str">
        <f>E23</f>
        <v>Graphic PRO s.r.o.</v>
      </c>
      <c r="K88" s="39"/>
      <c r="L88" s="116"/>
      <c r="S88" s="37"/>
      <c r="T88" s="37"/>
      <c r="U88" s="37"/>
      <c r="V88" s="37"/>
      <c r="W88" s="37"/>
      <c r="X88" s="37"/>
      <c r="Y88" s="37"/>
      <c r="Z88" s="37"/>
      <c r="AA88" s="37"/>
      <c r="AB88" s="37"/>
      <c r="AC88" s="37"/>
      <c r="AD88" s="37"/>
      <c r="AE88" s="37"/>
    </row>
    <row r="89" spans="1:65" s="2" customFormat="1" ht="15.2" customHeight="1">
      <c r="A89" s="37"/>
      <c r="B89" s="38"/>
      <c r="C89" s="32" t="s">
        <v>31</v>
      </c>
      <c r="D89" s="39"/>
      <c r="E89" s="39"/>
      <c r="F89" s="30" t="str">
        <f>IF(E20="","",E20)</f>
        <v>Vyplň údaj</v>
      </c>
      <c r="G89" s="39"/>
      <c r="H89" s="39"/>
      <c r="I89" s="32" t="s">
        <v>38</v>
      </c>
      <c r="J89" s="35" t="str">
        <f>E26</f>
        <v>Ing. Pavel Vochozka</v>
      </c>
      <c r="K89" s="39"/>
      <c r="L89" s="116"/>
      <c r="S89" s="37"/>
      <c r="T89" s="37"/>
      <c r="U89" s="37"/>
      <c r="V89" s="37"/>
      <c r="W89" s="37"/>
      <c r="X89" s="37"/>
      <c r="Y89" s="37"/>
      <c r="Z89" s="37"/>
      <c r="AA89" s="37"/>
      <c r="AB89" s="37"/>
      <c r="AC89" s="37"/>
      <c r="AD89" s="37"/>
      <c r="AE89" s="37"/>
    </row>
    <row r="90" spans="1:65" s="2" customFormat="1" ht="10.35" customHeight="1">
      <c r="A90" s="37"/>
      <c r="B90" s="38"/>
      <c r="C90" s="39"/>
      <c r="D90" s="39"/>
      <c r="E90" s="39"/>
      <c r="F90" s="39"/>
      <c r="G90" s="39"/>
      <c r="H90" s="39"/>
      <c r="I90" s="39"/>
      <c r="J90" s="39"/>
      <c r="K90" s="39"/>
      <c r="L90" s="116"/>
      <c r="S90" s="37"/>
      <c r="T90" s="37"/>
      <c r="U90" s="37"/>
      <c r="V90" s="37"/>
      <c r="W90" s="37"/>
      <c r="X90" s="37"/>
      <c r="Y90" s="37"/>
      <c r="Z90" s="37"/>
      <c r="AA90" s="37"/>
      <c r="AB90" s="37"/>
      <c r="AC90" s="37"/>
      <c r="AD90" s="37"/>
      <c r="AE90" s="37"/>
    </row>
    <row r="91" spans="1:65" s="11" customFormat="1" ht="29.25" customHeight="1">
      <c r="A91" s="154"/>
      <c r="B91" s="155"/>
      <c r="C91" s="156" t="s">
        <v>183</v>
      </c>
      <c r="D91" s="157" t="s">
        <v>62</v>
      </c>
      <c r="E91" s="157" t="s">
        <v>58</v>
      </c>
      <c r="F91" s="157" t="s">
        <v>59</v>
      </c>
      <c r="G91" s="157" t="s">
        <v>184</v>
      </c>
      <c r="H91" s="157" t="s">
        <v>185</v>
      </c>
      <c r="I91" s="157" t="s">
        <v>186</v>
      </c>
      <c r="J91" s="157" t="s">
        <v>176</v>
      </c>
      <c r="K91" s="158" t="s">
        <v>187</v>
      </c>
      <c r="L91" s="159"/>
      <c r="M91" s="71" t="s">
        <v>19</v>
      </c>
      <c r="N91" s="72" t="s">
        <v>47</v>
      </c>
      <c r="O91" s="72" t="s">
        <v>188</v>
      </c>
      <c r="P91" s="72" t="s">
        <v>189</v>
      </c>
      <c r="Q91" s="72" t="s">
        <v>190</v>
      </c>
      <c r="R91" s="72" t="s">
        <v>191</v>
      </c>
      <c r="S91" s="72" t="s">
        <v>192</v>
      </c>
      <c r="T91" s="73" t="s">
        <v>193</v>
      </c>
      <c r="U91" s="154"/>
      <c r="V91" s="154"/>
      <c r="W91" s="154"/>
      <c r="X91" s="154"/>
      <c r="Y91" s="154"/>
      <c r="Z91" s="154"/>
      <c r="AA91" s="154"/>
      <c r="AB91" s="154"/>
      <c r="AC91" s="154"/>
      <c r="AD91" s="154"/>
      <c r="AE91" s="154"/>
    </row>
    <row r="92" spans="1:65" s="2" customFormat="1" ht="22.9" customHeight="1">
      <c r="A92" s="37"/>
      <c r="B92" s="38"/>
      <c r="C92" s="78" t="s">
        <v>194</v>
      </c>
      <c r="D92" s="39"/>
      <c r="E92" s="39"/>
      <c r="F92" s="39"/>
      <c r="G92" s="39"/>
      <c r="H92" s="39"/>
      <c r="I92" s="39"/>
      <c r="J92" s="160">
        <f>BK92</f>
        <v>0</v>
      </c>
      <c r="K92" s="39"/>
      <c r="L92" s="42"/>
      <c r="M92" s="74"/>
      <c r="N92" s="161"/>
      <c r="O92" s="75"/>
      <c r="P92" s="162">
        <f>P93</f>
        <v>0</v>
      </c>
      <c r="Q92" s="75"/>
      <c r="R92" s="162">
        <f>R93</f>
        <v>12.164999999999999</v>
      </c>
      <c r="S92" s="75"/>
      <c r="T92" s="163">
        <f>T93</f>
        <v>0</v>
      </c>
      <c r="U92" s="37"/>
      <c r="V92" s="37"/>
      <c r="W92" s="37"/>
      <c r="X92" s="37"/>
      <c r="Y92" s="37"/>
      <c r="Z92" s="37"/>
      <c r="AA92" s="37"/>
      <c r="AB92" s="37"/>
      <c r="AC92" s="37"/>
      <c r="AD92" s="37"/>
      <c r="AE92" s="37"/>
      <c r="AT92" s="20" t="s">
        <v>76</v>
      </c>
      <c r="AU92" s="20" t="s">
        <v>177</v>
      </c>
      <c r="BK92" s="164">
        <f>BK93</f>
        <v>0</v>
      </c>
    </row>
    <row r="93" spans="1:65" s="12" customFormat="1" ht="25.9" customHeight="1">
      <c r="B93" s="165"/>
      <c r="C93" s="166"/>
      <c r="D93" s="167" t="s">
        <v>76</v>
      </c>
      <c r="E93" s="168" t="s">
        <v>195</v>
      </c>
      <c r="F93" s="168" t="s">
        <v>196</v>
      </c>
      <c r="G93" s="166"/>
      <c r="H93" s="166"/>
      <c r="I93" s="169"/>
      <c r="J93" s="170">
        <f>BK93</f>
        <v>0</v>
      </c>
      <c r="K93" s="166"/>
      <c r="L93" s="171"/>
      <c r="M93" s="172"/>
      <c r="N93" s="173"/>
      <c r="O93" s="173"/>
      <c r="P93" s="174">
        <f>P94+P119+P220+P224</f>
        <v>0</v>
      </c>
      <c r="Q93" s="173"/>
      <c r="R93" s="174">
        <f>R94+R119+R220+R224</f>
        <v>12.164999999999999</v>
      </c>
      <c r="S93" s="173"/>
      <c r="T93" s="175">
        <f>T94+T119+T220+T224</f>
        <v>0</v>
      </c>
      <c r="AR93" s="176" t="s">
        <v>84</v>
      </c>
      <c r="AT93" s="177" t="s">
        <v>76</v>
      </c>
      <c r="AU93" s="177" t="s">
        <v>77</v>
      </c>
      <c r="AY93" s="176" t="s">
        <v>197</v>
      </c>
      <c r="BK93" s="178">
        <f>BK94+BK119+BK220+BK224</f>
        <v>0</v>
      </c>
    </row>
    <row r="94" spans="1:65" s="12" customFormat="1" ht="22.9" customHeight="1">
      <c r="B94" s="165"/>
      <c r="C94" s="166"/>
      <c r="D94" s="167" t="s">
        <v>76</v>
      </c>
      <c r="E94" s="179" t="s">
        <v>84</v>
      </c>
      <c r="F94" s="179" t="s">
        <v>198</v>
      </c>
      <c r="G94" s="166"/>
      <c r="H94" s="166"/>
      <c r="I94" s="169"/>
      <c r="J94" s="180">
        <f>BK94</f>
        <v>0</v>
      </c>
      <c r="K94" s="166"/>
      <c r="L94" s="171"/>
      <c r="M94" s="172"/>
      <c r="N94" s="173"/>
      <c r="O94" s="173"/>
      <c r="P94" s="174">
        <f>SUM(P95:P118)</f>
        <v>0</v>
      </c>
      <c r="Q94" s="173"/>
      <c r="R94" s="174">
        <f>SUM(R95:R118)</f>
        <v>0</v>
      </c>
      <c r="S94" s="173"/>
      <c r="T94" s="175">
        <f>SUM(T95:T118)</f>
        <v>0</v>
      </c>
      <c r="AR94" s="176" t="s">
        <v>84</v>
      </c>
      <c r="AT94" s="177" t="s">
        <v>76</v>
      </c>
      <c r="AU94" s="177" t="s">
        <v>84</v>
      </c>
      <c r="AY94" s="176" t="s">
        <v>197</v>
      </c>
      <c r="BK94" s="178">
        <f>SUM(BK95:BK118)</f>
        <v>0</v>
      </c>
    </row>
    <row r="95" spans="1:65" s="2" customFormat="1" ht="37.9" customHeight="1">
      <c r="A95" s="37"/>
      <c r="B95" s="38"/>
      <c r="C95" s="181" t="s">
        <v>84</v>
      </c>
      <c r="D95" s="181" t="s">
        <v>199</v>
      </c>
      <c r="E95" s="182" t="s">
        <v>1325</v>
      </c>
      <c r="F95" s="183" t="s">
        <v>1326</v>
      </c>
      <c r="G95" s="184" t="s">
        <v>202</v>
      </c>
      <c r="H95" s="185">
        <v>39</v>
      </c>
      <c r="I95" s="186"/>
      <c r="J95" s="187">
        <f>ROUND(I95*H95,2)</f>
        <v>0</v>
      </c>
      <c r="K95" s="183" t="s">
        <v>203</v>
      </c>
      <c r="L95" s="42"/>
      <c r="M95" s="188" t="s">
        <v>19</v>
      </c>
      <c r="N95" s="189" t="s">
        <v>48</v>
      </c>
      <c r="O95" s="67"/>
      <c r="P95" s="190">
        <f>O95*H95</f>
        <v>0</v>
      </c>
      <c r="Q95" s="190">
        <v>0</v>
      </c>
      <c r="R95" s="190">
        <f>Q95*H95</f>
        <v>0</v>
      </c>
      <c r="S95" s="190">
        <v>0</v>
      </c>
      <c r="T95" s="191">
        <f>S95*H95</f>
        <v>0</v>
      </c>
      <c r="U95" s="37"/>
      <c r="V95" s="37"/>
      <c r="W95" s="37"/>
      <c r="X95" s="37"/>
      <c r="Y95" s="37"/>
      <c r="Z95" s="37"/>
      <c r="AA95" s="37"/>
      <c r="AB95" s="37"/>
      <c r="AC95" s="37"/>
      <c r="AD95" s="37"/>
      <c r="AE95" s="37"/>
      <c r="AR95" s="192" t="s">
        <v>204</v>
      </c>
      <c r="AT95" s="192" t="s">
        <v>199</v>
      </c>
      <c r="AU95" s="192" t="s">
        <v>86</v>
      </c>
      <c r="AY95" s="20" t="s">
        <v>197</v>
      </c>
      <c r="BE95" s="193">
        <f>IF(N95="základní",J95,0)</f>
        <v>0</v>
      </c>
      <c r="BF95" s="193">
        <f>IF(N95="snížená",J95,0)</f>
        <v>0</v>
      </c>
      <c r="BG95" s="193">
        <f>IF(N95="zákl. přenesená",J95,0)</f>
        <v>0</v>
      </c>
      <c r="BH95" s="193">
        <f>IF(N95="sníž. přenesená",J95,0)</f>
        <v>0</v>
      </c>
      <c r="BI95" s="193">
        <f>IF(N95="nulová",J95,0)</f>
        <v>0</v>
      </c>
      <c r="BJ95" s="20" t="s">
        <v>84</v>
      </c>
      <c r="BK95" s="193">
        <f>ROUND(I95*H95,2)</f>
        <v>0</v>
      </c>
      <c r="BL95" s="20" t="s">
        <v>204</v>
      </c>
      <c r="BM95" s="192" t="s">
        <v>1327</v>
      </c>
    </row>
    <row r="96" spans="1:65" s="2" customFormat="1" ht="29.25">
      <c r="A96" s="37"/>
      <c r="B96" s="38"/>
      <c r="C96" s="39"/>
      <c r="D96" s="194" t="s">
        <v>206</v>
      </c>
      <c r="E96" s="39"/>
      <c r="F96" s="195" t="s">
        <v>1328</v>
      </c>
      <c r="G96" s="39"/>
      <c r="H96" s="39"/>
      <c r="I96" s="196"/>
      <c r="J96" s="39"/>
      <c r="K96" s="39"/>
      <c r="L96" s="42"/>
      <c r="M96" s="197"/>
      <c r="N96" s="198"/>
      <c r="O96" s="67"/>
      <c r="P96" s="67"/>
      <c r="Q96" s="67"/>
      <c r="R96" s="67"/>
      <c r="S96" s="67"/>
      <c r="T96" s="68"/>
      <c r="U96" s="37"/>
      <c r="V96" s="37"/>
      <c r="W96" s="37"/>
      <c r="X96" s="37"/>
      <c r="Y96" s="37"/>
      <c r="Z96" s="37"/>
      <c r="AA96" s="37"/>
      <c r="AB96" s="37"/>
      <c r="AC96" s="37"/>
      <c r="AD96" s="37"/>
      <c r="AE96" s="37"/>
      <c r="AT96" s="20" t="s">
        <v>206</v>
      </c>
      <c r="AU96" s="20" t="s">
        <v>86</v>
      </c>
    </row>
    <row r="97" spans="1:65" s="2" customFormat="1" ht="11.25">
      <c r="A97" s="37"/>
      <c r="B97" s="38"/>
      <c r="C97" s="39"/>
      <c r="D97" s="199" t="s">
        <v>208</v>
      </c>
      <c r="E97" s="39"/>
      <c r="F97" s="200" t="s">
        <v>1329</v>
      </c>
      <c r="G97" s="39"/>
      <c r="H97" s="39"/>
      <c r="I97" s="196"/>
      <c r="J97" s="39"/>
      <c r="K97" s="39"/>
      <c r="L97" s="42"/>
      <c r="M97" s="197"/>
      <c r="N97" s="198"/>
      <c r="O97" s="67"/>
      <c r="P97" s="67"/>
      <c r="Q97" s="67"/>
      <c r="R97" s="67"/>
      <c r="S97" s="67"/>
      <c r="T97" s="68"/>
      <c r="U97" s="37"/>
      <c r="V97" s="37"/>
      <c r="W97" s="37"/>
      <c r="X97" s="37"/>
      <c r="Y97" s="37"/>
      <c r="Z97" s="37"/>
      <c r="AA97" s="37"/>
      <c r="AB97" s="37"/>
      <c r="AC97" s="37"/>
      <c r="AD97" s="37"/>
      <c r="AE97" s="37"/>
      <c r="AT97" s="20" t="s">
        <v>208</v>
      </c>
      <c r="AU97" s="20" t="s">
        <v>86</v>
      </c>
    </row>
    <row r="98" spans="1:65" s="13" customFormat="1" ht="11.25">
      <c r="B98" s="201"/>
      <c r="C98" s="202"/>
      <c r="D98" s="194" t="s">
        <v>210</v>
      </c>
      <c r="E98" s="203" t="s">
        <v>19</v>
      </c>
      <c r="F98" s="204" t="s">
        <v>1548</v>
      </c>
      <c r="G98" s="202"/>
      <c r="H98" s="203" t="s">
        <v>19</v>
      </c>
      <c r="I98" s="205"/>
      <c r="J98" s="202"/>
      <c r="K98" s="202"/>
      <c r="L98" s="206"/>
      <c r="M98" s="207"/>
      <c r="N98" s="208"/>
      <c r="O98" s="208"/>
      <c r="P98" s="208"/>
      <c r="Q98" s="208"/>
      <c r="R98" s="208"/>
      <c r="S98" s="208"/>
      <c r="T98" s="209"/>
      <c r="AT98" s="210" t="s">
        <v>210</v>
      </c>
      <c r="AU98" s="210" t="s">
        <v>86</v>
      </c>
      <c r="AV98" s="13" t="s">
        <v>84</v>
      </c>
      <c r="AW98" s="13" t="s">
        <v>37</v>
      </c>
      <c r="AX98" s="13" t="s">
        <v>77</v>
      </c>
      <c r="AY98" s="210" t="s">
        <v>197</v>
      </c>
    </row>
    <row r="99" spans="1:65" s="14" customFormat="1" ht="11.25">
      <c r="B99" s="211"/>
      <c r="C99" s="212"/>
      <c r="D99" s="194" t="s">
        <v>210</v>
      </c>
      <c r="E99" s="213" t="s">
        <v>19</v>
      </c>
      <c r="F99" s="214" t="s">
        <v>1549</v>
      </c>
      <c r="G99" s="212"/>
      <c r="H99" s="215">
        <v>39</v>
      </c>
      <c r="I99" s="216"/>
      <c r="J99" s="212"/>
      <c r="K99" s="212"/>
      <c r="L99" s="217"/>
      <c r="M99" s="218"/>
      <c r="N99" s="219"/>
      <c r="O99" s="219"/>
      <c r="P99" s="219"/>
      <c r="Q99" s="219"/>
      <c r="R99" s="219"/>
      <c r="S99" s="219"/>
      <c r="T99" s="220"/>
      <c r="AT99" s="221" t="s">
        <v>210</v>
      </c>
      <c r="AU99" s="221" t="s">
        <v>86</v>
      </c>
      <c r="AV99" s="14" t="s">
        <v>86</v>
      </c>
      <c r="AW99" s="14" t="s">
        <v>37</v>
      </c>
      <c r="AX99" s="14" t="s">
        <v>84</v>
      </c>
      <c r="AY99" s="221" t="s">
        <v>197</v>
      </c>
    </row>
    <row r="100" spans="1:65" s="2" customFormat="1" ht="37.9" customHeight="1">
      <c r="A100" s="37"/>
      <c r="B100" s="38"/>
      <c r="C100" s="181" t="s">
        <v>86</v>
      </c>
      <c r="D100" s="181" t="s">
        <v>199</v>
      </c>
      <c r="E100" s="182" t="s">
        <v>266</v>
      </c>
      <c r="F100" s="183" t="s">
        <v>267</v>
      </c>
      <c r="G100" s="184" t="s">
        <v>259</v>
      </c>
      <c r="H100" s="185">
        <v>1.7090000000000001</v>
      </c>
      <c r="I100" s="186"/>
      <c r="J100" s="187">
        <f>ROUND(I100*H100,2)</f>
        <v>0</v>
      </c>
      <c r="K100" s="183" t="s">
        <v>203</v>
      </c>
      <c r="L100" s="42"/>
      <c r="M100" s="188" t="s">
        <v>19</v>
      </c>
      <c r="N100" s="189" t="s">
        <v>48</v>
      </c>
      <c r="O100" s="67"/>
      <c r="P100" s="190">
        <f>O100*H100</f>
        <v>0</v>
      </c>
      <c r="Q100" s="190">
        <v>0</v>
      </c>
      <c r="R100" s="190">
        <f>Q100*H100</f>
        <v>0</v>
      </c>
      <c r="S100" s="190">
        <v>0</v>
      </c>
      <c r="T100" s="191">
        <f>S100*H100</f>
        <v>0</v>
      </c>
      <c r="U100" s="37"/>
      <c r="V100" s="37"/>
      <c r="W100" s="37"/>
      <c r="X100" s="37"/>
      <c r="Y100" s="37"/>
      <c r="Z100" s="37"/>
      <c r="AA100" s="37"/>
      <c r="AB100" s="37"/>
      <c r="AC100" s="37"/>
      <c r="AD100" s="37"/>
      <c r="AE100" s="37"/>
      <c r="AR100" s="192" t="s">
        <v>204</v>
      </c>
      <c r="AT100" s="192" t="s">
        <v>199</v>
      </c>
      <c r="AU100" s="192" t="s">
        <v>86</v>
      </c>
      <c r="AY100" s="20" t="s">
        <v>197</v>
      </c>
      <c r="BE100" s="193">
        <f>IF(N100="základní",J100,0)</f>
        <v>0</v>
      </c>
      <c r="BF100" s="193">
        <f>IF(N100="snížená",J100,0)</f>
        <v>0</v>
      </c>
      <c r="BG100" s="193">
        <f>IF(N100="zákl. přenesená",J100,0)</f>
        <v>0</v>
      </c>
      <c r="BH100" s="193">
        <f>IF(N100="sníž. přenesená",J100,0)</f>
        <v>0</v>
      </c>
      <c r="BI100" s="193">
        <f>IF(N100="nulová",J100,0)</f>
        <v>0</v>
      </c>
      <c r="BJ100" s="20" t="s">
        <v>84</v>
      </c>
      <c r="BK100" s="193">
        <f>ROUND(I100*H100,2)</f>
        <v>0</v>
      </c>
      <c r="BL100" s="20" t="s">
        <v>204</v>
      </c>
      <c r="BM100" s="192" t="s">
        <v>1550</v>
      </c>
    </row>
    <row r="101" spans="1:65" s="2" customFormat="1" ht="39">
      <c r="A101" s="37"/>
      <c r="B101" s="38"/>
      <c r="C101" s="39"/>
      <c r="D101" s="194" t="s">
        <v>206</v>
      </c>
      <c r="E101" s="39"/>
      <c r="F101" s="195" t="s">
        <v>269</v>
      </c>
      <c r="G101" s="39"/>
      <c r="H101" s="39"/>
      <c r="I101" s="196"/>
      <c r="J101" s="39"/>
      <c r="K101" s="39"/>
      <c r="L101" s="42"/>
      <c r="M101" s="197"/>
      <c r="N101" s="198"/>
      <c r="O101" s="67"/>
      <c r="P101" s="67"/>
      <c r="Q101" s="67"/>
      <c r="R101" s="67"/>
      <c r="S101" s="67"/>
      <c r="T101" s="68"/>
      <c r="U101" s="37"/>
      <c r="V101" s="37"/>
      <c r="W101" s="37"/>
      <c r="X101" s="37"/>
      <c r="Y101" s="37"/>
      <c r="Z101" s="37"/>
      <c r="AA101" s="37"/>
      <c r="AB101" s="37"/>
      <c r="AC101" s="37"/>
      <c r="AD101" s="37"/>
      <c r="AE101" s="37"/>
      <c r="AT101" s="20" t="s">
        <v>206</v>
      </c>
      <c r="AU101" s="20" t="s">
        <v>86</v>
      </c>
    </row>
    <row r="102" spans="1:65" s="2" customFormat="1" ht="11.25">
      <c r="A102" s="37"/>
      <c r="B102" s="38"/>
      <c r="C102" s="39"/>
      <c r="D102" s="199" t="s">
        <v>208</v>
      </c>
      <c r="E102" s="39"/>
      <c r="F102" s="200" t="s">
        <v>270</v>
      </c>
      <c r="G102" s="39"/>
      <c r="H102" s="39"/>
      <c r="I102" s="196"/>
      <c r="J102" s="39"/>
      <c r="K102" s="39"/>
      <c r="L102" s="42"/>
      <c r="M102" s="197"/>
      <c r="N102" s="198"/>
      <c r="O102" s="67"/>
      <c r="P102" s="67"/>
      <c r="Q102" s="67"/>
      <c r="R102" s="67"/>
      <c r="S102" s="67"/>
      <c r="T102" s="68"/>
      <c r="U102" s="37"/>
      <c r="V102" s="37"/>
      <c r="W102" s="37"/>
      <c r="X102" s="37"/>
      <c r="Y102" s="37"/>
      <c r="Z102" s="37"/>
      <c r="AA102" s="37"/>
      <c r="AB102" s="37"/>
      <c r="AC102" s="37"/>
      <c r="AD102" s="37"/>
      <c r="AE102" s="37"/>
      <c r="AT102" s="20" t="s">
        <v>208</v>
      </c>
      <c r="AU102" s="20" t="s">
        <v>86</v>
      </c>
    </row>
    <row r="103" spans="1:65" s="13" customFormat="1" ht="33.75">
      <c r="B103" s="201"/>
      <c r="C103" s="202"/>
      <c r="D103" s="194" t="s">
        <v>210</v>
      </c>
      <c r="E103" s="203" t="s">
        <v>19</v>
      </c>
      <c r="F103" s="204" t="s">
        <v>1477</v>
      </c>
      <c r="G103" s="202"/>
      <c r="H103" s="203" t="s">
        <v>19</v>
      </c>
      <c r="I103" s="205"/>
      <c r="J103" s="202"/>
      <c r="K103" s="202"/>
      <c r="L103" s="206"/>
      <c r="M103" s="207"/>
      <c r="N103" s="208"/>
      <c r="O103" s="208"/>
      <c r="P103" s="208"/>
      <c r="Q103" s="208"/>
      <c r="R103" s="208"/>
      <c r="S103" s="208"/>
      <c r="T103" s="209"/>
      <c r="AT103" s="210" t="s">
        <v>210</v>
      </c>
      <c r="AU103" s="210" t="s">
        <v>86</v>
      </c>
      <c r="AV103" s="13" t="s">
        <v>84</v>
      </c>
      <c r="AW103" s="13" t="s">
        <v>37</v>
      </c>
      <c r="AX103" s="13" t="s">
        <v>77</v>
      </c>
      <c r="AY103" s="210" t="s">
        <v>197</v>
      </c>
    </row>
    <row r="104" spans="1:65" s="13" customFormat="1" ht="22.5">
      <c r="B104" s="201"/>
      <c r="C104" s="202"/>
      <c r="D104" s="194" t="s">
        <v>210</v>
      </c>
      <c r="E104" s="203" t="s">
        <v>19</v>
      </c>
      <c r="F104" s="204" t="s">
        <v>1478</v>
      </c>
      <c r="G104" s="202"/>
      <c r="H104" s="203" t="s">
        <v>19</v>
      </c>
      <c r="I104" s="205"/>
      <c r="J104" s="202"/>
      <c r="K104" s="202"/>
      <c r="L104" s="206"/>
      <c r="M104" s="207"/>
      <c r="N104" s="208"/>
      <c r="O104" s="208"/>
      <c r="P104" s="208"/>
      <c r="Q104" s="208"/>
      <c r="R104" s="208"/>
      <c r="S104" s="208"/>
      <c r="T104" s="209"/>
      <c r="AT104" s="210" t="s">
        <v>210</v>
      </c>
      <c r="AU104" s="210" t="s">
        <v>86</v>
      </c>
      <c r="AV104" s="13" t="s">
        <v>84</v>
      </c>
      <c r="AW104" s="13" t="s">
        <v>37</v>
      </c>
      <c r="AX104" s="13" t="s">
        <v>77</v>
      </c>
      <c r="AY104" s="210" t="s">
        <v>197</v>
      </c>
    </row>
    <row r="105" spans="1:65" s="14" customFormat="1" ht="11.25">
      <c r="B105" s="211"/>
      <c r="C105" s="212"/>
      <c r="D105" s="194" t="s">
        <v>210</v>
      </c>
      <c r="E105" s="213" t="s">
        <v>19</v>
      </c>
      <c r="F105" s="214" t="s">
        <v>1551</v>
      </c>
      <c r="G105" s="212"/>
      <c r="H105" s="215">
        <v>1.7090000000000001</v>
      </c>
      <c r="I105" s="216"/>
      <c r="J105" s="212"/>
      <c r="K105" s="212"/>
      <c r="L105" s="217"/>
      <c r="M105" s="218"/>
      <c r="N105" s="219"/>
      <c r="O105" s="219"/>
      <c r="P105" s="219"/>
      <c r="Q105" s="219"/>
      <c r="R105" s="219"/>
      <c r="S105" s="219"/>
      <c r="T105" s="220"/>
      <c r="AT105" s="221" t="s">
        <v>210</v>
      </c>
      <c r="AU105" s="221" t="s">
        <v>86</v>
      </c>
      <c r="AV105" s="14" t="s">
        <v>86</v>
      </c>
      <c r="AW105" s="14" t="s">
        <v>37</v>
      </c>
      <c r="AX105" s="14" t="s">
        <v>84</v>
      </c>
      <c r="AY105" s="221" t="s">
        <v>197</v>
      </c>
    </row>
    <row r="106" spans="1:65" s="2" customFormat="1" ht="24.2" customHeight="1">
      <c r="A106" s="37"/>
      <c r="B106" s="38"/>
      <c r="C106" s="181" t="s">
        <v>151</v>
      </c>
      <c r="D106" s="181" t="s">
        <v>199</v>
      </c>
      <c r="E106" s="182" t="s">
        <v>278</v>
      </c>
      <c r="F106" s="183" t="s">
        <v>279</v>
      </c>
      <c r="G106" s="184" t="s">
        <v>259</v>
      </c>
      <c r="H106" s="185">
        <v>1.7090000000000001</v>
      </c>
      <c r="I106" s="186"/>
      <c r="J106" s="187">
        <f>ROUND(I106*H106,2)</f>
        <v>0</v>
      </c>
      <c r="K106" s="183" t="s">
        <v>203</v>
      </c>
      <c r="L106" s="42"/>
      <c r="M106" s="188" t="s">
        <v>19</v>
      </c>
      <c r="N106" s="189" t="s">
        <v>48</v>
      </c>
      <c r="O106" s="67"/>
      <c r="P106" s="190">
        <f>O106*H106</f>
        <v>0</v>
      </c>
      <c r="Q106" s="190">
        <v>0</v>
      </c>
      <c r="R106" s="190">
        <f>Q106*H106</f>
        <v>0</v>
      </c>
      <c r="S106" s="190">
        <v>0</v>
      </c>
      <c r="T106" s="191">
        <f>S106*H106</f>
        <v>0</v>
      </c>
      <c r="U106" s="37"/>
      <c r="V106" s="37"/>
      <c r="W106" s="37"/>
      <c r="X106" s="37"/>
      <c r="Y106" s="37"/>
      <c r="Z106" s="37"/>
      <c r="AA106" s="37"/>
      <c r="AB106" s="37"/>
      <c r="AC106" s="37"/>
      <c r="AD106" s="37"/>
      <c r="AE106" s="37"/>
      <c r="AR106" s="192" t="s">
        <v>204</v>
      </c>
      <c r="AT106" s="192" t="s">
        <v>199</v>
      </c>
      <c r="AU106" s="192" t="s">
        <v>86</v>
      </c>
      <c r="AY106" s="20" t="s">
        <v>197</v>
      </c>
      <c r="BE106" s="193">
        <f>IF(N106="základní",J106,0)</f>
        <v>0</v>
      </c>
      <c r="BF106" s="193">
        <f>IF(N106="snížená",J106,0)</f>
        <v>0</v>
      </c>
      <c r="BG106" s="193">
        <f>IF(N106="zákl. přenesená",J106,0)</f>
        <v>0</v>
      </c>
      <c r="BH106" s="193">
        <f>IF(N106="sníž. přenesená",J106,0)</f>
        <v>0</v>
      </c>
      <c r="BI106" s="193">
        <f>IF(N106="nulová",J106,0)</f>
        <v>0</v>
      </c>
      <c r="BJ106" s="20" t="s">
        <v>84</v>
      </c>
      <c r="BK106" s="193">
        <f>ROUND(I106*H106,2)</f>
        <v>0</v>
      </c>
      <c r="BL106" s="20" t="s">
        <v>204</v>
      </c>
      <c r="BM106" s="192" t="s">
        <v>1552</v>
      </c>
    </row>
    <row r="107" spans="1:65" s="2" customFormat="1" ht="29.25">
      <c r="A107" s="37"/>
      <c r="B107" s="38"/>
      <c r="C107" s="39"/>
      <c r="D107" s="194" t="s">
        <v>206</v>
      </c>
      <c r="E107" s="39"/>
      <c r="F107" s="195" t="s">
        <v>281</v>
      </c>
      <c r="G107" s="39"/>
      <c r="H107" s="39"/>
      <c r="I107" s="196"/>
      <c r="J107" s="39"/>
      <c r="K107" s="39"/>
      <c r="L107" s="42"/>
      <c r="M107" s="197"/>
      <c r="N107" s="198"/>
      <c r="O107" s="67"/>
      <c r="P107" s="67"/>
      <c r="Q107" s="67"/>
      <c r="R107" s="67"/>
      <c r="S107" s="67"/>
      <c r="T107" s="68"/>
      <c r="U107" s="37"/>
      <c r="V107" s="37"/>
      <c r="W107" s="37"/>
      <c r="X107" s="37"/>
      <c r="Y107" s="37"/>
      <c r="Z107" s="37"/>
      <c r="AA107" s="37"/>
      <c r="AB107" s="37"/>
      <c r="AC107" s="37"/>
      <c r="AD107" s="37"/>
      <c r="AE107" s="37"/>
      <c r="AT107" s="20" t="s">
        <v>206</v>
      </c>
      <c r="AU107" s="20" t="s">
        <v>86</v>
      </c>
    </row>
    <row r="108" spans="1:65" s="2" customFormat="1" ht="11.25">
      <c r="A108" s="37"/>
      <c r="B108" s="38"/>
      <c r="C108" s="39"/>
      <c r="D108" s="199" t="s">
        <v>208</v>
      </c>
      <c r="E108" s="39"/>
      <c r="F108" s="200" t="s">
        <v>282</v>
      </c>
      <c r="G108" s="39"/>
      <c r="H108" s="39"/>
      <c r="I108" s="196"/>
      <c r="J108" s="39"/>
      <c r="K108" s="39"/>
      <c r="L108" s="42"/>
      <c r="M108" s="197"/>
      <c r="N108" s="198"/>
      <c r="O108" s="67"/>
      <c r="P108" s="67"/>
      <c r="Q108" s="67"/>
      <c r="R108" s="67"/>
      <c r="S108" s="67"/>
      <c r="T108" s="68"/>
      <c r="U108" s="37"/>
      <c r="V108" s="37"/>
      <c r="W108" s="37"/>
      <c r="X108" s="37"/>
      <c r="Y108" s="37"/>
      <c r="Z108" s="37"/>
      <c r="AA108" s="37"/>
      <c r="AB108" s="37"/>
      <c r="AC108" s="37"/>
      <c r="AD108" s="37"/>
      <c r="AE108" s="37"/>
      <c r="AT108" s="20" t="s">
        <v>208</v>
      </c>
      <c r="AU108" s="20" t="s">
        <v>86</v>
      </c>
    </row>
    <row r="109" spans="1:65" s="13" customFormat="1" ht="33.75">
      <c r="B109" s="201"/>
      <c r="C109" s="202"/>
      <c r="D109" s="194" t="s">
        <v>210</v>
      </c>
      <c r="E109" s="203" t="s">
        <v>19</v>
      </c>
      <c r="F109" s="204" t="s">
        <v>1481</v>
      </c>
      <c r="G109" s="202"/>
      <c r="H109" s="203" t="s">
        <v>19</v>
      </c>
      <c r="I109" s="205"/>
      <c r="J109" s="202"/>
      <c r="K109" s="202"/>
      <c r="L109" s="206"/>
      <c r="M109" s="207"/>
      <c r="N109" s="208"/>
      <c r="O109" s="208"/>
      <c r="P109" s="208"/>
      <c r="Q109" s="208"/>
      <c r="R109" s="208"/>
      <c r="S109" s="208"/>
      <c r="T109" s="209"/>
      <c r="AT109" s="210" t="s">
        <v>210</v>
      </c>
      <c r="AU109" s="210" t="s">
        <v>86</v>
      </c>
      <c r="AV109" s="13" t="s">
        <v>84</v>
      </c>
      <c r="AW109" s="13" t="s">
        <v>37</v>
      </c>
      <c r="AX109" s="13" t="s">
        <v>77</v>
      </c>
      <c r="AY109" s="210" t="s">
        <v>197</v>
      </c>
    </row>
    <row r="110" spans="1:65" s="13" customFormat="1" ht="22.5">
      <c r="B110" s="201"/>
      <c r="C110" s="202"/>
      <c r="D110" s="194" t="s">
        <v>210</v>
      </c>
      <c r="E110" s="203" t="s">
        <v>19</v>
      </c>
      <c r="F110" s="204" t="s">
        <v>1478</v>
      </c>
      <c r="G110" s="202"/>
      <c r="H110" s="203" t="s">
        <v>19</v>
      </c>
      <c r="I110" s="205"/>
      <c r="J110" s="202"/>
      <c r="K110" s="202"/>
      <c r="L110" s="206"/>
      <c r="M110" s="207"/>
      <c r="N110" s="208"/>
      <c r="O110" s="208"/>
      <c r="P110" s="208"/>
      <c r="Q110" s="208"/>
      <c r="R110" s="208"/>
      <c r="S110" s="208"/>
      <c r="T110" s="209"/>
      <c r="AT110" s="210" t="s">
        <v>210</v>
      </c>
      <c r="AU110" s="210" t="s">
        <v>86</v>
      </c>
      <c r="AV110" s="13" t="s">
        <v>84</v>
      </c>
      <c r="AW110" s="13" t="s">
        <v>37</v>
      </c>
      <c r="AX110" s="13" t="s">
        <v>77</v>
      </c>
      <c r="AY110" s="210" t="s">
        <v>197</v>
      </c>
    </row>
    <row r="111" spans="1:65" s="14" customFormat="1" ht="11.25">
      <c r="B111" s="211"/>
      <c r="C111" s="212"/>
      <c r="D111" s="194" t="s">
        <v>210</v>
      </c>
      <c r="E111" s="213" t="s">
        <v>19</v>
      </c>
      <c r="F111" s="214" t="s">
        <v>1551</v>
      </c>
      <c r="G111" s="212"/>
      <c r="H111" s="215">
        <v>1.7090000000000001</v>
      </c>
      <c r="I111" s="216"/>
      <c r="J111" s="212"/>
      <c r="K111" s="212"/>
      <c r="L111" s="217"/>
      <c r="M111" s="218"/>
      <c r="N111" s="219"/>
      <c r="O111" s="219"/>
      <c r="P111" s="219"/>
      <c r="Q111" s="219"/>
      <c r="R111" s="219"/>
      <c r="S111" s="219"/>
      <c r="T111" s="220"/>
      <c r="AT111" s="221" t="s">
        <v>210</v>
      </c>
      <c r="AU111" s="221" t="s">
        <v>86</v>
      </c>
      <c r="AV111" s="14" t="s">
        <v>86</v>
      </c>
      <c r="AW111" s="14" t="s">
        <v>37</v>
      </c>
      <c r="AX111" s="14" t="s">
        <v>84</v>
      </c>
      <c r="AY111" s="221" t="s">
        <v>197</v>
      </c>
    </row>
    <row r="112" spans="1:65" s="2" customFormat="1" ht="24.2" customHeight="1">
      <c r="A112" s="37"/>
      <c r="B112" s="38"/>
      <c r="C112" s="181" t="s">
        <v>204</v>
      </c>
      <c r="D112" s="181" t="s">
        <v>199</v>
      </c>
      <c r="E112" s="182" t="s">
        <v>515</v>
      </c>
      <c r="F112" s="183" t="s">
        <v>516</v>
      </c>
      <c r="G112" s="184" t="s">
        <v>259</v>
      </c>
      <c r="H112" s="185">
        <v>1.7090000000000001</v>
      </c>
      <c r="I112" s="186"/>
      <c r="J112" s="187">
        <f>ROUND(I112*H112,2)</f>
        <v>0</v>
      </c>
      <c r="K112" s="183" t="s">
        <v>203</v>
      </c>
      <c r="L112" s="42"/>
      <c r="M112" s="188" t="s">
        <v>19</v>
      </c>
      <c r="N112" s="189" t="s">
        <v>48</v>
      </c>
      <c r="O112" s="67"/>
      <c r="P112" s="190">
        <f>O112*H112</f>
        <v>0</v>
      </c>
      <c r="Q112" s="190">
        <v>0</v>
      </c>
      <c r="R112" s="190">
        <f>Q112*H112</f>
        <v>0</v>
      </c>
      <c r="S112" s="190">
        <v>0</v>
      </c>
      <c r="T112" s="191">
        <f>S112*H112</f>
        <v>0</v>
      </c>
      <c r="U112" s="37"/>
      <c r="V112" s="37"/>
      <c r="W112" s="37"/>
      <c r="X112" s="37"/>
      <c r="Y112" s="37"/>
      <c r="Z112" s="37"/>
      <c r="AA112" s="37"/>
      <c r="AB112" s="37"/>
      <c r="AC112" s="37"/>
      <c r="AD112" s="37"/>
      <c r="AE112" s="37"/>
      <c r="AR112" s="192" t="s">
        <v>204</v>
      </c>
      <c r="AT112" s="192" t="s">
        <v>199</v>
      </c>
      <c r="AU112" s="192" t="s">
        <v>86</v>
      </c>
      <c r="AY112" s="20" t="s">
        <v>197</v>
      </c>
      <c r="BE112" s="193">
        <f>IF(N112="základní",J112,0)</f>
        <v>0</v>
      </c>
      <c r="BF112" s="193">
        <f>IF(N112="snížená",J112,0)</f>
        <v>0</v>
      </c>
      <c r="BG112" s="193">
        <f>IF(N112="zákl. přenesená",J112,0)</f>
        <v>0</v>
      </c>
      <c r="BH112" s="193">
        <f>IF(N112="sníž. přenesená",J112,0)</f>
        <v>0</v>
      </c>
      <c r="BI112" s="193">
        <f>IF(N112="nulová",J112,0)</f>
        <v>0</v>
      </c>
      <c r="BJ112" s="20" t="s">
        <v>84</v>
      </c>
      <c r="BK112" s="193">
        <f>ROUND(I112*H112,2)</f>
        <v>0</v>
      </c>
      <c r="BL112" s="20" t="s">
        <v>204</v>
      </c>
      <c r="BM112" s="192" t="s">
        <v>1553</v>
      </c>
    </row>
    <row r="113" spans="1:65" s="2" customFormat="1" ht="29.25">
      <c r="A113" s="37"/>
      <c r="B113" s="38"/>
      <c r="C113" s="39"/>
      <c r="D113" s="194" t="s">
        <v>206</v>
      </c>
      <c r="E113" s="39"/>
      <c r="F113" s="195" t="s">
        <v>518</v>
      </c>
      <c r="G113" s="39"/>
      <c r="H113" s="39"/>
      <c r="I113" s="196"/>
      <c r="J113" s="39"/>
      <c r="K113" s="39"/>
      <c r="L113" s="42"/>
      <c r="M113" s="197"/>
      <c r="N113" s="198"/>
      <c r="O113" s="67"/>
      <c r="P113" s="67"/>
      <c r="Q113" s="67"/>
      <c r="R113" s="67"/>
      <c r="S113" s="67"/>
      <c r="T113" s="68"/>
      <c r="U113" s="37"/>
      <c r="V113" s="37"/>
      <c r="W113" s="37"/>
      <c r="X113" s="37"/>
      <c r="Y113" s="37"/>
      <c r="Z113" s="37"/>
      <c r="AA113" s="37"/>
      <c r="AB113" s="37"/>
      <c r="AC113" s="37"/>
      <c r="AD113" s="37"/>
      <c r="AE113" s="37"/>
      <c r="AT113" s="20" t="s">
        <v>206</v>
      </c>
      <c r="AU113" s="20" t="s">
        <v>86</v>
      </c>
    </row>
    <row r="114" spans="1:65" s="2" customFormat="1" ht="11.25">
      <c r="A114" s="37"/>
      <c r="B114" s="38"/>
      <c r="C114" s="39"/>
      <c r="D114" s="199" t="s">
        <v>208</v>
      </c>
      <c r="E114" s="39"/>
      <c r="F114" s="200" t="s">
        <v>519</v>
      </c>
      <c r="G114" s="39"/>
      <c r="H114" s="39"/>
      <c r="I114" s="196"/>
      <c r="J114" s="39"/>
      <c r="K114" s="39"/>
      <c r="L114" s="42"/>
      <c r="M114" s="197"/>
      <c r="N114" s="198"/>
      <c r="O114" s="67"/>
      <c r="P114" s="67"/>
      <c r="Q114" s="67"/>
      <c r="R114" s="67"/>
      <c r="S114" s="67"/>
      <c r="T114" s="68"/>
      <c r="U114" s="37"/>
      <c r="V114" s="37"/>
      <c r="W114" s="37"/>
      <c r="X114" s="37"/>
      <c r="Y114" s="37"/>
      <c r="Z114" s="37"/>
      <c r="AA114" s="37"/>
      <c r="AB114" s="37"/>
      <c r="AC114" s="37"/>
      <c r="AD114" s="37"/>
      <c r="AE114" s="37"/>
      <c r="AT114" s="20" t="s">
        <v>208</v>
      </c>
      <c r="AU114" s="20" t="s">
        <v>86</v>
      </c>
    </row>
    <row r="115" spans="1:65" s="2" customFormat="1" ht="39">
      <c r="A115" s="37"/>
      <c r="B115" s="38"/>
      <c r="C115" s="39"/>
      <c r="D115" s="194" t="s">
        <v>252</v>
      </c>
      <c r="E115" s="39"/>
      <c r="F115" s="222" t="s">
        <v>520</v>
      </c>
      <c r="G115" s="39"/>
      <c r="H115" s="39"/>
      <c r="I115" s="196"/>
      <c r="J115" s="39"/>
      <c r="K115" s="39"/>
      <c r="L115" s="42"/>
      <c r="M115" s="197"/>
      <c r="N115" s="198"/>
      <c r="O115" s="67"/>
      <c r="P115" s="67"/>
      <c r="Q115" s="67"/>
      <c r="R115" s="67"/>
      <c r="S115" s="67"/>
      <c r="T115" s="68"/>
      <c r="U115" s="37"/>
      <c r="V115" s="37"/>
      <c r="W115" s="37"/>
      <c r="X115" s="37"/>
      <c r="Y115" s="37"/>
      <c r="Z115" s="37"/>
      <c r="AA115" s="37"/>
      <c r="AB115" s="37"/>
      <c r="AC115" s="37"/>
      <c r="AD115" s="37"/>
      <c r="AE115" s="37"/>
      <c r="AT115" s="20" t="s">
        <v>252</v>
      </c>
      <c r="AU115" s="20" t="s">
        <v>86</v>
      </c>
    </row>
    <row r="116" spans="1:65" s="13" customFormat="1" ht="22.5">
      <c r="B116" s="201"/>
      <c r="C116" s="202"/>
      <c r="D116" s="194" t="s">
        <v>210</v>
      </c>
      <c r="E116" s="203" t="s">
        <v>19</v>
      </c>
      <c r="F116" s="204" t="s">
        <v>1484</v>
      </c>
      <c r="G116" s="202"/>
      <c r="H116" s="203" t="s">
        <v>19</v>
      </c>
      <c r="I116" s="205"/>
      <c r="J116" s="202"/>
      <c r="K116" s="202"/>
      <c r="L116" s="206"/>
      <c r="M116" s="207"/>
      <c r="N116" s="208"/>
      <c r="O116" s="208"/>
      <c r="P116" s="208"/>
      <c r="Q116" s="208"/>
      <c r="R116" s="208"/>
      <c r="S116" s="208"/>
      <c r="T116" s="209"/>
      <c r="AT116" s="210" t="s">
        <v>210</v>
      </c>
      <c r="AU116" s="210" t="s">
        <v>86</v>
      </c>
      <c r="AV116" s="13" t="s">
        <v>84</v>
      </c>
      <c r="AW116" s="13" t="s">
        <v>37</v>
      </c>
      <c r="AX116" s="13" t="s">
        <v>77</v>
      </c>
      <c r="AY116" s="210" t="s">
        <v>197</v>
      </c>
    </row>
    <row r="117" spans="1:65" s="13" customFormat="1" ht="22.5">
      <c r="B117" s="201"/>
      <c r="C117" s="202"/>
      <c r="D117" s="194" t="s">
        <v>210</v>
      </c>
      <c r="E117" s="203" t="s">
        <v>19</v>
      </c>
      <c r="F117" s="204" t="s">
        <v>1554</v>
      </c>
      <c r="G117" s="202"/>
      <c r="H117" s="203" t="s">
        <v>19</v>
      </c>
      <c r="I117" s="205"/>
      <c r="J117" s="202"/>
      <c r="K117" s="202"/>
      <c r="L117" s="206"/>
      <c r="M117" s="207"/>
      <c r="N117" s="208"/>
      <c r="O117" s="208"/>
      <c r="P117" s="208"/>
      <c r="Q117" s="208"/>
      <c r="R117" s="208"/>
      <c r="S117" s="208"/>
      <c r="T117" s="209"/>
      <c r="AT117" s="210" t="s">
        <v>210</v>
      </c>
      <c r="AU117" s="210" t="s">
        <v>86</v>
      </c>
      <c r="AV117" s="13" t="s">
        <v>84</v>
      </c>
      <c r="AW117" s="13" t="s">
        <v>37</v>
      </c>
      <c r="AX117" s="13" t="s">
        <v>77</v>
      </c>
      <c r="AY117" s="210" t="s">
        <v>197</v>
      </c>
    </row>
    <row r="118" spans="1:65" s="14" customFormat="1" ht="11.25">
      <c r="B118" s="211"/>
      <c r="C118" s="212"/>
      <c r="D118" s="194" t="s">
        <v>210</v>
      </c>
      <c r="E118" s="213" t="s">
        <v>19</v>
      </c>
      <c r="F118" s="214" t="s">
        <v>1551</v>
      </c>
      <c r="G118" s="212"/>
      <c r="H118" s="215">
        <v>1.7090000000000001</v>
      </c>
      <c r="I118" s="216"/>
      <c r="J118" s="212"/>
      <c r="K118" s="212"/>
      <c r="L118" s="217"/>
      <c r="M118" s="218"/>
      <c r="N118" s="219"/>
      <c r="O118" s="219"/>
      <c r="P118" s="219"/>
      <c r="Q118" s="219"/>
      <c r="R118" s="219"/>
      <c r="S118" s="219"/>
      <c r="T118" s="220"/>
      <c r="AT118" s="221" t="s">
        <v>210</v>
      </c>
      <c r="AU118" s="221" t="s">
        <v>86</v>
      </c>
      <c r="AV118" s="14" t="s">
        <v>86</v>
      </c>
      <c r="AW118" s="14" t="s">
        <v>37</v>
      </c>
      <c r="AX118" s="14" t="s">
        <v>84</v>
      </c>
      <c r="AY118" s="221" t="s">
        <v>197</v>
      </c>
    </row>
    <row r="119" spans="1:65" s="12" customFormat="1" ht="22.9" customHeight="1">
      <c r="B119" s="165"/>
      <c r="C119" s="166"/>
      <c r="D119" s="167" t="s">
        <v>76</v>
      </c>
      <c r="E119" s="179" t="s">
        <v>347</v>
      </c>
      <c r="F119" s="179" t="s">
        <v>523</v>
      </c>
      <c r="G119" s="166"/>
      <c r="H119" s="166"/>
      <c r="I119" s="169"/>
      <c r="J119" s="180">
        <f>BK119</f>
        <v>0</v>
      </c>
      <c r="K119" s="166"/>
      <c r="L119" s="171"/>
      <c r="M119" s="172"/>
      <c r="N119" s="173"/>
      <c r="O119" s="173"/>
      <c r="P119" s="174">
        <f>SUM(P120:P219)</f>
        <v>0</v>
      </c>
      <c r="Q119" s="173"/>
      <c r="R119" s="174">
        <f>SUM(R120:R219)</f>
        <v>12.164999999999999</v>
      </c>
      <c r="S119" s="173"/>
      <c r="T119" s="175">
        <f>SUM(T120:T219)</f>
        <v>0</v>
      </c>
      <c r="AR119" s="176" t="s">
        <v>84</v>
      </c>
      <c r="AT119" s="177" t="s">
        <v>76</v>
      </c>
      <c r="AU119" s="177" t="s">
        <v>84</v>
      </c>
      <c r="AY119" s="176" t="s">
        <v>197</v>
      </c>
      <c r="BK119" s="178">
        <f>SUM(BK120:BK219)</f>
        <v>0</v>
      </c>
    </row>
    <row r="120" spans="1:65" s="2" customFormat="1" ht="37.9" customHeight="1">
      <c r="A120" s="37"/>
      <c r="B120" s="38"/>
      <c r="C120" s="181" t="s">
        <v>237</v>
      </c>
      <c r="D120" s="181" t="s">
        <v>199</v>
      </c>
      <c r="E120" s="182" t="s">
        <v>524</v>
      </c>
      <c r="F120" s="183" t="s">
        <v>525</v>
      </c>
      <c r="G120" s="184" t="s">
        <v>202</v>
      </c>
      <c r="H120" s="185">
        <v>39</v>
      </c>
      <c r="I120" s="186"/>
      <c r="J120" s="187">
        <f>ROUND(I120*H120,2)</f>
        <v>0</v>
      </c>
      <c r="K120" s="183" t="s">
        <v>203</v>
      </c>
      <c r="L120" s="42"/>
      <c r="M120" s="188" t="s">
        <v>19</v>
      </c>
      <c r="N120" s="189" t="s">
        <v>48</v>
      </c>
      <c r="O120" s="67"/>
      <c r="P120" s="190">
        <f>O120*H120</f>
        <v>0</v>
      </c>
      <c r="Q120" s="190">
        <v>0</v>
      </c>
      <c r="R120" s="190">
        <f>Q120*H120</f>
        <v>0</v>
      </c>
      <c r="S120" s="190">
        <v>0</v>
      </c>
      <c r="T120" s="191">
        <f>S120*H120</f>
        <v>0</v>
      </c>
      <c r="U120" s="37"/>
      <c r="V120" s="37"/>
      <c r="W120" s="37"/>
      <c r="X120" s="37"/>
      <c r="Y120" s="37"/>
      <c r="Z120" s="37"/>
      <c r="AA120" s="37"/>
      <c r="AB120" s="37"/>
      <c r="AC120" s="37"/>
      <c r="AD120" s="37"/>
      <c r="AE120" s="37"/>
      <c r="AR120" s="192" t="s">
        <v>204</v>
      </c>
      <c r="AT120" s="192" t="s">
        <v>199</v>
      </c>
      <c r="AU120" s="192" t="s">
        <v>86</v>
      </c>
      <c r="AY120" s="20" t="s">
        <v>197</v>
      </c>
      <c r="BE120" s="193">
        <f>IF(N120="základní",J120,0)</f>
        <v>0</v>
      </c>
      <c r="BF120" s="193">
        <f>IF(N120="snížená",J120,0)</f>
        <v>0</v>
      </c>
      <c r="BG120" s="193">
        <f>IF(N120="zákl. přenesená",J120,0)</f>
        <v>0</v>
      </c>
      <c r="BH120" s="193">
        <f>IF(N120="sníž. přenesená",J120,0)</f>
        <v>0</v>
      </c>
      <c r="BI120" s="193">
        <f>IF(N120="nulová",J120,0)</f>
        <v>0</v>
      </c>
      <c r="BJ120" s="20" t="s">
        <v>84</v>
      </c>
      <c r="BK120" s="193">
        <f>ROUND(I120*H120,2)</f>
        <v>0</v>
      </c>
      <c r="BL120" s="20" t="s">
        <v>204</v>
      </c>
      <c r="BM120" s="192" t="s">
        <v>1332</v>
      </c>
    </row>
    <row r="121" spans="1:65" s="2" customFormat="1" ht="29.25">
      <c r="A121" s="37"/>
      <c r="B121" s="38"/>
      <c r="C121" s="39"/>
      <c r="D121" s="194" t="s">
        <v>206</v>
      </c>
      <c r="E121" s="39"/>
      <c r="F121" s="195" t="s">
        <v>527</v>
      </c>
      <c r="G121" s="39"/>
      <c r="H121" s="39"/>
      <c r="I121" s="196"/>
      <c r="J121" s="39"/>
      <c r="K121" s="39"/>
      <c r="L121" s="42"/>
      <c r="M121" s="197"/>
      <c r="N121" s="198"/>
      <c r="O121" s="67"/>
      <c r="P121" s="67"/>
      <c r="Q121" s="67"/>
      <c r="R121" s="67"/>
      <c r="S121" s="67"/>
      <c r="T121" s="68"/>
      <c r="U121" s="37"/>
      <c r="V121" s="37"/>
      <c r="W121" s="37"/>
      <c r="X121" s="37"/>
      <c r="Y121" s="37"/>
      <c r="Z121" s="37"/>
      <c r="AA121" s="37"/>
      <c r="AB121" s="37"/>
      <c r="AC121" s="37"/>
      <c r="AD121" s="37"/>
      <c r="AE121" s="37"/>
      <c r="AT121" s="20" t="s">
        <v>206</v>
      </c>
      <c r="AU121" s="20" t="s">
        <v>86</v>
      </c>
    </row>
    <row r="122" spans="1:65" s="2" customFormat="1" ht="11.25">
      <c r="A122" s="37"/>
      <c r="B122" s="38"/>
      <c r="C122" s="39"/>
      <c r="D122" s="199" t="s">
        <v>208</v>
      </c>
      <c r="E122" s="39"/>
      <c r="F122" s="200" t="s">
        <v>528</v>
      </c>
      <c r="G122" s="39"/>
      <c r="H122" s="39"/>
      <c r="I122" s="196"/>
      <c r="J122" s="39"/>
      <c r="K122" s="39"/>
      <c r="L122" s="42"/>
      <c r="M122" s="197"/>
      <c r="N122" s="198"/>
      <c r="O122" s="67"/>
      <c r="P122" s="67"/>
      <c r="Q122" s="67"/>
      <c r="R122" s="67"/>
      <c r="S122" s="67"/>
      <c r="T122" s="68"/>
      <c r="U122" s="37"/>
      <c r="V122" s="37"/>
      <c r="W122" s="37"/>
      <c r="X122" s="37"/>
      <c r="Y122" s="37"/>
      <c r="Z122" s="37"/>
      <c r="AA122" s="37"/>
      <c r="AB122" s="37"/>
      <c r="AC122" s="37"/>
      <c r="AD122" s="37"/>
      <c r="AE122" s="37"/>
      <c r="AT122" s="20" t="s">
        <v>208</v>
      </c>
      <c r="AU122" s="20" t="s">
        <v>86</v>
      </c>
    </row>
    <row r="123" spans="1:65" s="13" customFormat="1" ht="22.5">
      <c r="B123" s="201"/>
      <c r="C123" s="202"/>
      <c r="D123" s="194" t="s">
        <v>210</v>
      </c>
      <c r="E123" s="203" t="s">
        <v>19</v>
      </c>
      <c r="F123" s="204" t="s">
        <v>1333</v>
      </c>
      <c r="G123" s="202"/>
      <c r="H123" s="203" t="s">
        <v>19</v>
      </c>
      <c r="I123" s="205"/>
      <c r="J123" s="202"/>
      <c r="K123" s="202"/>
      <c r="L123" s="206"/>
      <c r="M123" s="207"/>
      <c r="N123" s="208"/>
      <c r="O123" s="208"/>
      <c r="P123" s="208"/>
      <c r="Q123" s="208"/>
      <c r="R123" s="208"/>
      <c r="S123" s="208"/>
      <c r="T123" s="209"/>
      <c r="AT123" s="210" t="s">
        <v>210</v>
      </c>
      <c r="AU123" s="210" t="s">
        <v>86</v>
      </c>
      <c r="AV123" s="13" t="s">
        <v>84</v>
      </c>
      <c r="AW123" s="13" t="s">
        <v>37</v>
      </c>
      <c r="AX123" s="13" t="s">
        <v>77</v>
      </c>
      <c r="AY123" s="210" t="s">
        <v>197</v>
      </c>
    </row>
    <row r="124" spans="1:65" s="14" customFormat="1" ht="11.25">
      <c r="B124" s="211"/>
      <c r="C124" s="212"/>
      <c r="D124" s="194" t="s">
        <v>210</v>
      </c>
      <c r="E124" s="213" t="s">
        <v>19</v>
      </c>
      <c r="F124" s="214" t="s">
        <v>1549</v>
      </c>
      <c r="G124" s="212"/>
      <c r="H124" s="215">
        <v>39</v>
      </c>
      <c r="I124" s="216"/>
      <c r="J124" s="212"/>
      <c r="K124" s="212"/>
      <c r="L124" s="217"/>
      <c r="M124" s="218"/>
      <c r="N124" s="219"/>
      <c r="O124" s="219"/>
      <c r="P124" s="219"/>
      <c r="Q124" s="219"/>
      <c r="R124" s="219"/>
      <c r="S124" s="219"/>
      <c r="T124" s="220"/>
      <c r="AT124" s="221" t="s">
        <v>210</v>
      </c>
      <c r="AU124" s="221" t="s">
        <v>86</v>
      </c>
      <c r="AV124" s="14" t="s">
        <v>86</v>
      </c>
      <c r="AW124" s="14" t="s">
        <v>37</v>
      </c>
      <c r="AX124" s="14" t="s">
        <v>84</v>
      </c>
      <c r="AY124" s="221" t="s">
        <v>197</v>
      </c>
    </row>
    <row r="125" spans="1:65" s="2" customFormat="1" ht="24.2" customHeight="1">
      <c r="A125" s="37"/>
      <c r="B125" s="38"/>
      <c r="C125" s="181" t="s">
        <v>246</v>
      </c>
      <c r="D125" s="181" t="s">
        <v>199</v>
      </c>
      <c r="E125" s="182" t="s">
        <v>1334</v>
      </c>
      <c r="F125" s="183" t="s">
        <v>1335</v>
      </c>
      <c r="G125" s="184" t="s">
        <v>202</v>
      </c>
      <c r="H125" s="185">
        <v>39</v>
      </c>
      <c r="I125" s="186"/>
      <c r="J125" s="187">
        <f>ROUND(I125*H125,2)</f>
        <v>0</v>
      </c>
      <c r="K125" s="183" t="s">
        <v>469</v>
      </c>
      <c r="L125" s="42"/>
      <c r="M125" s="188" t="s">
        <v>19</v>
      </c>
      <c r="N125" s="189" t="s">
        <v>48</v>
      </c>
      <c r="O125" s="67"/>
      <c r="P125" s="190">
        <f>O125*H125</f>
        <v>0</v>
      </c>
      <c r="Q125" s="190">
        <v>0</v>
      </c>
      <c r="R125" s="190">
        <f>Q125*H125</f>
        <v>0</v>
      </c>
      <c r="S125" s="190">
        <v>0</v>
      </c>
      <c r="T125" s="191">
        <f>S125*H125</f>
        <v>0</v>
      </c>
      <c r="U125" s="37"/>
      <c r="V125" s="37"/>
      <c r="W125" s="37"/>
      <c r="X125" s="37"/>
      <c r="Y125" s="37"/>
      <c r="Z125" s="37"/>
      <c r="AA125" s="37"/>
      <c r="AB125" s="37"/>
      <c r="AC125" s="37"/>
      <c r="AD125" s="37"/>
      <c r="AE125" s="37"/>
      <c r="AR125" s="192" t="s">
        <v>204</v>
      </c>
      <c r="AT125" s="192" t="s">
        <v>199</v>
      </c>
      <c r="AU125" s="192" t="s">
        <v>86</v>
      </c>
      <c r="AY125" s="20" t="s">
        <v>197</v>
      </c>
      <c r="BE125" s="193">
        <f>IF(N125="základní",J125,0)</f>
        <v>0</v>
      </c>
      <c r="BF125" s="193">
        <f>IF(N125="snížená",J125,0)</f>
        <v>0</v>
      </c>
      <c r="BG125" s="193">
        <f>IF(N125="zákl. přenesená",J125,0)</f>
        <v>0</v>
      </c>
      <c r="BH125" s="193">
        <f>IF(N125="sníž. přenesená",J125,0)</f>
        <v>0</v>
      </c>
      <c r="BI125" s="193">
        <f>IF(N125="nulová",J125,0)</f>
        <v>0</v>
      </c>
      <c r="BJ125" s="20" t="s">
        <v>84</v>
      </c>
      <c r="BK125" s="193">
        <f>ROUND(I125*H125,2)</f>
        <v>0</v>
      </c>
      <c r="BL125" s="20" t="s">
        <v>204</v>
      </c>
      <c r="BM125" s="192" t="s">
        <v>1336</v>
      </c>
    </row>
    <row r="126" spans="1:65" s="2" customFormat="1" ht="19.5">
      <c r="A126" s="37"/>
      <c r="B126" s="38"/>
      <c r="C126" s="39"/>
      <c r="D126" s="194" t="s">
        <v>206</v>
      </c>
      <c r="E126" s="39"/>
      <c r="F126" s="195" t="s">
        <v>1335</v>
      </c>
      <c r="G126" s="39"/>
      <c r="H126" s="39"/>
      <c r="I126" s="196"/>
      <c r="J126" s="39"/>
      <c r="K126" s="39"/>
      <c r="L126" s="42"/>
      <c r="M126" s="197"/>
      <c r="N126" s="198"/>
      <c r="O126" s="67"/>
      <c r="P126" s="67"/>
      <c r="Q126" s="67"/>
      <c r="R126" s="67"/>
      <c r="S126" s="67"/>
      <c r="T126" s="68"/>
      <c r="U126" s="37"/>
      <c r="V126" s="37"/>
      <c r="W126" s="37"/>
      <c r="X126" s="37"/>
      <c r="Y126" s="37"/>
      <c r="Z126" s="37"/>
      <c r="AA126" s="37"/>
      <c r="AB126" s="37"/>
      <c r="AC126" s="37"/>
      <c r="AD126" s="37"/>
      <c r="AE126" s="37"/>
      <c r="AT126" s="20" t="s">
        <v>206</v>
      </c>
      <c r="AU126" s="20" t="s">
        <v>86</v>
      </c>
    </row>
    <row r="127" spans="1:65" s="13" customFormat="1" ht="22.5">
      <c r="B127" s="201"/>
      <c r="C127" s="202"/>
      <c r="D127" s="194" t="s">
        <v>210</v>
      </c>
      <c r="E127" s="203" t="s">
        <v>19</v>
      </c>
      <c r="F127" s="204" t="s">
        <v>1555</v>
      </c>
      <c r="G127" s="202"/>
      <c r="H127" s="203" t="s">
        <v>19</v>
      </c>
      <c r="I127" s="205"/>
      <c r="J127" s="202"/>
      <c r="K127" s="202"/>
      <c r="L127" s="206"/>
      <c r="M127" s="207"/>
      <c r="N127" s="208"/>
      <c r="O127" s="208"/>
      <c r="P127" s="208"/>
      <c r="Q127" s="208"/>
      <c r="R127" s="208"/>
      <c r="S127" s="208"/>
      <c r="T127" s="209"/>
      <c r="AT127" s="210" t="s">
        <v>210</v>
      </c>
      <c r="AU127" s="210" t="s">
        <v>86</v>
      </c>
      <c r="AV127" s="13" t="s">
        <v>84</v>
      </c>
      <c r="AW127" s="13" t="s">
        <v>37</v>
      </c>
      <c r="AX127" s="13" t="s">
        <v>77</v>
      </c>
      <c r="AY127" s="210" t="s">
        <v>197</v>
      </c>
    </row>
    <row r="128" spans="1:65" s="14" customFormat="1" ht="11.25">
      <c r="B128" s="211"/>
      <c r="C128" s="212"/>
      <c r="D128" s="194" t="s">
        <v>210</v>
      </c>
      <c r="E128" s="213" t="s">
        <v>19</v>
      </c>
      <c r="F128" s="214" t="s">
        <v>1549</v>
      </c>
      <c r="G128" s="212"/>
      <c r="H128" s="215">
        <v>39</v>
      </c>
      <c r="I128" s="216"/>
      <c r="J128" s="212"/>
      <c r="K128" s="212"/>
      <c r="L128" s="217"/>
      <c r="M128" s="218"/>
      <c r="N128" s="219"/>
      <c r="O128" s="219"/>
      <c r="P128" s="219"/>
      <c r="Q128" s="219"/>
      <c r="R128" s="219"/>
      <c r="S128" s="219"/>
      <c r="T128" s="220"/>
      <c r="AT128" s="221" t="s">
        <v>210</v>
      </c>
      <c r="AU128" s="221" t="s">
        <v>86</v>
      </c>
      <c r="AV128" s="14" t="s">
        <v>86</v>
      </c>
      <c r="AW128" s="14" t="s">
        <v>37</v>
      </c>
      <c r="AX128" s="14" t="s">
        <v>84</v>
      </c>
      <c r="AY128" s="221" t="s">
        <v>197</v>
      </c>
    </row>
    <row r="129" spans="1:65" s="2" customFormat="1" ht="16.5" customHeight="1">
      <c r="A129" s="37"/>
      <c r="B129" s="38"/>
      <c r="C129" s="237" t="s">
        <v>256</v>
      </c>
      <c r="D129" s="237" t="s">
        <v>452</v>
      </c>
      <c r="E129" s="238" t="s">
        <v>1338</v>
      </c>
      <c r="F129" s="239" t="s">
        <v>1339</v>
      </c>
      <c r="G129" s="240" t="s">
        <v>323</v>
      </c>
      <c r="H129" s="241">
        <v>3.5830000000000002</v>
      </c>
      <c r="I129" s="242"/>
      <c r="J129" s="243">
        <f>ROUND(I129*H129,2)</f>
        <v>0</v>
      </c>
      <c r="K129" s="239" t="s">
        <v>203</v>
      </c>
      <c r="L129" s="244"/>
      <c r="M129" s="245" t="s">
        <v>19</v>
      </c>
      <c r="N129" s="246" t="s">
        <v>48</v>
      </c>
      <c r="O129" s="67"/>
      <c r="P129" s="190">
        <f>O129*H129</f>
        <v>0</v>
      </c>
      <c r="Q129" s="190">
        <v>1</v>
      </c>
      <c r="R129" s="190">
        <f>Q129*H129</f>
        <v>3.5830000000000002</v>
      </c>
      <c r="S129" s="190">
        <v>0</v>
      </c>
      <c r="T129" s="191">
        <f>S129*H129</f>
        <v>0</v>
      </c>
      <c r="U129" s="37"/>
      <c r="V129" s="37"/>
      <c r="W129" s="37"/>
      <c r="X129" s="37"/>
      <c r="Y129" s="37"/>
      <c r="Z129" s="37"/>
      <c r="AA129" s="37"/>
      <c r="AB129" s="37"/>
      <c r="AC129" s="37"/>
      <c r="AD129" s="37"/>
      <c r="AE129" s="37"/>
      <c r="AR129" s="192" t="s">
        <v>265</v>
      </c>
      <c r="AT129" s="192" t="s">
        <v>452</v>
      </c>
      <c r="AU129" s="192" t="s">
        <v>86</v>
      </c>
      <c r="AY129" s="20" t="s">
        <v>197</v>
      </c>
      <c r="BE129" s="193">
        <f>IF(N129="základní",J129,0)</f>
        <v>0</v>
      </c>
      <c r="BF129" s="193">
        <f>IF(N129="snížená",J129,0)</f>
        <v>0</v>
      </c>
      <c r="BG129" s="193">
        <f>IF(N129="zákl. přenesená",J129,0)</f>
        <v>0</v>
      </c>
      <c r="BH129" s="193">
        <f>IF(N129="sníž. přenesená",J129,0)</f>
        <v>0</v>
      </c>
      <c r="BI129" s="193">
        <f>IF(N129="nulová",J129,0)</f>
        <v>0</v>
      </c>
      <c r="BJ129" s="20" t="s">
        <v>84</v>
      </c>
      <c r="BK129" s="193">
        <f>ROUND(I129*H129,2)</f>
        <v>0</v>
      </c>
      <c r="BL129" s="20" t="s">
        <v>204</v>
      </c>
      <c r="BM129" s="192" t="s">
        <v>1340</v>
      </c>
    </row>
    <row r="130" spans="1:65" s="2" customFormat="1" ht="11.25">
      <c r="A130" s="37"/>
      <c r="B130" s="38"/>
      <c r="C130" s="39"/>
      <c r="D130" s="194" t="s">
        <v>206</v>
      </c>
      <c r="E130" s="39"/>
      <c r="F130" s="195" t="s">
        <v>1339</v>
      </c>
      <c r="G130" s="39"/>
      <c r="H130" s="39"/>
      <c r="I130" s="196"/>
      <c r="J130" s="39"/>
      <c r="K130" s="39"/>
      <c r="L130" s="42"/>
      <c r="M130" s="197"/>
      <c r="N130" s="198"/>
      <c r="O130" s="67"/>
      <c r="P130" s="67"/>
      <c r="Q130" s="67"/>
      <c r="R130" s="67"/>
      <c r="S130" s="67"/>
      <c r="T130" s="68"/>
      <c r="U130" s="37"/>
      <c r="V130" s="37"/>
      <c r="W130" s="37"/>
      <c r="X130" s="37"/>
      <c r="Y130" s="37"/>
      <c r="Z130" s="37"/>
      <c r="AA130" s="37"/>
      <c r="AB130" s="37"/>
      <c r="AC130" s="37"/>
      <c r="AD130" s="37"/>
      <c r="AE130" s="37"/>
      <c r="AT130" s="20" t="s">
        <v>206</v>
      </c>
      <c r="AU130" s="20" t="s">
        <v>86</v>
      </c>
    </row>
    <row r="131" spans="1:65" s="13" customFormat="1" ht="11.25">
      <c r="B131" s="201"/>
      <c r="C131" s="202"/>
      <c r="D131" s="194" t="s">
        <v>210</v>
      </c>
      <c r="E131" s="203" t="s">
        <v>19</v>
      </c>
      <c r="F131" s="204" t="s">
        <v>1341</v>
      </c>
      <c r="G131" s="202"/>
      <c r="H131" s="203" t="s">
        <v>19</v>
      </c>
      <c r="I131" s="205"/>
      <c r="J131" s="202"/>
      <c r="K131" s="202"/>
      <c r="L131" s="206"/>
      <c r="M131" s="207"/>
      <c r="N131" s="208"/>
      <c r="O131" s="208"/>
      <c r="P131" s="208"/>
      <c r="Q131" s="208"/>
      <c r="R131" s="208"/>
      <c r="S131" s="208"/>
      <c r="T131" s="209"/>
      <c r="AT131" s="210" t="s">
        <v>210</v>
      </c>
      <c r="AU131" s="210" t="s">
        <v>86</v>
      </c>
      <c r="AV131" s="13" t="s">
        <v>84</v>
      </c>
      <c r="AW131" s="13" t="s">
        <v>37</v>
      </c>
      <c r="AX131" s="13" t="s">
        <v>77</v>
      </c>
      <c r="AY131" s="210" t="s">
        <v>197</v>
      </c>
    </row>
    <row r="132" spans="1:65" s="13" customFormat="1" ht="11.25">
      <c r="B132" s="201"/>
      <c r="C132" s="202"/>
      <c r="D132" s="194" t="s">
        <v>210</v>
      </c>
      <c r="E132" s="203" t="s">
        <v>19</v>
      </c>
      <c r="F132" s="204" t="s">
        <v>1342</v>
      </c>
      <c r="G132" s="202"/>
      <c r="H132" s="203" t="s">
        <v>19</v>
      </c>
      <c r="I132" s="205"/>
      <c r="J132" s="202"/>
      <c r="K132" s="202"/>
      <c r="L132" s="206"/>
      <c r="M132" s="207"/>
      <c r="N132" s="208"/>
      <c r="O132" s="208"/>
      <c r="P132" s="208"/>
      <c r="Q132" s="208"/>
      <c r="R132" s="208"/>
      <c r="S132" s="208"/>
      <c r="T132" s="209"/>
      <c r="AT132" s="210" t="s">
        <v>210</v>
      </c>
      <c r="AU132" s="210" t="s">
        <v>86</v>
      </c>
      <c r="AV132" s="13" t="s">
        <v>84</v>
      </c>
      <c r="AW132" s="13" t="s">
        <v>37</v>
      </c>
      <c r="AX132" s="13" t="s">
        <v>77</v>
      </c>
      <c r="AY132" s="210" t="s">
        <v>197</v>
      </c>
    </row>
    <row r="133" spans="1:65" s="14" customFormat="1" ht="11.25">
      <c r="B133" s="211"/>
      <c r="C133" s="212"/>
      <c r="D133" s="194" t="s">
        <v>210</v>
      </c>
      <c r="E133" s="213" t="s">
        <v>19</v>
      </c>
      <c r="F133" s="214" t="s">
        <v>1556</v>
      </c>
      <c r="G133" s="212"/>
      <c r="H133" s="215">
        <v>3.5830000000000002</v>
      </c>
      <c r="I133" s="216"/>
      <c r="J133" s="212"/>
      <c r="K133" s="212"/>
      <c r="L133" s="217"/>
      <c r="M133" s="218"/>
      <c r="N133" s="219"/>
      <c r="O133" s="219"/>
      <c r="P133" s="219"/>
      <c r="Q133" s="219"/>
      <c r="R133" s="219"/>
      <c r="S133" s="219"/>
      <c r="T133" s="220"/>
      <c r="AT133" s="221" t="s">
        <v>210</v>
      </c>
      <c r="AU133" s="221" t="s">
        <v>86</v>
      </c>
      <c r="AV133" s="14" t="s">
        <v>86</v>
      </c>
      <c r="AW133" s="14" t="s">
        <v>37</v>
      </c>
      <c r="AX133" s="14" t="s">
        <v>84</v>
      </c>
      <c r="AY133" s="221" t="s">
        <v>197</v>
      </c>
    </row>
    <row r="134" spans="1:65" s="2" customFormat="1" ht="24.2" customHeight="1">
      <c r="A134" s="37"/>
      <c r="B134" s="38"/>
      <c r="C134" s="181" t="s">
        <v>265</v>
      </c>
      <c r="D134" s="181" t="s">
        <v>199</v>
      </c>
      <c r="E134" s="182" t="s">
        <v>536</v>
      </c>
      <c r="F134" s="183" t="s">
        <v>537</v>
      </c>
      <c r="G134" s="184" t="s">
        <v>202</v>
      </c>
      <c r="H134" s="185">
        <v>39</v>
      </c>
      <c r="I134" s="186"/>
      <c r="J134" s="187">
        <f>ROUND(I134*H134,2)</f>
        <v>0</v>
      </c>
      <c r="K134" s="183" t="s">
        <v>203</v>
      </c>
      <c r="L134" s="42"/>
      <c r="M134" s="188" t="s">
        <v>19</v>
      </c>
      <c r="N134" s="189" t="s">
        <v>48</v>
      </c>
      <c r="O134" s="67"/>
      <c r="P134" s="190">
        <f>O134*H134</f>
        <v>0</v>
      </c>
      <c r="Q134" s="190">
        <v>0</v>
      </c>
      <c r="R134" s="190">
        <f>Q134*H134</f>
        <v>0</v>
      </c>
      <c r="S134" s="190">
        <v>0</v>
      </c>
      <c r="T134" s="191">
        <f>S134*H134</f>
        <v>0</v>
      </c>
      <c r="U134" s="37"/>
      <c r="V134" s="37"/>
      <c r="W134" s="37"/>
      <c r="X134" s="37"/>
      <c r="Y134" s="37"/>
      <c r="Z134" s="37"/>
      <c r="AA134" s="37"/>
      <c r="AB134" s="37"/>
      <c r="AC134" s="37"/>
      <c r="AD134" s="37"/>
      <c r="AE134" s="37"/>
      <c r="AR134" s="192" t="s">
        <v>204</v>
      </c>
      <c r="AT134" s="192" t="s">
        <v>199</v>
      </c>
      <c r="AU134" s="192" t="s">
        <v>86</v>
      </c>
      <c r="AY134" s="20" t="s">
        <v>197</v>
      </c>
      <c r="BE134" s="193">
        <f>IF(N134="základní",J134,0)</f>
        <v>0</v>
      </c>
      <c r="BF134" s="193">
        <f>IF(N134="snížená",J134,0)</f>
        <v>0</v>
      </c>
      <c r="BG134" s="193">
        <f>IF(N134="zákl. přenesená",J134,0)</f>
        <v>0</v>
      </c>
      <c r="BH134" s="193">
        <f>IF(N134="sníž. přenesená",J134,0)</f>
        <v>0</v>
      </c>
      <c r="BI134" s="193">
        <f>IF(N134="nulová",J134,0)</f>
        <v>0</v>
      </c>
      <c r="BJ134" s="20" t="s">
        <v>84</v>
      </c>
      <c r="BK134" s="193">
        <f>ROUND(I134*H134,2)</f>
        <v>0</v>
      </c>
      <c r="BL134" s="20" t="s">
        <v>204</v>
      </c>
      <c r="BM134" s="192" t="s">
        <v>1557</v>
      </c>
    </row>
    <row r="135" spans="1:65" s="2" customFormat="1" ht="19.5">
      <c r="A135" s="37"/>
      <c r="B135" s="38"/>
      <c r="C135" s="39"/>
      <c r="D135" s="194" t="s">
        <v>206</v>
      </c>
      <c r="E135" s="39"/>
      <c r="F135" s="195" t="s">
        <v>539</v>
      </c>
      <c r="G135" s="39"/>
      <c r="H135" s="39"/>
      <c r="I135" s="196"/>
      <c r="J135" s="39"/>
      <c r="K135" s="39"/>
      <c r="L135" s="42"/>
      <c r="M135" s="197"/>
      <c r="N135" s="198"/>
      <c r="O135" s="67"/>
      <c r="P135" s="67"/>
      <c r="Q135" s="67"/>
      <c r="R135" s="67"/>
      <c r="S135" s="67"/>
      <c r="T135" s="68"/>
      <c r="U135" s="37"/>
      <c r="V135" s="37"/>
      <c r="W135" s="37"/>
      <c r="X135" s="37"/>
      <c r="Y135" s="37"/>
      <c r="Z135" s="37"/>
      <c r="AA135" s="37"/>
      <c r="AB135" s="37"/>
      <c r="AC135" s="37"/>
      <c r="AD135" s="37"/>
      <c r="AE135" s="37"/>
      <c r="AT135" s="20" t="s">
        <v>206</v>
      </c>
      <c r="AU135" s="20" t="s">
        <v>86</v>
      </c>
    </row>
    <row r="136" spans="1:65" s="2" customFormat="1" ht="11.25">
      <c r="A136" s="37"/>
      <c r="B136" s="38"/>
      <c r="C136" s="39"/>
      <c r="D136" s="199" t="s">
        <v>208</v>
      </c>
      <c r="E136" s="39"/>
      <c r="F136" s="200" t="s">
        <v>540</v>
      </c>
      <c r="G136" s="39"/>
      <c r="H136" s="39"/>
      <c r="I136" s="196"/>
      <c r="J136" s="39"/>
      <c r="K136" s="39"/>
      <c r="L136" s="42"/>
      <c r="M136" s="197"/>
      <c r="N136" s="198"/>
      <c r="O136" s="67"/>
      <c r="P136" s="67"/>
      <c r="Q136" s="67"/>
      <c r="R136" s="67"/>
      <c r="S136" s="67"/>
      <c r="T136" s="68"/>
      <c r="U136" s="37"/>
      <c r="V136" s="37"/>
      <c r="W136" s="37"/>
      <c r="X136" s="37"/>
      <c r="Y136" s="37"/>
      <c r="Z136" s="37"/>
      <c r="AA136" s="37"/>
      <c r="AB136" s="37"/>
      <c r="AC136" s="37"/>
      <c r="AD136" s="37"/>
      <c r="AE136" s="37"/>
      <c r="AT136" s="20" t="s">
        <v>208</v>
      </c>
      <c r="AU136" s="20" t="s">
        <v>86</v>
      </c>
    </row>
    <row r="137" spans="1:65" s="13" customFormat="1" ht="22.5">
      <c r="B137" s="201"/>
      <c r="C137" s="202"/>
      <c r="D137" s="194" t="s">
        <v>210</v>
      </c>
      <c r="E137" s="203" t="s">
        <v>19</v>
      </c>
      <c r="F137" s="204" t="s">
        <v>1558</v>
      </c>
      <c r="G137" s="202"/>
      <c r="H137" s="203" t="s">
        <v>19</v>
      </c>
      <c r="I137" s="205"/>
      <c r="J137" s="202"/>
      <c r="K137" s="202"/>
      <c r="L137" s="206"/>
      <c r="M137" s="207"/>
      <c r="N137" s="208"/>
      <c r="O137" s="208"/>
      <c r="P137" s="208"/>
      <c r="Q137" s="208"/>
      <c r="R137" s="208"/>
      <c r="S137" s="208"/>
      <c r="T137" s="209"/>
      <c r="AT137" s="210" t="s">
        <v>210</v>
      </c>
      <c r="AU137" s="210" t="s">
        <v>86</v>
      </c>
      <c r="AV137" s="13" t="s">
        <v>84</v>
      </c>
      <c r="AW137" s="13" t="s">
        <v>37</v>
      </c>
      <c r="AX137" s="13" t="s">
        <v>77</v>
      </c>
      <c r="AY137" s="210" t="s">
        <v>197</v>
      </c>
    </row>
    <row r="138" spans="1:65" s="13" customFormat="1" ht="11.25">
      <c r="B138" s="201"/>
      <c r="C138" s="202"/>
      <c r="D138" s="194" t="s">
        <v>210</v>
      </c>
      <c r="E138" s="203" t="s">
        <v>19</v>
      </c>
      <c r="F138" s="204" t="s">
        <v>1346</v>
      </c>
      <c r="G138" s="202"/>
      <c r="H138" s="203" t="s">
        <v>19</v>
      </c>
      <c r="I138" s="205"/>
      <c r="J138" s="202"/>
      <c r="K138" s="202"/>
      <c r="L138" s="206"/>
      <c r="M138" s="207"/>
      <c r="N138" s="208"/>
      <c r="O138" s="208"/>
      <c r="P138" s="208"/>
      <c r="Q138" s="208"/>
      <c r="R138" s="208"/>
      <c r="S138" s="208"/>
      <c r="T138" s="209"/>
      <c r="AT138" s="210" t="s">
        <v>210</v>
      </c>
      <c r="AU138" s="210" t="s">
        <v>86</v>
      </c>
      <c r="AV138" s="13" t="s">
        <v>84</v>
      </c>
      <c r="AW138" s="13" t="s">
        <v>37</v>
      </c>
      <c r="AX138" s="13" t="s">
        <v>77</v>
      </c>
      <c r="AY138" s="210" t="s">
        <v>197</v>
      </c>
    </row>
    <row r="139" spans="1:65" s="14" customFormat="1" ht="11.25">
      <c r="B139" s="211"/>
      <c r="C139" s="212"/>
      <c r="D139" s="194" t="s">
        <v>210</v>
      </c>
      <c r="E139" s="213" t="s">
        <v>19</v>
      </c>
      <c r="F139" s="214" t="s">
        <v>1549</v>
      </c>
      <c r="G139" s="212"/>
      <c r="H139" s="215">
        <v>39</v>
      </c>
      <c r="I139" s="216"/>
      <c r="J139" s="212"/>
      <c r="K139" s="212"/>
      <c r="L139" s="217"/>
      <c r="M139" s="218"/>
      <c r="N139" s="219"/>
      <c r="O139" s="219"/>
      <c r="P139" s="219"/>
      <c r="Q139" s="219"/>
      <c r="R139" s="219"/>
      <c r="S139" s="219"/>
      <c r="T139" s="220"/>
      <c r="AT139" s="221" t="s">
        <v>210</v>
      </c>
      <c r="AU139" s="221" t="s">
        <v>86</v>
      </c>
      <c r="AV139" s="14" t="s">
        <v>86</v>
      </c>
      <c r="AW139" s="14" t="s">
        <v>37</v>
      </c>
      <c r="AX139" s="14" t="s">
        <v>84</v>
      </c>
      <c r="AY139" s="221" t="s">
        <v>197</v>
      </c>
    </row>
    <row r="140" spans="1:65" s="2" customFormat="1" ht="24.2" customHeight="1">
      <c r="A140" s="37"/>
      <c r="B140" s="38"/>
      <c r="C140" s="237" t="s">
        <v>273</v>
      </c>
      <c r="D140" s="237" t="s">
        <v>452</v>
      </c>
      <c r="E140" s="238" t="s">
        <v>1347</v>
      </c>
      <c r="F140" s="239" t="s">
        <v>1348</v>
      </c>
      <c r="G140" s="240" t="s">
        <v>323</v>
      </c>
      <c r="H140" s="241">
        <v>5.07</v>
      </c>
      <c r="I140" s="242"/>
      <c r="J140" s="243">
        <f>ROUND(I140*H140,2)</f>
        <v>0</v>
      </c>
      <c r="K140" s="239" t="s">
        <v>217</v>
      </c>
      <c r="L140" s="244"/>
      <c r="M140" s="245" t="s">
        <v>19</v>
      </c>
      <c r="N140" s="246" t="s">
        <v>48</v>
      </c>
      <c r="O140" s="67"/>
      <c r="P140" s="190">
        <f>O140*H140</f>
        <v>0</v>
      </c>
      <c r="Q140" s="190">
        <v>1</v>
      </c>
      <c r="R140" s="190">
        <f>Q140*H140</f>
        <v>5.07</v>
      </c>
      <c r="S140" s="190">
        <v>0</v>
      </c>
      <c r="T140" s="191">
        <f>S140*H140</f>
        <v>0</v>
      </c>
      <c r="U140" s="37"/>
      <c r="V140" s="37"/>
      <c r="W140" s="37"/>
      <c r="X140" s="37"/>
      <c r="Y140" s="37"/>
      <c r="Z140" s="37"/>
      <c r="AA140" s="37"/>
      <c r="AB140" s="37"/>
      <c r="AC140" s="37"/>
      <c r="AD140" s="37"/>
      <c r="AE140" s="37"/>
      <c r="AR140" s="192" t="s">
        <v>265</v>
      </c>
      <c r="AT140" s="192" t="s">
        <v>452</v>
      </c>
      <c r="AU140" s="192" t="s">
        <v>86</v>
      </c>
      <c r="AY140" s="20" t="s">
        <v>197</v>
      </c>
      <c r="BE140" s="193">
        <f>IF(N140="základní",J140,0)</f>
        <v>0</v>
      </c>
      <c r="BF140" s="193">
        <f>IF(N140="snížená",J140,0)</f>
        <v>0</v>
      </c>
      <c r="BG140" s="193">
        <f>IF(N140="zákl. přenesená",J140,0)</f>
        <v>0</v>
      </c>
      <c r="BH140" s="193">
        <f>IF(N140="sníž. přenesená",J140,0)</f>
        <v>0</v>
      </c>
      <c r="BI140" s="193">
        <f>IF(N140="nulová",J140,0)</f>
        <v>0</v>
      </c>
      <c r="BJ140" s="20" t="s">
        <v>84</v>
      </c>
      <c r="BK140" s="193">
        <f>ROUND(I140*H140,2)</f>
        <v>0</v>
      </c>
      <c r="BL140" s="20" t="s">
        <v>204</v>
      </c>
      <c r="BM140" s="192" t="s">
        <v>1559</v>
      </c>
    </row>
    <row r="141" spans="1:65" s="2" customFormat="1" ht="11.25">
      <c r="A141" s="37"/>
      <c r="B141" s="38"/>
      <c r="C141" s="39"/>
      <c r="D141" s="194" t="s">
        <v>206</v>
      </c>
      <c r="E141" s="39"/>
      <c r="F141" s="195" t="s">
        <v>1348</v>
      </c>
      <c r="G141" s="39"/>
      <c r="H141" s="39"/>
      <c r="I141" s="196"/>
      <c r="J141" s="39"/>
      <c r="K141" s="39"/>
      <c r="L141" s="42"/>
      <c r="M141" s="197"/>
      <c r="N141" s="198"/>
      <c r="O141" s="67"/>
      <c r="P141" s="67"/>
      <c r="Q141" s="67"/>
      <c r="R141" s="67"/>
      <c r="S141" s="67"/>
      <c r="T141" s="68"/>
      <c r="U141" s="37"/>
      <c r="V141" s="37"/>
      <c r="W141" s="37"/>
      <c r="X141" s="37"/>
      <c r="Y141" s="37"/>
      <c r="Z141" s="37"/>
      <c r="AA141" s="37"/>
      <c r="AB141" s="37"/>
      <c r="AC141" s="37"/>
      <c r="AD141" s="37"/>
      <c r="AE141" s="37"/>
      <c r="AT141" s="20" t="s">
        <v>206</v>
      </c>
      <c r="AU141" s="20" t="s">
        <v>86</v>
      </c>
    </row>
    <row r="142" spans="1:65" s="13" customFormat="1" ht="22.5">
      <c r="B142" s="201"/>
      <c r="C142" s="202"/>
      <c r="D142" s="194" t="s">
        <v>210</v>
      </c>
      <c r="E142" s="203" t="s">
        <v>19</v>
      </c>
      <c r="F142" s="204" t="s">
        <v>1351</v>
      </c>
      <c r="G142" s="202"/>
      <c r="H142" s="203" t="s">
        <v>19</v>
      </c>
      <c r="I142" s="205"/>
      <c r="J142" s="202"/>
      <c r="K142" s="202"/>
      <c r="L142" s="206"/>
      <c r="M142" s="207"/>
      <c r="N142" s="208"/>
      <c r="O142" s="208"/>
      <c r="P142" s="208"/>
      <c r="Q142" s="208"/>
      <c r="R142" s="208"/>
      <c r="S142" s="208"/>
      <c r="T142" s="209"/>
      <c r="AT142" s="210" t="s">
        <v>210</v>
      </c>
      <c r="AU142" s="210" t="s">
        <v>86</v>
      </c>
      <c r="AV142" s="13" t="s">
        <v>84</v>
      </c>
      <c r="AW142" s="13" t="s">
        <v>37</v>
      </c>
      <c r="AX142" s="13" t="s">
        <v>77</v>
      </c>
      <c r="AY142" s="210" t="s">
        <v>197</v>
      </c>
    </row>
    <row r="143" spans="1:65" s="13" customFormat="1" ht="11.25">
      <c r="B143" s="201"/>
      <c r="C143" s="202"/>
      <c r="D143" s="194" t="s">
        <v>210</v>
      </c>
      <c r="E143" s="203" t="s">
        <v>19</v>
      </c>
      <c r="F143" s="204" t="s">
        <v>1352</v>
      </c>
      <c r="G143" s="202"/>
      <c r="H143" s="203" t="s">
        <v>19</v>
      </c>
      <c r="I143" s="205"/>
      <c r="J143" s="202"/>
      <c r="K143" s="202"/>
      <c r="L143" s="206"/>
      <c r="M143" s="207"/>
      <c r="N143" s="208"/>
      <c r="O143" s="208"/>
      <c r="P143" s="208"/>
      <c r="Q143" s="208"/>
      <c r="R143" s="208"/>
      <c r="S143" s="208"/>
      <c r="T143" s="209"/>
      <c r="AT143" s="210" t="s">
        <v>210</v>
      </c>
      <c r="AU143" s="210" t="s">
        <v>86</v>
      </c>
      <c r="AV143" s="13" t="s">
        <v>84</v>
      </c>
      <c r="AW143" s="13" t="s">
        <v>37</v>
      </c>
      <c r="AX143" s="13" t="s">
        <v>77</v>
      </c>
      <c r="AY143" s="210" t="s">
        <v>197</v>
      </c>
    </row>
    <row r="144" spans="1:65" s="14" customFormat="1" ht="11.25">
      <c r="B144" s="211"/>
      <c r="C144" s="212"/>
      <c r="D144" s="194" t="s">
        <v>210</v>
      </c>
      <c r="E144" s="213" t="s">
        <v>19</v>
      </c>
      <c r="F144" s="214" t="s">
        <v>1560</v>
      </c>
      <c r="G144" s="212"/>
      <c r="H144" s="215">
        <v>5.07</v>
      </c>
      <c r="I144" s="216"/>
      <c r="J144" s="212"/>
      <c r="K144" s="212"/>
      <c r="L144" s="217"/>
      <c r="M144" s="218"/>
      <c r="N144" s="219"/>
      <c r="O144" s="219"/>
      <c r="P144" s="219"/>
      <c r="Q144" s="219"/>
      <c r="R144" s="219"/>
      <c r="S144" s="219"/>
      <c r="T144" s="220"/>
      <c r="AT144" s="221" t="s">
        <v>210</v>
      </c>
      <c r="AU144" s="221" t="s">
        <v>86</v>
      </c>
      <c r="AV144" s="14" t="s">
        <v>86</v>
      </c>
      <c r="AW144" s="14" t="s">
        <v>37</v>
      </c>
      <c r="AX144" s="14" t="s">
        <v>84</v>
      </c>
      <c r="AY144" s="221" t="s">
        <v>197</v>
      </c>
    </row>
    <row r="145" spans="1:65" s="2" customFormat="1" ht="33" customHeight="1">
      <c r="A145" s="37"/>
      <c r="B145" s="38"/>
      <c r="C145" s="181" t="s">
        <v>277</v>
      </c>
      <c r="D145" s="181" t="s">
        <v>199</v>
      </c>
      <c r="E145" s="182" t="s">
        <v>1354</v>
      </c>
      <c r="F145" s="183" t="s">
        <v>1355</v>
      </c>
      <c r="G145" s="184" t="s">
        <v>884</v>
      </c>
      <c r="H145" s="185">
        <v>402</v>
      </c>
      <c r="I145" s="186"/>
      <c r="J145" s="187">
        <f>ROUND(I145*H145,2)</f>
        <v>0</v>
      </c>
      <c r="K145" s="183" t="s">
        <v>203</v>
      </c>
      <c r="L145" s="42"/>
      <c r="M145" s="188" t="s">
        <v>19</v>
      </c>
      <c r="N145" s="189" t="s">
        <v>48</v>
      </c>
      <c r="O145" s="67"/>
      <c r="P145" s="190">
        <f>O145*H145</f>
        <v>0</v>
      </c>
      <c r="Q145" s="190">
        <v>0</v>
      </c>
      <c r="R145" s="190">
        <f>Q145*H145</f>
        <v>0</v>
      </c>
      <c r="S145" s="190">
        <v>0</v>
      </c>
      <c r="T145" s="191">
        <f>S145*H145</f>
        <v>0</v>
      </c>
      <c r="U145" s="37"/>
      <c r="V145" s="37"/>
      <c r="W145" s="37"/>
      <c r="X145" s="37"/>
      <c r="Y145" s="37"/>
      <c r="Z145" s="37"/>
      <c r="AA145" s="37"/>
      <c r="AB145" s="37"/>
      <c r="AC145" s="37"/>
      <c r="AD145" s="37"/>
      <c r="AE145" s="37"/>
      <c r="AR145" s="192" t="s">
        <v>204</v>
      </c>
      <c r="AT145" s="192" t="s">
        <v>199</v>
      </c>
      <c r="AU145" s="192" t="s">
        <v>86</v>
      </c>
      <c r="AY145" s="20" t="s">
        <v>197</v>
      </c>
      <c r="BE145" s="193">
        <f>IF(N145="základní",J145,0)</f>
        <v>0</v>
      </c>
      <c r="BF145" s="193">
        <f>IF(N145="snížená",J145,0)</f>
        <v>0</v>
      </c>
      <c r="BG145" s="193">
        <f>IF(N145="zákl. přenesená",J145,0)</f>
        <v>0</v>
      </c>
      <c r="BH145" s="193">
        <f>IF(N145="sníž. přenesená",J145,0)</f>
        <v>0</v>
      </c>
      <c r="BI145" s="193">
        <f>IF(N145="nulová",J145,0)</f>
        <v>0</v>
      </c>
      <c r="BJ145" s="20" t="s">
        <v>84</v>
      </c>
      <c r="BK145" s="193">
        <f>ROUND(I145*H145,2)</f>
        <v>0</v>
      </c>
      <c r="BL145" s="20" t="s">
        <v>204</v>
      </c>
      <c r="BM145" s="192" t="s">
        <v>1356</v>
      </c>
    </row>
    <row r="146" spans="1:65" s="2" customFormat="1" ht="19.5">
      <c r="A146" s="37"/>
      <c r="B146" s="38"/>
      <c r="C146" s="39"/>
      <c r="D146" s="194" t="s">
        <v>206</v>
      </c>
      <c r="E146" s="39"/>
      <c r="F146" s="195" t="s">
        <v>1357</v>
      </c>
      <c r="G146" s="39"/>
      <c r="H146" s="39"/>
      <c r="I146" s="196"/>
      <c r="J146" s="39"/>
      <c r="K146" s="39"/>
      <c r="L146" s="42"/>
      <c r="M146" s="197"/>
      <c r="N146" s="198"/>
      <c r="O146" s="67"/>
      <c r="P146" s="67"/>
      <c r="Q146" s="67"/>
      <c r="R146" s="67"/>
      <c r="S146" s="67"/>
      <c r="T146" s="68"/>
      <c r="U146" s="37"/>
      <c r="V146" s="37"/>
      <c r="W146" s="37"/>
      <c r="X146" s="37"/>
      <c r="Y146" s="37"/>
      <c r="Z146" s="37"/>
      <c r="AA146" s="37"/>
      <c r="AB146" s="37"/>
      <c r="AC146" s="37"/>
      <c r="AD146" s="37"/>
      <c r="AE146" s="37"/>
      <c r="AT146" s="20" t="s">
        <v>206</v>
      </c>
      <c r="AU146" s="20" t="s">
        <v>86</v>
      </c>
    </row>
    <row r="147" spans="1:65" s="2" customFormat="1" ht="11.25">
      <c r="A147" s="37"/>
      <c r="B147" s="38"/>
      <c r="C147" s="39"/>
      <c r="D147" s="199" t="s">
        <v>208</v>
      </c>
      <c r="E147" s="39"/>
      <c r="F147" s="200" t="s">
        <v>1358</v>
      </c>
      <c r="G147" s="39"/>
      <c r="H147" s="39"/>
      <c r="I147" s="196"/>
      <c r="J147" s="39"/>
      <c r="K147" s="39"/>
      <c r="L147" s="42"/>
      <c r="M147" s="197"/>
      <c r="N147" s="198"/>
      <c r="O147" s="67"/>
      <c r="P147" s="67"/>
      <c r="Q147" s="67"/>
      <c r="R147" s="67"/>
      <c r="S147" s="67"/>
      <c r="T147" s="68"/>
      <c r="U147" s="37"/>
      <c r="V147" s="37"/>
      <c r="W147" s="37"/>
      <c r="X147" s="37"/>
      <c r="Y147" s="37"/>
      <c r="Z147" s="37"/>
      <c r="AA147" s="37"/>
      <c r="AB147" s="37"/>
      <c r="AC147" s="37"/>
      <c r="AD147" s="37"/>
      <c r="AE147" s="37"/>
      <c r="AT147" s="20" t="s">
        <v>208</v>
      </c>
      <c r="AU147" s="20" t="s">
        <v>86</v>
      </c>
    </row>
    <row r="148" spans="1:65" s="13" customFormat="1" ht="22.5">
      <c r="B148" s="201"/>
      <c r="C148" s="202"/>
      <c r="D148" s="194" t="s">
        <v>210</v>
      </c>
      <c r="E148" s="203" t="s">
        <v>19</v>
      </c>
      <c r="F148" s="204" t="s">
        <v>1359</v>
      </c>
      <c r="G148" s="202"/>
      <c r="H148" s="203" t="s">
        <v>19</v>
      </c>
      <c r="I148" s="205"/>
      <c r="J148" s="202"/>
      <c r="K148" s="202"/>
      <c r="L148" s="206"/>
      <c r="M148" s="207"/>
      <c r="N148" s="208"/>
      <c r="O148" s="208"/>
      <c r="P148" s="208"/>
      <c r="Q148" s="208"/>
      <c r="R148" s="208"/>
      <c r="S148" s="208"/>
      <c r="T148" s="209"/>
      <c r="AT148" s="210" t="s">
        <v>210</v>
      </c>
      <c r="AU148" s="210" t="s">
        <v>86</v>
      </c>
      <c r="AV148" s="13" t="s">
        <v>84</v>
      </c>
      <c r="AW148" s="13" t="s">
        <v>37</v>
      </c>
      <c r="AX148" s="13" t="s">
        <v>77</v>
      </c>
      <c r="AY148" s="210" t="s">
        <v>197</v>
      </c>
    </row>
    <row r="149" spans="1:65" s="14" customFormat="1" ht="11.25">
      <c r="B149" s="211"/>
      <c r="C149" s="212"/>
      <c r="D149" s="194" t="s">
        <v>210</v>
      </c>
      <c r="E149" s="213" t="s">
        <v>19</v>
      </c>
      <c r="F149" s="214" t="s">
        <v>1561</v>
      </c>
      <c r="G149" s="212"/>
      <c r="H149" s="215">
        <v>202</v>
      </c>
      <c r="I149" s="216"/>
      <c r="J149" s="212"/>
      <c r="K149" s="212"/>
      <c r="L149" s="217"/>
      <c r="M149" s="218"/>
      <c r="N149" s="219"/>
      <c r="O149" s="219"/>
      <c r="P149" s="219"/>
      <c r="Q149" s="219"/>
      <c r="R149" s="219"/>
      <c r="S149" s="219"/>
      <c r="T149" s="220"/>
      <c r="AT149" s="221" t="s">
        <v>210</v>
      </c>
      <c r="AU149" s="221" t="s">
        <v>86</v>
      </c>
      <c r="AV149" s="14" t="s">
        <v>86</v>
      </c>
      <c r="AW149" s="14" t="s">
        <v>37</v>
      </c>
      <c r="AX149" s="14" t="s">
        <v>77</v>
      </c>
      <c r="AY149" s="221" t="s">
        <v>197</v>
      </c>
    </row>
    <row r="150" spans="1:65" s="13" customFormat="1" ht="22.5">
      <c r="B150" s="201"/>
      <c r="C150" s="202"/>
      <c r="D150" s="194" t="s">
        <v>210</v>
      </c>
      <c r="E150" s="203" t="s">
        <v>19</v>
      </c>
      <c r="F150" s="204" t="s">
        <v>1490</v>
      </c>
      <c r="G150" s="202"/>
      <c r="H150" s="203" t="s">
        <v>19</v>
      </c>
      <c r="I150" s="205"/>
      <c r="J150" s="202"/>
      <c r="K150" s="202"/>
      <c r="L150" s="206"/>
      <c r="M150" s="207"/>
      <c r="N150" s="208"/>
      <c r="O150" s="208"/>
      <c r="P150" s="208"/>
      <c r="Q150" s="208"/>
      <c r="R150" s="208"/>
      <c r="S150" s="208"/>
      <c r="T150" s="209"/>
      <c r="AT150" s="210" t="s">
        <v>210</v>
      </c>
      <c r="AU150" s="210" t="s">
        <v>86</v>
      </c>
      <c r="AV150" s="13" t="s">
        <v>84</v>
      </c>
      <c r="AW150" s="13" t="s">
        <v>37</v>
      </c>
      <c r="AX150" s="13" t="s">
        <v>77</v>
      </c>
      <c r="AY150" s="210" t="s">
        <v>197</v>
      </c>
    </row>
    <row r="151" spans="1:65" s="14" customFormat="1" ht="11.25">
      <c r="B151" s="211"/>
      <c r="C151" s="212"/>
      <c r="D151" s="194" t="s">
        <v>210</v>
      </c>
      <c r="E151" s="213" t="s">
        <v>19</v>
      </c>
      <c r="F151" s="214" t="s">
        <v>1562</v>
      </c>
      <c r="G151" s="212"/>
      <c r="H151" s="215">
        <v>200</v>
      </c>
      <c r="I151" s="216"/>
      <c r="J151" s="212"/>
      <c r="K151" s="212"/>
      <c r="L151" s="217"/>
      <c r="M151" s="218"/>
      <c r="N151" s="219"/>
      <c r="O151" s="219"/>
      <c r="P151" s="219"/>
      <c r="Q151" s="219"/>
      <c r="R151" s="219"/>
      <c r="S151" s="219"/>
      <c r="T151" s="220"/>
      <c r="AT151" s="221" t="s">
        <v>210</v>
      </c>
      <c r="AU151" s="221" t="s">
        <v>86</v>
      </c>
      <c r="AV151" s="14" t="s">
        <v>86</v>
      </c>
      <c r="AW151" s="14" t="s">
        <v>37</v>
      </c>
      <c r="AX151" s="14" t="s">
        <v>77</v>
      </c>
      <c r="AY151" s="221" t="s">
        <v>197</v>
      </c>
    </row>
    <row r="152" spans="1:65" s="15" customFormat="1" ht="11.25">
      <c r="B152" s="223"/>
      <c r="C152" s="224"/>
      <c r="D152" s="194" t="s">
        <v>210</v>
      </c>
      <c r="E152" s="225" t="s">
        <v>19</v>
      </c>
      <c r="F152" s="226" t="s">
        <v>295</v>
      </c>
      <c r="G152" s="224"/>
      <c r="H152" s="227">
        <v>402</v>
      </c>
      <c r="I152" s="228"/>
      <c r="J152" s="224"/>
      <c r="K152" s="224"/>
      <c r="L152" s="229"/>
      <c r="M152" s="230"/>
      <c r="N152" s="231"/>
      <c r="O152" s="231"/>
      <c r="P152" s="231"/>
      <c r="Q152" s="231"/>
      <c r="R152" s="231"/>
      <c r="S152" s="231"/>
      <c r="T152" s="232"/>
      <c r="AT152" s="233" t="s">
        <v>210</v>
      </c>
      <c r="AU152" s="233" t="s">
        <v>86</v>
      </c>
      <c r="AV152" s="15" t="s">
        <v>204</v>
      </c>
      <c r="AW152" s="15" t="s">
        <v>37</v>
      </c>
      <c r="AX152" s="15" t="s">
        <v>84</v>
      </c>
      <c r="AY152" s="233" t="s">
        <v>197</v>
      </c>
    </row>
    <row r="153" spans="1:65" s="2" customFormat="1" ht="24.2" customHeight="1">
      <c r="A153" s="37"/>
      <c r="B153" s="38"/>
      <c r="C153" s="181" t="s">
        <v>287</v>
      </c>
      <c r="D153" s="181" t="s">
        <v>199</v>
      </c>
      <c r="E153" s="182" t="s">
        <v>1368</v>
      </c>
      <c r="F153" s="183" t="s">
        <v>1369</v>
      </c>
      <c r="G153" s="184" t="s">
        <v>202</v>
      </c>
      <c r="H153" s="185">
        <v>39</v>
      </c>
      <c r="I153" s="186"/>
      <c r="J153" s="187">
        <f>ROUND(I153*H153,2)</f>
        <v>0</v>
      </c>
      <c r="K153" s="183" t="s">
        <v>203</v>
      </c>
      <c r="L153" s="42"/>
      <c r="M153" s="188" t="s">
        <v>19</v>
      </c>
      <c r="N153" s="189" t="s">
        <v>48</v>
      </c>
      <c r="O153" s="67"/>
      <c r="P153" s="190">
        <f>O153*H153</f>
        <v>0</v>
      </c>
      <c r="Q153" s="190">
        <v>0</v>
      </c>
      <c r="R153" s="190">
        <f>Q153*H153</f>
        <v>0</v>
      </c>
      <c r="S153" s="190">
        <v>0</v>
      </c>
      <c r="T153" s="191">
        <f>S153*H153</f>
        <v>0</v>
      </c>
      <c r="U153" s="37"/>
      <c r="V153" s="37"/>
      <c r="W153" s="37"/>
      <c r="X153" s="37"/>
      <c r="Y153" s="37"/>
      <c r="Z153" s="37"/>
      <c r="AA153" s="37"/>
      <c r="AB153" s="37"/>
      <c r="AC153" s="37"/>
      <c r="AD153" s="37"/>
      <c r="AE153" s="37"/>
      <c r="AR153" s="192" t="s">
        <v>204</v>
      </c>
      <c r="AT153" s="192" t="s">
        <v>199</v>
      </c>
      <c r="AU153" s="192" t="s">
        <v>86</v>
      </c>
      <c r="AY153" s="20" t="s">
        <v>197</v>
      </c>
      <c r="BE153" s="193">
        <f>IF(N153="základní",J153,0)</f>
        <v>0</v>
      </c>
      <c r="BF153" s="193">
        <f>IF(N153="snížená",J153,0)</f>
        <v>0</v>
      </c>
      <c r="BG153" s="193">
        <f>IF(N153="zákl. přenesená",J153,0)</f>
        <v>0</v>
      </c>
      <c r="BH153" s="193">
        <f>IF(N153="sníž. přenesená",J153,0)</f>
        <v>0</v>
      </c>
      <c r="BI153" s="193">
        <f>IF(N153="nulová",J153,0)</f>
        <v>0</v>
      </c>
      <c r="BJ153" s="20" t="s">
        <v>84</v>
      </c>
      <c r="BK153" s="193">
        <f>ROUND(I153*H153,2)</f>
        <v>0</v>
      </c>
      <c r="BL153" s="20" t="s">
        <v>204</v>
      </c>
      <c r="BM153" s="192" t="s">
        <v>1370</v>
      </c>
    </row>
    <row r="154" spans="1:65" s="2" customFormat="1" ht="19.5">
      <c r="A154" s="37"/>
      <c r="B154" s="38"/>
      <c r="C154" s="39"/>
      <c r="D154" s="194" t="s">
        <v>206</v>
      </c>
      <c r="E154" s="39"/>
      <c r="F154" s="195" t="s">
        <v>1371</v>
      </c>
      <c r="G154" s="39"/>
      <c r="H154" s="39"/>
      <c r="I154" s="196"/>
      <c r="J154" s="39"/>
      <c r="K154" s="39"/>
      <c r="L154" s="42"/>
      <c r="M154" s="197"/>
      <c r="N154" s="198"/>
      <c r="O154" s="67"/>
      <c r="P154" s="67"/>
      <c r="Q154" s="67"/>
      <c r="R154" s="67"/>
      <c r="S154" s="67"/>
      <c r="T154" s="68"/>
      <c r="U154" s="37"/>
      <c r="V154" s="37"/>
      <c r="W154" s="37"/>
      <c r="X154" s="37"/>
      <c r="Y154" s="37"/>
      <c r="Z154" s="37"/>
      <c r="AA154" s="37"/>
      <c r="AB154" s="37"/>
      <c r="AC154" s="37"/>
      <c r="AD154" s="37"/>
      <c r="AE154" s="37"/>
      <c r="AT154" s="20" t="s">
        <v>206</v>
      </c>
      <c r="AU154" s="20" t="s">
        <v>86</v>
      </c>
    </row>
    <row r="155" spans="1:65" s="2" customFormat="1" ht="11.25">
      <c r="A155" s="37"/>
      <c r="B155" s="38"/>
      <c r="C155" s="39"/>
      <c r="D155" s="199" t="s">
        <v>208</v>
      </c>
      <c r="E155" s="39"/>
      <c r="F155" s="200" t="s">
        <v>1372</v>
      </c>
      <c r="G155" s="39"/>
      <c r="H155" s="39"/>
      <c r="I155" s="196"/>
      <c r="J155" s="39"/>
      <c r="K155" s="39"/>
      <c r="L155" s="42"/>
      <c r="M155" s="197"/>
      <c r="N155" s="198"/>
      <c r="O155" s="67"/>
      <c r="P155" s="67"/>
      <c r="Q155" s="67"/>
      <c r="R155" s="67"/>
      <c r="S155" s="67"/>
      <c r="T155" s="68"/>
      <c r="U155" s="37"/>
      <c r="V155" s="37"/>
      <c r="W155" s="37"/>
      <c r="X155" s="37"/>
      <c r="Y155" s="37"/>
      <c r="Z155" s="37"/>
      <c r="AA155" s="37"/>
      <c r="AB155" s="37"/>
      <c r="AC155" s="37"/>
      <c r="AD155" s="37"/>
      <c r="AE155" s="37"/>
      <c r="AT155" s="20" t="s">
        <v>208</v>
      </c>
      <c r="AU155" s="20" t="s">
        <v>86</v>
      </c>
    </row>
    <row r="156" spans="1:65" s="13" customFormat="1" ht="11.25">
      <c r="B156" s="201"/>
      <c r="C156" s="202"/>
      <c r="D156" s="194" t="s">
        <v>210</v>
      </c>
      <c r="E156" s="203" t="s">
        <v>19</v>
      </c>
      <c r="F156" s="204" t="s">
        <v>1563</v>
      </c>
      <c r="G156" s="202"/>
      <c r="H156" s="203" t="s">
        <v>19</v>
      </c>
      <c r="I156" s="205"/>
      <c r="J156" s="202"/>
      <c r="K156" s="202"/>
      <c r="L156" s="206"/>
      <c r="M156" s="207"/>
      <c r="N156" s="208"/>
      <c r="O156" s="208"/>
      <c r="P156" s="208"/>
      <c r="Q156" s="208"/>
      <c r="R156" s="208"/>
      <c r="S156" s="208"/>
      <c r="T156" s="209"/>
      <c r="AT156" s="210" t="s">
        <v>210</v>
      </c>
      <c r="AU156" s="210" t="s">
        <v>86</v>
      </c>
      <c r="AV156" s="13" t="s">
        <v>84</v>
      </c>
      <c r="AW156" s="13" t="s">
        <v>37</v>
      </c>
      <c r="AX156" s="13" t="s">
        <v>77</v>
      </c>
      <c r="AY156" s="210" t="s">
        <v>197</v>
      </c>
    </row>
    <row r="157" spans="1:65" s="14" customFormat="1" ht="11.25">
      <c r="B157" s="211"/>
      <c r="C157" s="212"/>
      <c r="D157" s="194" t="s">
        <v>210</v>
      </c>
      <c r="E157" s="213" t="s">
        <v>19</v>
      </c>
      <c r="F157" s="214" t="s">
        <v>1549</v>
      </c>
      <c r="G157" s="212"/>
      <c r="H157" s="215">
        <v>39</v>
      </c>
      <c r="I157" s="216"/>
      <c r="J157" s="212"/>
      <c r="K157" s="212"/>
      <c r="L157" s="217"/>
      <c r="M157" s="218"/>
      <c r="N157" s="219"/>
      <c r="O157" s="219"/>
      <c r="P157" s="219"/>
      <c r="Q157" s="219"/>
      <c r="R157" s="219"/>
      <c r="S157" s="219"/>
      <c r="T157" s="220"/>
      <c r="AT157" s="221" t="s">
        <v>210</v>
      </c>
      <c r="AU157" s="221" t="s">
        <v>86</v>
      </c>
      <c r="AV157" s="14" t="s">
        <v>86</v>
      </c>
      <c r="AW157" s="14" t="s">
        <v>37</v>
      </c>
      <c r="AX157" s="14" t="s">
        <v>84</v>
      </c>
      <c r="AY157" s="221" t="s">
        <v>197</v>
      </c>
    </row>
    <row r="158" spans="1:65" s="2" customFormat="1" ht="16.5" customHeight="1">
      <c r="A158" s="37"/>
      <c r="B158" s="38"/>
      <c r="C158" s="181" t="s">
        <v>8</v>
      </c>
      <c r="D158" s="181" t="s">
        <v>199</v>
      </c>
      <c r="E158" s="182" t="s">
        <v>1493</v>
      </c>
      <c r="F158" s="183" t="s">
        <v>1494</v>
      </c>
      <c r="G158" s="184" t="s">
        <v>884</v>
      </c>
      <c r="H158" s="185">
        <v>200</v>
      </c>
      <c r="I158" s="186"/>
      <c r="J158" s="187">
        <f>ROUND(I158*H158,2)</f>
        <v>0</v>
      </c>
      <c r="K158" s="183" t="s">
        <v>203</v>
      </c>
      <c r="L158" s="42"/>
      <c r="M158" s="188" t="s">
        <v>19</v>
      </c>
      <c r="N158" s="189" t="s">
        <v>48</v>
      </c>
      <c r="O158" s="67"/>
      <c r="P158" s="190">
        <f>O158*H158</f>
        <v>0</v>
      </c>
      <c r="Q158" s="190">
        <v>0</v>
      </c>
      <c r="R158" s="190">
        <f>Q158*H158</f>
        <v>0</v>
      </c>
      <c r="S158" s="190">
        <v>0</v>
      </c>
      <c r="T158" s="191">
        <f>S158*H158</f>
        <v>0</v>
      </c>
      <c r="U158" s="37"/>
      <c r="V158" s="37"/>
      <c r="W158" s="37"/>
      <c r="X158" s="37"/>
      <c r="Y158" s="37"/>
      <c r="Z158" s="37"/>
      <c r="AA158" s="37"/>
      <c r="AB158" s="37"/>
      <c r="AC158" s="37"/>
      <c r="AD158" s="37"/>
      <c r="AE158" s="37"/>
      <c r="AR158" s="192" t="s">
        <v>204</v>
      </c>
      <c r="AT158" s="192" t="s">
        <v>199</v>
      </c>
      <c r="AU158" s="192" t="s">
        <v>86</v>
      </c>
      <c r="AY158" s="20" t="s">
        <v>197</v>
      </c>
      <c r="BE158" s="193">
        <f>IF(N158="základní",J158,0)</f>
        <v>0</v>
      </c>
      <c r="BF158" s="193">
        <f>IF(N158="snížená",J158,0)</f>
        <v>0</v>
      </c>
      <c r="BG158" s="193">
        <f>IF(N158="zákl. přenesená",J158,0)</f>
        <v>0</v>
      </c>
      <c r="BH158" s="193">
        <f>IF(N158="sníž. přenesená",J158,0)</f>
        <v>0</v>
      </c>
      <c r="BI158" s="193">
        <f>IF(N158="nulová",J158,0)</f>
        <v>0</v>
      </c>
      <c r="BJ158" s="20" t="s">
        <v>84</v>
      </c>
      <c r="BK158" s="193">
        <f>ROUND(I158*H158,2)</f>
        <v>0</v>
      </c>
      <c r="BL158" s="20" t="s">
        <v>204</v>
      </c>
      <c r="BM158" s="192" t="s">
        <v>1495</v>
      </c>
    </row>
    <row r="159" spans="1:65" s="2" customFormat="1" ht="19.5">
      <c r="A159" s="37"/>
      <c r="B159" s="38"/>
      <c r="C159" s="39"/>
      <c r="D159" s="194" t="s">
        <v>206</v>
      </c>
      <c r="E159" s="39"/>
      <c r="F159" s="195" t="s">
        <v>1496</v>
      </c>
      <c r="G159" s="39"/>
      <c r="H159" s="39"/>
      <c r="I159" s="196"/>
      <c r="J159" s="39"/>
      <c r="K159" s="39"/>
      <c r="L159" s="42"/>
      <c r="M159" s="197"/>
      <c r="N159" s="198"/>
      <c r="O159" s="67"/>
      <c r="P159" s="67"/>
      <c r="Q159" s="67"/>
      <c r="R159" s="67"/>
      <c r="S159" s="67"/>
      <c r="T159" s="68"/>
      <c r="U159" s="37"/>
      <c r="V159" s="37"/>
      <c r="W159" s="37"/>
      <c r="X159" s="37"/>
      <c r="Y159" s="37"/>
      <c r="Z159" s="37"/>
      <c r="AA159" s="37"/>
      <c r="AB159" s="37"/>
      <c r="AC159" s="37"/>
      <c r="AD159" s="37"/>
      <c r="AE159" s="37"/>
      <c r="AT159" s="20" t="s">
        <v>206</v>
      </c>
      <c r="AU159" s="20" t="s">
        <v>86</v>
      </c>
    </row>
    <row r="160" spans="1:65" s="2" customFormat="1" ht="11.25">
      <c r="A160" s="37"/>
      <c r="B160" s="38"/>
      <c r="C160" s="39"/>
      <c r="D160" s="199" t="s">
        <v>208</v>
      </c>
      <c r="E160" s="39"/>
      <c r="F160" s="200" t="s">
        <v>1497</v>
      </c>
      <c r="G160" s="39"/>
      <c r="H160" s="39"/>
      <c r="I160" s="196"/>
      <c r="J160" s="39"/>
      <c r="K160" s="39"/>
      <c r="L160" s="42"/>
      <c r="M160" s="197"/>
      <c r="N160" s="198"/>
      <c r="O160" s="67"/>
      <c r="P160" s="67"/>
      <c r="Q160" s="67"/>
      <c r="R160" s="67"/>
      <c r="S160" s="67"/>
      <c r="T160" s="68"/>
      <c r="U160" s="37"/>
      <c r="V160" s="37"/>
      <c r="W160" s="37"/>
      <c r="X160" s="37"/>
      <c r="Y160" s="37"/>
      <c r="Z160" s="37"/>
      <c r="AA160" s="37"/>
      <c r="AB160" s="37"/>
      <c r="AC160" s="37"/>
      <c r="AD160" s="37"/>
      <c r="AE160" s="37"/>
      <c r="AT160" s="20" t="s">
        <v>208</v>
      </c>
      <c r="AU160" s="20" t="s">
        <v>86</v>
      </c>
    </row>
    <row r="161" spans="1:65" s="13" customFormat="1" ht="11.25">
      <c r="B161" s="201"/>
      <c r="C161" s="202"/>
      <c r="D161" s="194" t="s">
        <v>210</v>
      </c>
      <c r="E161" s="203" t="s">
        <v>19</v>
      </c>
      <c r="F161" s="204" t="s">
        <v>1564</v>
      </c>
      <c r="G161" s="202"/>
      <c r="H161" s="203" t="s">
        <v>19</v>
      </c>
      <c r="I161" s="205"/>
      <c r="J161" s="202"/>
      <c r="K161" s="202"/>
      <c r="L161" s="206"/>
      <c r="M161" s="207"/>
      <c r="N161" s="208"/>
      <c r="O161" s="208"/>
      <c r="P161" s="208"/>
      <c r="Q161" s="208"/>
      <c r="R161" s="208"/>
      <c r="S161" s="208"/>
      <c r="T161" s="209"/>
      <c r="AT161" s="210" t="s">
        <v>210</v>
      </c>
      <c r="AU161" s="210" t="s">
        <v>86</v>
      </c>
      <c r="AV161" s="13" t="s">
        <v>84</v>
      </c>
      <c r="AW161" s="13" t="s">
        <v>37</v>
      </c>
      <c r="AX161" s="13" t="s">
        <v>77</v>
      </c>
      <c r="AY161" s="210" t="s">
        <v>197</v>
      </c>
    </row>
    <row r="162" spans="1:65" s="14" customFormat="1" ht="11.25">
      <c r="B162" s="211"/>
      <c r="C162" s="212"/>
      <c r="D162" s="194" t="s">
        <v>210</v>
      </c>
      <c r="E162" s="213" t="s">
        <v>19</v>
      </c>
      <c r="F162" s="214" t="s">
        <v>1565</v>
      </c>
      <c r="G162" s="212"/>
      <c r="H162" s="215">
        <v>200</v>
      </c>
      <c r="I162" s="216"/>
      <c r="J162" s="212"/>
      <c r="K162" s="212"/>
      <c r="L162" s="217"/>
      <c r="M162" s="218"/>
      <c r="N162" s="219"/>
      <c r="O162" s="219"/>
      <c r="P162" s="219"/>
      <c r="Q162" s="219"/>
      <c r="R162" s="219"/>
      <c r="S162" s="219"/>
      <c r="T162" s="220"/>
      <c r="AT162" s="221" t="s">
        <v>210</v>
      </c>
      <c r="AU162" s="221" t="s">
        <v>86</v>
      </c>
      <c r="AV162" s="14" t="s">
        <v>86</v>
      </c>
      <c r="AW162" s="14" t="s">
        <v>37</v>
      </c>
      <c r="AX162" s="14" t="s">
        <v>84</v>
      </c>
      <c r="AY162" s="221" t="s">
        <v>197</v>
      </c>
    </row>
    <row r="163" spans="1:65" s="2" customFormat="1" ht="24.2" customHeight="1">
      <c r="A163" s="37"/>
      <c r="B163" s="38"/>
      <c r="C163" s="181" t="s">
        <v>303</v>
      </c>
      <c r="D163" s="181" t="s">
        <v>199</v>
      </c>
      <c r="E163" s="182" t="s">
        <v>1374</v>
      </c>
      <c r="F163" s="183" t="s">
        <v>1375</v>
      </c>
      <c r="G163" s="184" t="s">
        <v>884</v>
      </c>
      <c r="H163" s="185">
        <v>202</v>
      </c>
      <c r="I163" s="186"/>
      <c r="J163" s="187">
        <f>ROUND(I163*H163,2)</f>
        <v>0</v>
      </c>
      <c r="K163" s="183" t="s">
        <v>203</v>
      </c>
      <c r="L163" s="42"/>
      <c r="M163" s="188" t="s">
        <v>19</v>
      </c>
      <c r="N163" s="189" t="s">
        <v>48</v>
      </c>
      <c r="O163" s="67"/>
      <c r="P163" s="190">
        <f>O163*H163</f>
        <v>0</v>
      </c>
      <c r="Q163" s="190">
        <v>0</v>
      </c>
      <c r="R163" s="190">
        <f>Q163*H163</f>
        <v>0</v>
      </c>
      <c r="S163" s="190">
        <v>0</v>
      </c>
      <c r="T163" s="191">
        <f>S163*H163</f>
        <v>0</v>
      </c>
      <c r="U163" s="37"/>
      <c r="V163" s="37"/>
      <c r="W163" s="37"/>
      <c r="X163" s="37"/>
      <c r="Y163" s="37"/>
      <c r="Z163" s="37"/>
      <c r="AA163" s="37"/>
      <c r="AB163" s="37"/>
      <c r="AC163" s="37"/>
      <c r="AD163" s="37"/>
      <c r="AE163" s="37"/>
      <c r="AR163" s="192" t="s">
        <v>204</v>
      </c>
      <c r="AT163" s="192" t="s">
        <v>199</v>
      </c>
      <c r="AU163" s="192" t="s">
        <v>86</v>
      </c>
      <c r="AY163" s="20" t="s">
        <v>197</v>
      </c>
      <c r="BE163" s="193">
        <f>IF(N163="základní",J163,0)</f>
        <v>0</v>
      </c>
      <c r="BF163" s="193">
        <f>IF(N163="snížená",J163,0)</f>
        <v>0</v>
      </c>
      <c r="BG163" s="193">
        <f>IF(N163="zákl. přenesená",J163,0)</f>
        <v>0</v>
      </c>
      <c r="BH163" s="193">
        <f>IF(N163="sníž. přenesená",J163,0)</f>
        <v>0</v>
      </c>
      <c r="BI163" s="193">
        <f>IF(N163="nulová",J163,0)</f>
        <v>0</v>
      </c>
      <c r="BJ163" s="20" t="s">
        <v>84</v>
      </c>
      <c r="BK163" s="193">
        <f>ROUND(I163*H163,2)</f>
        <v>0</v>
      </c>
      <c r="BL163" s="20" t="s">
        <v>204</v>
      </c>
      <c r="BM163" s="192" t="s">
        <v>1376</v>
      </c>
    </row>
    <row r="164" spans="1:65" s="2" customFormat="1" ht="29.25">
      <c r="A164" s="37"/>
      <c r="B164" s="38"/>
      <c r="C164" s="39"/>
      <c r="D164" s="194" t="s">
        <v>206</v>
      </c>
      <c r="E164" s="39"/>
      <c r="F164" s="195" t="s">
        <v>1377</v>
      </c>
      <c r="G164" s="39"/>
      <c r="H164" s="39"/>
      <c r="I164" s="196"/>
      <c r="J164" s="39"/>
      <c r="K164" s="39"/>
      <c r="L164" s="42"/>
      <c r="M164" s="197"/>
      <c r="N164" s="198"/>
      <c r="O164" s="67"/>
      <c r="P164" s="67"/>
      <c r="Q164" s="67"/>
      <c r="R164" s="67"/>
      <c r="S164" s="67"/>
      <c r="T164" s="68"/>
      <c r="U164" s="37"/>
      <c r="V164" s="37"/>
      <c r="W164" s="37"/>
      <c r="X164" s="37"/>
      <c r="Y164" s="37"/>
      <c r="Z164" s="37"/>
      <c r="AA164" s="37"/>
      <c r="AB164" s="37"/>
      <c r="AC164" s="37"/>
      <c r="AD164" s="37"/>
      <c r="AE164" s="37"/>
      <c r="AT164" s="20" t="s">
        <v>206</v>
      </c>
      <c r="AU164" s="20" t="s">
        <v>86</v>
      </c>
    </row>
    <row r="165" spans="1:65" s="2" customFormat="1" ht="11.25">
      <c r="A165" s="37"/>
      <c r="B165" s="38"/>
      <c r="C165" s="39"/>
      <c r="D165" s="199" t="s">
        <v>208</v>
      </c>
      <c r="E165" s="39"/>
      <c r="F165" s="200" t="s">
        <v>1378</v>
      </c>
      <c r="G165" s="39"/>
      <c r="H165" s="39"/>
      <c r="I165" s="196"/>
      <c r="J165" s="39"/>
      <c r="K165" s="39"/>
      <c r="L165" s="42"/>
      <c r="M165" s="197"/>
      <c r="N165" s="198"/>
      <c r="O165" s="67"/>
      <c r="P165" s="67"/>
      <c r="Q165" s="67"/>
      <c r="R165" s="67"/>
      <c r="S165" s="67"/>
      <c r="T165" s="68"/>
      <c r="U165" s="37"/>
      <c r="V165" s="37"/>
      <c r="W165" s="37"/>
      <c r="X165" s="37"/>
      <c r="Y165" s="37"/>
      <c r="Z165" s="37"/>
      <c r="AA165" s="37"/>
      <c r="AB165" s="37"/>
      <c r="AC165" s="37"/>
      <c r="AD165" s="37"/>
      <c r="AE165" s="37"/>
      <c r="AT165" s="20" t="s">
        <v>208</v>
      </c>
      <c r="AU165" s="20" t="s">
        <v>86</v>
      </c>
    </row>
    <row r="166" spans="1:65" s="13" customFormat="1" ht="11.25">
      <c r="B166" s="201"/>
      <c r="C166" s="202"/>
      <c r="D166" s="194" t="s">
        <v>210</v>
      </c>
      <c r="E166" s="203" t="s">
        <v>19</v>
      </c>
      <c r="F166" s="204" t="s">
        <v>1566</v>
      </c>
      <c r="G166" s="202"/>
      <c r="H166" s="203" t="s">
        <v>19</v>
      </c>
      <c r="I166" s="205"/>
      <c r="J166" s="202"/>
      <c r="K166" s="202"/>
      <c r="L166" s="206"/>
      <c r="M166" s="207"/>
      <c r="N166" s="208"/>
      <c r="O166" s="208"/>
      <c r="P166" s="208"/>
      <c r="Q166" s="208"/>
      <c r="R166" s="208"/>
      <c r="S166" s="208"/>
      <c r="T166" s="209"/>
      <c r="AT166" s="210" t="s">
        <v>210</v>
      </c>
      <c r="AU166" s="210" t="s">
        <v>86</v>
      </c>
      <c r="AV166" s="13" t="s">
        <v>84</v>
      </c>
      <c r="AW166" s="13" t="s">
        <v>37</v>
      </c>
      <c r="AX166" s="13" t="s">
        <v>77</v>
      </c>
      <c r="AY166" s="210" t="s">
        <v>197</v>
      </c>
    </row>
    <row r="167" spans="1:65" s="14" customFormat="1" ht="11.25">
      <c r="B167" s="211"/>
      <c r="C167" s="212"/>
      <c r="D167" s="194" t="s">
        <v>210</v>
      </c>
      <c r="E167" s="213" t="s">
        <v>19</v>
      </c>
      <c r="F167" s="214" t="s">
        <v>103</v>
      </c>
      <c r="G167" s="212"/>
      <c r="H167" s="215">
        <v>202</v>
      </c>
      <c r="I167" s="216"/>
      <c r="J167" s="212"/>
      <c r="K167" s="212"/>
      <c r="L167" s="217"/>
      <c r="M167" s="218"/>
      <c r="N167" s="219"/>
      <c r="O167" s="219"/>
      <c r="P167" s="219"/>
      <c r="Q167" s="219"/>
      <c r="R167" s="219"/>
      <c r="S167" s="219"/>
      <c r="T167" s="220"/>
      <c r="AT167" s="221" t="s">
        <v>210</v>
      </c>
      <c r="AU167" s="221" t="s">
        <v>86</v>
      </c>
      <c r="AV167" s="14" t="s">
        <v>86</v>
      </c>
      <c r="AW167" s="14" t="s">
        <v>37</v>
      </c>
      <c r="AX167" s="14" t="s">
        <v>84</v>
      </c>
      <c r="AY167" s="221" t="s">
        <v>197</v>
      </c>
    </row>
    <row r="168" spans="1:65" s="2" customFormat="1" ht="21.75" customHeight="1">
      <c r="A168" s="37"/>
      <c r="B168" s="38"/>
      <c r="C168" s="181" t="s">
        <v>310</v>
      </c>
      <c r="D168" s="181" t="s">
        <v>199</v>
      </c>
      <c r="E168" s="182" t="s">
        <v>1380</v>
      </c>
      <c r="F168" s="183" t="s">
        <v>1381</v>
      </c>
      <c r="G168" s="184" t="s">
        <v>202</v>
      </c>
      <c r="H168" s="185">
        <v>39</v>
      </c>
      <c r="I168" s="186"/>
      <c r="J168" s="187">
        <f>ROUND(I168*H168,2)</f>
        <v>0</v>
      </c>
      <c r="K168" s="183" t="s">
        <v>203</v>
      </c>
      <c r="L168" s="42"/>
      <c r="M168" s="188" t="s">
        <v>19</v>
      </c>
      <c r="N168" s="189" t="s">
        <v>48</v>
      </c>
      <c r="O168" s="67"/>
      <c r="P168" s="190">
        <f>O168*H168</f>
        <v>0</v>
      </c>
      <c r="Q168" s="190">
        <v>0</v>
      </c>
      <c r="R168" s="190">
        <f>Q168*H168</f>
        <v>0</v>
      </c>
      <c r="S168" s="190">
        <v>0</v>
      </c>
      <c r="T168" s="191">
        <f>S168*H168</f>
        <v>0</v>
      </c>
      <c r="U168" s="37"/>
      <c r="V168" s="37"/>
      <c r="W168" s="37"/>
      <c r="X168" s="37"/>
      <c r="Y168" s="37"/>
      <c r="Z168" s="37"/>
      <c r="AA168" s="37"/>
      <c r="AB168" s="37"/>
      <c r="AC168" s="37"/>
      <c r="AD168" s="37"/>
      <c r="AE168" s="37"/>
      <c r="AR168" s="192" t="s">
        <v>204</v>
      </c>
      <c r="AT168" s="192" t="s">
        <v>199</v>
      </c>
      <c r="AU168" s="192" t="s">
        <v>86</v>
      </c>
      <c r="AY168" s="20" t="s">
        <v>197</v>
      </c>
      <c r="BE168" s="193">
        <f>IF(N168="základní",J168,0)</f>
        <v>0</v>
      </c>
      <c r="BF168" s="193">
        <f>IF(N168="snížená",J168,0)</f>
        <v>0</v>
      </c>
      <c r="BG168" s="193">
        <f>IF(N168="zákl. přenesená",J168,0)</f>
        <v>0</v>
      </c>
      <c r="BH168" s="193">
        <f>IF(N168="sníž. přenesená",J168,0)</f>
        <v>0</v>
      </c>
      <c r="BI168" s="193">
        <f>IF(N168="nulová",J168,0)</f>
        <v>0</v>
      </c>
      <c r="BJ168" s="20" t="s">
        <v>84</v>
      </c>
      <c r="BK168" s="193">
        <f>ROUND(I168*H168,2)</f>
        <v>0</v>
      </c>
      <c r="BL168" s="20" t="s">
        <v>204</v>
      </c>
      <c r="BM168" s="192" t="s">
        <v>1567</v>
      </c>
    </row>
    <row r="169" spans="1:65" s="2" customFormat="1" ht="11.25">
      <c r="A169" s="37"/>
      <c r="B169" s="38"/>
      <c r="C169" s="39"/>
      <c r="D169" s="194" t="s">
        <v>206</v>
      </c>
      <c r="E169" s="39"/>
      <c r="F169" s="195" t="s">
        <v>1383</v>
      </c>
      <c r="G169" s="39"/>
      <c r="H169" s="39"/>
      <c r="I169" s="196"/>
      <c r="J169" s="39"/>
      <c r="K169" s="39"/>
      <c r="L169" s="42"/>
      <c r="M169" s="197"/>
      <c r="N169" s="198"/>
      <c r="O169" s="67"/>
      <c r="P169" s="67"/>
      <c r="Q169" s="67"/>
      <c r="R169" s="67"/>
      <c r="S169" s="67"/>
      <c r="T169" s="68"/>
      <c r="U169" s="37"/>
      <c r="V169" s="37"/>
      <c r="W169" s="37"/>
      <c r="X169" s="37"/>
      <c r="Y169" s="37"/>
      <c r="Z169" s="37"/>
      <c r="AA169" s="37"/>
      <c r="AB169" s="37"/>
      <c r="AC169" s="37"/>
      <c r="AD169" s="37"/>
      <c r="AE169" s="37"/>
      <c r="AT169" s="20" t="s">
        <v>206</v>
      </c>
      <c r="AU169" s="20" t="s">
        <v>86</v>
      </c>
    </row>
    <row r="170" spans="1:65" s="2" customFormat="1" ht="11.25">
      <c r="A170" s="37"/>
      <c r="B170" s="38"/>
      <c r="C170" s="39"/>
      <c r="D170" s="199" t="s">
        <v>208</v>
      </c>
      <c r="E170" s="39"/>
      <c r="F170" s="200" t="s">
        <v>1384</v>
      </c>
      <c r="G170" s="39"/>
      <c r="H170" s="39"/>
      <c r="I170" s="196"/>
      <c r="J170" s="39"/>
      <c r="K170" s="39"/>
      <c r="L170" s="42"/>
      <c r="M170" s="197"/>
      <c r="N170" s="198"/>
      <c r="O170" s="67"/>
      <c r="P170" s="67"/>
      <c r="Q170" s="67"/>
      <c r="R170" s="67"/>
      <c r="S170" s="67"/>
      <c r="T170" s="68"/>
      <c r="U170" s="37"/>
      <c r="V170" s="37"/>
      <c r="W170" s="37"/>
      <c r="X170" s="37"/>
      <c r="Y170" s="37"/>
      <c r="Z170" s="37"/>
      <c r="AA170" s="37"/>
      <c r="AB170" s="37"/>
      <c r="AC170" s="37"/>
      <c r="AD170" s="37"/>
      <c r="AE170" s="37"/>
      <c r="AT170" s="20" t="s">
        <v>208</v>
      </c>
      <c r="AU170" s="20" t="s">
        <v>86</v>
      </c>
    </row>
    <row r="171" spans="1:65" s="13" customFormat="1" ht="22.5">
      <c r="B171" s="201"/>
      <c r="C171" s="202"/>
      <c r="D171" s="194" t="s">
        <v>210</v>
      </c>
      <c r="E171" s="203" t="s">
        <v>19</v>
      </c>
      <c r="F171" s="204" t="s">
        <v>1568</v>
      </c>
      <c r="G171" s="202"/>
      <c r="H171" s="203" t="s">
        <v>19</v>
      </c>
      <c r="I171" s="205"/>
      <c r="J171" s="202"/>
      <c r="K171" s="202"/>
      <c r="L171" s="206"/>
      <c r="M171" s="207"/>
      <c r="N171" s="208"/>
      <c r="O171" s="208"/>
      <c r="P171" s="208"/>
      <c r="Q171" s="208"/>
      <c r="R171" s="208"/>
      <c r="S171" s="208"/>
      <c r="T171" s="209"/>
      <c r="AT171" s="210" t="s">
        <v>210</v>
      </c>
      <c r="AU171" s="210" t="s">
        <v>86</v>
      </c>
      <c r="AV171" s="13" t="s">
        <v>84</v>
      </c>
      <c r="AW171" s="13" t="s">
        <v>37</v>
      </c>
      <c r="AX171" s="13" t="s">
        <v>77</v>
      </c>
      <c r="AY171" s="210" t="s">
        <v>197</v>
      </c>
    </row>
    <row r="172" spans="1:65" s="14" customFormat="1" ht="11.25">
      <c r="B172" s="211"/>
      <c r="C172" s="212"/>
      <c r="D172" s="194" t="s">
        <v>210</v>
      </c>
      <c r="E172" s="213" t="s">
        <v>19</v>
      </c>
      <c r="F172" s="214" t="s">
        <v>1549</v>
      </c>
      <c r="G172" s="212"/>
      <c r="H172" s="215">
        <v>39</v>
      </c>
      <c r="I172" s="216"/>
      <c r="J172" s="212"/>
      <c r="K172" s="212"/>
      <c r="L172" s="217"/>
      <c r="M172" s="218"/>
      <c r="N172" s="219"/>
      <c r="O172" s="219"/>
      <c r="P172" s="219"/>
      <c r="Q172" s="219"/>
      <c r="R172" s="219"/>
      <c r="S172" s="219"/>
      <c r="T172" s="220"/>
      <c r="AT172" s="221" t="s">
        <v>210</v>
      </c>
      <c r="AU172" s="221" t="s">
        <v>86</v>
      </c>
      <c r="AV172" s="14" t="s">
        <v>86</v>
      </c>
      <c r="AW172" s="14" t="s">
        <v>37</v>
      </c>
      <c r="AX172" s="14" t="s">
        <v>84</v>
      </c>
      <c r="AY172" s="221" t="s">
        <v>197</v>
      </c>
    </row>
    <row r="173" spans="1:65" s="2" customFormat="1" ht="24.2" customHeight="1">
      <c r="A173" s="37"/>
      <c r="B173" s="38"/>
      <c r="C173" s="181" t="s">
        <v>320</v>
      </c>
      <c r="D173" s="181" t="s">
        <v>199</v>
      </c>
      <c r="E173" s="182" t="s">
        <v>1386</v>
      </c>
      <c r="F173" s="183" t="s">
        <v>1387</v>
      </c>
      <c r="G173" s="184" t="s">
        <v>202</v>
      </c>
      <c r="H173" s="185">
        <v>39</v>
      </c>
      <c r="I173" s="186"/>
      <c r="J173" s="187">
        <f>ROUND(I173*H173,2)</f>
        <v>0</v>
      </c>
      <c r="K173" s="183" t="s">
        <v>203</v>
      </c>
      <c r="L173" s="42"/>
      <c r="M173" s="188" t="s">
        <v>19</v>
      </c>
      <c r="N173" s="189" t="s">
        <v>48</v>
      </c>
      <c r="O173" s="67"/>
      <c r="P173" s="190">
        <f>O173*H173</f>
        <v>0</v>
      </c>
      <c r="Q173" s="190">
        <v>0</v>
      </c>
      <c r="R173" s="190">
        <f>Q173*H173</f>
        <v>0</v>
      </c>
      <c r="S173" s="190">
        <v>0</v>
      </c>
      <c r="T173" s="191">
        <f>S173*H173</f>
        <v>0</v>
      </c>
      <c r="U173" s="37"/>
      <c r="V173" s="37"/>
      <c r="W173" s="37"/>
      <c r="X173" s="37"/>
      <c r="Y173" s="37"/>
      <c r="Z173" s="37"/>
      <c r="AA173" s="37"/>
      <c r="AB173" s="37"/>
      <c r="AC173" s="37"/>
      <c r="AD173" s="37"/>
      <c r="AE173" s="37"/>
      <c r="AR173" s="192" t="s">
        <v>204</v>
      </c>
      <c r="AT173" s="192" t="s">
        <v>199</v>
      </c>
      <c r="AU173" s="192" t="s">
        <v>86</v>
      </c>
      <c r="AY173" s="20" t="s">
        <v>197</v>
      </c>
      <c r="BE173" s="193">
        <f>IF(N173="základní",J173,0)</f>
        <v>0</v>
      </c>
      <c r="BF173" s="193">
        <f>IF(N173="snížená",J173,0)</f>
        <v>0</v>
      </c>
      <c r="BG173" s="193">
        <f>IF(N173="zákl. přenesená",J173,0)</f>
        <v>0</v>
      </c>
      <c r="BH173" s="193">
        <f>IF(N173="sníž. přenesená",J173,0)</f>
        <v>0</v>
      </c>
      <c r="BI173" s="193">
        <f>IF(N173="nulová",J173,0)</f>
        <v>0</v>
      </c>
      <c r="BJ173" s="20" t="s">
        <v>84</v>
      </c>
      <c r="BK173" s="193">
        <f>ROUND(I173*H173,2)</f>
        <v>0</v>
      </c>
      <c r="BL173" s="20" t="s">
        <v>204</v>
      </c>
      <c r="BM173" s="192" t="s">
        <v>1569</v>
      </c>
    </row>
    <row r="174" spans="1:65" s="2" customFormat="1" ht="19.5">
      <c r="A174" s="37"/>
      <c r="B174" s="38"/>
      <c r="C174" s="39"/>
      <c r="D174" s="194" t="s">
        <v>206</v>
      </c>
      <c r="E174" s="39"/>
      <c r="F174" s="195" t="s">
        <v>1389</v>
      </c>
      <c r="G174" s="39"/>
      <c r="H174" s="39"/>
      <c r="I174" s="196"/>
      <c r="J174" s="39"/>
      <c r="K174" s="39"/>
      <c r="L174" s="42"/>
      <c r="M174" s="197"/>
      <c r="N174" s="198"/>
      <c r="O174" s="67"/>
      <c r="P174" s="67"/>
      <c r="Q174" s="67"/>
      <c r="R174" s="67"/>
      <c r="S174" s="67"/>
      <c r="T174" s="68"/>
      <c r="U174" s="37"/>
      <c r="V174" s="37"/>
      <c r="W174" s="37"/>
      <c r="X174" s="37"/>
      <c r="Y174" s="37"/>
      <c r="Z174" s="37"/>
      <c r="AA174" s="37"/>
      <c r="AB174" s="37"/>
      <c r="AC174" s="37"/>
      <c r="AD174" s="37"/>
      <c r="AE174" s="37"/>
      <c r="AT174" s="20" t="s">
        <v>206</v>
      </c>
      <c r="AU174" s="20" t="s">
        <v>86</v>
      </c>
    </row>
    <row r="175" spans="1:65" s="2" customFormat="1" ht="11.25">
      <c r="A175" s="37"/>
      <c r="B175" s="38"/>
      <c r="C175" s="39"/>
      <c r="D175" s="199" t="s">
        <v>208</v>
      </c>
      <c r="E175" s="39"/>
      <c r="F175" s="200" t="s">
        <v>1390</v>
      </c>
      <c r="G175" s="39"/>
      <c r="H175" s="39"/>
      <c r="I175" s="196"/>
      <c r="J175" s="39"/>
      <c r="K175" s="39"/>
      <c r="L175" s="42"/>
      <c r="M175" s="197"/>
      <c r="N175" s="198"/>
      <c r="O175" s="67"/>
      <c r="P175" s="67"/>
      <c r="Q175" s="67"/>
      <c r="R175" s="67"/>
      <c r="S175" s="67"/>
      <c r="T175" s="68"/>
      <c r="U175" s="37"/>
      <c r="V175" s="37"/>
      <c r="W175" s="37"/>
      <c r="X175" s="37"/>
      <c r="Y175" s="37"/>
      <c r="Z175" s="37"/>
      <c r="AA175" s="37"/>
      <c r="AB175" s="37"/>
      <c r="AC175" s="37"/>
      <c r="AD175" s="37"/>
      <c r="AE175" s="37"/>
      <c r="AT175" s="20" t="s">
        <v>208</v>
      </c>
      <c r="AU175" s="20" t="s">
        <v>86</v>
      </c>
    </row>
    <row r="176" spans="1:65" s="13" customFormat="1" ht="22.5">
      <c r="B176" s="201"/>
      <c r="C176" s="202"/>
      <c r="D176" s="194" t="s">
        <v>210</v>
      </c>
      <c r="E176" s="203" t="s">
        <v>19</v>
      </c>
      <c r="F176" s="204" t="s">
        <v>1570</v>
      </c>
      <c r="G176" s="202"/>
      <c r="H176" s="203" t="s">
        <v>19</v>
      </c>
      <c r="I176" s="205"/>
      <c r="J176" s="202"/>
      <c r="K176" s="202"/>
      <c r="L176" s="206"/>
      <c r="M176" s="207"/>
      <c r="N176" s="208"/>
      <c r="O176" s="208"/>
      <c r="P176" s="208"/>
      <c r="Q176" s="208"/>
      <c r="R176" s="208"/>
      <c r="S176" s="208"/>
      <c r="T176" s="209"/>
      <c r="AT176" s="210" t="s">
        <v>210</v>
      </c>
      <c r="AU176" s="210" t="s">
        <v>86</v>
      </c>
      <c r="AV176" s="13" t="s">
        <v>84</v>
      </c>
      <c r="AW176" s="13" t="s">
        <v>37</v>
      </c>
      <c r="AX176" s="13" t="s">
        <v>77</v>
      </c>
      <c r="AY176" s="210" t="s">
        <v>197</v>
      </c>
    </row>
    <row r="177" spans="1:65" s="14" customFormat="1" ht="11.25">
      <c r="B177" s="211"/>
      <c r="C177" s="212"/>
      <c r="D177" s="194" t="s">
        <v>210</v>
      </c>
      <c r="E177" s="213" t="s">
        <v>19</v>
      </c>
      <c r="F177" s="214" t="s">
        <v>1549</v>
      </c>
      <c r="G177" s="212"/>
      <c r="H177" s="215">
        <v>39</v>
      </c>
      <c r="I177" s="216"/>
      <c r="J177" s="212"/>
      <c r="K177" s="212"/>
      <c r="L177" s="217"/>
      <c r="M177" s="218"/>
      <c r="N177" s="219"/>
      <c r="O177" s="219"/>
      <c r="P177" s="219"/>
      <c r="Q177" s="219"/>
      <c r="R177" s="219"/>
      <c r="S177" s="219"/>
      <c r="T177" s="220"/>
      <c r="AT177" s="221" t="s">
        <v>210</v>
      </c>
      <c r="AU177" s="221" t="s">
        <v>86</v>
      </c>
      <c r="AV177" s="14" t="s">
        <v>86</v>
      </c>
      <c r="AW177" s="14" t="s">
        <v>37</v>
      </c>
      <c r="AX177" s="14" t="s">
        <v>84</v>
      </c>
      <c r="AY177" s="221" t="s">
        <v>197</v>
      </c>
    </row>
    <row r="178" spans="1:65" s="2" customFormat="1" ht="24.2" customHeight="1">
      <c r="A178" s="37"/>
      <c r="B178" s="38"/>
      <c r="C178" s="181" t="s">
        <v>328</v>
      </c>
      <c r="D178" s="181" t="s">
        <v>199</v>
      </c>
      <c r="E178" s="182" t="s">
        <v>1398</v>
      </c>
      <c r="F178" s="183" t="s">
        <v>1399</v>
      </c>
      <c r="G178" s="184" t="s">
        <v>202</v>
      </c>
      <c r="H178" s="185">
        <v>39</v>
      </c>
      <c r="I178" s="186"/>
      <c r="J178" s="187">
        <f>ROUND(I178*H178,2)</f>
        <v>0</v>
      </c>
      <c r="K178" s="183" t="s">
        <v>203</v>
      </c>
      <c r="L178" s="42"/>
      <c r="M178" s="188" t="s">
        <v>19</v>
      </c>
      <c r="N178" s="189" t="s">
        <v>48</v>
      </c>
      <c r="O178" s="67"/>
      <c r="P178" s="190">
        <f>O178*H178</f>
        <v>0</v>
      </c>
      <c r="Q178" s="190">
        <v>0</v>
      </c>
      <c r="R178" s="190">
        <f>Q178*H178</f>
        <v>0</v>
      </c>
      <c r="S178" s="190">
        <v>0</v>
      </c>
      <c r="T178" s="191">
        <f>S178*H178</f>
        <v>0</v>
      </c>
      <c r="U178" s="37"/>
      <c r="V178" s="37"/>
      <c r="W178" s="37"/>
      <c r="X178" s="37"/>
      <c r="Y178" s="37"/>
      <c r="Z178" s="37"/>
      <c r="AA178" s="37"/>
      <c r="AB178" s="37"/>
      <c r="AC178" s="37"/>
      <c r="AD178" s="37"/>
      <c r="AE178" s="37"/>
      <c r="AR178" s="192" t="s">
        <v>204</v>
      </c>
      <c r="AT178" s="192" t="s">
        <v>199</v>
      </c>
      <c r="AU178" s="192" t="s">
        <v>86</v>
      </c>
      <c r="AY178" s="20" t="s">
        <v>197</v>
      </c>
      <c r="BE178" s="193">
        <f>IF(N178="základní",J178,0)</f>
        <v>0</v>
      </c>
      <c r="BF178" s="193">
        <f>IF(N178="snížená",J178,0)</f>
        <v>0</v>
      </c>
      <c r="BG178" s="193">
        <f>IF(N178="zákl. přenesená",J178,0)</f>
        <v>0</v>
      </c>
      <c r="BH178" s="193">
        <f>IF(N178="sníž. přenesená",J178,0)</f>
        <v>0</v>
      </c>
      <c r="BI178" s="193">
        <f>IF(N178="nulová",J178,0)</f>
        <v>0</v>
      </c>
      <c r="BJ178" s="20" t="s">
        <v>84</v>
      </c>
      <c r="BK178" s="193">
        <f>ROUND(I178*H178,2)</f>
        <v>0</v>
      </c>
      <c r="BL178" s="20" t="s">
        <v>204</v>
      </c>
      <c r="BM178" s="192" t="s">
        <v>1571</v>
      </c>
    </row>
    <row r="179" spans="1:65" s="2" customFormat="1" ht="19.5">
      <c r="A179" s="37"/>
      <c r="B179" s="38"/>
      <c r="C179" s="39"/>
      <c r="D179" s="194" t="s">
        <v>206</v>
      </c>
      <c r="E179" s="39"/>
      <c r="F179" s="195" t="s">
        <v>1401</v>
      </c>
      <c r="G179" s="39"/>
      <c r="H179" s="39"/>
      <c r="I179" s="196"/>
      <c r="J179" s="39"/>
      <c r="K179" s="39"/>
      <c r="L179" s="42"/>
      <c r="M179" s="197"/>
      <c r="N179" s="198"/>
      <c r="O179" s="67"/>
      <c r="P179" s="67"/>
      <c r="Q179" s="67"/>
      <c r="R179" s="67"/>
      <c r="S179" s="67"/>
      <c r="T179" s="68"/>
      <c r="U179" s="37"/>
      <c r="V179" s="37"/>
      <c r="W179" s="37"/>
      <c r="X179" s="37"/>
      <c r="Y179" s="37"/>
      <c r="Z179" s="37"/>
      <c r="AA179" s="37"/>
      <c r="AB179" s="37"/>
      <c r="AC179" s="37"/>
      <c r="AD179" s="37"/>
      <c r="AE179" s="37"/>
      <c r="AT179" s="20" t="s">
        <v>206</v>
      </c>
      <c r="AU179" s="20" t="s">
        <v>86</v>
      </c>
    </row>
    <row r="180" spans="1:65" s="2" customFormat="1" ht="11.25">
      <c r="A180" s="37"/>
      <c r="B180" s="38"/>
      <c r="C180" s="39"/>
      <c r="D180" s="199" t="s">
        <v>208</v>
      </c>
      <c r="E180" s="39"/>
      <c r="F180" s="200" t="s">
        <v>1402</v>
      </c>
      <c r="G180" s="39"/>
      <c r="H180" s="39"/>
      <c r="I180" s="196"/>
      <c r="J180" s="39"/>
      <c r="K180" s="39"/>
      <c r="L180" s="42"/>
      <c r="M180" s="197"/>
      <c r="N180" s="198"/>
      <c r="O180" s="67"/>
      <c r="P180" s="67"/>
      <c r="Q180" s="67"/>
      <c r="R180" s="67"/>
      <c r="S180" s="67"/>
      <c r="T180" s="68"/>
      <c r="U180" s="37"/>
      <c r="V180" s="37"/>
      <c r="W180" s="37"/>
      <c r="X180" s="37"/>
      <c r="Y180" s="37"/>
      <c r="Z180" s="37"/>
      <c r="AA180" s="37"/>
      <c r="AB180" s="37"/>
      <c r="AC180" s="37"/>
      <c r="AD180" s="37"/>
      <c r="AE180" s="37"/>
      <c r="AT180" s="20" t="s">
        <v>208</v>
      </c>
      <c r="AU180" s="20" t="s">
        <v>86</v>
      </c>
    </row>
    <row r="181" spans="1:65" s="13" customFormat="1" ht="22.5">
      <c r="B181" s="201"/>
      <c r="C181" s="202"/>
      <c r="D181" s="194" t="s">
        <v>210</v>
      </c>
      <c r="E181" s="203" t="s">
        <v>19</v>
      </c>
      <c r="F181" s="204" t="s">
        <v>1572</v>
      </c>
      <c r="G181" s="202"/>
      <c r="H181" s="203" t="s">
        <v>19</v>
      </c>
      <c r="I181" s="205"/>
      <c r="J181" s="202"/>
      <c r="K181" s="202"/>
      <c r="L181" s="206"/>
      <c r="M181" s="207"/>
      <c r="N181" s="208"/>
      <c r="O181" s="208"/>
      <c r="P181" s="208"/>
      <c r="Q181" s="208"/>
      <c r="R181" s="208"/>
      <c r="S181" s="208"/>
      <c r="T181" s="209"/>
      <c r="AT181" s="210" t="s">
        <v>210</v>
      </c>
      <c r="AU181" s="210" t="s">
        <v>86</v>
      </c>
      <c r="AV181" s="13" t="s">
        <v>84</v>
      </c>
      <c r="AW181" s="13" t="s">
        <v>37</v>
      </c>
      <c r="AX181" s="13" t="s">
        <v>77</v>
      </c>
      <c r="AY181" s="210" t="s">
        <v>197</v>
      </c>
    </row>
    <row r="182" spans="1:65" s="14" customFormat="1" ht="11.25">
      <c r="B182" s="211"/>
      <c r="C182" s="212"/>
      <c r="D182" s="194" t="s">
        <v>210</v>
      </c>
      <c r="E182" s="213" t="s">
        <v>19</v>
      </c>
      <c r="F182" s="214" t="s">
        <v>1549</v>
      </c>
      <c r="G182" s="212"/>
      <c r="H182" s="215">
        <v>39</v>
      </c>
      <c r="I182" s="216"/>
      <c r="J182" s="212"/>
      <c r="K182" s="212"/>
      <c r="L182" s="217"/>
      <c r="M182" s="218"/>
      <c r="N182" s="219"/>
      <c r="O182" s="219"/>
      <c r="P182" s="219"/>
      <c r="Q182" s="219"/>
      <c r="R182" s="219"/>
      <c r="S182" s="219"/>
      <c r="T182" s="220"/>
      <c r="AT182" s="221" t="s">
        <v>210</v>
      </c>
      <c r="AU182" s="221" t="s">
        <v>86</v>
      </c>
      <c r="AV182" s="14" t="s">
        <v>86</v>
      </c>
      <c r="AW182" s="14" t="s">
        <v>37</v>
      </c>
      <c r="AX182" s="14" t="s">
        <v>84</v>
      </c>
      <c r="AY182" s="221" t="s">
        <v>197</v>
      </c>
    </row>
    <row r="183" spans="1:65" s="2" customFormat="1" ht="16.5" customHeight="1">
      <c r="A183" s="37"/>
      <c r="B183" s="38"/>
      <c r="C183" s="237" t="s">
        <v>337</v>
      </c>
      <c r="D183" s="237" t="s">
        <v>452</v>
      </c>
      <c r="E183" s="238" t="s">
        <v>1404</v>
      </c>
      <c r="F183" s="239" t="s">
        <v>1405</v>
      </c>
      <c r="G183" s="240" t="s">
        <v>323</v>
      </c>
      <c r="H183" s="241">
        <v>3.51</v>
      </c>
      <c r="I183" s="242"/>
      <c r="J183" s="243">
        <f>ROUND(I183*H183,2)</f>
        <v>0</v>
      </c>
      <c r="K183" s="239" t="s">
        <v>203</v>
      </c>
      <c r="L183" s="244"/>
      <c r="M183" s="245" t="s">
        <v>19</v>
      </c>
      <c r="N183" s="246" t="s">
        <v>48</v>
      </c>
      <c r="O183" s="67"/>
      <c r="P183" s="190">
        <f>O183*H183</f>
        <v>0</v>
      </c>
      <c r="Q183" s="190">
        <v>1</v>
      </c>
      <c r="R183" s="190">
        <f>Q183*H183</f>
        <v>3.51</v>
      </c>
      <c r="S183" s="190">
        <v>0</v>
      </c>
      <c r="T183" s="191">
        <f>S183*H183</f>
        <v>0</v>
      </c>
      <c r="U183" s="37"/>
      <c r="V183" s="37"/>
      <c r="W183" s="37"/>
      <c r="X183" s="37"/>
      <c r="Y183" s="37"/>
      <c r="Z183" s="37"/>
      <c r="AA183" s="37"/>
      <c r="AB183" s="37"/>
      <c r="AC183" s="37"/>
      <c r="AD183" s="37"/>
      <c r="AE183" s="37"/>
      <c r="AR183" s="192" t="s">
        <v>265</v>
      </c>
      <c r="AT183" s="192" t="s">
        <v>452</v>
      </c>
      <c r="AU183" s="192" t="s">
        <v>86</v>
      </c>
      <c r="AY183" s="20" t="s">
        <v>197</v>
      </c>
      <c r="BE183" s="193">
        <f>IF(N183="základní",J183,0)</f>
        <v>0</v>
      </c>
      <c r="BF183" s="193">
        <f>IF(N183="snížená",J183,0)</f>
        <v>0</v>
      </c>
      <c r="BG183" s="193">
        <f>IF(N183="zákl. přenesená",J183,0)</f>
        <v>0</v>
      </c>
      <c r="BH183" s="193">
        <f>IF(N183="sníž. přenesená",J183,0)</f>
        <v>0</v>
      </c>
      <c r="BI183" s="193">
        <f>IF(N183="nulová",J183,0)</f>
        <v>0</v>
      </c>
      <c r="BJ183" s="20" t="s">
        <v>84</v>
      </c>
      <c r="BK183" s="193">
        <f>ROUND(I183*H183,2)</f>
        <v>0</v>
      </c>
      <c r="BL183" s="20" t="s">
        <v>204</v>
      </c>
      <c r="BM183" s="192" t="s">
        <v>1573</v>
      </c>
    </row>
    <row r="184" spans="1:65" s="2" customFormat="1" ht="11.25">
      <c r="A184" s="37"/>
      <c r="B184" s="38"/>
      <c r="C184" s="39"/>
      <c r="D184" s="194" t="s">
        <v>206</v>
      </c>
      <c r="E184" s="39"/>
      <c r="F184" s="195" t="s">
        <v>1405</v>
      </c>
      <c r="G184" s="39"/>
      <c r="H184" s="39"/>
      <c r="I184" s="196"/>
      <c r="J184" s="39"/>
      <c r="K184" s="39"/>
      <c r="L184" s="42"/>
      <c r="M184" s="197"/>
      <c r="N184" s="198"/>
      <c r="O184" s="67"/>
      <c r="P184" s="67"/>
      <c r="Q184" s="67"/>
      <c r="R184" s="67"/>
      <c r="S184" s="67"/>
      <c r="T184" s="68"/>
      <c r="U184" s="37"/>
      <c r="V184" s="37"/>
      <c r="W184" s="37"/>
      <c r="X184" s="37"/>
      <c r="Y184" s="37"/>
      <c r="Z184" s="37"/>
      <c r="AA184" s="37"/>
      <c r="AB184" s="37"/>
      <c r="AC184" s="37"/>
      <c r="AD184" s="37"/>
      <c r="AE184" s="37"/>
      <c r="AT184" s="20" t="s">
        <v>206</v>
      </c>
      <c r="AU184" s="20" t="s">
        <v>86</v>
      </c>
    </row>
    <row r="185" spans="1:65" s="13" customFormat="1" ht="22.5">
      <c r="B185" s="201"/>
      <c r="C185" s="202"/>
      <c r="D185" s="194" t="s">
        <v>210</v>
      </c>
      <c r="E185" s="203" t="s">
        <v>19</v>
      </c>
      <c r="F185" s="204" t="s">
        <v>1574</v>
      </c>
      <c r="G185" s="202"/>
      <c r="H185" s="203" t="s">
        <v>19</v>
      </c>
      <c r="I185" s="205"/>
      <c r="J185" s="202"/>
      <c r="K185" s="202"/>
      <c r="L185" s="206"/>
      <c r="M185" s="207"/>
      <c r="N185" s="208"/>
      <c r="O185" s="208"/>
      <c r="P185" s="208"/>
      <c r="Q185" s="208"/>
      <c r="R185" s="208"/>
      <c r="S185" s="208"/>
      <c r="T185" s="209"/>
      <c r="AT185" s="210" t="s">
        <v>210</v>
      </c>
      <c r="AU185" s="210" t="s">
        <v>86</v>
      </c>
      <c r="AV185" s="13" t="s">
        <v>84</v>
      </c>
      <c r="AW185" s="13" t="s">
        <v>37</v>
      </c>
      <c r="AX185" s="13" t="s">
        <v>77</v>
      </c>
      <c r="AY185" s="210" t="s">
        <v>197</v>
      </c>
    </row>
    <row r="186" spans="1:65" s="13" customFormat="1" ht="11.25">
      <c r="B186" s="201"/>
      <c r="C186" s="202"/>
      <c r="D186" s="194" t="s">
        <v>210</v>
      </c>
      <c r="E186" s="203" t="s">
        <v>19</v>
      </c>
      <c r="F186" s="204" t="s">
        <v>1408</v>
      </c>
      <c r="G186" s="202"/>
      <c r="H186" s="203" t="s">
        <v>19</v>
      </c>
      <c r="I186" s="205"/>
      <c r="J186" s="202"/>
      <c r="K186" s="202"/>
      <c r="L186" s="206"/>
      <c r="M186" s="207"/>
      <c r="N186" s="208"/>
      <c r="O186" s="208"/>
      <c r="P186" s="208"/>
      <c r="Q186" s="208"/>
      <c r="R186" s="208"/>
      <c r="S186" s="208"/>
      <c r="T186" s="209"/>
      <c r="AT186" s="210" t="s">
        <v>210</v>
      </c>
      <c r="AU186" s="210" t="s">
        <v>86</v>
      </c>
      <c r="AV186" s="13" t="s">
        <v>84</v>
      </c>
      <c r="AW186" s="13" t="s">
        <v>37</v>
      </c>
      <c r="AX186" s="13" t="s">
        <v>77</v>
      </c>
      <c r="AY186" s="210" t="s">
        <v>197</v>
      </c>
    </row>
    <row r="187" spans="1:65" s="14" customFormat="1" ht="11.25">
      <c r="B187" s="211"/>
      <c r="C187" s="212"/>
      <c r="D187" s="194" t="s">
        <v>210</v>
      </c>
      <c r="E187" s="213" t="s">
        <v>19</v>
      </c>
      <c r="F187" s="214" t="s">
        <v>1575</v>
      </c>
      <c r="G187" s="212"/>
      <c r="H187" s="215">
        <v>3.51</v>
      </c>
      <c r="I187" s="216"/>
      <c r="J187" s="212"/>
      <c r="K187" s="212"/>
      <c r="L187" s="217"/>
      <c r="M187" s="218"/>
      <c r="N187" s="219"/>
      <c r="O187" s="219"/>
      <c r="P187" s="219"/>
      <c r="Q187" s="219"/>
      <c r="R187" s="219"/>
      <c r="S187" s="219"/>
      <c r="T187" s="220"/>
      <c r="AT187" s="221" t="s">
        <v>210</v>
      </c>
      <c r="AU187" s="221" t="s">
        <v>86</v>
      </c>
      <c r="AV187" s="14" t="s">
        <v>86</v>
      </c>
      <c r="AW187" s="14" t="s">
        <v>37</v>
      </c>
      <c r="AX187" s="14" t="s">
        <v>84</v>
      </c>
      <c r="AY187" s="221" t="s">
        <v>197</v>
      </c>
    </row>
    <row r="188" spans="1:65" s="2" customFormat="1" ht="24.2" customHeight="1">
      <c r="A188" s="37"/>
      <c r="B188" s="38"/>
      <c r="C188" s="181" t="s">
        <v>347</v>
      </c>
      <c r="D188" s="181" t="s">
        <v>199</v>
      </c>
      <c r="E188" s="182" t="s">
        <v>1410</v>
      </c>
      <c r="F188" s="183" t="s">
        <v>1411</v>
      </c>
      <c r="G188" s="184" t="s">
        <v>323</v>
      </c>
      <c r="H188" s="185">
        <v>1E-3</v>
      </c>
      <c r="I188" s="186"/>
      <c r="J188" s="187">
        <f>ROUND(I188*H188,2)</f>
        <v>0</v>
      </c>
      <c r="K188" s="183" t="s">
        <v>203</v>
      </c>
      <c r="L188" s="42"/>
      <c r="M188" s="188" t="s">
        <v>19</v>
      </c>
      <c r="N188" s="189" t="s">
        <v>48</v>
      </c>
      <c r="O188" s="67"/>
      <c r="P188" s="190">
        <f>O188*H188</f>
        <v>0</v>
      </c>
      <c r="Q188" s="190">
        <v>0</v>
      </c>
      <c r="R188" s="190">
        <f>Q188*H188</f>
        <v>0</v>
      </c>
      <c r="S188" s="190">
        <v>0</v>
      </c>
      <c r="T188" s="191">
        <f>S188*H188</f>
        <v>0</v>
      </c>
      <c r="U188" s="37"/>
      <c r="V188" s="37"/>
      <c r="W188" s="37"/>
      <c r="X188" s="37"/>
      <c r="Y188" s="37"/>
      <c r="Z188" s="37"/>
      <c r="AA188" s="37"/>
      <c r="AB188" s="37"/>
      <c r="AC188" s="37"/>
      <c r="AD188" s="37"/>
      <c r="AE188" s="37"/>
      <c r="AR188" s="192" t="s">
        <v>204</v>
      </c>
      <c r="AT188" s="192" t="s">
        <v>199</v>
      </c>
      <c r="AU188" s="192" t="s">
        <v>86</v>
      </c>
      <c r="AY188" s="20" t="s">
        <v>197</v>
      </c>
      <c r="BE188" s="193">
        <f>IF(N188="základní",J188,0)</f>
        <v>0</v>
      </c>
      <c r="BF188" s="193">
        <f>IF(N188="snížená",J188,0)</f>
        <v>0</v>
      </c>
      <c r="BG188" s="193">
        <f>IF(N188="zákl. přenesená",J188,0)</f>
        <v>0</v>
      </c>
      <c r="BH188" s="193">
        <f>IF(N188="sníž. přenesená",J188,0)</f>
        <v>0</v>
      </c>
      <c r="BI188" s="193">
        <f>IF(N188="nulová",J188,0)</f>
        <v>0</v>
      </c>
      <c r="BJ188" s="20" t="s">
        <v>84</v>
      </c>
      <c r="BK188" s="193">
        <f>ROUND(I188*H188,2)</f>
        <v>0</v>
      </c>
      <c r="BL188" s="20" t="s">
        <v>204</v>
      </c>
      <c r="BM188" s="192" t="s">
        <v>1412</v>
      </c>
    </row>
    <row r="189" spans="1:65" s="2" customFormat="1" ht="19.5">
      <c r="A189" s="37"/>
      <c r="B189" s="38"/>
      <c r="C189" s="39"/>
      <c r="D189" s="194" t="s">
        <v>206</v>
      </c>
      <c r="E189" s="39"/>
      <c r="F189" s="195" t="s">
        <v>1413</v>
      </c>
      <c r="G189" s="39"/>
      <c r="H189" s="39"/>
      <c r="I189" s="196"/>
      <c r="J189" s="39"/>
      <c r="K189" s="39"/>
      <c r="L189" s="42"/>
      <c r="M189" s="197"/>
      <c r="N189" s="198"/>
      <c r="O189" s="67"/>
      <c r="P189" s="67"/>
      <c r="Q189" s="67"/>
      <c r="R189" s="67"/>
      <c r="S189" s="67"/>
      <c r="T189" s="68"/>
      <c r="U189" s="37"/>
      <c r="V189" s="37"/>
      <c r="W189" s="37"/>
      <c r="X189" s="37"/>
      <c r="Y189" s="37"/>
      <c r="Z189" s="37"/>
      <c r="AA189" s="37"/>
      <c r="AB189" s="37"/>
      <c r="AC189" s="37"/>
      <c r="AD189" s="37"/>
      <c r="AE189" s="37"/>
      <c r="AT189" s="20" t="s">
        <v>206</v>
      </c>
      <c r="AU189" s="20" t="s">
        <v>86</v>
      </c>
    </row>
    <row r="190" spans="1:65" s="2" customFormat="1" ht="11.25">
      <c r="A190" s="37"/>
      <c r="B190" s="38"/>
      <c r="C190" s="39"/>
      <c r="D190" s="199" t="s">
        <v>208</v>
      </c>
      <c r="E190" s="39"/>
      <c r="F190" s="200" t="s">
        <v>1414</v>
      </c>
      <c r="G190" s="39"/>
      <c r="H190" s="39"/>
      <c r="I190" s="196"/>
      <c r="J190" s="39"/>
      <c r="K190" s="39"/>
      <c r="L190" s="42"/>
      <c r="M190" s="197"/>
      <c r="N190" s="198"/>
      <c r="O190" s="67"/>
      <c r="P190" s="67"/>
      <c r="Q190" s="67"/>
      <c r="R190" s="67"/>
      <c r="S190" s="67"/>
      <c r="T190" s="68"/>
      <c r="U190" s="37"/>
      <c r="V190" s="37"/>
      <c r="W190" s="37"/>
      <c r="X190" s="37"/>
      <c r="Y190" s="37"/>
      <c r="Z190" s="37"/>
      <c r="AA190" s="37"/>
      <c r="AB190" s="37"/>
      <c r="AC190" s="37"/>
      <c r="AD190" s="37"/>
      <c r="AE190" s="37"/>
      <c r="AT190" s="20" t="s">
        <v>208</v>
      </c>
      <c r="AU190" s="20" t="s">
        <v>86</v>
      </c>
    </row>
    <row r="191" spans="1:65" s="13" customFormat="1" ht="22.5">
      <c r="B191" s="201"/>
      <c r="C191" s="202"/>
      <c r="D191" s="194" t="s">
        <v>210</v>
      </c>
      <c r="E191" s="203" t="s">
        <v>19</v>
      </c>
      <c r="F191" s="204" t="s">
        <v>1415</v>
      </c>
      <c r="G191" s="202"/>
      <c r="H191" s="203" t="s">
        <v>19</v>
      </c>
      <c r="I191" s="205"/>
      <c r="J191" s="202"/>
      <c r="K191" s="202"/>
      <c r="L191" s="206"/>
      <c r="M191" s="207"/>
      <c r="N191" s="208"/>
      <c r="O191" s="208"/>
      <c r="P191" s="208"/>
      <c r="Q191" s="208"/>
      <c r="R191" s="208"/>
      <c r="S191" s="208"/>
      <c r="T191" s="209"/>
      <c r="AT191" s="210" t="s">
        <v>210</v>
      </c>
      <c r="AU191" s="210" t="s">
        <v>86</v>
      </c>
      <c r="AV191" s="13" t="s">
        <v>84</v>
      </c>
      <c r="AW191" s="13" t="s">
        <v>37</v>
      </c>
      <c r="AX191" s="13" t="s">
        <v>77</v>
      </c>
      <c r="AY191" s="210" t="s">
        <v>197</v>
      </c>
    </row>
    <row r="192" spans="1:65" s="14" customFormat="1" ht="11.25">
      <c r="B192" s="211"/>
      <c r="C192" s="212"/>
      <c r="D192" s="194" t="s">
        <v>210</v>
      </c>
      <c r="E192" s="213" t="s">
        <v>19</v>
      </c>
      <c r="F192" s="214" t="s">
        <v>1576</v>
      </c>
      <c r="G192" s="212"/>
      <c r="H192" s="215">
        <v>1E-3</v>
      </c>
      <c r="I192" s="216"/>
      <c r="J192" s="212"/>
      <c r="K192" s="212"/>
      <c r="L192" s="217"/>
      <c r="M192" s="218"/>
      <c r="N192" s="219"/>
      <c r="O192" s="219"/>
      <c r="P192" s="219"/>
      <c r="Q192" s="219"/>
      <c r="R192" s="219"/>
      <c r="S192" s="219"/>
      <c r="T192" s="220"/>
      <c r="AT192" s="221" t="s">
        <v>210</v>
      </c>
      <c r="AU192" s="221" t="s">
        <v>86</v>
      </c>
      <c r="AV192" s="14" t="s">
        <v>86</v>
      </c>
      <c r="AW192" s="14" t="s">
        <v>37</v>
      </c>
      <c r="AX192" s="14" t="s">
        <v>84</v>
      </c>
      <c r="AY192" s="221" t="s">
        <v>197</v>
      </c>
    </row>
    <row r="193" spans="1:65" s="2" customFormat="1" ht="16.5" customHeight="1">
      <c r="A193" s="37"/>
      <c r="B193" s="38"/>
      <c r="C193" s="237" t="s">
        <v>356</v>
      </c>
      <c r="D193" s="237" t="s">
        <v>452</v>
      </c>
      <c r="E193" s="238" t="s">
        <v>1417</v>
      </c>
      <c r="F193" s="239" t="s">
        <v>1418</v>
      </c>
      <c r="G193" s="240" t="s">
        <v>556</v>
      </c>
      <c r="H193" s="241">
        <v>1</v>
      </c>
      <c r="I193" s="242"/>
      <c r="J193" s="243">
        <f>ROUND(I193*H193,2)</f>
        <v>0</v>
      </c>
      <c r="K193" s="239" t="s">
        <v>969</v>
      </c>
      <c r="L193" s="244"/>
      <c r="M193" s="245" t="s">
        <v>19</v>
      </c>
      <c r="N193" s="246" t="s">
        <v>48</v>
      </c>
      <c r="O193" s="67"/>
      <c r="P193" s="190">
        <f>O193*H193</f>
        <v>0</v>
      </c>
      <c r="Q193" s="190">
        <v>1E-3</v>
      </c>
      <c r="R193" s="190">
        <f>Q193*H193</f>
        <v>1E-3</v>
      </c>
      <c r="S193" s="190">
        <v>0</v>
      </c>
      <c r="T193" s="191">
        <f>S193*H193</f>
        <v>0</v>
      </c>
      <c r="U193" s="37"/>
      <c r="V193" s="37"/>
      <c r="W193" s="37"/>
      <c r="X193" s="37"/>
      <c r="Y193" s="37"/>
      <c r="Z193" s="37"/>
      <c r="AA193" s="37"/>
      <c r="AB193" s="37"/>
      <c r="AC193" s="37"/>
      <c r="AD193" s="37"/>
      <c r="AE193" s="37"/>
      <c r="AR193" s="192" t="s">
        <v>265</v>
      </c>
      <c r="AT193" s="192" t="s">
        <v>452</v>
      </c>
      <c r="AU193" s="192" t="s">
        <v>86</v>
      </c>
      <c r="AY193" s="20" t="s">
        <v>197</v>
      </c>
      <c r="BE193" s="193">
        <f>IF(N193="základní",J193,0)</f>
        <v>0</v>
      </c>
      <c r="BF193" s="193">
        <f>IF(N193="snížená",J193,0)</f>
        <v>0</v>
      </c>
      <c r="BG193" s="193">
        <f>IF(N193="zákl. přenesená",J193,0)</f>
        <v>0</v>
      </c>
      <c r="BH193" s="193">
        <f>IF(N193="sníž. přenesená",J193,0)</f>
        <v>0</v>
      </c>
      <c r="BI193" s="193">
        <f>IF(N193="nulová",J193,0)</f>
        <v>0</v>
      </c>
      <c r="BJ193" s="20" t="s">
        <v>84</v>
      </c>
      <c r="BK193" s="193">
        <f>ROUND(I193*H193,2)</f>
        <v>0</v>
      </c>
      <c r="BL193" s="20" t="s">
        <v>204</v>
      </c>
      <c r="BM193" s="192" t="s">
        <v>1419</v>
      </c>
    </row>
    <row r="194" spans="1:65" s="2" customFormat="1" ht="11.25">
      <c r="A194" s="37"/>
      <c r="B194" s="38"/>
      <c r="C194" s="39"/>
      <c r="D194" s="194" t="s">
        <v>206</v>
      </c>
      <c r="E194" s="39"/>
      <c r="F194" s="195" t="s">
        <v>1418</v>
      </c>
      <c r="G194" s="39"/>
      <c r="H194" s="39"/>
      <c r="I194" s="196"/>
      <c r="J194" s="39"/>
      <c r="K194" s="39"/>
      <c r="L194" s="42"/>
      <c r="M194" s="197"/>
      <c r="N194" s="198"/>
      <c r="O194" s="67"/>
      <c r="P194" s="67"/>
      <c r="Q194" s="67"/>
      <c r="R194" s="67"/>
      <c r="S194" s="67"/>
      <c r="T194" s="68"/>
      <c r="U194" s="37"/>
      <c r="V194" s="37"/>
      <c r="W194" s="37"/>
      <c r="X194" s="37"/>
      <c r="Y194" s="37"/>
      <c r="Z194" s="37"/>
      <c r="AA194" s="37"/>
      <c r="AB194" s="37"/>
      <c r="AC194" s="37"/>
      <c r="AD194" s="37"/>
      <c r="AE194" s="37"/>
      <c r="AT194" s="20" t="s">
        <v>206</v>
      </c>
      <c r="AU194" s="20" t="s">
        <v>86</v>
      </c>
    </row>
    <row r="195" spans="1:65" s="2" customFormat="1" ht="19.5">
      <c r="A195" s="37"/>
      <c r="B195" s="38"/>
      <c r="C195" s="39"/>
      <c r="D195" s="194" t="s">
        <v>252</v>
      </c>
      <c r="E195" s="39"/>
      <c r="F195" s="222" t="s">
        <v>1420</v>
      </c>
      <c r="G195" s="39"/>
      <c r="H195" s="39"/>
      <c r="I195" s="196"/>
      <c r="J195" s="39"/>
      <c r="K195" s="39"/>
      <c r="L195" s="42"/>
      <c r="M195" s="197"/>
      <c r="N195" s="198"/>
      <c r="O195" s="67"/>
      <c r="P195" s="67"/>
      <c r="Q195" s="67"/>
      <c r="R195" s="67"/>
      <c r="S195" s="67"/>
      <c r="T195" s="68"/>
      <c r="U195" s="37"/>
      <c r="V195" s="37"/>
      <c r="W195" s="37"/>
      <c r="X195" s="37"/>
      <c r="Y195" s="37"/>
      <c r="Z195" s="37"/>
      <c r="AA195" s="37"/>
      <c r="AB195" s="37"/>
      <c r="AC195" s="37"/>
      <c r="AD195" s="37"/>
      <c r="AE195" s="37"/>
      <c r="AT195" s="20" t="s">
        <v>252</v>
      </c>
      <c r="AU195" s="20" t="s">
        <v>86</v>
      </c>
    </row>
    <row r="196" spans="1:65" s="14" customFormat="1" ht="11.25">
      <c r="B196" s="211"/>
      <c r="C196" s="212"/>
      <c r="D196" s="194" t="s">
        <v>210</v>
      </c>
      <c r="E196" s="212"/>
      <c r="F196" s="214" t="s">
        <v>1577</v>
      </c>
      <c r="G196" s="212"/>
      <c r="H196" s="215">
        <v>1</v>
      </c>
      <c r="I196" s="216"/>
      <c r="J196" s="212"/>
      <c r="K196" s="212"/>
      <c r="L196" s="217"/>
      <c r="M196" s="218"/>
      <c r="N196" s="219"/>
      <c r="O196" s="219"/>
      <c r="P196" s="219"/>
      <c r="Q196" s="219"/>
      <c r="R196" s="219"/>
      <c r="S196" s="219"/>
      <c r="T196" s="220"/>
      <c r="AT196" s="221" t="s">
        <v>210</v>
      </c>
      <c r="AU196" s="221" t="s">
        <v>86</v>
      </c>
      <c r="AV196" s="14" t="s">
        <v>86</v>
      </c>
      <c r="AW196" s="14" t="s">
        <v>4</v>
      </c>
      <c r="AX196" s="14" t="s">
        <v>84</v>
      </c>
      <c r="AY196" s="221" t="s">
        <v>197</v>
      </c>
    </row>
    <row r="197" spans="1:65" s="2" customFormat="1" ht="24.2" customHeight="1">
      <c r="A197" s="37"/>
      <c r="B197" s="38"/>
      <c r="C197" s="181" t="s">
        <v>362</v>
      </c>
      <c r="D197" s="181" t="s">
        <v>199</v>
      </c>
      <c r="E197" s="182" t="s">
        <v>1410</v>
      </c>
      <c r="F197" s="183" t="s">
        <v>1411</v>
      </c>
      <c r="G197" s="184" t="s">
        <v>323</v>
      </c>
      <c r="H197" s="185">
        <v>1E-3</v>
      </c>
      <c r="I197" s="186"/>
      <c r="J197" s="187">
        <f>ROUND(I197*H197,2)</f>
        <v>0</v>
      </c>
      <c r="K197" s="183" t="s">
        <v>203</v>
      </c>
      <c r="L197" s="42"/>
      <c r="M197" s="188" t="s">
        <v>19</v>
      </c>
      <c r="N197" s="189" t="s">
        <v>48</v>
      </c>
      <c r="O197" s="67"/>
      <c r="P197" s="190">
        <f>O197*H197</f>
        <v>0</v>
      </c>
      <c r="Q197" s="190">
        <v>0</v>
      </c>
      <c r="R197" s="190">
        <f>Q197*H197</f>
        <v>0</v>
      </c>
      <c r="S197" s="190">
        <v>0</v>
      </c>
      <c r="T197" s="191">
        <f>S197*H197</f>
        <v>0</v>
      </c>
      <c r="U197" s="37"/>
      <c r="V197" s="37"/>
      <c r="W197" s="37"/>
      <c r="X197" s="37"/>
      <c r="Y197" s="37"/>
      <c r="Z197" s="37"/>
      <c r="AA197" s="37"/>
      <c r="AB197" s="37"/>
      <c r="AC197" s="37"/>
      <c r="AD197" s="37"/>
      <c r="AE197" s="37"/>
      <c r="AR197" s="192" t="s">
        <v>204</v>
      </c>
      <c r="AT197" s="192" t="s">
        <v>199</v>
      </c>
      <c r="AU197" s="192" t="s">
        <v>86</v>
      </c>
      <c r="AY197" s="20" t="s">
        <v>197</v>
      </c>
      <c r="BE197" s="193">
        <f>IF(N197="základní",J197,0)</f>
        <v>0</v>
      </c>
      <c r="BF197" s="193">
        <f>IF(N197="snížená",J197,0)</f>
        <v>0</v>
      </c>
      <c r="BG197" s="193">
        <f>IF(N197="zákl. přenesená",J197,0)</f>
        <v>0</v>
      </c>
      <c r="BH197" s="193">
        <f>IF(N197="sníž. přenesená",J197,0)</f>
        <v>0</v>
      </c>
      <c r="BI197" s="193">
        <f>IF(N197="nulová",J197,0)</f>
        <v>0</v>
      </c>
      <c r="BJ197" s="20" t="s">
        <v>84</v>
      </c>
      <c r="BK197" s="193">
        <f>ROUND(I197*H197,2)</f>
        <v>0</v>
      </c>
      <c r="BL197" s="20" t="s">
        <v>204</v>
      </c>
      <c r="BM197" s="192" t="s">
        <v>1422</v>
      </c>
    </row>
    <row r="198" spans="1:65" s="2" customFormat="1" ht="19.5">
      <c r="A198" s="37"/>
      <c r="B198" s="38"/>
      <c r="C198" s="39"/>
      <c r="D198" s="194" t="s">
        <v>206</v>
      </c>
      <c r="E198" s="39"/>
      <c r="F198" s="195" t="s">
        <v>1413</v>
      </c>
      <c r="G198" s="39"/>
      <c r="H198" s="39"/>
      <c r="I198" s="196"/>
      <c r="J198" s="39"/>
      <c r="K198" s="39"/>
      <c r="L198" s="42"/>
      <c r="M198" s="197"/>
      <c r="N198" s="198"/>
      <c r="O198" s="67"/>
      <c r="P198" s="67"/>
      <c r="Q198" s="67"/>
      <c r="R198" s="67"/>
      <c r="S198" s="67"/>
      <c r="T198" s="68"/>
      <c r="U198" s="37"/>
      <c r="V198" s="37"/>
      <c r="W198" s="37"/>
      <c r="X198" s="37"/>
      <c r="Y198" s="37"/>
      <c r="Z198" s="37"/>
      <c r="AA198" s="37"/>
      <c r="AB198" s="37"/>
      <c r="AC198" s="37"/>
      <c r="AD198" s="37"/>
      <c r="AE198" s="37"/>
      <c r="AT198" s="20" t="s">
        <v>206</v>
      </c>
      <c r="AU198" s="20" t="s">
        <v>86</v>
      </c>
    </row>
    <row r="199" spans="1:65" s="2" customFormat="1" ht="11.25">
      <c r="A199" s="37"/>
      <c r="B199" s="38"/>
      <c r="C199" s="39"/>
      <c r="D199" s="199" t="s">
        <v>208</v>
      </c>
      <c r="E199" s="39"/>
      <c r="F199" s="200" t="s">
        <v>1414</v>
      </c>
      <c r="G199" s="39"/>
      <c r="H199" s="39"/>
      <c r="I199" s="196"/>
      <c r="J199" s="39"/>
      <c r="K199" s="39"/>
      <c r="L199" s="42"/>
      <c r="M199" s="197"/>
      <c r="N199" s="198"/>
      <c r="O199" s="67"/>
      <c r="P199" s="67"/>
      <c r="Q199" s="67"/>
      <c r="R199" s="67"/>
      <c r="S199" s="67"/>
      <c r="T199" s="68"/>
      <c r="U199" s="37"/>
      <c r="V199" s="37"/>
      <c r="W199" s="37"/>
      <c r="X199" s="37"/>
      <c r="Y199" s="37"/>
      <c r="Z199" s="37"/>
      <c r="AA199" s="37"/>
      <c r="AB199" s="37"/>
      <c r="AC199" s="37"/>
      <c r="AD199" s="37"/>
      <c r="AE199" s="37"/>
      <c r="AT199" s="20" t="s">
        <v>208</v>
      </c>
      <c r="AU199" s="20" t="s">
        <v>86</v>
      </c>
    </row>
    <row r="200" spans="1:65" s="13" customFormat="1" ht="22.5">
      <c r="B200" s="201"/>
      <c r="C200" s="202"/>
      <c r="D200" s="194" t="s">
        <v>210</v>
      </c>
      <c r="E200" s="203" t="s">
        <v>19</v>
      </c>
      <c r="F200" s="204" t="s">
        <v>1423</v>
      </c>
      <c r="G200" s="202"/>
      <c r="H200" s="203" t="s">
        <v>19</v>
      </c>
      <c r="I200" s="205"/>
      <c r="J200" s="202"/>
      <c r="K200" s="202"/>
      <c r="L200" s="206"/>
      <c r="M200" s="207"/>
      <c r="N200" s="208"/>
      <c r="O200" s="208"/>
      <c r="P200" s="208"/>
      <c r="Q200" s="208"/>
      <c r="R200" s="208"/>
      <c r="S200" s="208"/>
      <c r="T200" s="209"/>
      <c r="AT200" s="210" t="s">
        <v>210</v>
      </c>
      <c r="AU200" s="210" t="s">
        <v>86</v>
      </c>
      <c r="AV200" s="13" t="s">
        <v>84</v>
      </c>
      <c r="AW200" s="13" t="s">
        <v>37</v>
      </c>
      <c r="AX200" s="13" t="s">
        <v>77</v>
      </c>
      <c r="AY200" s="210" t="s">
        <v>197</v>
      </c>
    </row>
    <row r="201" spans="1:65" s="14" customFormat="1" ht="11.25">
      <c r="B201" s="211"/>
      <c r="C201" s="212"/>
      <c r="D201" s="194" t="s">
        <v>210</v>
      </c>
      <c r="E201" s="213" t="s">
        <v>19</v>
      </c>
      <c r="F201" s="214" t="s">
        <v>1576</v>
      </c>
      <c r="G201" s="212"/>
      <c r="H201" s="215">
        <v>1E-3</v>
      </c>
      <c r="I201" s="216"/>
      <c r="J201" s="212"/>
      <c r="K201" s="212"/>
      <c r="L201" s="217"/>
      <c r="M201" s="218"/>
      <c r="N201" s="219"/>
      <c r="O201" s="219"/>
      <c r="P201" s="219"/>
      <c r="Q201" s="219"/>
      <c r="R201" s="219"/>
      <c r="S201" s="219"/>
      <c r="T201" s="220"/>
      <c r="AT201" s="221" t="s">
        <v>210</v>
      </c>
      <c r="AU201" s="221" t="s">
        <v>86</v>
      </c>
      <c r="AV201" s="14" t="s">
        <v>86</v>
      </c>
      <c r="AW201" s="14" t="s">
        <v>37</v>
      </c>
      <c r="AX201" s="14" t="s">
        <v>84</v>
      </c>
      <c r="AY201" s="221" t="s">
        <v>197</v>
      </c>
    </row>
    <row r="202" spans="1:65" s="2" customFormat="1" ht="16.5" customHeight="1">
      <c r="A202" s="37"/>
      <c r="B202" s="38"/>
      <c r="C202" s="237" t="s">
        <v>7</v>
      </c>
      <c r="D202" s="237" t="s">
        <v>452</v>
      </c>
      <c r="E202" s="238" t="s">
        <v>1424</v>
      </c>
      <c r="F202" s="239" t="s">
        <v>1425</v>
      </c>
      <c r="G202" s="240" t="s">
        <v>556</v>
      </c>
      <c r="H202" s="241">
        <v>1</v>
      </c>
      <c r="I202" s="242"/>
      <c r="J202" s="243">
        <f>ROUND(I202*H202,2)</f>
        <v>0</v>
      </c>
      <c r="K202" s="239" t="s">
        <v>969</v>
      </c>
      <c r="L202" s="244"/>
      <c r="M202" s="245" t="s">
        <v>19</v>
      </c>
      <c r="N202" s="246" t="s">
        <v>48</v>
      </c>
      <c r="O202" s="67"/>
      <c r="P202" s="190">
        <f>O202*H202</f>
        <v>0</v>
      </c>
      <c r="Q202" s="190">
        <v>1E-3</v>
      </c>
      <c r="R202" s="190">
        <f>Q202*H202</f>
        <v>1E-3</v>
      </c>
      <c r="S202" s="190">
        <v>0</v>
      </c>
      <c r="T202" s="191">
        <f>S202*H202</f>
        <v>0</v>
      </c>
      <c r="U202" s="37"/>
      <c r="V202" s="37"/>
      <c r="W202" s="37"/>
      <c r="X202" s="37"/>
      <c r="Y202" s="37"/>
      <c r="Z202" s="37"/>
      <c r="AA202" s="37"/>
      <c r="AB202" s="37"/>
      <c r="AC202" s="37"/>
      <c r="AD202" s="37"/>
      <c r="AE202" s="37"/>
      <c r="AR202" s="192" t="s">
        <v>265</v>
      </c>
      <c r="AT202" s="192" t="s">
        <v>452</v>
      </c>
      <c r="AU202" s="192" t="s">
        <v>86</v>
      </c>
      <c r="AY202" s="20" t="s">
        <v>197</v>
      </c>
      <c r="BE202" s="193">
        <f>IF(N202="základní",J202,0)</f>
        <v>0</v>
      </c>
      <c r="BF202" s="193">
        <f>IF(N202="snížená",J202,0)</f>
        <v>0</v>
      </c>
      <c r="BG202" s="193">
        <f>IF(N202="zákl. přenesená",J202,0)</f>
        <v>0</v>
      </c>
      <c r="BH202" s="193">
        <f>IF(N202="sníž. přenesená",J202,0)</f>
        <v>0</v>
      </c>
      <c r="BI202" s="193">
        <f>IF(N202="nulová",J202,0)</f>
        <v>0</v>
      </c>
      <c r="BJ202" s="20" t="s">
        <v>84</v>
      </c>
      <c r="BK202" s="193">
        <f>ROUND(I202*H202,2)</f>
        <v>0</v>
      </c>
      <c r="BL202" s="20" t="s">
        <v>204</v>
      </c>
      <c r="BM202" s="192" t="s">
        <v>1426</v>
      </c>
    </row>
    <row r="203" spans="1:65" s="2" customFormat="1" ht="11.25">
      <c r="A203" s="37"/>
      <c r="B203" s="38"/>
      <c r="C203" s="39"/>
      <c r="D203" s="194" t="s">
        <v>206</v>
      </c>
      <c r="E203" s="39"/>
      <c r="F203" s="195" t="s">
        <v>1425</v>
      </c>
      <c r="G203" s="39"/>
      <c r="H203" s="39"/>
      <c r="I203" s="196"/>
      <c r="J203" s="39"/>
      <c r="K203" s="39"/>
      <c r="L203" s="42"/>
      <c r="M203" s="197"/>
      <c r="N203" s="198"/>
      <c r="O203" s="67"/>
      <c r="P203" s="67"/>
      <c r="Q203" s="67"/>
      <c r="R203" s="67"/>
      <c r="S203" s="67"/>
      <c r="T203" s="68"/>
      <c r="U203" s="37"/>
      <c r="V203" s="37"/>
      <c r="W203" s="37"/>
      <c r="X203" s="37"/>
      <c r="Y203" s="37"/>
      <c r="Z203" s="37"/>
      <c r="AA203" s="37"/>
      <c r="AB203" s="37"/>
      <c r="AC203" s="37"/>
      <c r="AD203" s="37"/>
      <c r="AE203" s="37"/>
      <c r="AT203" s="20" t="s">
        <v>206</v>
      </c>
      <c r="AU203" s="20" t="s">
        <v>86</v>
      </c>
    </row>
    <row r="204" spans="1:65" s="2" customFormat="1" ht="19.5">
      <c r="A204" s="37"/>
      <c r="B204" s="38"/>
      <c r="C204" s="39"/>
      <c r="D204" s="194" t="s">
        <v>252</v>
      </c>
      <c r="E204" s="39"/>
      <c r="F204" s="222" t="s">
        <v>1427</v>
      </c>
      <c r="G204" s="39"/>
      <c r="H204" s="39"/>
      <c r="I204" s="196"/>
      <c r="J204" s="39"/>
      <c r="K204" s="39"/>
      <c r="L204" s="42"/>
      <c r="M204" s="197"/>
      <c r="N204" s="198"/>
      <c r="O204" s="67"/>
      <c r="P204" s="67"/>
      <c r="Q204" s="67"/>
      <c r="R204" s="67"/>
      <c r="S204" s="67"/>
      <c r="T204" s="68"/>
      <c r="U204" s="37"/>
      <c r="V204" s="37"/>
      <c r="W204" s="37"/>
      <c r="X204" s="37"/>
      <c r="Y204" s="37"/>
      <c r="Z204" s="37"/>
      <c r="AA204" s="37"/>
      <c r="AB204" s="37"/>
      <c r="AC204" s="37"/>
      <c r="AD204" s="37"/>
      <c r="AE204" s="37"/>
      <c r="AT204" s="20" t="s">
        <v>252</v>
      </c>
      <c r="AU204" s="20" t="s">
        <v>86</v>
      </c>
    </row>
    <row r="205" spans="1:65" s="14" customFormat="1" ht="11.25">
      <c r="B205" s="211"/>
      <c r="C205" s="212"/>
      <c r="D205" s="194" t="s">
        <v>210</v>
      </c>
      <c r="E205" s="212"/>
      <c r="F205" s="214" t="s">
        <v>1577</v>
      </c>
      <c r="G205" s="212"/>
      <c r="H205" s="215">
        <v>1</v>
      </c>
      <c r="I205" s="216"/>
      <c r="J205" s="212"/>
      <c r="K205" s="212"/>
      <c r="L205" s="217"/>
      <c r="M205" s="218"/>
      <c r="N205" s="219"/>
      <c r="O205" s="219"/>
      <c r="P205" s="219"/>
      <c r="Q205" s="219"/>
      <c r="R205" s="219"/>
      <c r="S205" s="219"/>
      <c r="T205" s="220"/>
      <c r="AT205" s="221" t="s">
        <v>210</v>
      </c>
      <c r="AU205" s="221" t="s">
        <v>86</v>
      </c>
      <c r="AV205" s="14" t="s">
        <v>86</v>
      </c>
      <c r="AW205" s="14" t="s">
        <v>4</v>
      </c>
      <c r="AX205" s="14" t="s">
        <v>84</v>
      </c>
      <c r="AY205" s="221" t="s">
        <v>197</v>
      </c>
    </row>
    <row r="206" spans="1:65" s="2" customFormat="1" ht="16.5" customHeight="1">
      <c r="A206" s="37"/>
      <c r="B206" s="38"/>
      <c r="C206" s="181" t="s">
        <v>373</v>
      </c>
      <c r="D206" s="181" t="s">
        <v>199</v>
      </c>
      <c r="E206" s="182" t="s">
        <v>1428</v>
      </c>
      <c r="F206" s="183" t="s">
        <v>1429</v>
      </c>
      <c r="G206" s="184" t="s">
        <v>259</v>
      </c>
      <c r="H206" s="185">
        <v>0.39</v>
      </c>
      <c r="I206" s="186"/>
      <c r="J206" s="187">
        <f>ROUND(I206*H206,2)</f>
        <v>0</v>
      </c>
      <c r="K206" s="183" t="s">
        <v>203</v>
      </c>
      <c r="L206" s="42"/>
      <c r="M206" s="188" t="s">
        <v>19</v>
      </c>
      <c r="N206" s="189" t="s">
        <v>48</v>
      </c>
      <c r="O206" s="67"/>
      <c r="P206" s="190">
        <f>O206*H206</f>
        <v>0</v>
      </c>
      <c r="Q206" s="190">
        <v>0</v>
      </c>
      <c r="R206" s="190">
        <f>Q206*H206</f>
        <v>0</v>
      </c>
      <c r="S206" s="190">
        <v>0</v>
      </c>
      <c r="T206" s="191">
        <f>S206*H206</f>
        <v>0</v>
      </c>
      <c r="U206" s="37"/>
      <c r="V206" s="37"/>
      <c r="W206" s="37"/>
      <c r="X206" s="37"/>
      <c r="Y206" s="37"/>
      <c r="Z206" s="37"/>
      <c r="AA206" s="37"/>
      <c r="AB206" s="37"/>
      <c r="AC206" s="37"/>
      <c r="AD206" s="37"/>
      <c r="AE206" s="37"/>
      <c r="AR206" s="192" t="s">
        <v>204</v>
      </c>
      <c r="AT206" s="192" t="s">
        <v>199</v>
      </c>
      <c r="AU206" s="192" t="s">
        <v>86</v>
      </c>
      <c r="AY206" s="20" t="s">
        <v>197</v>
      </c>
      <c r="BE206" s="193">
        <f>IF(N206="základní",J206,0)</f>
        <v>0</v>
      </c>
      <c r="BF206" s="193">
        <f>IF(N206="snížená",J206,0)</f>
        <v>0</v>
      </c>
      <c r="BG206" s="193">
        <f>IF(N206="zákl. přenesená",J206,0)</f>
        <v>0</v>
      </c>
      <c r="BH206" s="193">
        <f>IF(N206="sníž. přenesená",J206,0)</f>
        <v>0</v>
      </c>
      <c r="BI206" s="193">
        <f>IF(N206="nulová",J206,0)</f>
        <v>0</v>
      </c>
      <c r="BJ206" s="20" t="s">
        <v>84</v>
      </c>
      <c r="BK206" s="193">
        <f>ROUND(I206*H206,2)</f>
        <v>0</v>
      </c>
      <c r="BL206" s="20" t="s">
        <v>204</v>
      </c>
      <c r="BM206" s="192" t="s">
        <v>1430</v>
      </c>
    </row>
    <row r="207" spans="1:65" s="2" customFormat="1" ht="11.25">
      <c r="A207" s="37"/>
      <c r="B207" s="38"/>
      <c r="C207" s="39"/>
      <c r="D207" s="194" t="s">
        <v>206</v>
      </c>
      <c r="E207" s="39"/>
      <c r="F207" s="195" t="s">
        <v>1431</v>
      </c>
      <c r="G207" s="39"/>
      <c r="H207" s="39"/>
      <c r="I207" s="196"/>
      <c r="J207" s="39"/>
      <c r="K207" s="39"/>
      <c r="L207" s="42"/>
      <c r="M207" s="197"/>
      <c r="N207" s="198"/>
      <c r="O207" s="67"/>
      <c r="P207" s="67"/>
      <c r="Q207" s="67"/>
      <c r="R207" s="67"/>
      <c r="S207" s="67"/>
      <c r="T207" s="68"/>
      <c r="U207" s="37"/>
      <c r="V207" s="37"/>
      <c r="W207" s="37"/>
      <c r="X207" s="37"/>
      <c r="Y207" s="37"/>
      <c r="Z207" s="37"/>
      <c r="AA207" s="37"/>
      <c r="AB207" s="37"/>
      <c r="AC207" s="37"/>
      <c r="AD207" s="37"/>
      <c r="AE207" s="37"/>
      <c r="AT207" s="20" t="s">
        <v>206</v>
      </c>
      <c r="AU207" s="20" t="s">
        <v>86</v>
      </c>
    </row>
    <row r="208" spans="1:65" s="2" customFormat="1" ht="11.25">
      <c r="A208" s="37"/>
      <c r="B208" s="38"/>
      <c r="C208" s="39"/>
      <c r="D208" s="199" t="s">
        <v>208</v>
      </c>
      <c r="E208" s="39"/>
      <c r="F208" s="200" t="s">
        <v>1432</v>
      </c>
      <c r="G208" s="39"/>
      <c r="H208" s="39"/>
      <c r="I208" s="196"/>
      <c r="J208" s="39"/>
      <c r="K208" s="39"/>
      <c r="L208" s="42"/>
      <c r="M208" s="197"/>
      <c r="N208" s="198"/>
      <c r="O208" s="67"/>
      <c r="P208" s="67"/>
      <c r="Q208" s="67"/>
      <c r="R208" s="67"/>
      <c r="S208" s="67"/>
      <c r="T208" s="68"/>
      <c r="U208" s="37"/>
      <c r="V208" s="37"/>
      <c r="W208" s="37"/>
      <c r="X208" s="37"/>
      <c r="Y208" s="37"/>
      <c r="Z208" s="37"/>
      <c r="AA208" s="37"/>
      <c r="AB208" s="37"/>
      <c r="AC208" s="37"/>
      <c r="AD208" s="37"/>
      <c r="AE208" s="37"/>
      <c r="AT208" s="20" t="s">
        <v>208</v>
      </c>
      <c r="AU208" s="20" t="s">
        <v>86</v>
      </c>
    </row>
    <row r="209" spans="1:65" s="13" customFormat="1" ht="11.25">
      <c r="B209" s="201"/>
      <c r="C209" s="202"/>
      <c r="D209" s="194" t="s">
        <v>210</v>
      </c>
      <c r="E209" s="203" t="s">
        <v>19</v>
      </c>
      <c r="F209" s="204" t="s">
        <v>1433</v>
      </c>
      <c r="G209" s="202"/>
      <c r="H209" s="203" t="s">
        <v>19</v>
      </c>
      <c r="I209" s="205"/>
      <c r="J209" s="202"/>
      <c r="K209" s="202"/>
      <c r="L209" s="206"/>
      <c r="M209" s="207"/>
      <c r="N209" s="208"/>
      <c r="O209" s="208"/>
      <c r="P209" s="208"/>
      <c r="Q209" s="208"/>
      <c r="R209" s="208"/>
      <c r="S209" s="208"/>
      <c r="T209" s="209"/>
      <c r="AT209" s="210" t="s">
        <v>210</v>
      </c>
      <c r="AU209" s="210" t="s">
        <v>86</v>
      </c>
      <c r="AV209" s="13" t="s">
        <v>84</v>
      </c>
      <c r="AW209" s="13" t="s">
        <v>37</v>
      </c>
      <c r="AX209" s="13" t="s">
        <v>77</v>
      </c>
      <c r="AY209" s="210" t="s">
        <v>197</v>
      </c>
    </row>
    <row r="210" spans="1:65" s="14" customFormat="1" ht="11.25">
      <c r="B210" s="211"/>
      <c r="C210" s="212"/>
      <c r="D210" s="194" t="s">
        <v>210</v>
      </c>
      <c r="E210" s="213" t="s">
        <v>19</v>
      </c>
      <c r="F210" s="214" t="s">
        <v>1578</v>
      </c>
      <c r="G210" s="212"/>
      <c r="H210" s="215">
        <v>0.39</v>
      </c>
      <c r="I210" s="216"/>
      <c r="J210" s="212"/>
      <c r="K210" s="212"/>
      <c r="L210" s="217"/>
      <c r="M210" s="218"/>
      <c r="N210" s="219"/>
      <c r="O210" s="219"/>
      <c r="P210" s="219"/>
      <c r="Q210" s="219"/>
      <c r="R210" s="219"/>
      <c r="S210" s="219"/>
      <c r="T210" s="220"/>
      <c r="AT210" s="221" t="s">
        <v>210</v>
      </c>
      <c r="AU210" s="221" t="s">
        <v>86</v>
      </c>
      <c r="AV210" s="14" t="s">
        <v>86</v>
      </c>
      <c r="AW210" s="14" t="s">
        <v>37</v>
      </c>
      <c r="AX210" s="14" t="s">
        <v>84</v>
      </c>
      <c r="AY210" s="221" t="s">
        <v>197</v>
      </c>
    </row>
    <row r="211" spans="1:65" s="2" customFormat="1" ht="21.75" customHeight="1">
      <c r="A211" s="37"/>
      <c r="B211" s="38"/>
      <c r="C211" s="181" t="s">
        <v>678</v>
      </c>
      <c r="D211" s="181" t="s">
        <v>199</v>
      </c>
      <c r="E211" s="182" t="s">
        <v>1435</v>
      </c>
      <c r="F211" s="183" t="s">
        <v>1436</v>
      </c>
      <c r="G211" s="184" t="s">
        <v>259</v>
      </c>
      <c r="H211" s="185">
        <v>0.39</v>
      </c>
      <c r="I211" s="186"/>
      <c r="J211" s="187">
        <f>ROUND(I211*H211,2)</f>
        <v>0</v>
      </c>
      <c r="K211" s="183" t="s">
        <v>203</v>
      </c>
      <c r="L211" s="42"/>
      <c r="M211" s="188" t="s">
        <v>19</v>
      </c>
      <c r="N211" s="189" t="s">
        <v>48</v>
      </c>
      <c r="O211" s="67"/>
      <c r="P211" s="190">
        <f>O211*H211</f>
        <v>0</v>
      </c>
      <c r="Q211" s="190">
        <v>0</v>
      </c>
      <c r="R211" s="190">
        <f>Q211*H211</f>
        <v>0</v>
      </c>
      <c r="S211" s="190">
        <v>0</v>
      </c>
      <c r="T211" s="191">
        <f>S211*H211</f>
        <v>0</v>
      </c>
      <c r="U211" s="37"/>
      <c r="V211" s="37"/>
      <c r="W211" s="37"/>
      <c r="X211" s="37"/>
      <c r="Y211" s="37"/>
      <c r="Z211" s="37"/>
      <c r="AA211" s="37"/>
      <c r="AB211" s="37"/>
      <c r="AC211" s="37"/>
      <c r="AD211" s="37"/>
      <c r="AE211" s="37"/>
      <c r="AR211" s="192" t="s">
        <v>204</v>
      </c>
      <c r="AT211" s="192" t="s">
        <v>199</v>
      </c>
      <c r="AU211" s="192" t="s">
        <v>86</v>
      </c>
      <c r="AY211" s="20" t="s">
        <v>197</v>
      </c>
      <c r="BE211" s="193">
        <f>IF(N211="základní",J211,0)</f>
        <v>0</v>
      </c>
      <c r="BF211" s="193">
        <f>IF(N211="snížená",J211,0)</f>
        <v>0</v>
      </c>
      <c r="BG211" s="193">
        <f>IF(N211="zákl. přenesená",J211,0)</f>
        <v>0</v>
      </c>
      <c r="BH211" s="193">
        <f>IF(N211="sníž. přenesená",J211,0)</f>
        <v>0</v>
      </c>
      <c r="BI211" s="193">
        <f>IF(N211="nulová",J211,0)</f>
        <v>0</v>
      </c>
      <c r="BJ211" s="20" t="s">
        <v>84</v>
      </c>
      <c r="BK211" s="193">
        <f>ROUND(I211*H211,2)</f>
        <v>0</v>
      </c>
      <c r="BL211" s="20" t="s">
        <v>204</v>
      </c>
      <c r="BM211" s="192" t="s">
        <v>1437</v>
      </c>
    </row>
    <row r="212" spans="1:65" s="2" customFormat="1" ht="11.25">
      <c r="A212" s="37"/>
      <c r="B212" s="38"/>
      <c r="C212" s="39"/>
      <c r="D212" s="194" t="s">
        <v>206</v>
      </c>
      <c r="E212" s="39"/>
      <c r="F212" s="195" t="s">
        <v>1438</v>
      </c>
      <c r="G212" s="39"/>
      <c r="H212" s="39"/>
      <c r="I212" s="196"/>
      <c r="J212" s="39"/>
      <c r="K212" s="39"/>
      <c r="L212" s="42"/>
      <c r="M212" s="197"/>
      <c r="N212" s="198"/>
      <c r="O212" s="67"/>
      <c r="P212" s="67"/>
      <c r="Q212" s="67"/>
      <c r="R212" s="67"/>
      <c r="S212" s="67"/>
      <c r="T212" s="68"/>
      <c r="U212" s="37"/>
      <c r="V212" s="37"/>
      <c r="W212" s="37"/>
      <c r="X212" s="37"/>
      <c r="Y212" s="37"/>
      <c r="Z212" s="37"/>
      <c r="AA212" s="37"/>
      <c r="AB212" s="37"/>
      <c r="AC212" s="37"/>
      <c r="AD212" s="37"/>
      <c r="AE212" s="37"/>
      <c r="AT212" s="20" t="s">
        <v>206</v>
      </c>
      <c r="AU212" s="20" t="s">
        <v>86</v>
      </c>
    </row>
    <row r="213" spans="1:65" s="2" customFormat="1" ht="11.25">
      <c r="A213" s="37"/>
      <c r="B213" s="38"/>
      <c r="C213" s="39"/>
      <c r="D213" s="199" t="s">
        <v>208</v>
      </c>
      <c r="E213" s="39"/>
      <c r="F213" s="200" t="s">
        <v>1439</v>
      </c>
      <c r="G213" s="39"/>
      <c r="H213" s="39"/>
      <c r="I213" s="196"/>
      <c r="J213" s="39"/>
      <c r="K213" s="39"/>
      <c r="L213" s="42"/>
      <c r="M213" s="197"/>
      <c r="N213" s="198"/>
      <c r="O213" s="67"/>
      <c r="P213" s="67"/>
      <c r="Q213" s="67"/>
      <c r="R213" s="67"/>
      <c r="S213" s="67"/>
      <c r="T213" s="68"/>
      <c r="U213" s="37"/>
      <c r="V213" s="37"/>
      <c r="W213" s="37"/>
      <c r="X213" s="37"/>
      <c r="Y213" s="37"/>
      <c r="Z213" s="37"/>
      <c r="AA213" s="37"/>
      <c r="AB213" s="37"/>
      <c r="AC213" s="37"/>
      <c r="AD213" s="37"/>
      <c r="AE213" s="37"/>
      <c r="AT213" s="20" t="s">
        <v>208</v>
      </c>
      <c r="AU213" s="20" t="s">
        <v>86</v>
      </c>
    </row>
    <row r="214" spans="1:65" s="2" customFormat="1" ht="24.2" customHeight="1">
      <c r="A214" s="37"/>
      <c r="B214" s="38"/>
      <c r="C214" s="181" t="s">
        <v>679</v>
      </c>
      <c r="D214" s="181" t="s">
        <v>199</v>
      </c>
      <c r="E214" s="182" t="s">
        <v>1440</v>
      </c>
      <c r="F214" s="183" t="s">
        <v>1441</v>
      </c>
      <c r="G214" s="184" t="s">
        <v>259</v>
      </c>
      <c r="H214" s="185">
        <v>1.56</v>
      </c>
      <c r="I214" s="186"/>
      <c r="J214" s="187">
        <f>ROUND(I214*H214,2)</f>
        <v>0</v>
      </c>
      <c r="K214" s="183" t="s">
        <v>203</v>
      </c>
      <c r="L214" s="42"/>
      <c r="M214" s="188" t="s">
        <v>19</v>
      </c>
      <c r="N214" s="189" t="s">
        <v>48</v>
      </c>
      <c r="O214" s="67"/>
      <c r="P214" s="190">
        <f>O214*H214</f>
        <v>0</v>
      </c>
      <c r="Q214" s="190">
        <v>0</v>
      </c>
      <c r="R214" s="190">
        <f>Q214*H214</f>
        <v>0</v>
      </c>
      <c r="S214" s="190">
        <v>0</v>
      </c>
      <c r="T214" s="191">
        <f>S214*H214</f>
        <v>0</v>
      </c>
      <c r="U214" s="37"/>
      <c r="V214" s="37"/>
      <c r="W214" s="37"/>
      <c r="X214" s="37"/>
      <c r="Y214" s="37"/>
      <c r="Z214" s="37"/>
      <c r="AA214" s="37"/>
      <c r="AB214" s="37"/>
      <c r="AC214" s="37"/>
      <c r="AD214" s="37"/>
      <c r="AE214" s="37"/>
      <c r="AR214" s="192" t="s">
        <v>204</v>
      </c>
      <c r="AT214" s="192" t="s">
        <v>199</v>
      </c>
      <c r="AU214" s="192" t="s">
        <v>86</v>
      </c>
      <c r="AY214" s="20" t="s">
        <v>197</v>
      </c>
      <c r="BE214" s="193">
        <f>IF(N214="základní",J214,0)</f>
        <v>0</v>
      </c>
      <c r="BF214" s="193">
        <f>IF(N214="snížená",J214,0)</f>
        <v>0</v>
      </c>
      <c r="BG214" s="193">
        <f>IF(N214="zákl. přenesená",J214,0)</f>
        <v>0</v>
      </c>
      <c r="BH214" s="193">
        <f>IF(N214="sníž. přenesená",J214,0)</f>
        <v>0</v>
      </c>
      <c r="BI214" s="193">
        <f>IF(N214="nulová",J214,0)</f>
        <v>0</v>
      </c>
      <c r="BJ214" s="20" t="s">
        <v>84</v>
      </c>
      <c r="BK214" s="193">
        <f>ROUND(I214*H214,2)</f>
        <v>0</v>
      </c>
      <c r="BL214" s="20" t="s">
        <v>204</v>
      </c>
      <c r="BM214" s="192" t="s">
        <v>1442</v>
      </c>
    </row>
    <row r="215" spans="1:65" s="2" customFormat="1" ht="19.5">
      <c r="A215" s="37"/>
      <c r="B215" s="38"/>
      <c r="C215" s="39"/>
      <c r="D215" s="194" t="s">
        <v>206</v>
      </c>
      <c r="E215" s="39"/>
      <c r="F215" s="195" t="s">
        <v>1443</v>
      </c>
      <c r="G215" s="39"/>
      <c r="H215" s="39"/>
      <c r="I215" s="196"/>
      <c r="J215" s="39"/>
      <c r="K215" s="39"/>
      <c r="L215" s="42"/>
      <c r="M215" s="197"/>
      <c r="N215" s="198"/>
      <c r="O215" s="67"/>
      <c r="P215" s="67"/>
      <c r="Q215" s="67"/>
      <c r="R215" s="67"/>
      <c r="S215" s="67"/>
      <c r="T215" s="68"/>
      <c r="U215" s="37"/>
      <c r="V215" s="37"/>
      <c r="W215" s="37"/>
      <c r="X215" s="37"/>
      <c r="Y215" s="37"/>
      <c r="Z215" s="37"/>
      <c r="AA215" s="37"/>
      <c r="AB215" s="37"/>
      <c r="AC215" s="37"/>
      <c r="AD215" s="37"/>
      <c r="AE215" s="37"/>
      <c r="AT215" s="20" t="s">
        <v>206</v>
      </c>
      <c r="AU215" s="20" t="s">
        <v>86</v>
      </c>
    </row>
    <row r="216" spans="1:65" s="2" customFormat="1" ht="11.25">
      <c r="A216" s="37"/>
      <c r="B216" s="38"/>
      <c r="C216" s="39"/>
      <c r="D216" s="199" t="s">
        <v>208</v>
      </c>
      <c r="E216" s="39"/>
      <c r="F216" s="200" t="s">
        <v>1444</v>
      </c>
      <c r="G216" s="39"/>
      <c r="H216" s="39"/>
      <c r="I216" s="196"/>
      <c r="J216" s="39"/>
      <c r="K216" s="39"/>
      <c r="L216" s="42"/>
      <c r="M216" s="197"/>
      <c r="N216" s="198"/>
      <c r="O216" s="67"/>
      <c r="P216" s="67"/>
      <c r="Q216" s="67"/>
      <c r="R216" s="67"/>
      <c r="S216" s="67"/>
      <c r="T216" s="68"/>
      <c r="U216" s="37"/>
      <c r="V216" s="37"/>
      <c r="W216" s="37"/>
      <c r="X216" s="37"/>
      <c r="Y216" s="37"/>
      <c r="Z216" s="37"/>
      <c r="AA216" s="37"/>
      <c r="AB216" s="37"/>
      <c r="AC216" s="37"/>
      <c r="AD216" s="37"/>
      <c r="AE216" s="37"/>
      <c r="AT216" s="20" t="s">
        <v>208</v>
      </c>
      <c r="AU216" s="20" t="s">
        <v>86</v>
      </c>
    </row>
    <row r="217" spans="1:65" s="13" customFormat="1" ht="11.25">
      <c r="B217" s="201"/>
      <c r="C217" s="202"/>
      <c r="D217" s="194" t="s">
        <v>210</v>
      </c>
      <c r="E217" s="203" t="s">
        <v>19</v>
      </c>
      <c r="F217" s="204" t="s">
        <v>1445</v>
      </c>
      <c r="G217" s="202"/>
      <c r="H217" s="203" t="s">
        <v>19</v>
      </c>
      <c r="I217" s="205"/>
      <c r="J217" s="202"/>
      <c r="K217" s="202"/>
      <c r="L217" s="206"/>
      <c r="M217" s="207"/>
      <c r="N217" s="208"/>
      <c r="O217" s="208"/>
      <c r="P217" s="208"/>
      <c r="Q217" s="208"/>
      <c r="R217" s="208"/>
      <c r="S217" s="208"/>
      <c r="T217" s="209"/>
      <c r="AT217" s="210" t="s">
        <v>210</v>
      </c>
      <c r="AU217" s="210" t="s">
        <v>86</v>
      </c>
      <c r="AV217" s="13" t="s">
        <v>84</v>
      </c>
      <c r="AW217" s="13" t="s">
        <v>37</v>
      </c>
      <c r="AX217" s="13" t="s">
        <v>77</v>
      </c>
      <c r="AY217" s="210" t="s">
        <v>197</v>
      </c>
    </row>
    <row r="218" spans="1:65" s="13" customFormat="1" ht="11.25">
      <c r="B218" s="201"/>
      <c r="C218" s="202"/>
      <c r="D218" s="194" t="s">
        <v>210</v>
      </c>
      <c r="E218" s="203" t="s">
        <v>19</v>
      </c>
      <c r="F218" s="204" t="s">
        <v>918</v>
      </c>
      <c r="G218" s="202"/>
      <c r="H218" s="203" t="s">
        <v>19</v>
      </c>
      <c r="I218" s="205"/>
      <c r="J218" s="202"/>
      <c r="K218" s="202"/>
      <c r="L218" s="206"/>
      <c r="M218" s="207"/>
      <c r="N218" s="208"/>
      <c r="O218" s="208"/>
      <c r="P218" s="208"/>
      <c r="Q218" s="208"/>
      <c r="R218" s="208"/>
      <c r="S218" s="208"/>
      <c r="T218" s="209"/>
      <c r="AT218" s="210" t="s">
        <v>210</v>
      </c>
      <c r="AU218" s="210" t="s">
        <v>86</v>
      </c>
      <c r="AV218" s="13" t="s">
        <v>84</v>
      </c>
      <c r="AW218" s="13" t="s">
        <v>37</v>
      </c>
      <c r="AX218" s="13" t="s">
        <v>77</v>
      </c>
      <c r="AY218" s="210" t="s">
        <v>197</v>
      </c>
    </row>
    <row r="219" spans="1:65" s="14" customFormat="1" ht="11.25">
      <c r="B219" s="211"/>
      <c r="C219" s="212"/>
      <c r="D219" s="194" t="s">
        <v>210</v>
      </c>
      <c r="E219" s="213" t="s">
        <v>19</v>
      </c>
      <c r="F219" s="214" t="s">
        <v>1579</v>
      </c>
      <c r="G219" s="212"/>
      <c r="H219" s="215">
        <v>1.56</v>
      </c>
      <c r="I219" s="216"/>
      <c r="J219" s="212"/>
      <c r="K219" s="212"/>
      <c r="L219" s="217"/>
      <c r="M219" s="218"/>
      <c r="N219" s="219"/>
      <c r="O219" s="219"/>
      <c r="P219" s="219"/>
      <c r="Q219" s="219"/>
      <c r="R219" s="219"/>
      <c r="S219" s="219"/>
      <c r="T219" s="220"/>
      <c r="AT219" s="221" t="s">
        <v>210</v>
      </c>
      <c r="AU219" s="221" t="s">
        <v>86</v>
      </c>
      <c r="AV219" s="14" t="s">
        <v>86</v>
      </c>
      <c r="AW219" s="14" t="s">
        <v>37</v>
      </c>
      <c r="AX219" s="14" t="s">
        <v>84</v>
      </c>
      <c r="AY219" s="221" t="s">
        <v>197</v>
      </c>
    </row>
    <row r="220" spans="1:65" s="12" customFormat="1" ht="22.9" customHeight="1">
      <c r="B220" s="165"/>
      <c r="C220" s="166"/>
      <c r="D220" s="167" t="s">
        <v>76</v>
      </c>
      <c r="E220" s="179" t="s">
        <v>489</v>
      </c>
      <c r="F220" s="179" t="s">
        <v>490</v>
      </c>
      <c r="G220" s="166"/>
      <c r="H220" s="166"/>
      <c r="I220" s="169"/>
      <c r="J220" s="180">
        <f>BK220</f>
        <v>0</v>
      </c>
      <c r="K220" s="166"/>
      <c r="L220" s="171"/>
      <c r="M220" s="172"/>
      <c r="N220" s="173"/>
      <c r="O220" s="173"/>
      <c r="P220" s="174">
        <f>SUM(P221:P223)</f>
        <v>0</v>
      </c>
      <c r="Q220" s="173"/>
      <c r="R220" s="174">
        <f>SUM(R221:R223)</f>
        <v>0</v>
      </c>
      <c r="S220" s="173"/>
      <c r="T220" s="175">
        <f>SUM(T221:T223)</f>
        <v>0</v>
      </c>
      <c r="AR220" s="176" t="s">
        <v>84</v>
      </c>
      <c r="AT220" s="177" t="s">
        <v>76</v>
      </c>
      <c r="AU220" s="177" t="s">
        <v>84</v>
      </c>
      <c r="AY220" s="176" t="s">
        <v>197</v>
      </c>
      <c r="BK220" s="178">
        <f>SUM(BK221:BK223)</f>
        <v>0</v>
      </c>
    </row>
    <row r="221" spans="1:65" s="2" customFormat="1" ht="24.2" customHeight="1">
      <c r="A221" s="37"/>
      <c r="B221" s="38"/>
      <c r="C221" s="181" t="s">
        <v>680</v>
      </c>
      <c r="D221" s="181" t="s">
        <v>199</v>
      </c>
      <c r="E221" s="182" t="s">
        <v>594</v>
      </c>
      <c r="F221" s="183" t="s">
        <v>595</v>
      </c>
      <c r="G221" s="184" t="s">
        <v>323</v>
      </c>
      <c r="H221" s="185">
        <v>12.164999999999999</v>
      </c>
      <c r="I221" s="186"/>
      <c r="J221" s="187">
        <f>ROUND(I221*H221,2)</f>
        <v>0</v>
      </c>
      <c r="K221" s="183" t="s">
        <v>203</v>
      </c>
      <c r="L221" s="42"/>
      <c r="M221" s="188" t="s">
        <v>19</v>
      </c>
      <c r="N221" s="189" t="s">
        <v>48</v>
      </c>
      <c r="O221" s="67"/>
      <c r="P221" s="190">
        <f>O221*H221</f>
        <v>0</v>
      </c>
      <c r="Q221" s="190">
        <v>0</v>
      </c>
      <c r="R221" s="190">
        <f>Q221*H221</f>
        <v>0</v>
      </c>
      <c r="S221" s="190">
        <v>0</v>
      </c>
      <c r="T221" s="191">
        <f>S221*H221</f>
        <v>0</v>
      </c>
      <c r="U221" s="37"/>
      <c r="V221" s="37"/>
      <c r="W221" s="37"/>
      <c r="X221" s="37"/>
      <c r="Y221" s="37"/>
      <c r="Z221" s="37"/>
      <c r="AA221" s="37"/>
      <c r="AB221" s="37"/>
      <c r="AC221" s="37"/>
      <c r="AD221" s="37"/>
      <c r="AE221" s="37"/>
      <c r="AR221" s="192" t="s">
        <v>204</v>
      </c>
      <c r="AT221" s="192" t="s">
        <v>199</v>
      </c>
      <c r="AU221" s="192" t="s">
        <v>86</v>
      </c>
      <c r="AY221" s="20" t="s">
        <v>197</v>
      </c>
      <c r="BE221" s="193">
        <f>IF(N221="základní",J221,0)</f>
        <v>0</v>
      </c>
      <c r="BF221" s="193">
        <f>IF(N221="snížená",J221,0)</f>
        <v>0</v>
      </c>
      <c r="BG221" s="193">
        <f>IF(N221="zákl. přenesená",J221,0)</f>
        <v>0</v>
      </c>
      <c r="BH221" s="193">
        <f>IF(N221="sníž. přenesená",J221,0)</f>
        <v>0</v>
      </c>
      <c r="BI221" s="193">
        <f>IF(N221="nulová",J221,0)</f>
        <v>0</v>
      </c>
      <c r="BJ221" s="20" t="s">
        <v>84</v>
      </c>
      <c r="BK221" s="193">
        <f>ROUND(I221*H221,2)</f>
        <v>0</v>
      </c>
      <c r="BL221" s="20" t="s">
        <v>204</v>
      </c>
      <c r="BM221" s="192" t="s">
        <v>1447</v>
      </c>
    </row>
    <row r="222" spans="1:65" s="2" customFormat="1" ht="19.5">
      <c r="A222" s="37"/>
      <c r="B222" s="38"/>
      <c r="C222" s="39"/>
      <c r="D222" s="194" t="s">
        <v>206</v>
      </c>
      <c r="E222" s="39"/>
      <c r="F222" s="195" t="s">
        <v>597</v>
      </c>
      <c r="G222" s="39"/>
      <c r="H222" s="39"/>
      <c r="I222" s="196"/>
      <c r="J222" s="39"/>
      <c r="K222" s="39"/>
      <c r="L222" s="42"/>
      <c r="M222" s="197"/>
      <c r="N222" s="198"/>
      <c r="O222" s="67"/>
      <c r="P222" s="67"/>
      <c r="Q222" s="67"/>
      <c r="R222" s="67"/>
      <c r="S222" s="67"/>
      <c r="T222" s="68"/>
      <c r="U222" s="37"/>
      <c r="V222" s="37"/>
      <c r="W222" s="37"/>
      <c r="X222" s="37"/>
      <c r="Y222" s="37"/>
      <c r="Z222" s="37"/>
      <c r="AA222" s="37"/>
      <c r="AB222" s="37"/>
      <c r="AC222" s="37"/>
      <c r="AD222" s="37"/>
      <c r="AE222" s="37"/>
      <c r="AT222" s="20" t="s">
        <v>206</v>
      </c>
      <c r="AU222" s="20" t="s">
        <v>86</v>
      </c>
    </row>
    <row r="223" spans="1:65" s="2" customFormat="1" ht="11.25">
      <c r="A223" s="37"/>
      <c r="B223" s="38"/>
      <c r="C223" s="39"/>
      <c r="D223" s="199" t="s">
        <v>208</v>
      </c>
      <c r="E223" s="39"/>
      <c r="F223" s="200" t="s">
        <v>598</v>
      </c>
      <c r="G223" s="39"/>
      <c r="H223" s="39"/>
      <c r="I223" s="196"/>
      <c r="J223" s="39"/>
      <c r="K223" s="39"/>
      <c r="L223" s="42"/>
      <c r="M223" s="197"/>
      <c r="N223" s="198"/>
      <c r="O223" s="67"/>
      <c r="P223" s="67"/>
      <c r="Q223" s="67"/>
      <c r="R223" s="67"/>
      <c r="S223" s="67"/>
      <c r="T223" s="68"/>
      <c r="U223" s="37"/>
      <c r="V223" s="37"/>
      <c r="W223" s="37"/>
      <c r="X223" s="37"/>
      <c r="Y223" s="37"/>
      <c r="Z223" s="37"/>
      <c r="AA223" s="37"/>
      <c r="AB223" s="37"/>
      <c r="AC223" s="37"/>
      <c r="AD223" s="37"/>
      <c r="AE223" s="37"/>
      <c r="AT223" s="20" t="s">
        <v>208</v>
      </c>
      <c r="AU223" s="20" t="s">
        <v>86</v>
      </c>
    </row>
    <row r="224" spans="1:65" s="12" customFormat="1" ht="22.9" customHeight="1">
      <c r="B224" s="165"/>
      <c r="C224" s="166"/>
      <c r="D224" s="167" t="s">
        <v>76</v>
      </c>
      <c r="E224" s="179" t="s">
        <v>1448</v>
      </c>
      <c r="F224" s="179" t="s">
        <v>1449</v>
      </c>
      <c r="G224" s="166"/>
      <c r="H224" s="166"/>
      <c r="I224" s="169"/>
      <c r="J224" s="180">
        <f>BK224</f>
        <v>0</v>
      </c>
      <c r="K224" s="166"/>
      <c r="L224" s="171"/>
      <c r="M224" s="172"/>
      <c r="N224" s="173"/>
      <c r="O224" s="173"/>
      <c r="P224" s="174">
        <f>P225+P252</f>
        <v>0</v>
      </c>
      <c r="Q224" s="173"/>
      <c r="R224" s="174">
        <f>R225+R252</f>
        <v>0</v>
      </c>
      <c r="S224" s="173"/>
      <c r="T224" s="175">
        <f>T225+T252</f>
        <v>0</v>
      </c>
      <c r="AR224" s="176" t="s">
        <v>84</v>
      </c>
      <c r="AT224" s="177" t="s">
        <v>76</v>
      </c>
      <c r="AU224" s="177" t="s">
        <v>84</v>
      </c>
      <c r="AY224" s="176" t="s">
        <v>197</v>
      </c>
      <c r="BK224" s="178">
        <f>BK225+BK252</f>
        <v>0</v>
      </c>
    </row>
    <row r="225" spans="1:65" s="12" customFormat="1" ht="20.85" customHeight="1">
      <c r="B225" s="165"/>
      <c r="C225" s="166"/>
      <c r="D225" s="167" t="s">
        <v>76</v>
      </c>
      <c r="E225" s="179" t="s">
        <v>128</v>
      </c>
      <c r="F225" s="179" t="s">
        <v>1450</v>
      </c>
      <c r="G225" s="166"/>
      <c r="H225" s="166"/>
      <c r="I225" s="169"/>
      <c r="J225" s="180">
        <f>BK225</f>
        <v>0</v>
      </c>
      <c r="K225" s="166"/>
      <c r="L225" s="171"/>
      <c r="M225" s="172"/>
      <c r="N225" s="173"/>
      <c r="O225" s="173"/>
      <c r="P225" s="174">
        <f>SUM(P226:P251)</f>
        <v>0</v>
      </c>
      <c r="Q225" s="173"/>
      <c r="R225" s="174">
        <f>SUM(R226:R251)</f>
        <v>0</v>
      </c>
      <c r="S225" s="173"/>
      <c r="T225" s="175">
        <f>SUM(T226:T251)</f>
        <v>0</v>
      </c>
      <c r="AR225" s="176" t="s">
        <v>84</v>
      </c>
      <c r="AT225" s="177" t="s">
        <v>76</v>
      </c>
      <c r="AU225" s="177" t="s">
        <v>86</v>
      </c>
      <c r="AY225" s="176" t="s">
        <v>197</v>
      </c>
      <c r="BK225" s="178">
        <f>SUM(BK226:BK251)</f>
        <v>0</v>
      </c>
    </row>
    <row r="226" spans="1:65" s="2" customFormat="1" ht="16.5" customHeight="1">
      <c r="A226" s="37"/>
      <c r="B226" s="38"/>
      <c r="C226" s="237" t="s">
        <v>915</v>
      </c>
      <c r="D226" s="237" t="s">
        <v>452</v>
      </c>
      <c r="E226" s="238" t="s">
        <v>1505</v>
      </c>
      <c r="F226" s="239" t="s">
        <v>1506</v>
      </c>
      <c r="G226" s="240" t="s">
        <v>884</v>
      </c>
      <c r="H226" s="241">
        <v>23</v>
      </c>
      <c r="I226" s="242"/>
      <c r="J226" s="243">
        <f>ROUND(I226*H226,2)</f>
        <v>0</v>
      </c>
      <c r="K226" s="239" t="s">
        <v>969</v>
      </c>
      <c r="L226" s="244"/>
      <c r="M226" s="245" t="s">
        <v>19</v>
      </c>
      <c r="N226" s="246" t="s">
        <v>48</v>
      </c>
      <c r="O226" s="67"/>
      <c r="P226" s="190">
        <f>O226*H226</f>
        <v>0</v>
      </c>
      <c r="Q226" s="190">
        <v>0</v>
      </c>
      <c r="R226" s="190">
        <f>Q226*H226</f>
        <v>0</v>
      </c>
      <c r="S226" s="190">
        <v>0</v>
      </c>
      <c r="T226" s="191">
        <f>S226*H226</f>
        <v>0</v>
      </c>
      <c r="U226" s="37"/>
      <c r="V226" s="37"/>
      <c r="W226" s="37"/>
      <c r="X226" s="37"/>
      <c r="Y226" s="37"/>
      <c r="Z226" s="37"/>
      <c r="AA226" s="37"/>
      <c r="AB226" s="37"/>
      <c r="AC226" s="37"/>
      <c r="AD226" s="37"/>
      <c r="AE226" s="37"/>
      <c r="AR226" s="192" t="s">
        <v>265</v>
      </c>
      <c r="AT226" s="192" t="s">
        <v>452</v>
      </c>
      <c r="AU226" s="192" t="s">
        <v>151</v>
      </c>
      <c r="AY226" s="20" t="s">
        <v>197</v>
      </c>
      <c r="BE226" s="193">
        <f>IF(N226="základní",J226,0)</f>
        <v>0</v>
      </c>
      <c r="BF226" s="193">
        <f>IF(N226="snížená",J226,0)</f>
        <v>0</v>
      </c>
      <c r="BG226" s="193">
        <f>IF(N226="zákl. přenesená",J226,0)</f>
        <v>0</v>
      </c>
      <c r="BH226" s="193">
        <f>IF(N226="sníž. přenesená",J226,0)</f>
        <v>0</v>
      </c>
      <c r="BI226" s="193">
        <f>IF(N226="nulová",J226,0)</f>
        <v>0</v>
      </c>
      <c r="BJ226" s="20" t="s">
        <v>84</v>
      </c>
      <c r="BK226" s="193">
        <f>ROUND(I226*H226,2)</f>
        <v>0</v>
      </c>
      <c r="BL226" s="20" t="s">
        <v>204</v>
      </c>
      <c r="BM226" s="192" t="s">
        <v>1507</v>
      </c>
    </row>
    <row r="227" spans="1:65" s="2" customFormat="1" ht="11.25">
      <c r="A227" s="37"/>
      <c r="B227" s="38"/>
      <c r="C227" s="39"/>
      <c r="D227" s="194" t="s">
        <v>206</v>
      </c>
      <c r="E227" s="39"/>
      <c r="F227" s="195" t="s">
        <v>1506</v>
      </c>
      <c r="G227" s="39"/>
      <c r="H227" s="39"/>
      <c r="I227" s="196"/>
      <c r="J227" s="39"/>
      <c r="K227" s="39"/>
      <c r="L227" s="42"/>
      <c r="M227" s="197"/>
      <c r="N227" s="198"/>
      <c r="O227" s="67"/>
      <c r="P227" s="67"/>
      <c r="Q227" s="67"/>
      <c r="R227" s="67"/>
      <c r="S227" s="67"/>
      <c r="T227" s="68"/>
      <c r="U227" s="37"/>
      <c r="V227" s="37"/>
      <c r="W227" s="37"/>
      <c r="X227" s="37"/>
      <c r="Y227" s="37"/>
      <c r="Z227" s="37"/>
      <c r="AA227" s="37"/>
      <c r="AB227" s="37"/>
      <c r="AC227" s="37"/>
      <c r="AD227" s="37"/>
      <c r="AE227" s="37"/>
      <c r="AT227" s="20" t="s">
        <v>206</v>
      </c>
      <c r="AU227" s="20" t="s">
        <v>151</v>
      </c>
    </row>
    <row r="228" spans="1:65" s="2" customFormat="1" ht="19.5">
      <c r="A228" s="37"/>
      <c r="B228" s="38"/>
      <c r="C228" s="39"/>
      <c r="D228" s="194" t="s">
        <v>252</v>
      </c>
      <c r="E228" s="39"/>
      <c r="F228" s="222" t="s">
        <v>1508</v>
      </c>
      <c r="G228" s="39"/>
      <c r="H228" s="39"/>
      <c r="I228" s="196"/>
      <c r="J228" s="39"/>
      <c r="K228" s="39"/>
      <c r="L228" s="42"/>
      <c r="M228" s="197"/>
      <c r="N228" s="198"/>
      <c r="O228" s="67"/>
      <c r="P228" s="67"/>
      <c r="Q228" s="67"/>
      <c r="R228" s="67"/>
      <c r="S228" s="67"/>
      <c r="T228" s="68"/>
      <c r="U228" s="37"/>
      <c r="V228" s="37"/>
      <c r="W228" s="37"/>
      <c r="X228" s="37"/>
      <c r="Y228" s="37"/>
      <c r="Z228" s="37"/>
      <c r="AA228" s="37"/>
      <c r="AB228" s="37"/>
      <c r="AC228" s="37"/>
      <c r="AD228" s="37"/>
      <c r="AE228" s="37"/>
      <c r="AT228" s="20" t="s">
        <v>252</v>
      </c>
      <c r="AU228" s="20" t="s">
        <v>151</v>
      </c>
    </row>
    <row r="229" spans="1:65" s="2" customFormat="1" ht="16.5" customHeight="1">
      <c r="A229" s="37"/>
      <c r="B229" s="38"/>
      <c r="C229" s="237" t="s">
        <v>920</v>
      </c>
      <c r="D229" s="237" t="s">
        <v>452</v>
      </c>
      <c r="E229" s="238" t="s">
        <v>1509</v>
      </c>
      <c r="F229" s="239" t="s">
        <v>1510</v>
      </c>
      <c r="G229" s="240" t="s">
        <v>884</v>
      </c>
      <c r="H229" s="241">
        <v>41</v>
      </c>
      <c r="I229" s="242"/>
      <c r="J229" s="243">
        <f>ROUND(I229*H229,2)</f>
        <v>0</v>
      </c>
      <c r="K229" s="239" t="s">
        <v>969</v>
      </c>
      <c r="L229" s="244"/>
      <c r="M229" s="245" t="s">
        <v>19</v>
      </c>
      <c r="N229" s="246" t="s">
        <v>48</v>
      </c>
      <c r="O229" s="67"/>
      <c r="P229" s="190">
        <f>O229*H229</f>
        <v>0</v>
      </c>
      <c r="Q229" s="190">
        <v>0</v>
      </c>
      <c r="R229" s="190">
        <f>Q229*H229</f>
        <v>0</v>
      </c>
      <c r="S229" s="190">
        <v>0</v>
      </c>
      <c r="T229" s="191">
        <f>S229*H229</f>
        <v>0</v>
      </c>
      <c r="U229" s="37"/>
      <c r="V229" s="37"/>
      <c r="W229" s="37"/>
      <c r="X229" s="37"/>
      <c r="Y229" s="37"/>
      <c r="Z229" s="37"/>
      <c r="AA229" s="37"/>
      <c r="AB229" s="37"/>
      <c r="AC229" s="37"/>
      <c r="AD229" s="37"/>
      <c r="AE229" s="37"/>
      <c r="AR229" s="192" t="s">
        <v>265</v>
      </c>
      <c r="AT229" s="192" t="s">
        <v>452</v>
      </c>
      <c r="AU229" s="192" t="s">
        <v>151</v>
      </c>
      <c r="AY229" s="20" t="s">
        <v>197</v>
      </c>
      <c r="BE229" s="193">
        <f>IF(N229="základní",J229,0)</f>
        <v>0</v>
      </c>
      <c r="BF229" s="193">
        <f>IF(N229="snížená",J229,0)</f>
        <v>0</v>
      </c>
      <c r="BG229" s="193">
        <f>IF(N229="zákl. přenesená",J229,0)</f>
        <v>0</v>
      </c>
      <c r="BH229" s="193">
        <f>IF(N229="sníž. přenesená",J229,0)</f>
        <v>0</v>
      </c>
      <c r="BI229" s="193">
        <f>IF(N229="nulová",J229,0)</f>
        <v>0</v>
      </c>
      <c r="BJ229" s="20" t="s">
        <v>84</v>
      </c>
      <c r="BK229" s="193">
        <f>ROUND(I229*H229,2)</f>
        <v>0</v>
      </c>
      <c r="BL229" s="20" t="s">
        <v>204</v>
      </c>
      <c r="BM229" s="192" t="s">
        <v>1511</v>
      </c>
    </row>
    <row r="230" spans="1:65" s="2" customFormat="1" ht="11.25">
      <c r="A230" s="37"/>
      <c r="B230" s="38"/>
      <c r="C230" s="39"/>
      <c r="D230" s="194" t="s">
        <v>206</v>
      </c>
      <c r="E230" s="39"/>
      <c r="F230" s="195" t="s">
        <v>1510</v>
      </c>
      <c r="G230" s="39"/>
      <c r="H230" s="39"/>
      <c r="I230" s="196"/>
      <c r="J230" s="39"/>
      <c r="K230" s="39"/>
      <c r="L230" s="42"/>
      <c r="M230" s="197"/>
      <c r="N230" s="198"/>
      <c r="O230" s="67"/>
      <c r="P230" s="67"/>
      <c r="Q230" s="67"/>
      <c r="R230" s="67"/>
      <c r="S230" s="67"/>
      <c r="T230" s="68"/>
      <c r="U230" s="37"/>
      <c r="V230" s="37"/>
      <c r="W230" s="37"/>
      <c r="X230" s="37"/>
      <c r="Y230" s="37"/>
      <c r="Z230" s="37"/>
      <c r="AA230" s="37"/>
      <c r="AB230" s="37"/>
      <c r="AC230" s="37"/>
      <c r="AD230" s="37"/>
      <c r="AE230" s="37"/>
      <c r="AT230" s="20" t="s">
        <v>206</v>
      </c>
      <c r="AU230" s="20" t="s">
        <v>151</v>
      </c>
    </row>
    <row r="231" spans="1:65" s="2" customFormat="1" ht="19.5">
      <c r="A231" s="37"/>
      <c r="B231" s="38"/>
      <c r="C231" s="39"/>
      <c r="D231" s="194" t="s">
        <v>252</v>
      </c>
      <c r="E231" s="39"/>
      <c r="F231" s="222" t="s">
        <v>1508</v>
      </c>
      <c r="G231" s="39"/>
      <c r="H231" s="39"/>
      <c r="I231" s="196"/>
      <c r="J231" s="39"/>
      <c r="K231" s="39"/>
      <c r="L231" s="42"/>
      <c r="M231" s="197"/>
      <c r="N231" s="198"/>
      <c r="O231" s="67"/>
      <c r="P231" s="67"/>
      <c r="Q231" s="67"/>
      <c r="R231" s="67"/>
      <c r="S231" s="67"/>
      <c r="T231" s="68"/>
      <c r="U231" s="37"/>
      <c r="V231" s="37"/>
      <c r="W231" s="37"/>
      <c r="X231" s="37"/>
      <c r="Y231" s="37"/>
      <c r="Z231" s="37"/>
      <c r="AA231" s="37"/>
      <c r="AB231" s="37"/>
      <c r="AC231" s="37"/>
      <c r="AD231" s="37"/>
      <c r="AE231" s="37"/>
      <c r="AT231" s="20" t="s">
        <v>252</v>
      </c>
      <c r="AU231" s="20" t="s">
        <v>151</v>
      </c>
    </row>
    <row r="232" spans="1:65" s="2" customFormat="1" ht="16.5" customHeight="1">
      <c r="A232" s="37"/>
      <c r="B232" s="38"/>
      <c r="C232" s="237" t="s">
        <v>921</v>
      </c>
      <c r="D232" s="237" t="s">
        <v>452</v>
      </c>
      <c r="E232" s="238" t="s">
        <v>1512</v>
      </c>
      <c r="F232" s="239" t="s">
        <v>1513</v>
      </c>
      <c r="G232" s="240" t="s">
        <v>884</v>
      </c>
      <c r="H232" s="241">
        <v>26</v>
      </c>
      <c r="I232" s="242"/>
      <c r="J232" s="243">
        <f>ROUND(I232*H232,2)</f>
        <v>0</v>
      </c>
      <c r="K232" s="239" t="s">
        <v>969</v>
      </c>
      <c r="L232" s="244"/>
      <c r="M232" s="245" t="s">
        <v>19</v>
      </c>
      <c r="N232" s="246" t="s">
        <v>48</v>
      </c>
      <c r="O232" s="67"/>
      <c r="P232" s="190">
        <f>O232*H232</f>
        <v>0</v>
      </c>
      <c r="Q232" s="190">
        <v>0</v>
      </c>
      <c r="R232" s="190">
        <f>Q232*H232</f>
        <v>0</v>
      </c>
      <c r="S232" s="190">
        <v>0</v>
      </c>
      <c r="T232" s="191">
        <f>S232*H232</f>
        <v>0</v>
      </c>
      <c r="U232" s="37"/>
      <c r="V232" s="37"/>
      <c r="W232" s="37"/>
      <c r="X232" s="37"/>
      <c r="Y232" s="37"/>
      <c r="Z232" s="37"/>
      <c r="AA232" s="37"/>
      <c r="AB232" s="37"/>
      <c r="AC232" s="37"/>
      <c r="AD232" s="37"/>
      <c r="AE232" s="37"/>
      <c r="AR232" s="192" t="s">
        <v>265</v>
      </c>
      <c r="AT232" s="192" t="s">
        <v>452</v>
      </c>
      <c r="AU232" s="192" t="s">
        <v>151</v>
      </c>
      <c r="AY232" s="20" t="s">
        <v>197</v>
      </c>
      <c r="BE232" s="193">
        <f>IF(N232="základní",J232,0)</f>
        <v>0</v>
      </c>
      <c r="BF232" s="193">
        <f>IF(N232="snížená",J232,0)</f>
        <v>0</v>
      </c>
      <c r="BG232" s="193">
        <f>IF(N232="zákl. přenesená",J232,0)</f>
        <v>0</v>
      </c>
      <c r="BH232" s="193">
        <f>IF(N232="sníž. přenesená",J232,0)</f>
        <v>0</v>
      </c>
      <c r="BI232" s="193">
        <f>IF(N232="nulová",J232,0)</f>
        <v>0</v>
      </c>
      <c r="BJ232" s="20" t="s">
        <v>84</v>
      </c>
      <c r="BK232" s="193">
        <f>ROUND(I232*H232,2)</f>
        <v>0</v>
      </c>
      <c r="BL232" s="20" t="s">
        <v>204</v>
      </c>
      <c r="BM232" s="192" t="s">
        <v>1514</v>
      </c>
    </row>
    <row r="233" spans="1:65" s="2" customFormat="1" ht="11.25">
      <c r="A233" s="37"/>
      <c r="B233" s="38"/>
      <c r="C233" s="39"/>
      <c r="D233" s="194" t="s">
        <v>206</v>
      </c>
      <c r="E233" s="39"/>
      <c r="F233" s="195" t="s">
        <v>1513</v>
      </c>
      <c r="G233" s="39"/>
      <c r="H233" s="39"/>
      <c r="I233" s="196"/>
      <c r="J233" s="39"/>
      <c r="K233" s="39"/>
      <c r="L233" s="42"/>
      <c r="M233" s="197"/>
      <c r="N233" s="198"/>
      <c r="O233" s="67"/>
      <c r="P233" s="67"/>
      <c r="Q233" s="67"/>
      <c r="R233" s="67"/>
      <c r="S233" s="67"/>
      <c r="T233" s="68"/>
      <c r="U233" s="37"/>
      <c r="V233" s="37"/>
      <c r="W233" s="37"/>
      <c r="X233" s="37"/>
      <c r="Y233" s="37"/>
      <c r="Z233" s="37"/>
      <c r="AA233" s="37"/>
      <c r="AB233" s="37"/>
      <c r="AC233" s="37"/>
      <c r="AD233" s="37"/>
      <c r="AE233" s="37"/>
      <c r="AT233" s="20" t="s">
        <v>206</v>
      </c>
      <c r="AU233" s="20" t="s">
        <v>151</v>
      </c>
    </row>
    <row r="234" spans="1:65" s="2" customFormat="1" ht="19.5">
      <c r="A234" s="37"/>
      <c r="B234" s="38"/>
      <c r="C234" s="39"/>
      <c r="D234" s="194" t="s">
        <v>252</v>
      </c>
      <c r="E234" s="39"/>
      <c r="F234" s="222" t="s">
        <v>1508</v>
      </c>
      <c r="G234" s="39"/>
      <c r="H234" s="39"/>
      <c r="I234" s="196"/>
      <c r="J234" s="39"/>
      <c r="K234" s="39"/>
      <c r="L234" s="42"/>
      <c r="M234" s="197"/>
      <c r="N234" s="198"/>
      <c r="O234" s="67"/>
      <c r="P234" s="67"/>
      <c r="Q234" s="67"/>
      <c r="R234" s="67"/>
      <c r="S234" s="67"/>
      <c r="T234" s="68"/>
      <c r="U234" s="37"/>
      <c r="V234" s="37"/>
      <c r="W234" s="37"/>
      <c r="X234" s="37"/>
      <c r="Y234" s="37"/>
      <c r="Z234" s="37"/>
      <c r="AA234" s="37"/>
      <c r="AB234" s="37"/>
      <c r="AC234" s="37"/>
      <c r="AD234" s="37"/>
      <c r="AE234" s="37"/>
      <c r="AT234" s="20" t="s">
        <v>252</v>
      </c>
      <c r="AU234" s="20" t="s">
        <v>151</v>
      </c>
    </row>
    <row r="235" spans="1:65" s="2" customFormat="1" ht="16.5" customHeight="1">
      <c r="A235" s="37"/>
      <c r="B235" s="38"/>
      <c r="C235" s="237" t="s">
        <v>922</v>
      </c>
      <c r="D235" s="237" t="s">
        <v>452</v>
      </c>
      <c r="E235" s="238" t="s">
        <v>1515</v>
      </c>
      <c r="F235" s="239" t="s">
        <v>1516</v>
      </c>
      <c r="G235" s="240" t="s">
        <v>884</v>
      </c>
      <c r="H235" s="241">
        <v>7</v>
      </c>
      <c r="I235" s="242"/>
      <c r="J235" s="243">
        <f>ROUND(I235*H235,2)</f>
        <v>0</v>
      </c>
      <c r="K235" s="239" t="s">
        <v>969</v>
      </c>
      <c r="L235" s="244"/>
      <c r="M235" s="245" t="s">
        <v>19</v>
      </c>
      <c r="N235" s="246" t="s">
        <v>48</v>
      </c>
      <c r="O235" s="67"/>
      <c r="P235" s="190">
        <f>O235*H235</f>
        <v>0</v>
      </c>
      <c r="Q235" s="190">
        <v>0</v>
      </c>
      <c r="R235" s="190">
        <f>Q235*H235</f>
        <v>0</v>
      </c>
      <c r="S235" s="190">
        <v>0</v>
      </c>
      <c r="T235" s="191">
        <f>S235*H235</f>
        <v>0</v>
      </c>
      <c r="U235" s="37"/>
      <c r="V235" s="37"/>
      <c r="W235" s="37"/>
      <c r="X235" s="37"/>
      <c r="Y235" s="37"/>
      <c r="Z235" s="37"/>
      <c r="AA235" s="37"/>
      <c r="AB235" s="37"/>
      <c r="AC235" s="37"/>
      <c r="AD235" s="37"/>
      <c r="AE235" s="37"/>
      <c r="AR235" s="192" t="s">
        <v>265</v>
      </c>
      <c r="AT235" s="192" t="s">
        <v>452</v>
      </c>
      <c r="AU235" s="192" t="s">
        <v>151</v>
      </c>
      <c r="AY235" s="20" t="s">
        <v>197</v>
      </c>
      <c r="BE235" s="193">
        <f>IF(N235="základní",J235,0)</f>
        <v>0</v>
      </c>
      <c r="BF235" s="193">
        <f>IF(N235="snížená",J235,0)</f>
        <v>0</v>
      </c>
      <c r="BG235" s="193">
        <f>IF(N235="zákl. přenesená",J235,0)</f>
        <v>0</v>
      </c>
      <c r="BH235" s="193">
        <f>IF(N235="sníž. přenesená",J235,0)</f>
        <v>0</v>
      </c>
      <c r="BI235" s="193">
        <f>IF(N235="nulová",J235,0)</f>
        <v>0</v>
      </c>
      <c r="BJ235" s="20" t="s">
        <v>84</v>
      </c>
      <c r="BK235" s="193">
        <f>ROUND(I235*H235,2)</f>
        <v>0</v>
      </c>
      <c r="BL235" s="20" t="s">
        <v>204</v>
      </c>
      <c r="BM235" s="192" t="s">
        <v>1517</v>
      </c>
    </row>
    <row r="236" spans="1:65" s="2" customFormat="1" ht="11.25">
      <c r="A236" s="37"/>
      <c r="B236" s="38"/>
      <c r="C236" s="39"/>
      <c r="D236" s="194" t="s">
        <v>206</v>
      </c>
      <c r="E236" s="39"/>
      <c r="F236" s="195" t="s">
        <v>1518</v>
      </c>
      <c r="G236" s="39"/>
      <c r="H236" s="39"/>
      <c r="I236" s="196"/>
      <c r="J236" s="39"/>
      <c r="K236" s="39"/>
      <c r="L236" s="42"/>
      <c r="M236" s="197"/>
      <c r="N236" s="198"/>
      <c r="O236" s="67"/>
      <c r="P236" s="67"/>
      <c r="Q236" s="67"/>
      <c r="R236" s="67"/>
      <c r="S236" s="67"/>
      <c r="T236" s="68"/>
      <c r="U236" s="37"/>
      <c r="V236" s="37"/>
      <c r="W236" s="37"/>
      <c r="X236" s="37"/>
      <c r="Y236" s="37"/>
      <c r="Z236" s="37"/>
      <c r="AA236" s="37"/>
      <c r="AB236" s="37"/>
      <c r="AC236" s="37"/>
      <c r="AD236" s="37"/>
      <c r="AE236" s="37"/>
      <c r="AT236" s="20" t="s">
        <v>206</v>
      </c>
      <c r="AU236" s="20" t="s">
        <v>151</v>
      </c>
    </row>
    <row r="237" spans="1:65" s="2" customFormat="1" ht="19.5">
      <c r="A237" s="37"/>
      <c r="B237" s="38"/>
      <c r="C237" s="39"/>
      <c r="D237" s="194" t="s">
        <v>252</v>
      </c>
      <c r="E237" s="39"/>
      <c r="F237" s="222" t="s">
        <v>1454</v>
      </c>
      <c r="G237" s="39"/>
      <c r="H237" s="39"/>
      <c r="I237" s="196"/>
      <c r="J237" s="39"/>
      <c r="K237" s="39"/>
      <c r="L237" s="42"/>
      <c r="M237" s="197"/>
      <c r="N237" s="198"/>
      <c r="O237" s="67"/>
      <c r="P237" s="67"/>
      <c r="Q237" s="67"/>
      <c r="R237" s="67"/>
      <c r="S237" s="67"/>
      <c r="T237" s="68"/>
      <c r="U237" s="37"/>
      <c r="V237" s="37"/>
      <c r="W237" s="37"/>
      <c r="X237" s="37"/>
      <c r="Y237" s="37"/>
      <c r="Z237" s="37"/>
      <c r="AA237" s="37"/>
      <c r="AB237" s="37"/>
      <c r="AC237" s="37"/>
      <c r="AD237" s="37"/>
      <c r="AE237" s="37"/>
      <c r="AT237" s="20" t="s">
        <v>252</v>
      </c>
      <c r="AU237" s="20" t="s">
        <v>151</v>
      </c>
    </row>
    <row r="238" spans="1:65" s="2" customFormat="1" ht="16.5" customHeight="1">
      <c r="A238" s="37"/>
      <c r="B238" s="38"/>
      <c r="C238" s="237" t="s">
        <v>923</v>
      </c>
      <c r="D238" s="237" t="s">
        <v>452</v>
      </c>
      <c r="E238" s="238" t="s">
        <v>1519</v>
      </c>
      <c r="F238" s="239" t="s">
        <v>1520</v>
      </c>
      <c r="G238" s="240" t="s">
        <v>884</v>
      </c>
      <c r="H238" s="241">
        <v>15</v>
      </c>
      <c r="I238" s="242"/>
      <c r="J238" s="243">
        <f>ROUND(I238*H238,2)</f>
        <v>0</v>
      </c>
      <c r="K238" s="239" t="s">
        <v>969</v>
      </c>
      <c r="L238" s="244"/>
      <c r="M238" s="245" t="s">
        <v>19</v>
      </c>
      <c r="N238" s="246" t="s">
        <v>48</v>
      </c>
      <c r="O238" s="67"/>
      <c r="P238" s="190">
        <f>O238*H238</f>
        <v>0</v>
      </c>
      <c r="Q238" s="190">
        <v>0</v>
      </c>
      <c r="R238" s="190">
        <f>Q238*H238</f>
        <v>0</v>
      </c>
      <c r="S238" s="190">
        <v>0</v>
      </c>
      <c r="T238" s="191">
        <f>S238*H238</f>
        <v>0</v>
      </c>
      <c r="U238" s="37"/>
      <c r="V238" s="37"/>
      <c r="W238" s="37"/>
      <c r="X238" s="37"/>
      <c r="Y238" s="37"/>
      <c r="Z238" s="37"/>
      <c r="AA238" s="37"/>
      <c r="AB238" s="37"/>
      <c r="AC238" s="37"/>
      <c r="AD238" s="37"/>
      <c r="AE238" s="37"/>
      <c r="AR238" s="192" t="s">
        <v>265</v>
      </c>
      <c r="AT238" s="192" t="s">
        <v>452</v>
      </c>
      <c r="AU238" s="192" t="s">
        <v>151</v>
      </c>
      <c r="AY238" s="20" t="s">
        <v>197</v>
      </c>
      <c r="BE238" s="193">
        <f>IF(N238="základní",J238,0)</f>
        <v>0</v>
      </c>
      <c r="BF238" s="193">
        <f>IF(N238="snížená",J238,0)</f>
        <v>0</v>
      </c>
      <c r="BG238" s="193">
        <f>IF(N238="zákl. přenesená",J238,0)</f>
        <v>0</v>
      </c>
      <c r="BH238" s="193">
        <f>IF(N238="sníž. přenesená",J238,0)</f>
        <v>0</v>
      </c>
      <c r="BI238" s="193">
        <f>IF(N238="nulová",J238,0)</f>
        <v>0</v>
      </c>
      <c r="BJ238" s="20" t="s">
        <v>84</v>
      </c>
      <c r="BK238" s="193">
        <f>ROUND(I238*H238,2)</f>
        <v>0</v>
      </c>
      <c r="BL238" s="20" t="s">
        <v>204</v>
      </c>
      <c r="BM238" s="192" t="s">
        <v>1521</v>
      </c>
    </row>
    <row r="239" spans="1:65" s="2" customFormat="1" ht="11.25">
      <c r="A239" s="37"/>
      <c r="B239" s="38"/>
      <c r="C239" s="39"/>
      <c r="D239" s="194" t="s">
        <v>206</v>
      </c>
      <c r="E239" s="39"/>
      <c r="F239" s="195" t="s">
        <v>1520</v>
      </c>
      <c r="G239" s="39"/>
      <c r="H239" s="39"/>
      <c r="I239" s="196"/>
      <c r="J239" s="39"/>
      <c r="K239" s="39"/>
      <c r="L239" s="42"/>
      <c r="M239" s="197"/>
      <c r="N239" s="198"/>
      <c r="O239" s="67"/>
      <c r="P239" s="67"/>
      <c r="Q239" s="67"/>
      <c r="R239" s="67"/>
      <c r="S239" s="67"/>
      <c r="T239" s="68"/>
      <c r="U239" s="37"/>
      <c r="V239" s="37"/>
      <c r="W239" s="37"/>
      <c r="X239" s="37"/>
      <c r="Y239" s="37"/>
      <c r="Z239" s="37"/>
      <c r="AA239" s="37"/>
      <c r="AB239" s="37"/>
      <c r="AC239" s="37"/>
      <c r="AD239" s="37"/>
      <c r="AE239" s="37"/>
      <c r="AT239" s="20" t="s">
        <v>206</v>
      </c>
      <c r="AU239" s="20" t="s">
        <v>151</v>
      </c>
    </row>
    <row r="240" spans="1:65" s="2" customFormat="1" ht="19.5">
      <c r="A240" s="37"/>
      <c r="B240" s="38"/>
      <c r="C240" s="39"/>
      <c r="D240" s="194" t="s">
        <v>252</v>
      </c>
      <c r="E240" s="39"/>
      <c r="F240" s="222" t="s">
        <v>1508</v>
      </c>
      <c r="G240" s="39"/>
      <c r="H240" s="39"/>
      <c r="I240" s="196"/>
      <c r="J240" s="39"/>
      <c r="K240" s="39"/>
      <c r="L240" s="42"/>
      <c r="M240" s="197"/>
      <c r="N240" s="198"/>
      <c r="O240" s="67"/>
      <c r="P240" s="67"/>
      <c r="Q240" s="67"/>
      <c r="R240" s="67"/>
      <c r="S240" s="67"/>
      <c r="T240" s="68"/>
      <c r="U240" s="37"/>
      <c r="V240" s="37"/>
      <c r="W240" s="37"/>
      <c r="X240" s="37"/>
      <c r="Y240" s="37"/>
      <c r="Z240" s="37"/>
      <c r="AA240" s="37"/>
      <c r="AB240" s="37"/>
      <c r="AC240" s="37"/>
      <c r="AD240" s="37"/>
      <c r="AE240" s="37"/>
      <c r="AT240" s="20" t="s">
        <v>252</v>
      </c>
      <c r="AU240" s="20" t="s">
        <v>151</v>
      </c>
    </row>
    <row r="241" spans="1:65" s="2" customFormat="1" ht="16.5" customHeight="1">
      <c r="A241" s="37"/>
      <c r="B241" s="38"/>
      <c r="C241" s="237" t="s">
        <v>1034</v>
      </c>
      <c r="D241" s="237" t="s">
        <v>452</v>
      </c>
      <c r="E241" s="238" t="s">
        <v>1522</v>
      </c>
      <c r="F241" s="239" t="s">
        <v>1523</v>
      </c>
      <c r="G241" s="240" t="s">
        <v>884</v>
      </c>
      <c r="H241" s="241">
        <v>11</v>
      </c>
      <c r="I241" s="242"/>
      <c r="J241" s="243">
        <f>ROUND(I241*H241,2)</f>
        <v>0</v>
      </c>
      <c r="K241" s="239" t="s">
        <v>969</v>
      </c>
      <c r="L241" s="244"/>
      <c r="M241" s="245" t="s">
        <v>19</v>
      </c>
      <c r="N241" s="246" t="s">
        <v>48</v>
      </c>
      <c r="O241" s="67"/>
      <c r="P241" s="190">
        <f>O241*H241</f>
        <v>0</v>
      </c>
      <c r="Q241" s="190">
        <v>0</v>
      </c>
      <c r="R241" s="190">
        <f>Q241*H241</f>
        <v>0</v>
      </c>
      <c r="S241" s="190">
        <v>0</v>
      </c>
      <c r="T241" s="191">
        <f>S241*H241</f>
        <v>0</v>
      </c>
      <c r="U241" s="37"/>
      <c r="V241" s="37"/>
      <c r="W241" s="37"/>
      <c r="X241" s="37"/>
      <c r="Y241" s="37"/>
      <c r="Z241" s="37"/>
      <c r="AA241" s="37"/>
      <c r="AB241" s="37"/>
      <c r="AC241" s="37"/>
      <c r="AD241" s="37"/>
      <c r="AE241" s="37"/>
      <c r="AR241" s="192" t="s">
        <v>265</v>
      </c>
      <c r="AT241" s="192" t="s">
        <v>452</v>
      </c>
      <c r="AU241" s="192" t="s">
        <v>151</v>
      </c>
      <c r="AY241" s="20" t="s">
        <v>197</v>
      </c>
      <c r="BE241" s="193">
        <f>IF(N241="základní",J241,0)</f>
        <v>0</v>
      </c>
      <c r="BF241" s="193">
        <f>IF(N241="snížená",J241,0)</f>
        <v>0</v>
      </c>
      <c r="BG241" s="193">
        <f>IF(N241="zákl. přenesená",J241,0)</f>
        <v>0</v>
      </c>
      <c r="BH241" s="193">
        <f>IF(N241="sníž. přenesená",J241,0)</f>
        <v>0</v>
      </c>
      <c r="BI241" s="193">
        <f>IF(N241="nulová",J241,0)</f>
        <v>0</v>
      </c>
      <c r="BJ241" s="20" t="s">
        <v>84</v>
      </c>
      <c r="BK241" s="193">
        <f>ROUND(I241*H241,2)</f>
        <v>0</v>
      </c>
      <c r="BL241" s="20" t="s">
        <v>204</v>
      </c>
      <c r="BM241" s="192" t="s">
        <v>1524</v>
      </c>
    </row>
    <row r="242" spans="1:65" s="2" customFormat="1" ht="11.25">
      <c r="A242" s="37"/>
      <c r="B242" s="38"/>
      <c r="C242" s="39"/>
      <c r="D242" s="194" t="s">
        <v>206</v>
      </c>
      <c r="E242" s="39"/>
      <c r="F242" s="195" t="s">
        <v>1523</v>
      </c>
      <c r="G242" s="39"/>
      <c r="H242" s="39"/>
      <c r="I242" s="196"/>
      <c r="J242" s="39"/>
      <c r="K242" s="39"/>
      <c r="L242" s="42"/>
      <c r="M242" s="197"/>
      <c r="N242" s="198"/>
      <c r="O242" s="67"/>
      <c r="P242" s="67"/>
      <c r="Q242" s="67"/>
      <c r="R242" s="67"/>
      <c r="S242" s="67"/>
      <c r="T242" s="68"/>
      <c r="U242" s="37"/>
      <c r="V242" s="37"/>
      <c r="W242" s="37"/>
      <c r="X242" s="37"/>
      <c r="Y242" s="37"/>
      <c r="Z242" s="37"/>
      <c r="AA242" s="37"/>
      <c r="AB242" s="37"/>
      <c r="AC242" s="37"/>
      <c r="AD242" s="37"/>
      <c r="AE242" s="37"/>
      <c r="AT242" s="20" t="s">
        <v>206</v>
      </c>
      <c r="AU242" s="20" t="s">
        <v>151</v>
      </c>
    </row>
    <row r="243" spans="1:65" s="2" customFormat="1" ht="19.5">
      <c r="A243" s="37"/>
      <c r="B243" s="38"/>
      <c r="C243" s="39"/>
      <c r="D243" s="194" t="s">
        <v>252</v>
      </c>
      <c r="E243" s="39"/>
      <c r="F243" s="222" t="s">
        <v>1508</v>
      </c>
      <c r="G243" s="39"/>
      <c r="H243" s="39"/>
      <c r="I243" s="196"/>
      <c r="J243" s="39"/>
      <c r="K243" s="39"/>
      <c r="L243" s="42"/>
      <c r="M243" s="197"/>
      <c r="N243" s="198"/>
      <c r="O243" s="67"/>
      <c r="P243" s="67"/>
      <c r="Q243" s="67"/>
      <c r="R243" s="67"/>
      <c r="S243" s="67"/>
      <c r="T243" s="68"/>
      <c r="U243" s="37"/>
      <c r="V243" s="37"/>
      <c r="W243" s="37"/>
      <c r="X243" s="37"/>
      <c r="Y243" s="37"/>
      <c r="Z243" s="37"/>
      <c r="AA243" s="37"/>
      <c r="AB243" s="37"/>
      <c r="AC243" s="37"/>
      <c r="AD243" s="37"/>
      <c r="AE243" s="37"/>
      <c r="AT243" s="20" t="s">
        <v>252</v>
      </c>
      <c r="AU243" s="20" t="s">
        <v>151</v>
      </c>
    </row>
    <row r="244" spans="1:65" s="2" customFormat="1" ht="16.5" customHeight="1">
      <c r="A244" s="37"/>
      <c r="B244" s="38"/>
      <c r="C244" s="237" t="s">
        <v>1256</v>
      </c>
      <c r="D244" s="237" t="s">
        <v>452</v>
      </c>
      <c r="E244" s="238" t="s">
        <v>1525</v>
      </c>
      <c r="F244" s="239" t="s">
        <v>1526</v>
      </c>
      <c r="G244" s="240" t="s">
        <v>884</v>
      </c>
      <c r="H244" s="241">
        <v>43</v>
      </c>
      <c r="I244" s="242"/>
      <c r="J244" s="243">
        <f>ROUND(I244*H244,2)</f>
        <v>0</v>
      </c>
      <c r="K244" s="239" t="s">
        <v>969</v>
      </c>
      <c r="L244" s="244"/>
      <c r="M244" s="245" t="s">
        <v>19</v>
      </c>
      <c r="N244" s="246" t="s">
        <v>48</v>
      </c>
      <c r="O244" s="67"/>
      <c r="P244" s="190">
        <f>O244*H244</f>
        <v>0</v>
      </c>
      <c r="Q244" s="190">
        <v>0</v>
      </c>
      <c r="R244" s="190">
        <f>Q244*H244</f>
        <v>0</v>
      </c>
      <c r="S244" s="190">
        <v>0</v>
      </c>
      <c r="T244" s="191">
        <f>S244*H244</f>
        <v>0</v>
      </c>
      <c r="U244" s="37"/>
      <c r="V244" s="37"/>
      <c r="W244" s="37"/>
      <c r="X244" s="37"/>
      <c r="Y244" s="37"/>
      <c r="Z244" s="37"/>
      <c r="AA244" s="37"/>
      <c r="AB244" s="37"/>
      <c r="AC244" s="37"/>
      <c r="AD244" s="37"/>
      <c r="AE244" s="37"/>
      <c r="AR244" s="192" t="s">
        <v>265</v>
      </c>
      <c r="AT244" s="192" t="s">
        <v>452</v>
      </c>
      <c r="AU244" s="192" t="s">
        <v>151</v>
      </c>
      <c r="AY244" s="20" t="s">
        <v>197</v>
      </c>
      <c r="BE244" s="193">
        <f>IF(N244="základní",J244,0)</f>
        <v>0</v>
      </c>
      <c r="BF244" s="193">
        <f>IF(N244="snížená",J244,0)</f>
        <v>0</v>
      </c>
      <c r="BG244" s="193">
        <f>IF(N244="zákl. přenesená",J244,0)</f>
        <v>0</v>
      </c>
      <c r="BH244" s="193">
        <f>IF(N244="sníž. přenesená",J244,0)</f>
        <v>0</v>
      </c>
      <c r="BI244" s="193">
        <f>IF(N244="nulová",J244,0)</f>
        <v>0</v>
      </c>
      <c r="BJ244" s="20" t="s">
        <v>84</v>
      </c>
      <c r="BK244" s="193">
        <f>ROUND(I244*H244,2)</f>
        <v>0</v>
      </c>
      <c r="BL244" s="20" t="s">
        <v>204</v>
      </c>
      <c r="BM244" s="192" t="s">
        <v>1527</v>
      </c>
    </row>
    <row r="245" spans="1:65" s="2" customFormat="1" ht="11.25">
      <c r="A245" s="37"/>
      <c r="B245" s="38"/>
      <c r="C245" s="39"/>
      <c r="D245" s="194" t="s">
        <v>206</v>
      </c>
      <c r="E245" s="39"/>
      <c r="F245" s="195" t="s">
        <v>1526</v>
      </c>
      <c r="G245" s="39"/>
      <c r="H245" s="39"/>
      <c r="I245" s="196"/>
      <c r="J245" s="39"/>
      <c r="K245" s="39"/>
      <c r="L245" s="42"/>
      <c r="M245" s="197"/>
      <c r="N245" s="198"/>
      <c r="O245" s="67"/>
      <c r="P245" s="67"/>
      <c r="Q245" s="67"/>
      <c r="R245" s="67"/>
      <c r="S245" s="67"/>
      <c r="T245" s="68"/>
      <c r="U245" s="37"/>
      <c r="V245" s="37"/>
      <c r="W245" s="37"/>
      <c r="X245" s="37"/>
      <c r="Y245" s="37"/>
      <c r="Z245" s="37"/>
      <c r="AA245" s="37"/>
      <c r="AB245" s="37"/>
      <c r="AC245" s="37"/>
      <c r="AD245" s="37"/>
      <c r="AE245" s="37"/>
      <c r="AT245" s="20" t="s">
        <v>206</v>
      </c>
      <c r="AU245" s="20" t="s">
        <v>151</v>
      </c>
    </row>
    <row r="246" spans="1:65" s="2" customFormat="1" ht="19.5">
      <c r="A246" s="37"/>
      <c r="B246" s="38"/>
      <c r="C246" s="39"/>
      <c r="D246" s="194" t="s">
        <v>252</v>
      </c>
      <c r="E246" s="39"/>
      <c r="F246" s="222" t="s">
        <v>1508</v>
      </c>
      <c r="G246" s="39"/>
      <c r="H246" s="39"/>
      <c r="I246" s="196"/>
      <c r="J246" s="39"/>
      <c r="K246" s="39"/>
      <c r="L246" s="42"/>
      <c r="M246" s="197"/>
      <c r="N246" s="198"/>
      <c r="O246" s="67"/>
      <c r="P246" s="67"/>
      <c r="Q246" s="67"/>
      <c r="R246" s="67"/>
      <c r="S246" s="67"/>
      <c r="T246" s="68"/>
      <c r="U246" s="37"/>
      <c r="V246" s="37"/>
      <c r="W246" s="37"/>
      <c r="X246" s="37"/>
      <c r="Y246" s="37"/>
      <c r="Z246" s="37"/>
      <c r="AA246" s="37"/>
      <c r="AB246" s="37"/>
      <c r="AC246" s="37"/>
      <c r="AD246" s="37"/>
      <c r="AE246" s="37"/>
      <c r="AT246" s="20" t="s">
        <v>252</v>
      </c>
      <c r="AU246" s="20" t="s">
        <v>151</v>
      </c>
    </row>
    <row r="247" spans="1:65" s="2" customFormat="1" ht="16.5" customHeight="1">
      <c r="A247" s="37"/>
      <c r="B247" s="38"/>
      <c r="C247" s="237" t="s">
        <v>1260</v>
      </c>
      <c r="D247" s="237" t="s">
        <v>452</v>
      </c>
      <c r="E247" s="238" t="s">
        <v>1528</v>
      </c>
      <c r="F247" s="239" t="s">
        <v>1529</v>
      </c>
      <c r="G247" s="240" t="s">
        <v>884</v>
      </c>
      <c r="H247" s="241">
        <v>36</v>
      </c>
      <c r="I247" s="242"/>
      <c r="J247" s="243">
        <f>ROUND(I247*H247,2)</f>
        <v>0</v>
      </c>
      <c r="K247" s="239" t="s">
        <v>969</v>
      </c>
      <c r="L247" s="244"/>
      <c r="M247" s="245" t="s">
        <v>19</v>
      </c>
      <c r="N247" s="246" t="s">
        <v>48</v>
      </c>
      <c r="O247" s="67"/>
      <c r="P247" s="190">
        <f>O247*H247</f>
        <v>0</v>
      </c>
      <c r="Q247" s="190">
        <v>0</v>
      </c>
      <c r="R247" s="190">
        <f>Q247*H247</f>
        <v>0</v>
      </c>
      <c r="S247" s="190">
        <v>0</v>
      </c>
      <c r="T247" s="191">
        <f>S247*H247</f>
        <v>0</v>
      </c>
      <c r="U247" s="37"/>
      <c r="V247" s="37"/>
      <c r="W247" s="37"/>
      <c r="X247" s="37"/>
      <c r="Y247" s="37"/>
      <c r="Z247" s="37"/>
      <c r="AA247" s="37"/>
      <c r="AB247" s="37"/>
      <c r="AC247" s="37"/>
      <c r="AD247" s="37"/>
      <c r="AE247" s="37"/>
      <c r="AR247" s="192" t="s">
        <v>265</v>
      </c>
      <c r="AT247" s="192" t="s">
        <v>452</v>
      </c>
      <c r="AU247" s="192" t="s">
        <v>151</v>
      </c>
      <c r="AY247" s="20" t="s">
        <v>197</v>
      </c>
      <c r="BE247" s="193">
        <f>IF(N247="základní",J247,0)</f>
        <v>0</v>
      </c>
      <c r="BF247" s="193">
        <f>IF(N247="snížená",J247,0)</f>
        <v>0</v>
      </c>
      <c r="BG247" s="193">
        <f>IF(N247="zákl. přenesená",J247,0)</f>
        <v>0</v>
      </c>
      <c r="BH247" s="193">
        <f>IF(N247="sníž. přenesená",J247,0)</f>
        <v>0</v>
      </c>
      <c r="BI247" s="193">
        <f>IF(N247="nulová",J247,0)</f>
        <v>0</v>
      </c>
      <c r="BJ247" s="20" t="s">
        <v>84</v>
      </c>
      <c r="BK247" s="193">
        <f>ROUND(I247*H247,2)</f>
        <v>0</v>
      </c>
      <c r="BL247" s="20" t="s">
        <v>204</v>
      </c>
      <c r="BM247" s="192" t="s">
        <v>1530</v>
      </c>
    </row>
    <row r="248" spans="1:65" s="2" customFormat="1" ht="11.25">
      <c r="A248" s="37"/>
      <c r="B248" s="38"/>
      <c r="C248" s="39"/>
      <c r="D248" s="194" t="s">
        <v>206</v>
      </c>
      <c r="E248" s="39"/>
      <c r="F248" s="195" t="s">
        <v>1529</v>
      </c>
      <c r="G248" s="39"/>
      <c r="H248" s="39"/>
      <c r="I248" s="196"/>
      <c r="J248" s="39"/>
      <c r="K248" s="39"/>
      <c r="L248" s="42"/>
      <c r="M248" s="197"/>
      <c r="N248" s="198"/>
      <c r="O248" s="67"/>
      <c r="P248" s="67"/>
      <c r="Q248" s="67"/>
      <c r="R248" s="67"/>
      <c r="S248" s="67"/>
      <c r="T248" s="68"/>
      <c r="U248" s="37"/>
      <c r="V248" s="37"/>
      <c r="W248" s="37"/>
      <c r="X248" s="37"/>
      <c r="Y248" s="37"/>
      <c r="Z248" s="37"/>
      <c r="AA248" s="37"/>
      <c r="AB248" s="37"/>
      <c r="AC248" s="37"/>
      <c r="AD248" s="37"/>
      <c r="AE248" s="37"/>
      <c r="AT248" s="20" t="s">
        <v>206</v>
      </c>
      <c r="AU248" s="20" t="s">
        <v>151</v>
      </c>
    </row>
    <row r="249" spans="1:65" s="2" customFormat="1" ht="19.5">
      <c r="A249" s="37"/>
      <c r="B249" s="38"/>
      <c r="C249" s="39"/>
      <c r="D249" s="194" t="s">
        <v>252</v>
      </c>
      <c r="E249" s="39"/>
      <c r="F249" s="222" t="s">
        <v>1508</v>
      </c>
      <c r="G249" s="39"/>
      <c r="H249" s="39"/>
      <c r="I249" s="196"/>
      <c r="J249" s="39"/>
      <c r="K249" s="39"/>
      <c r="L249" s="42"/>
      <c r="M249" s="197"/>
      <c r="N249" s="198"/>
      <c r="O249" s="67"/>
      <c r="P249" s="67"/>
      <c r="Q249" s="67"/>
      <c r="R249" s="67"/>
      <c r="S249" s="67"/>
      <c r="T249" s="68"/>
      <c r="U249" s="37"/>
      <c r="V249" s="37"/>
      <c r="W249" s="37"/>
      <c r="X249" s="37"/>
      <c r="Y249" s="37"/>
      <c r="Z249" s="37"/>
      <c r="AA249" s="37"/>
      <c r="AB249" s="37"/>
      <c r="AC249" s="37"/>
      <c r="AD249" s="37"/>
      <c r="AE249" s="37"/>
      <c r="AT249" s="20" t="s">
        <v>252</v>
      </c>
      <c r="AU249" s="20" t="s">
        <v>151</v>
      </c>
    </row>
    <row r="250" spans="1:65" s="2" customFormat="1" ht="16.5" customHeight="1">
      <c r="A250" s="37"/>
      <c r="B250" s="38"/>
      <c r="C250" s="181" t="s">
        <v>1265</v>
      </c>
      <c r="D250" s="181" t="s">
        <v>199</v>
      </c>
      <c r="E250" s="182" t="s">
        <v>1455</v>
      </c>
      <c r="F250" s="183" t="s">
        <v>1456</v>
      </c>
      <c r="G250" s="184" t="s">
        <v>1457</v>
      </c>
      <c r="H250" s="262"/>
      <c r="I250" s="186"/>
      <c r="J250" s="187">
        <f>ROUND(I250*H250,2)</f>
        <v>0</v>
      </c>
      <c r="K250" s="183" t="s">
        <v>469</v>
      </c>
      <c r="L250" s="42"/>
      <c r="M250" s="188" t="s">
        <v>19</v>
      </c>
      <c r="N250" s="189" t="s">
        <v>48</v>
      </c>
      <c r="O250" s="67"/>
      <c r="P250" s="190">
        <f>O250*H250</f>
        <v>0</v>
      </c>
      <c r="Q250" s="190">
        <v>0</v>
      </c>
      <c r="R250" s="190">
        <f>Q250*H250</f>
        <v>0</v>
      </c>
      <c r="S250" s="190">
        <v>0</v>
      </c>
      <c r="T250" s="191">
        <f>S250*H250</f>
        <v>0</v>
      </c>
      <c r="U250" s="37"/>
      <c r="V250" s="37"/>
      <c r="W250" s="37"/>
      <c r="X250" s="37"/>
      <c r="Y250" s="37"/>
      <c r="Z250" s="37"/>
      <c r="AA250" s="37"/>
      <c r="AB250" s="37"/>
      <c r="AC250" s="37"/>
      <c r="AD250" s="37"/>
      <c r="AE250" s="37"/>
      <c r="AR250" s="192" t="s">
        <v>204</v>
      </c>
      <c r="AT250" s="192" t="s">
        <v>199</v>
      </c>
      <c r="AU250" s="192" t="s">
        <v>151</v>
      </c>
      <c r="AY250" s="20" t="s">
        <v>197</v>
      </c>
      <c r="BE250" s="193">
        <f>IF(N250="základní",J250,0)</f>
        <v>0</v>
      </c>
      <c r="BF250" s="193">
        <f>IF(N250="snížená",J250,0)</f>
        <v>0</v>
      </c>
      <c r="BG250" s="193">
        <f>IF(N250="zákl. přenesená",J250,0)</f>
        <v>0</v>
      </c>
      <c r="BH250" s="193">
        <f>IF(N250="sníž. přenesená",J250,0)</f>
        <v>0</v>
      </c>
      <c r="BI250" s="193">
        <f>IF(N250="nulová",J250,0)</f>
        <v>0</v>
      </c>
      <c r="BJ250" s="20" t="s">
        <v>84</v>
      </c>
      <c r="BK250" s="193">
        <f>ROUND(I250*H250,2)</f>
        <v>0</v>
      </c>
      <c r="BL250" s="20" t="s">
        <v>204</v>
      </c>
      <c r="BM250" s="192" t="s">
        <v>1580</v>
      </c>
    </row>
    <row r="251" spans="1:65" s="2" customFormat="1" ht="11.25">
      <c r="A251" s="37"/>
      <c r="B251" s="38"/>
      <c r="C251" s="39"/>
      <c r="D251" s="194" t="s">
        <v>206</v>
      </c>
      <c r="E251" s="39"/>
      <c r="F251" s="195" t="s">
        <v>1456</v>
      </c>
      <c r="G251" s="39"/>
      <c r="H251" s="39"/>
      <c r="I251" s="196"/>
      <c r="J251" s="39"/>
      <c r="K251" s="39"/>
      <c r="L251" s="42"/>
      <c r="M251" s="197"/>
      <c r="N251" s="198"/>
      <c r="O251" s="67"/>
      <c r="P251" s="67"/>
      <c r="Q251" s="67"/>
      <c r="R251" s="67"/>
      <c r="S251" s="67"/>
      <c r="T251" s="68"/>
      <c r="U251" s="37"/>
      <c r="V251" s="37"/>
      <c r="W251" s="37"/>
      <c r="X251" s="37"/>
      <c r="Y251" s="37"/>
      <c r="Z251" s="37"/>
      <c r="AA251" s="37"/>
      <c r="AB251" s="37"/>
      <c r="AC251" s="37"/>
      <c r="AD251" s="37"/>
      <c r="AE251" s="37"/>
      <c r="AT251" s="20" t="s">
        <v>206</v>
      </c>
      <c r="AU251" s="20" t="s">
        <v>151</v>
      </c>
    </row>
    <row r="252" spans="1:65" s="12" customFormat="1" ht="20.85" customHeight="1">
      <c r="B252" s="165"/>
      <c r="C252" s="166"/>
      <c r="D252" s="167" t="s">
        <v>76</v>
      </c>
      <c r="E252" s="179" t="s">
        <v>134</v>
      </c>
      <c r="F252" s="179" t="s">
        <v>1535</v>
      </c>
      <c r="G252" s="166"/>
      <c r="H252" s="166"/>
      <c r="I252" s="169"/>
      <c r="J252" s="180">
        <f>BK252</f>
        <v>0</v>
      </c>
      <c r="K252" s="166"/>
      <c r="L252" s="171"/>
      <c r="M252" s="172"/>
      <c r="N252" s="173"/>
      <c r="O252" s="173"/>
      <c r="P252" s="174">
        <f>SUM(P253:P260)</f>
        <v>0</v>
      </c>
      <c r="Q252" s="173"/>
      <c r="R252" s="174">
        <f>SUM(R253:R260)</f>
        <v>0</v>
      </c>
      <c r="S252" s="173"/>
      <c r="T252" s="175">
        <f>SUM(T253:T260)</f>
        <v>0</v>
      </c>
      <c r="AR252" s="176" t="s">
        <v>84</v>
      </c>
      <c r="AT252" s="177" t="s">
        <v>76</v>
      </c>
      <c r="AU252" s="177" t="s">
        <v>86</v>
      </c>
      <c r="AY252" s="176" t="s">
        <v>197</v>
      </c>
      <c r="BK252" s="178">
        <f>SUM(BK253:BK260)</f>
        <v>0</v>
      </c>
    </row>
    <row r="253" spans="1:65" s="2" customFormat="1" ht="16.5" customHeight="1">
      <c r="A253" s="37"/>
      <c r="B253" s="38"/>
      <c r="C253" s="237" t="s">
        <v>1270</v>
      </c>
      <c r="D253" s="237" t="s">
        <v>452</v>
      </c>
      <c r="E253" s="238" t="s">
        <v>1536</v>
      </c>
      <c r="F253" s="239" t="s">
        <v>1537</v>
      </c>
      <c r="G253" s="240" t="s">
        <v>884</v>
      </c>
      <c r="H253" s="241">
        <v>100</v>
      </c>
      <c r="I253" s="242"/>
      <c r="J253" s="243">
        <f>ROUND(I253*H253,2)</f>
        <v>0</v>
      </c>
      <c r="K253" s="239" t="s">
        <v>969</v>
      </c>
      <c r="L253" s="244"/>
      <c r="M253" s="245" t="s">
        <v>19</v>
      </c>
      <c r="N253" s="246" t="s">
        <v>48</v>
      </c>
      <c r="O253" s="67"/>
      <c r="P253" s="190">
        <f>O253*H253</f>
        <v>0</v>
      </c>
      <c r="Q253" s="190">
        <v>0</v>
      </c>
      <c r="R253" s="190">
        <f>Q253*H253</f>
        <v>0</v>
      </c>
      <c r="S253" s="190">
        <v>0</v>
      </c>
      <c r="T253" s="191">
        <f>S253*H253</f>
        <v>0</v>
      </c>
      <c r="U253" s="37"/>
      <c r="V253" s="37"/>
      <c r="W253" s="37"/>
      <c r="X253" s="37"/>
      <c r="Y253" s="37"/>
      <c r="Z253" s="37"/>
      <c r="AA253" s="37"/>
      <c r="AB253" s="37"/>
      <c r="AC253" s="37"/>
      <c r="AD253" s="37"/>
      <c r="AE253" s="37"/>
      <c r="AR253" s="192" t="s">
        <v>265</v>
      </c>
      <c r="AT253" s="192" t="s">
        <v>452</v>
      </c>
      <c r="AU253" s="192" t="s">
        <v>151</v>
      </c>
      <c r="AY253" s="20" t="s">
        <v>197</v>
      </c>
      <c r="BE253" s="193">
        <f>IF(N253="základní",J253,0)</f>
        <v>0</v>
      </c>
      <c r="BF253" s="193">
        <f>IF(N253="snížená",J253,0)</f>
        <v>0</v>
      </c>
      <c r="BG253" s="193">
        <f>IF(N253="zákl. přenesená",J253,0)</f>
        <v>0</v>
      </c>
      <c r="BH253" s="193">
        <f>IF(N253="sníž. přenesená",J253,0)</f>
        <v>0</v>
      </c>
      <c r="BI253" s="193">
        <f>IF(N253="nulová",J253,0)</f>
        <v>0</v>
      </c>
      <c r="BJ253" s="20" t="s">
        <v>84</v>
      </c>
      <c r="BK253" s="193">
        <f>ROUND(I253*H253,2)</f>
        <v>0</v>
      </c>
      <c r="BL253" s="20" t="s">
        <v>204</v>
      </c>
      <c r="BM253" s="192" t="s">
        <v>1538</v>
      </c>
    </row>
    <row r="254" spans="1:65" s="2" customFormat="1" ht="11.25">
      <c r="A254" s="37"/>
      <c r="B254" s="38"/>
      <c r="C254" s="39"/>
      <c r="D254" s="194" t="s">
        <v>206</v>
      </c>
      <c r="E254" s="39"/>
      <c r="F254" s="195" t="s">
        <v>1537</v>
      </c>
      <c r="G254" s="39"/>
      <c r="H254" s="39"/>
      <c r="I254" s="196"/>
      <c r="J254" s="39"/>
      <c r="K254" s="39"/>
      <c r="L254" s="42"/>
      <c r="M254" s="197"/>
      <c r="N254" s="198"/>
      <c r="O254" s="67"/>
      <c r="P254" s="67"/>
      <c r="Q254" s="67"/>
      <c r="R254" s="67"/>
      <c r="S254" s="67"/>
      <c r="T254" s="68"/>
      <c r="U254" s="37"/>
      <c r="V254" s="37"/>
      <c r="W254" s="37"/>
      <c r="X254" s="37"/>
      <c r="Y254" s="37"/>
      <c r="Z254" s="37"/>
      <c r="AA254" s="37"/>
      <c r="AB254" s="37"/>
      <c r="AC254" s="37"/>
      <c r="AD254" s="37"/>
      <c r="AE254" s="37"/>
      <c r="AT254" s="20" t="s">
        <v>206</v>
      </c>
      <c r="AU254" s="20" t="s">
        <v>151</v>
      </c>
    </row>
    <row r="255" spans="1:65" s="2" customFormat="1" ht="19.5">
      <c r="A255" s="37"/>
      <c r="B255" s="38"/>
      <c r="C255" s="39"/>
      <c r="D255" s="194" t="s">
        <v>252</v>
      </c>
      <c r="E255" s="39"/>
      <c r="F255" s="222" t="s">
        <v>1539</v>
      </c>
      <c r="G255" s="39"/>
      <c r="H255" s="39"/>
      <c r="I255" s="196"/>
      <c r="J255" s="39"/>
      <c r="K255" s="39"/>
      <c r="L255" s="42"/>
      <c r="M255" s="197"/>
      <c r="N255" s="198"/>
      <c r="O255" s="67"/>
      <c r="P255" s="67"/>
      <c r="Q255" s="67"/>
      <c r="R255" s="67"/>
      <c r="S255" s="67"/>
      <c r="T255" s="68"/>
      <c r="U255" s="37"/>
      <c r="V255" s="37"/>
      <c r="W255" s="37"/>
      <c r="X255" s="37"/>
      <c r="Y255" s="37"/>
      <c r="Z255" s="37"/>
      <c r="AA255" s="37"/>
      <c r="AB255" s="37"/>
      <c r="AC255" s="37"/>
      <c r="AD255" s="37"/>
      <c r="AE255" s="37"/>
      <c r="AT255" s="20" t="s">
        <v>252</v>
      </c>
      <c r="AU255" s="20" t="s">
        <v>151</v>
      </c>
    </row>
    <row r="256" spans="1:65" s="2" customFormat="1" ht="16.5" customHeight="1">
      <c r="A256" s="37"/>
      <c r="B256" s="38"/>
      <c r="C256" s="237" t="s">
        <v>1274</v>
      </c>
      <c r="D256" s="237" t="s">
        <v>452</v>
      </c>
      <c r="E256" s="238" t="s">
        <v>1540</v>
      </c>
      <c r="F256" s="239" t="s">
        <v>1541</v>
      </c>
      <c r="G256" s="240" t="s">
        <v>884</v>
      </c>
      <c r="H256" s="241">
        <v>100</v>
      </c>
      <c r="I256" s="242"/>
      <c r="J256" s="243">
        <f>ROUND(I256*H256,2)</f>
        <v>0</v>
      </c>
      <c r="K256" s="239" t="s">
        <v>969</v>
      </c>
      <c r="L256" s="244"/>
      <c r="M256" s="245" t="s">
        <v>19</v>
      </c>
      <c r="N256" s="246" t="s">
        <v>48</v>
      </c>
      <c r="O256" s="67"/>
      <c r="P256" s="190">
        <f>O256*H256</f>
        <v>0</v>
      </c>
      <c r="Q256" s="190">
        <v>0</v>
      </c>
      <c r="R256" s="190">
        <f>Q256*H256</f>
        <v>0</v>
      </c>
      <c r="S256" s="190">
        <v>0</v>
      </c>
      <c r="T256" s="191">
        <f>S256*H256</f>
        <v>0</v>
      </c>
      <c r="U256" s="37"/>
      <c r="V256" s="37"/>
      <c r="W256" s="37"/>
      <c r="X256" s="37"/>
      <c r="Y256" s="37"/>
      <c r="Z256" s="37"/>
      <c r="AA256" s="37"/>
      <c r="AB256" s="37"/>
      <c r="AC256" s="37"/>
      <c r="AD256" s="37"/>
      <c r="AE256" s="37"/>
      <c r="AR256" s="192" t="s">
        <v>265</v>
      </c>
      <c r="AT256" s="192" t="s">
        <v>452</v>
      </c>
      <c r="AU256" s="192" t="s">
        <v>151</v>
      </c>
      <c r="AY256" s="20" t="s">
        <v>197</v>
      </c>
      <c r="BE256" s="193">
        <f>IF(N256="základní",J256,0)</f>
        <v>0</v>
      </c>
      <c r="BF256" s="193">
        <f>IF(N256="snížená",J256,0)</f>
        <v>0</v>
      </c>
      <c r="BG256" s="193">
        <f>IF(N256="zákl. přenesená",J256,0)</f>
        <v>0</v>
      </c>
      <c r="BH256" s="193">
        <f>IF(N256="sníž. přenesená",J256,0)</f>
        <v>0</v>
      </c>
      <c r="BI256" s="193">
        <f>IF(N256="nulová",J256,0)</f>
        <v>0</v>
      </c>
      <c r="BJ256" s="20" t="s">
        <v>84</v>
      </c>
      <c r="BK256" s="193">
        <f>ROUND(I256*H256,2)</f>
        <v>0</v>
      </c>
      <c r="BL256" s="20" t="s">
        <v>204</v>
      </c>
      <c r="BM256" s="192" t="s">
        <v>1542</v>
      </c>
    </row>
    <row r="257" spans="1:65" s="2" customFormat="1" ht="11.25">
      <c r="A257" s="37"/>
      <c r="B257" s="38"/>
      <c r="C257" s="39"/>
      <c r="D257" s="194" t="s">
        <v>206</v>
      </c>
      <c r="E257" s="39"/>
      <c r="F257" s="195" t="s">
        <v>1541</v>
      </c>
      <c r="G257" s="39"/>
      <c r="H257" s="39"/>
      <c r="I257" s="196"/>
      <c r="J257" s="39"/>
      <c r="K257" s="39"/>
      <c r="L257" s="42"/>
      <c r="M257" s="197"/>
      <c r="N257" s="198"/>
      <c r="O257" s="67"/>
      <c r="P257" s="67"/>
      <c r="Q257" s="67"/>
      <c r="R257" s="67"/>
      <c r="S257" s="67"/>
      <c r="T257" s="68"/>
      <c r="U257" s="37"/>
      <c r="V257" s="37"/>
      <c r="W257" s="37"/>
      <c r="X257" s="37"/>
      <c r="Y257" s="37"/>
      <c r="Z257" s="37"/>
      <c r="AA257" s="37"/>
      <c r="AB257" s="37"/>
      <c r="AC257" s="37"/>
      <c r="AD257" s="37"/>
      <c r="AE257" s="37"/>
      <c r="AT257" s="20" t="s">
        <v>206</v>
      </c>
      <c r="AU257" s="20" t="s">
        <v>151</v>
      </c>
    </row>
    <row r="258" spans="1:65" s="2" customFormat="1" ht="19.5">
      <c r="A258" s="37"/>
      <c r="B258" s="38"/>
      <c r="C258" s="39"/>
      <c r="D258" s="194" t="s">
        <v>252</v>
      </c>
      <c r="E258" s="39"/>
      <c r="F258" s="222" t="s">
        <v>1543</v>
      </c>
      <c r="G258" s="39"/>
      <c r="H258" s="39"/>
      <c r="I258" s="196"/>
      <c r="J258" s="39"/>
      <c r="K258" s="39"/>
      <c r="L258" s="42"/>
      <c r="M258" s="197"/>
      <c r="N258" s="198"/>
      <c r="O258" s="67"/>
      <c r="P258" s="67"/>
      <c r="Q258" s="67"/>
      <c r="R258" s="67"/>
      <c r="S258" s="67"/>
      <c r="T258" s="68"/>
      <c r="U258" s="37"/>
      <c r="V258" s="37"/>
      <c r="W258" s="37"/>
      <c r="X258" s="37"/>
      <c r="Y258" s="37"/>
      <c r="Z258" s="37"/>
      <c r="AA258" s="37"/>
      <c r="AB258" s="37"/>
      <c r="AC258" s="37"/>
      <c r="AD258" s="37"/>
      <c r="AE258" s="37"/>
      <c r="AT258" s="20" t="s">
        <v>252</v>
      </c>
      <c r="AU258" s="20" t="s">
        <v>151</v>
      </c>
    </row>
    <row r="259" spans="1:65" s="2" customFormat="1" ht="16.5" customHeight="1">
      <c r="A259" s="37"/>
      <c r="B259" s="38"/>
      <c r="C259" s="181" t="s">
        <v>1276</v>
      </c>
      <c r="D259" s="181" t="s">
        <v>199</v>
      </c>
      <c r="E259" s="182" t="s">
        <v>1544</v>
      </c>
      <c r="F259" s="183" t="s">
        <v>1545</v>
      </c>
      <c r="G259" s="184" t="s">
        <v>1457</v>
      </c>
      <c r="H259" s="262"/>
      <c r="I259" s="186"/>
      <c r="J259" s="187">
        <f>ROUND(I259*H259,2)</f>
        <v>0</v>
      </c>
      <c r="K259" s="183" t="s">
        <v>469</v>
      </c>
      <c r="L259" s="42"/>
      <c r="M259" s="188" t="s">
        <v>19</v>
      </c>
      <c r="N259" s="189" t="s">
        <v>48</v>
      </c>
      <c r="O259" s="67"/>
      <c r="P259" s="190">
        <f>O259*H259</f>
        <v>0</v>
      </c>
      <c r="Q259" s="190">
        <v>0</v>
      </c>
      <c r="R259" s="190">
        <f>Q259*H259</f>
        <v>0</v>
      </c>
      <c r="S259" s="190">
        <v>0</v>
      </c>
      <c r="T259" s="191">
        <f>S259*H259</f>
        <v>0</v>
      </c>
      <c r="U259" s="37"/>
      <c r="V259" s="37"/>
      <c r="W259" s="37"/>
      <c r="X259" s="37"/>
      <c r="Y259" s="37"/>
      <c r="Z259" s="37"/>
      <c r="AA259" s="37"/>
      <c r="AB259" s="37"/>
      <c r="AC259" s="37"/>
      <c r="AD259" s="37"/>
      <c r="AE259" s="37"/>
      <c r="AR259" s="192" t="s">
        <v>204</v>
      </c>
      <c r="AT259" s="192" t="s">
        <v>199</v>
      </c>
      <c r="AU259" s="192" t="s">
        <v>151</v>
      </c>
      <c r="AY259" s="20" t="s">
        <v>197</v>
      </c>
      <c r="BE259" s="193">
        <f>IF(N259="základní",J259,0)</f>
        <v>0</v>
      </c>
      <c r="BF259" s="193">
        <f>IF(N259="snížená",J259,0)</f>
        <v>0</v>
      </c>
      <c r="BG259" s="193">
        <f>IF(N259="zákl. přenesená",J259,0)</f>
        <v>0</v>
      </c>
      <c r="BH259" s="193">
        <f>IF(N259="sníž. přenesená",J259,0)</f>
        <v>0</v>
      </c>
      <c r="BI259" s="193">
        <f>IF(N259="nulová",J259,0)</f>
        <v>0</v>
      </c>
      <c r="BJ259" s="20" t="s">
        <v>84</v>
      </c>
      <c r="BK259" s="193">
        <f>ROUND(I259*H259,2)</f>
        <v>0</v>
      </c>
      <c r="BL259" s="20" t="s">
        <v>204</v>
      </c>
      <c r="BM259" s="192" t="s">
        <v>1581</v>
      </c>
    </row>
    <row r="260" spans="1:65" s="2" customFormat="1" ht="11.25">
      <c r="A260" s="37"/>
      <c r="B260" s="38"/>
      <c r="C260" s="39"/>
      <c r="D260" s="194" t="s">
        <v>206</v>
      </c>
      <c r="E260" s="39"/>
      <c r="F260" s="195" t="s">
        <v>1545</v>
      </c>
      <c r="G260" s="39"/>
      <c r="H260" s="39"/>
      <c r="I260" s="196"/>
      <c r="J260" s="39"/>
      <c r="K260" s="39"/>
      <c r="L260" s="42"/>
      <c r="M260" s="247"/>
      <c r="N260" s="248"/>
      <c r="O260" s="249"/>
      <c r="P260" s="249"/>
      <c r="Q260" s="249"/>
      <c r="R260" s="249"/>
      <c r="S260" s="249"/>
      <c r="T260" s="250"/>
      <c r="U260" s="37"/>
      <c r="V260" s="37"/>
      <c r="W260" s="37"/>
      <c r="X260" s="37"/>
      <c r="Y260" s="37"/>
      <c r="Z260" s="37"/>
      <c r="AA260" s="37"/>
      <c r="AB260" s="37"/>
      <c r="AC260" s="37"/>
      <c r="AD260" s="37"/>
      <c r="AE260" s="37"/>
      <c r="AT260" s="20" t="s">
        <v>206</v>
      </c>
      <c r="AU260" s="20" t="s">
        <v>151</v>
      </c>
    </row>
    <row r="261" spans="1:65" s="2" customFormat="1" ht="6.95" customHeight="1">
      <c r="A261" s="37"/>
      <c r="B261" s="50"/>
      <c r="C261" s="51"/>
      <c r="D261" s="51"/>
      <c r="E261" s="51"/>
      <c r="F261" s="51"/>
      <c r="G261" s="51"/>
      <c r="H261" s="51"/>
      <c r="I261" s="51"/>
      <c r="J261" s="51"/>
      <c r="K261" s="51"/>
      <c r="L261" s="42"/>
      <c r="M261" s="37"/>
      <c r="O261" s="37"/>
      <c r="P261" s="37"/>
      <c r="Q261" s="37"/>
      <c r="R261" s="37"/>
      <c r="S261" s="37"/>
      <c r="T261" s="37"/>
      <c r="U261" s="37"/>
      <c r="V261" s="37"/>
      <c r="W261" s="37"/>
      <c r="X261" s="37"/>
      <c r="Y261" s="37"/>
      <c r="Z261" s="37"/>
      <c r="AA261" s="37"/>
      <c r="AB261" s="37"/>
      <c r="AC261" s="37"/>
      <c r="AD261" s="37"/>
      <c r="AE261" s="37"/>
    </row>
  </sheetData>
  <sheetProtection algorithmName="SHA-512" hashValue="60dQsmc0g4M1kBwz/o7WjMRVjz82tcTQuHQypwbcJpTCvwWXqR+1AsGS3uwayEjou1TzukboQaEgnrJ1MSt9+Q==" saltValue="MTqtp1DC5+kMeEFcNwdlcqTCJF4rB/6INQm82XLn9C0hD8816Y1Kt8kWoNIU8Sq2eXBU6xNudqY3yso3R5zNWQ==" spinCount="100000" sheet="1" objects="1" scenarios="1" formatColumns="0" formatRows="0" autoFilter="0"/>
  <autoFilter ref="C91:K260" xr:uid="{00000000-0009-0000-0000-00000F000000}"/>
  <mergeCells count="12">
    <mergeCell ref="E84:H84"/>
    <mergeCell ref="L2:V2"/>
    <mergeCell ref="E50:H50"/>
    <mergeCell ref="E52:H52"/>
    <mergeCell ref="E54:H54"/>
    <mergeCell ref="E80:H80"/>
    <mergeCell ref="E82:H82"/>
    <mergeCell ref="E7:H7"/>
    <mergeCell ref="E9:H9"/>
    <mergeCell ref="E11:H11"/>
    <mergeCell ref="E20:H20"/>
    <mergeCell ref="E29:H29"/>
  </mergeCells>
  <hyperlinks>
    <hyperlink ref="F97" r:id="rId1" xr:uid="{00000000-0004-0000-0F00-000000000000}"/>
    <hyperlink ref="F102" r:id="rId2" xr:uid="{00000000-0004-0000-0F00-000001000000}"/>
    <hyperlink ref="F108" r:id="rId3" xr:uid="{00000000-0004-0000-0F00-000002000000}"/>
    <hyperlink ref="F114" r:id="rId4" xr:uid="{00000000-0004-0000-0F00-000003000000}"/>
    <hyperlink ref="F122" r:id="rId5" xr:uid="{00000000-0004-0000-0F00-000004000000}"/>
    <hyperlink ref="F136" r:id="rId6" xr:uid="{00000000-0004-0000-0F00-000005000000}"/>
    <hyperlink ref="F147" r:id="rId7" xr:uid="{00000000-0004-0000-0F00-000006000000}"/>
    <hyperlink ref="F155" r:id="rId8" xr:uid="{00000000-0004-0000-0F00-000007000000}"/>
    <hyperlink ref="F160" r:id="rId9" xr:uid="{00000000-0004-0000-0F00-000008000000}"/>
    <hyperlink ref="F165" r:id="rId10" xr:uid="{00000000-0004-0000-0F00-000009000000}"/>
    <hyperlink ref="F170" r:id="rId11" xr:uid="{00000000-0004-0000-0F00-00000A000000}"/>
    <hyperlink ref="F175" r:id="rId12" xr:uid="{00000000-0004-0000-0F00-00000B000000}"/>
    <hyperlink ref="F180" r:id="rId13" xr:uid="{00000000-0004-0000-0F00-00000C000000}"/>
    <hyperlink ref="F190" r:id="rId14" xr:uid="{00000000-0004-0000-0F00-00000D000000}"/>
    <hyperlink ref="F199" r:id="rId15" xr:uid="{00000000-0004-0000-0F00-00000E000000}"/>
    <hyperlink ref="F208" r:id="rId16" xr:uid="{00000000-0004-0000-0F00-00000F000000}"/>
    <hyperlink ref="F213" r:id="rId17" xr:uid="{00000000-0004-0000-0F00-000010000000}"/>
    <hyperlink ref="F216" r:id="rId18" xr:uid="{00000000-0004-0000-0F00-000011000000}"/>
    <hyperlink ref="F223" r:id="rId19" xr:uid="{00000000-0004-0000-0F00-000012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2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2:BM282"/>
  <sheetViews>
    <sheetView showGridLines="0" workbookViewId="0">
      <selection activeCell="D6" sqref="D6"/>
    </sheetView>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94"/>
      <c r="M2" s="394"/>
      <c r="N2" s="394"/>
      <c r="O2" s="394"/>
      <c r="P2" s="394"/>
      <c r="Q2" s="394"/>
      <c r="R2" s="394"/>
      <c r="S2" s="394"/>
      <c r="T2" s="394"/>
      <c r="U2" s="394"/>
      <c r="V2" s="394"/>
      <c r="AT2" s="20" t="s">
        <v>139</v>
      </c>
    </row>
    <row r="3" spans="1:46" s="1" customFormat="1" ht="6.95" customHeight="1">
      <c r="B3" s="111"/>
      <c r="C3" s="112"/>
      <c r="D3" s="112"/>
      <c r="E3" s="112"/>
      <c r="F3" s="112"/>
      <c r="G3" s="112"/>
      <c r="H3" s="112"/>
      <c r="I3" s="112"/>
      <c r="J3" s="112"/>
      <c r="K3" s="112"/>
      <c r="L3" s="23"/>
      <c r="AT3" s="20" t="s">
        <v>86</v>
      </c>
    </row>
    <row r="4" spans="1:46" s="1" customFormat="1" ht="24.95" customHeight="1">
      <c r="B4" s="23"/>
      <c r="D4" s="113" t="s">
        <v>169</v>
      </c>
      <c r="L4" s="23"/>
      <c r="M4" s="114" t="s">
        <v>10</v>
      </c>
      <c r="AT4" s="20" t="s">
        <v>4</v>
      </c>
    </row>
    <row r="5" spans="1:46" s="1" customFormat="1" ht="6.95" customHeight="1">
      <c r="B5" s="23"/>
      <c r="L5" s="23"/>
    </row>
    <row r="6" spans="1:46" s="1" customFormat="1" ht="12" customHeight="1">
      <c r="B6" s="23"/>
      <c r="D6" s="115" t="s">
        <v>16</v>
      </c>
      <c r="L6" s="23"/>
    </row>
    <row r="7" spans="1:46" s="1" customFormat="1" ht="16.5" customHeight="1">
      <c r="B7" s="23"/>
      <c r="E7" s="395" t="str">
        <f>'Rekapitulace stavby'!K6</f>
        <v>VÝMĚNA OBRUBNÍKŮ V ULICI STRÁNSKÉHO A SOVÍ - TÁBOR</v>
      </c>
      <c r="F7" s="396"/>
      <c r="G7" s="396"/>
      <c r="H7" s="396"/>
      <c r="L7" s="23"/>
    </row>
    <row r="8" spans="1:46" s="1" customFormat="1" ht="12" customHeight="1">
      <c r="B8" s="23"/>
      <c r="D8" s="115" t="s">
        <v>170</v>
      </c>
      <c r="L8" s="23"/>
    </row>
    <row r="9" spans="1:46" s="2" customFormat="1" ht="16.5" customHeight="1">
      <c r="A9" s="37"/>
      <c r="B9" s="42"/>
      <c r="C9" s="37"/>
      <c r="D9" s="37"/>
      <c r="E9" s="395" t="s">
        <v>1320</v>
      </c>
      <c r="F9" s="397"/>
      <c r="G9" s="397"/>
      <c r="H9" s="397"/>
      <c r="I9" s="37"/>
      <c r="J9" s="37"/>
      <c r="K9" s="37"/>
      <c r="L9" s="116"/>
      <c r="S9" s="37"/>
      <c r="T9" s="37"/>
      <c r="U9" s="37"/>
      <c r="V9" s="37"/>
      <c r="W9" s="37"/>
      <c r="X9" s="37"/>
      <c r="Y9" s="37"/>
      <c r="Z9" s="37"/>
      <c r="AA9" s="37"/>
      <c r="AB9" s="37"/>
      <c r="AC9" s="37"/>
      <c r="AD9" s="37"/>
      <c r="AE9" s="37"/>
    </row>
    <row r="10" spans="1:46" s="2" customFormat="1" ht="12" customHeight="1">
      <c r="A10" s="37"/>
      <c r="B10" s="42"/>
      <c r="C10" s="37"/>
      <c r="D10" s="115" t="s">
        <v>172</v>
      </c>
      <c r="E10" s="37"/>
      <c r="F10" s="37"/>
      <c r="G10" s="37"/>
      <c r="H10" s="37"/>
      <c r="I10" s="37"/>
      <c r="J10" s="37"/>
      <c r="K10" s="37"/>
      <c r="L10" s="116"/>
      <c r="S10" s="37"/>
      <c r="T10" s="37"/>
      <c r="U10" s="37"/>
      <c r="V10" s="37"/>
      <c r="W10" s="37"/>
      <c r="X10" s="37"/>
      <c r="Y10" s="37"/>
      <c r="Z10" s="37"/>
      <c r="AA10" s="37"/>
      <c r="AB10" s="37"/>
      <c r="AC10" s="37"/>
      <c r="AD10" s="37"/>
      <c r="AE10" s="37"/>
    </row>
    <row r="11" spans="1:46" s="2" customFormat="1" ht="16.5" customHeight="1">
      <c r="A11" s="37"/>
      <c r="B11" s="42"/>
      <c r="C11" s="37"/>
      <c r="D11" s="37"/>
      <c r="E11" s="398" t="s">
        <v>1582</v>
      </c>
      <c r="F11" s="397"/>
      <c r="G11" s="397"/>
      <c r="H11" s="397"/>
      <c r="I11" s="37"/>
      <c r="J11" s="37"/>
      <c r="K11" s="37"/>
      <c r="L11" s="116"/>
      <c r="S11" s="37"/>
      <c r="T11" s="37"/>
      <c r="U11" s="37"/>
      <c r="V11" s="37"/>
      <c r="W11" s="37"/>
      <c r="X11" s="37"/>
      <c r="Y11" s="37"/>
      <c r="Z11" s="37"/>
      <c r="AA11" s="37"/>
      <c r="AB11" s="37"/>
      <c r="AC11" s="37"/>
      <c r="AD11" s="37"/>
      <c r="AE11" s="37"/>
    </row>
    <row r="12" spans="1:46" s="2" customFormat="1" ht="11.25">
      <c r="A12" s="37"/>
      <c r="B12" s="42"/>
      <c r="C12" s="37"/>
      <c r="D12" s="37"/>
      <c r="E12" s="37"/>
      <c r="F12" s="37"/>
      <c r="G12" s="37"/>
      <c r="H12" s="37"/>
      <c r="I12" s="37"/>
      <c r="J12" s="37"/>
      <c r="K12" s="37"/>
      <c r="L12" s="116"/>
      <c r="S12" s="37"/>
      <c r="T12" s="37"/>
      <c r="U12" s="37"/>
      <c r="V12" s="37"/>
      <c r="W12" s="37"/>
      <c r="X12" s="37"/>
      <c r="Y12" s="37"/>
      <c r="Z12" s="37"/>
      <c r="AA12" s="37"/>
      <c r="AB12" s="37"/>
      <c r="AC12" s="37"/>
      <c r="AD12" s="37"/>
      <c r="AE12" s="37"/>
    </row>
    <row r="13" spans="1:46" s="2" customFormat="1" ht="12" customHeight="1">
      <c r="A13" s="37"/>
      <c r="B13" s="42"/>
      <c r="C13" s="37"/>
      <c r="D13" s="115" t="s">
        <v>18</v>
      </c>
      <c r="E13" s="37"/>
      <c r="F13" s="106" t="s">
        <v>19</v>
      </c>
      <c r="G13" s="37"/>
      <c r="H13" s="37"/>
      <c r="I13" s="115" t="s">
        <v>20</v>
      </c>
      <c r="J13" s="106" t="s">
        <v>19</v>
      </c>
      <c r="K13" s="37"/>
      <c r="L13" s="116"/>
      <c r="S13" s="37"/>
      <c r="T13" s="37"/>
      <c r="U13" s="37"/>
      <c r="V13" s="37"/>
      <c r="W13" s="37"/>
      <c r="X13" s="37"/>
      <c r="Y13" s="37"/>
      <c r="Z13" s="37"/>
      <c r="AA13" s="37"/>
      <c r="AB13" s="37"/>
      <c r="AC13" s="37"/>
      <c r="AD13" s="37"/>
      <c r="AE13" s="37"/>
    </row>
    <row r="14" spans="1:46" s="2" customFormat="1" ht="12" customHeight="1">
      <c r="A14" s="37"/>
      <c r="B14" s="42"/>
      <c r="C14" s="37"/>
      <c r="D14" s="115" t="s">
        <v>21</v>
      </c>
      <c r="E14" s="37"/>
      <c r="F14" s="106" t="s">
        <v>22</v>
      </c>
      <c r="G14" s="37"/>
      <c r="H14" s="37"/>
      <c r="I14" s="115" t="s">
        <v>23</v>
      </c>
      <c r="J14" s="117" t="str">
        <f>'Rekapitulace stavby'!AN8</f>
        <v>8. 1. 2026</v>
      </c>
      <c r="K14" s="37"/>
      <c r="L14" s="116"/>
      <c r="S14" s="37"/>
      <c r="T14" s="37"/>
      <c r="U14" s="37"/>
      <c r="V14" s="37"/>
      <c r="W14" s="37"/>
      <c r="X14" s="37"/>
      <c r="Y14" s="37"/>
      <c r="Z14" s="37"/>
      <c r="AA14" s="37"/>
      <c r="AB14" s="37"/>
      <c r="AC14" s="37"/>
      <c r="AD14" s="37"/>
      <c r="AE14" s="37"/>
    </row>
    <row r="15" spans="1:46" s="2" customFormat="1" ht="10.9" customHeight="1">
      <c r="A15" s="37"/>
      <c r="B15" s="42"/>
      <c r="C15" s="37"/>
      <c r="D15" s="37"/>
      <c r="E15" s="37"/>
      <c r="F15" s="37"/>
      <c r="G15" s="37"/>
      <c r="H15" s="37"/>
      <c r="I15" s="37"/>
      <c r="J15" s="37"/>
      <c r="K15" s="37"/>
      <c r="L15" s="116"/>
      <c r="S15" s="37"/>
      <c r="T15" s="37"/>
      <c r="U15" s="37"/>
      <c r="V15" s="37"/>
      <c r="W15" s="37"/>
      <c r="X15" s="37"/>
      <c r="Y15" s="37"/>
      <c r="Z15" s="37"/>
      <c r="AA15" s="37"/>
      <c r="AB15" s="37"/>
      <c r="AC15" s="37"/>
      <c r="AD15" s="37"/>
      <c r="AE15" s="37"/>
    </row>
    <row r="16" spans="1:46" s="2" customFormat="1" ht="12" customHeight="1">
      <c r="A16" s="37"/>
      <c r="B16" s="42"/>
      <c r="C16" s="37"/>
      <c r="D16" s="115" t="s">
        <v>25</v>
      </c>
      <c r="E16" s="37"/>
      <c r="F16" s="37"/>
      <c r="G16" s="37"/>
      <c r="H16" s="37"/>
      <c r="I16" s="115" t="s">
        <v>26</v>
      </c>
      <c r="J16" s="106" t="s">
        <v>27</v>
      </c>
      <c r="K16" s="37"/>
      <c r="L16" s="116"/>
      <c r="S16" s="37"/>
      <c r="T16" s="37"/>
      <c r="U16" s="37"/>
      <c r="V16" s="37"/>
      <c r="W16" s="37"/>
      <c r="X16" s="37"/>
      <c r="Y16" s="37"/>
      <c r="Z16" s="37"/>
      <c r="AA16" s="37"/>
      <c r="AB16" s="37"/>
      <c r="AC16" s="37"/>
      <c r="AD16" s="37"/>
      <c r="AE16" s="37"/>
    </row>
    <row r="17" spans="1:31" s="2" customFormat="1" ht="18" customHeight="1">
      <c r="A17" s="37"/>
      <c r="B17" s="42"/>
      <c r="C17" s="37"/>
      <c r="D17" s="37"/>
      <c r="E17" s="106" t="s">
        <v>28</v>
      </c>
      <c r="F17" s="37"/>
      <c r="G17" s="37"/>
      <c r="H17" s="37"/>
      <c r="I17" s="115" t="s">
        <v>29</v>
      </c>
      <c r="J17" s="106" t="s">
        <v>30</v>
      </c>
      <c r="K17" s="37"/>
      <c r="L17" s="116"/>
      <c r="S17" s="37"/>
      <c r="T17" s="37"/>
      <c r="U17" s="37"/>
      <c r="V17" s="37"/>
      <c r="W17" s="37"/>
      <c r="X17" s="37"/>
      <c r="Y17" s="37"/>
      <c r="Z17" s="37"/>
      <c r="AA17" s="37"/>
      <c r="AB17" s="37"/>
      <c r="AC17" s="37"/>
      <c r="AD17" s="37"/>
      <c r="AE17" s="37"/>
    </row>
    <row r="18" spans="1:31" s="2" customFormat="1" ht="6.95" customHeight="1">
      <c r="A18" s="37"/>
      <c r="B18" s="42"/>
      <c r="C18" s="37"/>
      <c r="D18" s="37"/>
      <c r="E18" s="37"/>
      <c r="F18" s="37"/>
      <c r="G18" s="37"/>
      <c r="H18" s="37"/>
      <c r="I18" s="37"/>
      <c r="J18" s="37"/>
      <c r="K18" s="37"/>
      <c r="L18" s="116"/>
      <c r="S18" s="37"/>
      <c r="T18" s="37"/>
      <c r="U18" s="37"/>
      <c r="V18" s="37"/>
      <c r="W18" s="37"/>
      <c r="X18" s="37"/>
      <c r="Y18" s="37"/>
      <c r="Z18" s="37"/>
      <c r="AA18" s="37"/>
      <c r="AB18" s="37"/>
      <c r="AC18" s="37"/>
      <c r="AD18" s="37"/>
      <c r="AE18" s="37"/>
    </row>
    <row r="19" spans="1:31" s="2" customFormat="1" ht="12" customHeight="1">
      <c r="A19" s="37"/>
      <c r="B19" s="42"/>
      <c r="C19" s="37"/>
      <c r="D19" s="115" t="s">
        <v>31</v>
      </c>
      <c r="E19" s="37"/>
      <c r="F19" s="37"/>
      <c r="G19" s="37"/>
      <c r="H19" s="37"/>
      <c r="I19" s="115" t="s">
        <v>26</v>
      </c>
      <c r="J19" s="33" t="str">
        <f>'Rekapitulace stavby'!AN13</f>
        <v>Vyplň údaj</v>
      </c>
      <c r="K19" s="37"/>
      <c r="L19" s="116"/>
      <c r="S19" s="37"/>
      <c r="T19" s="37"/>
      <c r="U19" s="37"/>
      <c r="V19" s="37"/>
      <c r="W19" s="37"/>
      <c r="X19" s="37"/>
      <c r="Y19" s="37"/>
      <c r="Z19" s="37"/>
      <c r="AA19" s="37"/>
      <c r="AB19" s="37"/>
      <c r="AC19" s="37"/>
      <c r="AD19" s="37"/>
      <c r="AE19" s="37"/>
    </row>
    <row r="20" spans="1:31" s="2" customFormat="1" ht="18" customHeight="1">
      <c r="A20" s="37"/>
      <c r="B20" s="42"/>
      <c r="C20" s="37"/>
      <c r="D20" s="37"/>
      <c r="E20" s="399" t="str">
        <f>'Rekapitulace stavby'!E14</f>
        <v>Vyplň údaj</v>
      </c>
      <c r="F20" s="400"/>
      <c r="G20" s="400"/>
      <c r="H20" s="400"/>
      <c r="I20" s="115" t="s">
        <v>29</v>
      </c>
      <c r="J20" s="33" t="str">
        <f>'Rekapitulace stavby'!AN14</f>
        <v>Vyplň údaj</v>
      </c>
      <c r="K20" s="37"/>
      <c r="L20" s="116"/>
      <c r="S20" s="37"/>
      <c r="T20" s="37"/>
      <c r="U20" s="37"/>
      <c r="V20" s="37"/>
      <c r="W20" s="37"/>
      <c r="X20" s="37"/>
      <c r="Y20" s="37"/>
      <c r="Z20" s="37"/>
      <c r="AA20" s="37"/>
      <c r="AB20" s="37"/>
      <c r="AC20" s="37"/>
      <c r="AD20" s="37"/>
      <c r="AE20" s="37"/>
    </row>
    <row r="21" spans="1:31" s="2" customFormat="1" ht="6.95" customHeight="1">
      <c r="A21" s="37"/>
      <c r="B21" s="42"/>
      <c r="C21" s="37"/>
      <c r="D21" s="37"/>
      <c r="E21" s="37"/>
      <c r="F21" s="37"/>
      <c r="G21" s="37"/>
      <c r="H21" s="37"/>
      <c r="I21" s="37"/>
      <c r="J21" s="37"/>
      <c r="K21" s="37"/>
      <c r="L21" s="116"/>
      <c r="S21" s="37"/>
      <c r="T21" s="37"/>
      <c r="U21" s="37"/>
      <c r="V21" s="37"/>
      <c r="W21" s="37"/>
      <c r="X21" s="37"/>
      <c r="Y21" s="37"/>
      <c r="Z21" s="37"/>
      <c r="AA21" s="37"/>
      <c r="AB21" s="37"/>
      <c r="AC21" s="37"/>
      <c r="AD21" s="37"/>
      <c r="AE21" s="37"/>
    </row>
    <row r="22" spans="1:31" s="2" customFormat="1" ht="12" customHeight="1">
      <c r="A22" s="37"/>
      <c r="B22" s="42"/>
      <c r="C22" s="37"/>
      <c r="D22" s="115" t="s">
        <v>33</v>
      </c>
      <c r="E22" s="37"/>
      <c r="F22" s="37"/>
      <c r="G22" s="37"/>
      <c r="H22" s="37"/>
      <c r="I22" s="115" t="s">
        <v>26</v>
      </c>
      <c r="J22" s="106" t="s">
        <v>34</v>
      </c>
      <c r="K22" s="37"/>
      <c r="L22" s="116"/>
      <c r="S22" s="37"/>
      <c r="T22" s="37"/>
      <c r="U22" s="37"/>
      <c r="V22" s="37"/>
      <c r="W22" s="37"/>
      <c r="X22" s="37"/>
      <c r="Y22" s="37"/>
      <c r="Z22" s="37"/>
      <c r="AA22" s="37"/>
      <c r="AB22" s="37"/>
      <c r="AC22" s="37"/>
      <c r="AD22" s="37"/>
      <c r="AE22" s="37"/>
    </row>
    <row r="23" spans="1:31" s="2" customFormat="1" ht="18" customHeight="1">
      <c r="A23" s="37"/>
      <c r="B23" s="42"/>
      <c r="C23" s="37"/>
      <c r="D23" s="37"/>
      <c r="E23" s="106" t="s">
        <v>35</v>
      </c>
      <c r="F23" s="37"/>
      <c r="G23" s="37"/>
      <c r="H23" s="37"/>
      <c r="I23" s="115" t="s">
        <v>29</v>
      </c>
      <c r="J23" s="106" t="s">
        <v>36</v>
      </c>
      <c r="K23" s="37"/>
      <c r="L23" s="116"/>
      <c r="S23" s="37"/>
      <c r="T23" s="37"/>
      <c r="U23" s="37"/>
      <c r="V23" s="37"/>
      <c r="W23" s="37"/>
      <c r="X23" s="37"/>
      <c r="Y23" s="37"/>
      <c r="Z23" s="37"/>
      <c r="AA23" s="37"/>
      <c r="AB23" s="37"/>
      <c r="AC23" s="37"/>
      <c r="AD23" s="37"/>
      <c r="AE23" s="37"/>
    </row>
    <row r="24" spans="1:31" s="2" customFormat="1" ht="6.95" customHeight="1">
      <c r="A24" s="37"/>
      <c r="B24" s="42"/>
      <c r="C24" s="37"/>
      <c r="D24" s="37"/>
      <c r="E24" s="37"/>
      <c r="F24" s="37"/>
      <c r="G24" s="37"/>
      <c r="H24" s="37"/>
      <c r="I24" s="37"/>
      <c r="J24" s="37"/>
      <c r="K24" s="37"/>
      <c r="L24" s="116"/>
      <c r="S24" s="37"/>
      <c r="T24" s="37"/>
      <c r="U24" s="37"/>
      <c r="V24" s="37"/>
      <c r="W24" s="37"/>
      <c r="X24" s="37"/>
      <c r="Y24" s="37"/>
      <c r="Z24" s="37"/>
      <c r="AA24" s="37"/>
      <c r="AB24" s="37"/>
      <c r="AC24" s="37"/>
      <c r="AD24" s="37"/>
      <c r="AE24" s="37"/>
    </row>
    <row r="25" spans="1:31" s="2" customFormat="1" ht="12" customHeight="1">
      <c r="A25" s="37"/>
      <c r="B25" s="42"/>
      <c r="C25" s="37"/>
      <c r="D25" s="115" t="s">
        <v>38</v>
      </c>
      <c r="E25" s="37"/>
      <c r="F25" s="37"/>
      <c r="G25" s="37"/>
      <c r="H25" s="37"/>
      <c r="I25" s="115" t="s">
        <v>26</v>
      </c>
      <c r="J25" s="106" t="s">
        <v>39</v>
      </c>
      <c r="K25" s="37"/>
      <c r="L25" s="116"/>
      <c r="S25" s="37"/>
      <c r="T25" s="37"/>
      <c r="U25" s="37"/>
      <c r="V25" s="37"/>
      <c r="W25" s="37"/>
      <c r="X25" s="37"/>
      <c r="Y25" s="37"/>
      <c r="Z25" s="37"/>
      <c r="AA25" s="37"/>
      <c r="AB25" s="37"/>
      <c r="AC25" s="37"/>
      <c r="AD25" s="37"/>
      <c r="AE25" s="37"/>
    </row>
    <row r="26" spans="1:31" s="2" customFormat="1" ht="18" customHeight="1">
      <c r="A26" s="37"/>
      <c r="B26" s="42"/>
      <c r="C26" s="37"/>
      <c r="D26" s="37"/>
      <c r="E26" s="106" t="s">
        <v>40</v>
      </c>
      <c r="F26" s="37"/>
      <c r="G26" s="37"/>
      <c r="H26" s="37"/>
      <c r="I26" s="115" t="s">
        <v>29</v>
      </c>
      <c r="J26" s="106" t="s">
        <v>19</v>
      </c>
      <c r="K26" s="37"/>
      <c r="L26" s="116"/>
      <c r="S26" s="37"/>
      <c r="T26" s="37"/>
      <c r="U26" s="37"/>
      <c r="V26" s="37"/>
      <c r="W26" s="37"/>
      <c r="X26" s="37"/>
      <c r="Y26" s="37"/>
      <c r="Z26" s="37"/>
      <c r="AA26" s="37"/>
      <c r="AB26" s="37"/>
      <c r="AC26" s="37"/>
      <c r="AD26" s="37"/>
      <c r="AE26" s="37"/>
    </row>
    <row r="27" spans="1:31" s="2" customFormat="1" ht="6.95" customHeight="1">
      <c r="A27" s="37"/>
      <c r="B27" s="42"/>
      <c r="C27" s="37"/>
      <c r="D27" s="37"/>
      <c r="E27" s="37"/>
      <c r="F27" s="37"/>
      <c r="G27" s="37"/>
      <c r="H27" s="37"/>
      <c r="I27" s="37"/>
      <c r="J27" s="37"/>
      <c r="K27" s="37"/>
      <c r="L27" s="116"/>
      <c r="S27" s="37"/>
      <c r="T27" s="37"/>
      <c r="U27" s="37"/>
      <c r="V27" s="37"/>
      <c r="W27" s="37"/>
      <c r="X27" s="37"/>
      <c r="Y27" s="37"/>
      <c r="Z27" s="37"/>
      <c r="AA27" s="37"/>
      <c r="AB27" s="37"/>
      <c r="AC27" s="37"/>
      <c r="AD27" s="37"/>
      <c r="AE27" s="37"/>
    </row>
    <row r="28" spans="1:31" s="2" customFormat="1" ht="12" customHeight="1">
      <c r="A28" s="37"/>
      <c r="B28" s="42"/>
      <c r="C28" s="37"/>
      <c r="D28" s="115" t="s">
        <v>41</v>
      </c>
      <c r="E28" s="37"/>
      <c r="F28" s="37"/>
      <c r="G28" s="37"/>
      <c r="H28" s="37"/>
      <c r="I28" s="37"/>
      <c r="J28" s="37"/>
      <c r="K28" s="37"/>
      <c r="L28" s="116"/>
      <c r="S28" s="37"/>
      <c r="T28" s="37"/>
      <c r="U28" s="37"/>
      <c r="V28" s="37"/>
      <c r="W28" s="37"/>
      <c r="X28" s="37"/>
      <c r="Y28" s="37"/>
      <c r="Z28" s="37"/>
      <c r="AA28" s="37"/>
      <c r="AB28" s="37"/>
      <c r="AC28" s="37"/>
      <c r="AD28" s="37"/>
      <c r="AE28" s="37"/>
    </row>
    <row r="29" spans="1:31" s="8" customFormat="1" ht="16.5" customHeight="1">
      <c r="A29" s="118"/>
      <c r="B29" s="119"/>
      <c r="C29" s="118"/>
      <c r="D29" s="118"/>
      <c r="E29" s="401" t="s">
        <v>19</v>
      </c>
      <c r="F29" s="401"/>
      <c r="G29" s="401"/>
      <c r="H29" s="401"/>
      <c r="I29" s="118"/>
      <c r="J29" s="118"/>
      <c r="K29" s="118"/>
      <c r="L29" s="120"/>
      <c r="S29" s="118"/>
      <c r="T29" s="118"/>
      <c r="U29" s="118"/>
      <c r="V29" s="118"/>
      <c r="W29" s="118"/>
      <c r="X29" s="118"/>
      <c r="Y29" s="118"/>
      <c r="Z29" s="118"/>
      <c r="AA29" s="118"/>
      <c r="AB29" s="118"/>
      <c r="AC29" s="118"/>
      <c r="AD29" s="118"/>
      <c r="AE29" s="118"/>
    </row>
    <row r="30" spans="1:31" s="2" customFormat="1" ht="6.95" customHeight="1">
      <c r="A30" s="37"/>
      <c r="B30" s="42"/>
      <c r="C30" s="37"/>
      <c r="D30" s="37"/>
      <c r="E30" s="37"/>
      <c r="F30" s="37"/>
      <c r="G30" s="37"/>
      <c r="H30" s="37"/>
      <c r="I30" s="37"/>
      <c r="J30" s="37"/>
      <c r="K30" s="37"/>
      <c r="L30" s="116"/>
      <c r="S30" s="37"/>
      <c r="T30" s="37"/>
      <c r="U30" s="37"/>
      <c r="V30" s="37"/>
      <c r="W30" s="37"/>
      <c r="X30" s="37"/>
      <c r="Y30" s="37"/>
      <c r="Z30" s="37"/>
      <c r="AA30" s="37"/>
      <c r="AB30" s="37"/>
      <c r="AC30" s="37"/>
      <c r="AD30" s="37"/>
      <c r="AE30" s="37"/>
    </row>
    <row r="31" spans="1:31" s="2" customFormat="1" ht="6.95" customHeight="1">
      <c r="A31" s="37"/>
      <c r="B31" s="42"/>
      <c r="C31" s="37"/>
      <c r="D31" s="121"/>
      <c r="E31" s="121"/>
      <c r="F31" s="121"/>
      <c r="G31" s="121"/>
      <c r="H31" s="121"/>
      <c r="I31" s="121"/>
      <c r="J31" s="121"/>
      <c r="K31" s="121"/>
      <c r="L31" s="116"/>
      <c r="S31" s="37"/>
      <c r="T31" s="37"/>
      <c r="U31" s="37"/>
      <c r="V31" s="37"/>
      <c r="W31" s="37"/>
      <c r="X31" s="37"/>
      <c r="Y31" s="37"/>
      <c r="Z31" s="37"/>
      <c r="AA31" s="37"/>
      <c r="AB31" s="37"/>
      <c r="AC31" s="37"/>
      <c r="AD31" s="37"/>
      <c r="AE31" s="37"/>
    </row>
    <row r="32" spans="1:31" s="2" customFormat="1" ht="25.35" customHeight="1">
      <c r="A32" s="37"/>
      <c r="B32" s="42"/>
      <c r="C32" s="37"/>
      <c r="D32" s="122" t="s">
        <v>43</v>
      </c>
      <c r="E32" s="37"/>
      <c r="F32" s="37"/>
      <c r="G32" s="37"/>
      <c r="H32" s="37"/>
      <c r="I32" s="37"/>
      <c r="J32" s="123">
        <f>ROUND(J92, 2)</f>
        <v>0</v>
      </c>
      <c r="K32" s="37"/>
      <c r="L32" s="116"/>
      <c r="S32" s="37"/>
      <c r="T32" s="37"/>
      <c r="U32" s="37"/>
      <c r="V32" s="37"/>
      <c r="W32" s="37"/>
      <c r="X32" s="37"/>
      <c r="Y32" s="37"/>
      <c r="Z32" s="37"/>
      <c r="AA32" s="37"/>
      <c r="AB32" s="37"/>
      <c r="AC32" s="37"/>
      <c r="AD32" s="37"/>
      <c r="AE32" s="37"/>
    </row>
    <row r="33" spans="1:31" s="2" customFormat="1" ht="6.95" customHeight="1">
      <c r="A33" s="37"/>
      <c r="B33" s="42"/>
      <c r="C33" s="37"/>
      <c r="D33" s="121"/>
      <c r="E33" s="121"/>
      <c r="F33" s="121"/>
      <c r="G33" s="121"/>
      <c r="H33" s="121"/>
      <c r="I33" s="121"/>
      <c r="J33" s="121"/>
      <c r="K33" s="121"/>
      <c r="L33" s="116"/>
      <c r="S33" s="37"/>
      <c r="T33" s="37"/>
      <c r="U33" s="37"/>
      <c r="V33" s="37"/>
      <c r="W33" s="37"/>
      <c r="X33" s="37"/>
      <c r="Y33" s="37"/>
      <c r="Z33" s="37"/>
      <c r="AA33" s="37"/>
      <c r="AB33" s="37"/>
      <c r="AC33" s="37"/>
      <c r="AD33" s="37"/>
      <c r="AE33" s="37"/>
    </row>
    <row r="34" spans="1:31" s="2" customFormat="1" ht="14.45" customHeight="1">
      <c r="A34" s="37"/>
      <c r="B34" s="42"/>
      <c r="C34" s="37"/>
      <c r="D34" s="37"/>
      <c r="E34" s="37"/>
      <c r="F34" s="124" t="s">
        <v>45</v>
      </c>
      <c r="G34" s="37"/>
      <c r="H34" s="37"/>
      <c r="I34" s="124" t="s">
        <v>44</v>
      </c>
      <c r="J34" s="124" t="s">
        <v>46</v>
      </c>
      <c r="K34" s="37"/>
      <c r="L34" s="116"/>
      <c r="S34" s="37"/>
      <c r="T34" s="37"/>
      <c r="U34" s="37"/>
      <c r="V34" s="37"/>
      <c r="W34" s="37"/>
      <c r="X34" s="37"/>
      <c r="Y34" s="37"/>
      <c r="Z34" s="37"/>
      <c r="AA34" s="37"/>
      <c r="AB34" s="37"/>
      <c r="AC34" s="37"/>
      <c r="AD34" s="37"/>
      <c r="AE34" s="37"/>
    </row>
    <row r="35" spans="1:31" s="2" customFormat="1" ht="14.45" customHeight="1">
      <c r="A35" s="37"/>
      <c r="B35" s="42"/>
      <c r="C35" s="37"/>
      <c r="D35" s="125" t="s">
        <v>47</v>
      </c>
      <c r="E35" s="115" t="s">
        <v>48</v>
      </c>
      <c r="F35" s="126">
        <f>ROUND((SUM(BE92:BE281)),  2)</f>
        <v>0</v>
      </c>
      <c r="G35" s="37"/>
      <c r="H35" s="37"/>
      <c r="I35" s="127">
        <v>0.21</v>
      </c>
      <c r="J35" s="126">
        <f>ROUND(((SUM(BE92:BE281))*I35),  2)</f>
        <v>0</v>
      </c>
      <c r="K35" s="37"/>
      <c r="L35" s="116"/>
      <c r="S35" s="37"/>
      <c r="T35" s="37"/>
      <c r="U35" s="37"/>
      <c r="V35" s="37"/>
      <c r="W35" s="37"/>
      <c r="X35" s="37"/>
      <c r="Y35" s="37"/>
      <c r="Z35" s="37"/>
      <c r="AA35" s="37"/>
      <c r="AB35" s="37"/>
      <c r="AC35" s="37"/>
      <c r="AD35" s="37"/>
      <c r="AE35" s="37"/>
    </row>
    <row r="36" spans="1:31" s="2" customFormat="1" ht="14.45" customHeight="1">
      <c r="A36" s="37"/>
      <c r="B36" s="42"/>
      <c r="C36" s="37"/>
      <c r="D36" s="37"/>
      <c r="E36" s="115" t="s">
        <v>49</v>
      </c>
      <c r="F36" s="126">
        <f>ROUND((SUM(BF92:BF281)),  2)</f>
        <v>0</v>
      </c>
      <c r="G36" s="37"/>
      <c r="H36" s="37"/>
      <c r="I36" s="127">
        <v>0.12</v>
      </c>
      <c r="J36" s="126">
        <f>ROUND(((SUM(BF92:BF281))*I36),  2)</f>
        <v>0</v>
      </c>
      <c r="K36" s="37"/>
      <c r="L36" s="116"/>
      <c r="S36" s="37"/>
      <c r="T36" s="37"/>
      <c r="U36" s="37"/>
      <c r="V36" s="37"/>
      <c r="W36" s="37"/>
      <c r="X36" s="37"/>
      <c r="Y36" s="37"/>
      <c r="Z36" s="37"/>
      <c r="AA36" s="37"/>
      <c r="AB36" s="37"/>
      <c r="AC36" s="37"/>
      <c r="AD36" s="37"/>
      <c r="AE36" s="37"/>
    </row>
    <row r="37" spans="1:31" s="2" customFormat="1" ht="14.45" hidden="1" customHeight="1">
      <c r="A37" s="37"/>
      <c r="B37" s="42"/>
      <c r="C37" s="37"/>
      <c r="D37" s="37"/>
      <c r="E37" s="115" t="s">
        <v>50</v>
      </c>
      <c r="F37" s="126">
        <f>ROUND((SUM(BG92:BG281)),  2)</f>
        <v>0</v>
      </c>
      <c r="G37" s="37"/>
      <c r="H37" s="37"/>
      <c r="I37" s="127">
        <v>0.21</v>
      </c>
      <c r="J37" s="126">
        <f>0</f>
        <v>0</v>
      </c>
      <c r="K37" s="37"/>
      <c r="L37" s="116"/>
      <c r="S37" s="37"/>
      <c r="T37" s="37"/>
      <c r="U37" s="37"/>
      <c r="V37" s="37"/>
      <c r="W37" s="37"/>
      <c r="X37" s="37"/>
      <c r="Y37" s="37"/>
      <c r="Z37" s="37"/>
      <c r="AA37" s="37"/>
      <c r="AB37" s="37"/>
      <c r="AC37" s="37"/>
      <c r="AD37" s="37"/>
      <c r="AE37" s="37"/>
    </row>
    <row r="38" spans="1:31" s="2" customFormat="1" ht="14.45" hidden="1" customHeight="1">
      <c r="A38" s="37"/>
      <c r="B38" s="42"/>
      <c r="C38" s="37"/>
      <c r="D38" s="37"/>
      <c r="E38" s="115" t="s">
        <v>51</v>
      </c>
      <c r="F38" s="126">
        <f>ROUND((SUM(BH92:BH281)),  2)</f>
        <v>0</v>
      </c>
      <c r="G38" s="37"/>
      <c r="H38" s="37"/>
      <c r="I38" s="127">
        <v>0.12</v>
      </c>
      <c r="J38" s="126">
        <f>0</f>
        <v>0</v>
      </c>
      <c r="K38" s="37"/>
      <c r="L38" s="116"/>
      <c r="S38" s="37"/>
      <c r="T38" s="37"/>
      <c r="U38" s="37"/>
      <c r="V38" s="37"/>
      <c r="W38" s="37"/>
      <c r="X38" s="37"/>
      <c r="Y38" s="37"/>
      <c r="Z38" s="37"/>
      <c r="AA38" s="37"/>
      <c r="AB38" s="37"/>
      <c r="AC38" s="37"/>
      <c r="AD38" s="37"/>
      <c r="AE38" s="37"/>
    </row>
    <row r="39" spans="1:31" s="2" customFormat="1" ht="14.45" hidden="1" customHeight="1">
      <c r="A39" s="37"/>
      <c r="B39" s="42"/>
      <c r="C39" s="37"/>
      <c r="D39" s="37"/>
      <c r="E39" s="115" t="s">
        <v>52</v>
      </c>
      <c r="F39" s="126">
        <f>ROUND((SUM(BI92:BI281)),  2)</f>
        <v>0</v>
      </c>
      <c r="G39" s="37"/>
      <c r="H39" s="37"/>
      <c r="I39" s="127">
        <v>0</v>
      </c>
      <c r="J39" s="126">
        <f>0</f>
        <v>0</v>
      </c>
      <c r="K39" s="37"/>
      <c r="L39" s="116"/>
      <c r="S39" s="37"/>
      <c r="T39" s="37"/>
      <c r="U39" s="37"/>
      <c r="V39" s="37"/>
      <c r="W39" s="37"/>
      <c r="X39" s="37"/>
      <c r="Y39" s="37"/>
      <c r="Z39" s="37"/>
      <c r="AA39" s="37"/>
      <c r="AB39" s="37"/>
      <c r="AC39" s="37"/>
      <c r="AD39" s="37"/>
      <c r="AE39" s="37"/>
    </row>
    <row r="40" spans="1:31" s="2" customFormat="1" ht="6.95" customHeight="1">
      <c r="A40" s="37"/>
      <c r="B40" s="42"/>
      <c r="C40" s="37"/>
      <c r="D40" s="37"/>
      <c r="E40" s="37"/>
      <c r="F40" s="37"/>
      <c r="G40" s="37"/>
      <c r="H40" s="37"/>
      <c r="I40" s="37"/>
      <c r="J40" s="37"/>
      <c r="K40" s="37"/>
      <c r="L40" s="116"/>
      <c r="S40" s="37"/>
      <c r="T40" s="37"/>
      <c r="U40" s="37"/>
      <c r="V40" s="37"/>
      <c r="W40" s="37"/>
      <c r="X40" s="37"/>
      <c r="Y40" s="37"/>
      <c r="Z40" s="37"/>
      <c r="AA40" s="37"/>
      <c r="AB40" s="37"/>
      <c r="AC40" s="37"/>
      <c r="AD40" s="37"/>
      <c r="AE40" s="37"/>
    </row>
    <row r="41" spans="1:31" s="2" customFormat="1" ht="25.35" customHeight="1">
      <c r="A41" s="37"/>
      <c r="B41" s="42"/>
      <c r="C41" s="128"/>
      <c r="D41" s="129" t="s">
        <v>53</v>
      </c>
      <c r="E41" s="130"/>
      <c r="F41" s="130"/>
      <c r="G41" s="131" t="s">
        <v>54</v>
      </c>
      <c r="H41" s="132" t="s">
        <v>55</v>
      </c>
      <c r="I41" s="130"/>
      <c r="J41" s="133">
        <f>SUM(J32:J39)</f>
        <v>0</v>
      </c>
      <c r="K41" s="134"/>
      <c r="L41" s="116"/>
      <c r="S41" s="37"/>
      <c r="T41" s="37"/>
      <c r="U41" s="37"/>
      <c r="V41" s="37"/>
      <c r="W41" s="37"/>
      <c r="X41" s="37"/>
      <c r="Y41" s="37"/>
      <c r="Z41" s="37"/>
      <c r="AA41" s="37"/>
      <c r="AB41" s="37"/>
      <c r="AC41" s="37"/>
      <c r="AD41" s="37"/>
      <c r="AE41" s="37"/>
    </row>
    <row r="42" spans="1:31" s="2" customFormat="1" ht="14.45" customHeight="1">
      <c r="A42" s="37"/>
      <c r="B42" s="135"/>
      <c r="C42" s="136"/>
      <c r="D42" s="136"/>
      <c r="E42" s="136"/>
      <c r="F42" s="136"/>
      <c r="G42" s="136"/>
      <c r="H42" s="136"/>
      <c r="I42" s="136"/>
      <c r="J42" s="136"/>
      <c r="K42" s="136"/>
      <c r="L42" s="116"/>
      <c r="S42" s="37"/>
      <c r="T42" s="37"/>
      <c r="U42" s="37"/>
      <c r="V42" s="37"/>
      <c r="W42" s="37"/>
      <c r="X42" s="37"/>
      <c r="Y42" s="37"/>
      <c r="Z42" s="37"/>
      <c r="AA42" s="37"/>
      <c r="AB42" s="37"/>
      <c r="AC42" s="37"/>
      <c r="AD42" s="37"/>
      <c r="AE42" s="37"/>
    </row>
    <row r="46" spans="1:31" s="2" customFormat="1" ht="6.95" customHeight="1">
      <c r="A46" s="37"/>
      <c r="B46" s="137"/>
      <c r="C46" s="138"/>
      <c r="D46" s="138"/>
      <c r="E46" s="138"/>
      <c r="F46" s="138"/>
      <c r="G46" s="138"/>
      <c r="H46" s="138"/>
      <c r="I46" s="138"/>
      <c r="J46" s="138"/>
      <c r="K46" s="138"/>
      <c r="L46" s="116"/>
      <c r="S46" s="37"/>
      <c r="T46" s="37"/>
      <c r="U46" s="37"/>
      <c r="V46" s="37"/>
      <c r="W46" s="37"/>
      <c r="X46" s="37"/>
      <c r="Y46" s="37"/>
      <c r="Z46" s="37"/>
      <c r="AA46" s="37"/>
      <c r="AB46" s="37"/>
      <c r="AC46" s="37"/>
      <c r="AD46" s="37"/>
      <c r="AE46" s="37"/>
    </row>
    <row r="47" spans="1:31" s="2" customFormat="1" ht="24.95" customHeight="1">
      <c r="A47" s="37"/>
      <c r="B47" s="38"/>
      <c r="C47" s="26" t="s">
        <v>174</v>
      </c>
      <c r="D47" s="39"/>
      <c r="E47" s="39"/>
      <c r="F47" s="39"/>
      <c r="G47" s="39"/>
      <c r="H47" s="39"/>
      <c r="I47" s="39"/>
      <c r="J47" s="39"/>
      <c r="K47" s="39"/>
      <c r="L47" s="116"/>
      <c r="S47" s="37"/>
      <c r="T47" s="37"/>
      <c r="U47" s="37"/>
      <c r="V47" s="37"/>
      <c r="W47" s="37"/>
      <c r="X47" s="37"/>
      <c r="Y47" s="37"/>
      <c r="Z47" s="37"/>
      <c r="AA47" s="37"/>
      <c r="AB47" s="37"/>
      <c r="AC47" s="37"/>
      <c r="AD47" s="37"/>
      <c r="AE47" s="37"/>
    </row>
    <row r="48" spans="1:31" s="2" customFormat="1" ht="6.95" customHeight="1">
      <c r="A48" s="37"/>
      <c r="B48" s="38"/>
      <c r="C48" s="39"/>
      <c r="D48" s="39"/>
      <c r="E48" s="39"/>
      <c r="F48" s="39"/>
      <c r="G48" s="39"/>
      <c r="H48" s="39"/>
      <c r="I48" s="39"/>
      <c r="J48" s="39"/>
      <c r="K48" s="39"/>
      <c r="L48" s="116"/>
      <c r="S48" s="37"/>
      <c r="T48" s="37"/>
      <c r="U48" s="37"/>
      <c r="V48" s="37"/>
      <c r="W48" s="37"/>
      <c r="X48" s="37"/>
      <c r="Y48" s="37"/>
      <c r="Z48" s="37"/>
      <c r="AA48" s="37"/>
      <c r="AB48" s="37"/>
      <c r="AC48" s="37"/>
      <c r="AD48" s="37"/>
      <c r="AE48" s="37"/>
    </row>
    <row r="49" spans="1:47" s="2" customFormat="1" ht="12" customHeight="1">
      <c r="A49" s="37"/>
      <c r="B49" s="38"/>
      <c r="C49" s="32" t="s">
        <v>16</v>
      </c>
      <c r="D49" s="39"/>
      <c r="E49" s="39"/>
      <c r="F49" s="39"/>
      <c r="G49" s="39"/>
      <c r="H49" s="39"/>
      <c r="I49" s="39"/>
      <c r="J49" s="39"/>
      <c r="K49" s="39"/>
      <c r="L49" s="116"/>
      <c r="S49" s="37"/>
      <c r="T49" s="37"/>
      <c r="U49" s="37"/>
      <c r="V49" s="37"/>
      <c r="W49" s="37"/>
      <c r="X49" s="37"/>
      <c r="Y49" s="37"/>
      <c r="Z49" s="37"/>
      <c r="AA49" s="37"/>
      <c r="AB49" s="37"/>
      <c r="AC49" s="37"/>
      <c r="AD49" s="37"/>
      <c r="AE49" s="37"/>
    </row>
    <row r="50" spans="1:47" s="2" customFormat="1" ht="16.5" customHeight="1">
      <c r="A50" s="37"/>
      <c r="B50" s="38"/>
      <c r="C50" s="39"/>
      <c r="D50" s="39"/>
      <c r="E50" s="402" t="str">
        <f>E7</f>
        <v>VÝMĚNA OBRUBNÍKŮ V ULICI STRÁNSKÉHO A SOVÍ - TÁBOR</v>
      </c>
      <c r="F50" s="403"/>
      <c r="G50" s="403"/>
      <c r="H50" s="403"/>
      <c r="I50" s="39"/>
      <c r="J50" s="39"/>
      <c r="K50" s="39"/>
      <c r="L50" s="116"/>
      <c r="S50" s="37"/>
      <c r="T50" s="37"/>
      <c r="U50" s="37"/>
      <c r="V50" s="37"/>
      <c r="W50" s="37"/>
      <c r="X50" s="37"/>
      <c r="Y50" s="37"/>
      <c r="Z50" s="37"/>
      <c r="AA50" s="37"/>
      <c r="AB50" s="37"/>
      <c r="AC50" s="37"/>
      <c r="AD50" s="37"/>
      <c r="AE50" s="37"/>
    </row>
    <row r="51" spans="1:47" s="1" customFormat="1" ht="12" customHeight="1">
      <c r="B51" s="24"/>
      <c r="C51" s="32" t="s">
        <v>170</v>
      </c>
      <c r="D51" s="25"/>
      <c r="E51" s="25"/>
      <c r="F51" s="25"/>
      <c r="G51" s="25"/>
      <c r="H51" s="25"/>
      <c r="I51" s="25"/>
      <c r="J51" s="25"/>
      <c r="K51" s="25"/>
      <c r="L51" s="23"/>
    </row>
    <row r="52" spans="1:47" s="2" customFormat="1" ht="16.5" customHeight="1">
      <c r="A52" s="37"/>
      <c r="B52" s="38"/>
      <c r="C52" s="39"/>
      <c r="D52" s="39"/>
      <c r="E52" s="402" t="s">
        <v>1320</v>
      </c>
      <c r="F52" s="404"/>
      <c r="G52" s="404"/>
      <c r="H52" s="404"/>
      <c r="I52" s="39"/>
      <c r="J52" s="39"/>
      <c r="K52" s="39"/>
      <c r="L52" s="116"/>
      <c r="S52" s="37"/>
      <c r="T52" s="37"/>
      <c r="U52" s="37"/>
      <c r="V52" s="37"/>
      <c r="W52" s="37"/>
      <c r="X52" s="37"/>
      <c r="Y52" s="37"/>
      <c r="Z52" s="37"/>
      <c r="AA52" s="37"/>
      <c r="AB52" s="37"/>
      <c r="AC52" s="37"/>
      <c r="AD52" s="37"/>
      <c r="AE52" s="37"/>
    </row>
    <row r="53" spans="1:47" s="2" customFormat="1" ht="12" customHeight="1">
      <c r="A53" s="37"/>
      <c r="B53" s="38"/>
      <c r="C53" s="32" t="s">
        <v>172</v>
      </c>
      <c r="D53" s="39"/>
      <c r="E53" s="39"/>
      <c r="F53" s="39"/>
      <c r="G53" s="39"/>
      <c r="H53" s="39"/>
      <c r="I53" s="39"/>
      <c r="J53" s="39"/>
      <c r="K53" s="39"/>
      <c r="L53" s="116"/>
      <c r="S53" s="37"/>
      <c r="T53" s="37"/>
      <c r="U53" s="37"/>
      <c r="V53" s="37"/>
      <c r="W53" s="37"/>
      <c r="X53" s="37"/>
      <c r="Y53" s="37"/>
      <c r="Z53" s="37"/>
      <c r="AA53" s="37"/>
      <c r="AB53" s="37"/>
      <c r="AC53" s="37"/>
      <c r="AD53" s="37"/>
      <c r="AE53" s="37"/>
    </row>
    <row r="54" spans="1:47" s="2" customFormat="1" ht="16.5" customHeight="1">
      <c r="A54" s="37"/>
      <c r="B54" s="38"/>
      <c r="C54" s="39"/>
      <c r="D54" s="39"/>
      <c r="E54" s="358" t="str">
        <f>E11</f>
        <v>504 - Záhon č.4 (v úseku 3 - plocha 46,0 m2)</v>
      </c>
      <c r="F54" s="404"/>
      <c r="G54" s="404"/>
      <c r="H54" s="404"/>
      <c r="I54" s="39"/>
      <c r="J54" s="39"/>
      <c r="K54" s="39"/>
      <c r="L54" s="116"/>
      <c r="S54" s="37"/>
      <c r="T54" s="37"/>
      <c r="U54" s="37"/>
      <c r="V54" s="37"/>
      <c r="W54" s="37"/>
      <c r="X54" s="37"/>
      <c r="Y54" s="37"/>
      <c r="Z54" s="37"/>
      <c r="AA54" s="37"/>
      <c r="AB54" s="37"/>
      <c r="AC54" s="37"/>
      <c r="AD54" s="37"/>
      <c r="AE54" s="37"/>
    </row>
    <row r="55" spans="1:47" s="2" customFormat="1" ht="6.95" customHeight="1">
      <c r="A55" s="37"/>
      <c r="B55" s="38"/>
      <c r="C55" s="39"/>
      <c r="D55" s="39"/>
      <c r="E55" s="39"/>
      <c r="F55" s="39"/>
      <c r="G55" s="39"/>
      <c r="H55" s="39"/>
      <c r="I55" s="39"/>
      <c r="J55" s="39"/>
      <c r="K55" s="39"/>
      <c r="L55" s="116"/>
      <c r="S55" s="37"/>
      <c r="T55" s="37"/>
      <c r="U55" s="37"/>
      <c r="V55" s="37"/>
      <c r="W55" s="37"/>
      <c r="X55" s="37"/>
      <c r="Y55" s="37"/>
      <c r="Z55" s="37"/>
      <c r="AA55" s="37"/>
      <c r="AB55" s="37"/>
      <c r="AC55" s="37"/>
      <c r="AD55" s="37"/>
      <c r="AE55" s="37"/>
    </row>
    <row r="56" spans="1:47" s="2" customFormat="1" ht="12" customHeight="1">
      <c r="A56" s="37"/>
      <c r="B56" s="38"/>
      <c r="C56" s="32" t="s">
        <v>21</v>
      </c>
      <c r="D56" s="39"/>
      <c r="E56" s="39"/>
      <c r="F56" s="30" t="str">
        <f>F14</f>
        <v>ul. Stránského a Soví, Tábor</v>
      </c>
      <c r="G56" s="39"/>
      <c r="H56" s="39"/>
      <c r="I56" s="32" t="s">
        <v>23</v>
      </c>
      <c r="J56" s="62" t="str">
        <f>IF(J14="","",J14)</f>
        <v>8. 1. 2026</v>
      </c>
      <c r="K56" s="39"/>
      <c r="L56" s="116"/>
      <c r="S56" s="37"/>
      <c r="T56" s="37"/>
      <c r="U56" s="37"/>
      <c r="V56" s="37"/>
      <c r="W56" s="37"/>
      <c r="X56" s="37"/>
      <c r="Y56" s="37"/>
      <c r="Z56" s="37"/>
      <c r="AA56" s="37"/>
      <c r="AB56" s="37"/>
      <c r="AC56" s="37"/>
      <c r="AD56" s="37"/>
      <c r="AE56" s="37"/>
    </row>
    <row r="57" spans="1:47" s="2" customFormat="1" ht="6.95" customHeight="1">
      <c r="A57" s="37"/>
      <c r="B57" s="38"/>
      <c r="C57" s="39"/>
      <c r="D57" s="39"/>
      <c r="E57" s="39"/>
      <c r="F57" s="39"/>
      <c r="G57" s="39"/>
      <c r="H57" s="39"/>
      <c r="I57" s="39"/>
      <c r="J57" s="39"/>
      <c r="K57" s="39"/>
      <c r="L57" s="116"/>
      <c r="S57" s="37"/>
      <c r="T57" s="37"/>
      <c r="U57" s="37"/>
      <c r="V57" s="37"/>
      <c r="W57" s="37"/>
      <c r="X57" s="37"/>
      <c r="Y57" s="37"/>
      <c r="Z57" s="37"/>
      <c r="AA57" s="37"/>
      <c r="AB57" s="37"/>
      <c r="AC57" s="37"/>
      <c r="AD57" s="37"/>
      <c r="AE57" s="37"/>
    </row>
    <row r="58" spans="1:47" s="2" customFormat="1" ht="15.2" customHeight="1">
      <c r="A58" s="37"/>
      <c r="B58" s="38"/>
      <c r="C58" s="32" t="s">
        <v>25</v>
      </c>
      <c r="D58" s="39"/>
      <c r="E58" s="39"/>
      <c r="F58" s="30" t="str">
        <f>E17</f>
        <v>MĚSTO TÁBOR</v>
      </c>
      <c r="G58" s="39"/>
      <c r="H58" s="39"/>
      <c r="I58" s="32" t="s">
        <v>33</v>
      </c>
      <c r="J58" s="35" t="str">
        <f>E23</f>
        <v>Graphic PRO s.r.o.</v>
      </c>
      <c r="K58" s="39"/>
      <c r="L58" s="116"/>
      <c r="S58" s="37"/>
      <c r="T58" s="37"/>
      <c r="U58" s="37"/>
      <c r="V58" s="37"/>
      <c r="W58" s="37"/>
      <c r="X58" s="37"/>
      <c r="Y58" s="37"/>
      <c r="Z58" s="37"/>
      <c r="AA58" s="37"/>
      <c r="AB58" s="37"/>
      <c r="AC58" s="37"/>
      <c r="AD58" s="37"/>
      <c r="AE58" s="37"/>
    </row>
    <row r="59" spans="1:47" s="2" customFormat="1" ht="15.2" customHeight="1">
      <c r="A59" s="37"/>
      <c r="B59" s="38"/>
      <c r="C59" s="32" t="s">
        <v>31</v>
      </c>
      <c r="D59" s="39"/>
      <c r="E59" s="39"/>
      <c r="F59" s="30" t="str">
        <f>IF(E20="","",E20)</f>
        <v>Vyplň údaj</v>
      </c>
      <c r="G59" s="39"/>
      <c r="H59" s="39"/>
      <c r="I59" s="32" t="s">
        <v>38</v>
      </c>
      <c r="J59" s="35" t="str">
        <f>E26</f>
        <v>Ing. Pavel Vochozka</v>
      </c>
      <c r="K59" s="39"/>
      <c r="L59" s="116"/>
      <c r="S59" s="37"/>
      <c r="T59" s="37"/>
      <c r="U59" s="37"/>
      <c r="V59" s="37"/>
      <c r="W59" s="37"/>
      <c r="X59" s="37"/>
      <c r="Y59" s="37"/>
      <c r="Z59" s="37"/>
      <c r="AA59" s="37"/>
      <c r="AB59" s="37"/>
      <c r="AC59" s="37"/>
      <c r="AD59" s="37"/>
      <c r="AE59" s="37"/>
    </row>
    <row r="60" spans="1:47" s="2" customFormat="1" ht="10.35" customHeight="1">
      <c r="A60" s="37"/>
      <c r="B60" s="38"/>
      <c r="C60" s="39"/>
      <c r="D60" s="39"/>
      <c r="E60" s="39"/>
      <c r="F60" s="39"/>
      <c r="G60" s="39"/>
      <c r="H60" s="39"/>
      <c r="I60" s="39"/>
      <c r="J60" s="39"/>
      <c r="K60" s="39"/>
      <c r="L60" s="116"/>
      <c r="S60" s="37"/>
      <c r="T60" s="37"/>
      <c r="U60" s="37"/>
      <c r="V60" s="37"/>
      <c r="W60" s="37"/>
      <c r="X60" s="37"/>
      <c r="Y60" s="37"/>
      <c r="Z60" s="37"/>
      <c r="AA60" s="37"/>
      <c r="AB60" s="37"/>
      <c r="AC60" s="37"/>
      <c r="AD60" s="37"/>
      <c r="AE60" s="37"/>
    </row>
    <row r="61" spans="1:47" s="2" customFormat="1" ht="29.25" customHeight="1">
      <c r="A61" s="37"/>
      <c r="B61" s="38"/>
      <c r="C61" s="139" t="s">
        <v>175</v>
      </c>
      <c r="D61" s="140"/>
      <c r="E61" s="140"/>
      <c r="F61" s="140"/>
      <c r="G61" s="140"/>
      <c r="H61" s="140"/>
      <c r="I61" s="140"/>
      <c r="J61" s="141" t="s">
        <v>176</v>
      </c>
      <c r="K61" s="140"/>
      <c r="L61" s="116"/>
      <c r="S61" s="37"/>
      <c r="T61" s="37"/>
      <c r="U61" s="37"/>
      <c r="V61" s="37"/>
      <c r="W61" s="37"/>
      <c r="X61" s="37"/>
      <c r="Y61" s="37"/>
      <c r="Z61" s="37"/>
      <c r="AA61" s="37"/>
      <c r="AB61" s="37"/>
      <c r="AC61" s="37"/>
      <c r="AD61" s="37"/>
      <c r="AE61" s="37"/>
    </row>
    <row r="62" spans="1:47" s="2" customFormat="1" ht="10.35" customHeight="1">
      <c r="A62" s="37"/>
      <c r="B62" s="38"/>
      <c r="C62" s="39"/>
      <c r="D62" s="39"/>
      <c r="E62" s="39"/>
      <c r="F62" s="39"/>
      <c r="G62" s="39"/>
      <c r="H62" s="39"/>
      <c r="I62" s="39"/>
      <c r="J62" s="39"/>
      <c r="K62" s="39"/>
      <c r="L62" s="116"/>
      <c r="S62" s="37"/>
      <c r="T62" s="37"/>
      <c r="U62" s="37"/>
      <c r="V62" s="37"/>
      <c r="W62" s="37"/>
      <c r="X62" s="37"/>
      <c r="Y62" s="37"/>
      <c r="Z62" s="37"/>
      <c r="AA62" s="37"/>
      <c r="AB62" s="37"/>
      <c r="AC62" s="37"/>
      <c r="AD62" s="37"/>
      <c r="AE62" s="37"/>
    </row>
    <row r="63" spans="1:47" s="2" customFormat="1" ht="22.9" customHeight="1">
      <c r="A63" s="37"/>
      <c r="B63" s="38"/>
      <c r="C63" s="142" t="s">
        <v>75</v>
      </c>
      <c r="D63" s="39"/>
      <c r="E63" s="39"/>
      <c r="F63" s="39"/>
      <c r="G63" s="39"/>
      <c r="H63" s="39"/>
      <c r="I63" s="39"/>
      <c r="J63" s="80">
        <f>J92</f>
        <v>0</v>
      </c>
      <c r="K63" s="39"/>
      <c r="L63" s="116"/>
      <c r="S63" s="37"/>
      <c r="T63" s="37"/>
      <c r="U63" s="37"/>
      <c r="V63" s="37"/>
      <c r="W63" s="37"/>
      <c r="X63" s="37"/>
      <c r="Y63" s="37"/>
      <c r="Z63" s="37"/>
      <c r="AA63" s="37"/>
      <c r="AB63" s="37"/>
      <c r="AC63" s="37"/>
      <c r="AD63" s="37"/>
      <c r="AE63" s="37"/>
      <c r="AU63" s="20" t="s">
        <v>177</v>
      </c>
    </row>
    <row r="64" spans="1:47" s="9" customFormat="1" ht="24.95" customHeight="1">
      <c r="B64" s="143"/>
      <c r="C64" s="144"/>
      <c r="D64" s="145" t="s">
        <v>178</v>
      </c>
      <c r="E64" s="146"/>
      <c r="F64" s="146"/>
      <c r="G64" s="146"/>
      <c r="H64" s="146"/>
      <c r="I64" s="146"/>
      <c r="J64" s="147">
        <f>J93</f>
        <v>0</v>
      </c>
      <c r="K64" s="144"/>
      <c r="L64" s="148"/>
    </row>
    <row r="65" spans="1:31" s="10" customFormat="1" ht="19.899999999999999" customHeight="1">
      <c r="B65" s="149"/>
      <c r="C65" s="100"/>
      <c r="D65" s="150" t="s">
        <v>179</v>
      </c>
      <c r="E65" s="151"/>
      <c r="F65" s="151"/>
      <c r="G65" s="151"/>
      <c r="H65" s="151"/>
      <c r="I65" s="151"/>
      <c r="J65" s="152">
        <f>J94</f>
        <v>0</v>
      </c>
      <c r="K65" s="100"/>
      <c r="L65" s="153"/>
    </row>
    <row r="66" spans="1:31" s="10" customFormat="1" ht="19.899999999999999" customHeight="1">
      <c r="B66" s="149"/>
      <c r="C66" s="100"/>
      <c r="D66" s="150" t="s">
        <v>497</v>
      </c>
      <c r="E66" s="151"/>
      <c r="F66" s="151"/>
      <c r="G66" s="151"/>
      <c r="H66" s="151"/>
      <c r="I66" s="151"/>
      <c r="J66" s="152">
        <f>J140</f>
        <v>0</v>
      </c>
      <c r="K66" s="100"/>
      <c r="L66" s="153"/>
    </row>
    <row r="67" spans="1:31" s="10" customFormat="1" ht="19.899999999999999" customHeight="1">
      <c r="B67" s="149"/>
      <c r="C67" s="100"/>
      <c r="D67" s="150" t="s">
        <v>383</v>
      </c>
      <c r="E67" s="151"/>
      <c r="F67" s="151"/>
      <c r="G67" s="151"/>
      <c r="H67" s="151"/>
      <c r="I67" s="151"/>
      <c r="J67" s="152">
        <f>J241</f>
        <v>0</v>
      </c>
      <c r="K67" s="100"/>
      <c r="L67" s="153"/>
    </row>
    <row r="68" spans="1:31" s="10" customFormat="1" ht="19.899999999999999" customHeight="1">
      <c r="B68" s="149"/>
      <c r="C68" s="100"/>
      <c r="D68" s="150" t="s">
        <v>1322</v>
      </c>
      <c r="E68" s="151"/>
      <c r="F68" s="151"/>
      <c r="G68" s="151"/>
      <c r="H68" s="151"/>
      <c r="I68" s="151"/>
      <c r="J68" s="152">
        <f>J245</f>
        <v>0</v>
      </c>
      <c r="K68" s="100"/>
      <c r="L68" s="153"/>
    </row>
    <row r="69" spans="1:31" s="10" customFormat="1" ht="14.85" customHeight="1">
      <c r="B69" s="149"/>
      <c r="C69" s="100"/>
      <c r="D69" s="150" t="s">
        <v>1323</v>
      </c>
      <c r="E69" s="151"/>
      <c r="F69" s="151"/>
      <c r="G69" s="151"/>
      <c r="H69" s="151"/>
      <c r="I69" s="151"/>
      <c r="J69" s="152">
        <f>J246</f>
        <v>0</v>
      </c>
      <c r="K69" s="100"/>
      <c r="L69" s="153"/>
    </row>
    <row r="70" spans="1:31" s="10" customFormat="1" ht="14.85" customHeight="1">
      <c r="B70" s="149"/>
      <c r="C70" s="100"/>
      <c r="D70" s="150" t="s">
        <v>1474</v>
      </c>
      <c r="E70" s="151"/>
      <c r="F70" s="151"/>
      <c r="G70" s="151"/>
      <c r="H70" s="151"/>
      <c r="I70" s="151"/>
      <c r="J70" s="152">
        <f>J273</f>
        <v>0</v>
      </c>
      <c r="K70" s="100"/>
      <c r="L70" s="153"/>
    </row>
    <row r="71" spans="1:31" s="2" customFormat="1" ht="21.75" customHeight="1">
      <c r="A71" s="37"/>
      <c r="B71" s="38"/>
      <c r="C71" s="39"/>
      <c r="D71" s="39"/>
      <c r="E71" s="39"/>
      <c r="F71" s="39"/>
      <c r="G71" s="39"/>
      <c r="H71" s="39"/>
      <c r="I71" s="39"/>
      <c r="J71" s="39"/>
      <c r="K71" s="39"/>
      <c r="L71" s="116"/>
      <c r="S71" s="37"/>
      <c r="T71" s="37"/>
      <c r="U71" s="37"/>
      <c r="V71" s="37"/>
      <c r="W71" s="37"/>
      <c r="X71" s="37"/>
      <c r="Y71" s="37"/>
      <c r="Z71" s="37"/>
      <c r="AA71" s="37"/>
      <c r="AB71" s="37"/>
      <c r="AC71" s="37"/>
      <c r="AD71" s="37"/>
      <c r="AE71" s="37"/>
    </row>
    <row r="72" spans="1:31" s="2" customFormat="1" ht="6.95" customHeight="1">
      <c r="A72" s="37"/>
      <c r="B72" s="50"/>
      <c r="C72" s="51"/>
      <c r="D72" s="51"/>
      <c r="E72" s="51"/>
      <c r="F72" s="51"/>
      <c r="G72" s="51"/>
      <c r="H72" s="51"/>
      <c r="I72" s="51"/>
      <c r="J72" s="51"/>
      <c r="K72" s="51"/>
      <c r="L72" s="116"/>
      <c r="S72" s="37"/>
      <c r="T72" s="37"/>
      <c r="U72" s="37"/>
      <c r="V72" s="37"/>
      <c r="W72" s="37"/>
      <c r="X72" s="37"/>
      <c r="Y72" s="37"/>
      <c r="Z72" s="37"/>
      <c r="AA72" s="37"/>
      <c r="AB72" s="37"/>
      <c r="AC72" s="37"/>
      <c r="AD72" s="37"/>
      <c r="AE72" s="37"/>
    </row>
    <row r="76" spans="1:31" s="2" customFormat="1" ht="6.95" customHeight="1">
      <c r="A76" s="37"/>
      <c r="B76" s="52"/>
      <c r="C76" s="53"/>
      <c r="D76" s="53"/>
      <c r="E76" s="53"/>
      <c r="F76" s="53"/>
      <c r="G76" s="53"/>
      <c r="H76" s="53"/>
      <c r="I76" s="53"/>
      <c r="J76" s="53"/>
      <c r="K76" s="53"/>
      <c r="L76" s="116"/>
      <c r="S76" s="37"/>
      <c r="T76" s="37"/>
      <c r="U76" s="37"/>
      <c r="V76" s="37"/>
      <c r="W76" s="37"/>
      <c r="X76" s="37"/>
      <c r="Y76" s="37"/>
      <c r="Z76" s="37"/>
      <c r="AA76" s="37"/>
      <c r="AB76" s="37"/>
      <c r="AC76" s="37"/>
      <c r="AD76" s="37"/>
      <c r="AE76" s="37"/>
    </row>
    <row r="77" spans="1:31" s="2" customFormat="1" ht="24.95" customHeight="1">
      <c r="A77" s="37"/>
      <c r="B77" s="38"/>
      <c r="C77" s="26" t="s">
        <v>182</v>
      </c>
      <c r="D77" s="39"/>
      <c r="E77" s="39"/>
      <c r="F77" s="39"/>
      <c r="G77" s="39"/>
      <c r="H77" s="39"/>
      <c r="I77" s="39"/>
      <c r="J77" s="39"/>
      <c r="K77" s="39"/>
      <c r="L77" s="116"/>
      <c r="S77" s="37"/>
      <c r="T77" s="37"/>
      <c r="U77" s="37"/>
      <c r="V77" s="37"/>
      <c r="W77" s="37"/>
      <c r="X77" s="37"/>
      <c r="Y77" s="37"/>
      <c r="Z77" s="37"/>
      <c r="AA77" s="37"/>
      <c r="AB77" s="37"/>
      <c r="AC77" s="37"/>
      <c r="AD77" s="37"/>
      <c r="AE77" s="37"/>
    </row>
    <row r="78" spans="1:31" s="2" customFormat="1" ht="6.95" customHeight="1">
      <c r="A78" s="37"/>
      <c r="B78" s="38"/>
      <c r="C78" s="39"/>
      <c r="D78" s="39"/>
      <c r="E78" s="39"/>
      <c r="F78" s="39"/>
      <c r="G78" s="39"/>
      <c r="H78" s="39"/>
      <c r="I78" s="39"/>
      <c r="J78" s="39"/>
      <c r="K78" s="39"/>
      <c r="L78" s="116"/>
      <c r="S78" s="37"/>
      <c r="T78" s="37"/>
      <c r="U78" s="37"/>
      <c r="V78" s="37"/>
      <c r="W78" s="37"/>
      <c r="X78" s="37"/>
      <c r="Y78" s="37"/>
      <c r="Z78" s="37"/>
      <c r="AA78" s="37"/>
      <c r="AB78" s="37"/>
      <c r="AC78" s="37"/>
      <c r="AD78" s="37"/>
      <c r="AE78" s="37"/>
    </row>
    <row r="79" spans="1:31" s="2" customFormat="1" ht="12" customHeight="1">
      <c r="A79" s="37"/>
      <c r="B79" s="38"/>
      <c r="C79" s="32" t="s">
        <v>16</v>
      </c>
      <c r="D79" s="39"/>
      <c r="E79" s="39"/>
      <c r="F79" s="39"/>
      <c r="G79" s="39"/>
      <c r="H79" s="39"/>
      <c r="I79" s="39"/>
      <c r="J79" s="39"/>
      <c r="K79" s="39"/>
      <c r="L79" s="116"/>
      <c r="S79" s="37"/>
      <c r="T79" s="37"/>
      <c r="U79" s="37"/>
      <c r="V79" s="37"/>
      <c r="W79" s="37"/>
      <c r="X79" s="37"/>
      <c r="Y79" s="37"/>
      <c r="Z79" s="37"/>
      <c r="AA79" s="37"/>
      <c r="AB79" s="37"/>
      <c r="AC79" s="37"/>
      <c r="AD79" s="37"/>
      <c r="AE79" s="37"/>
    </row>
    <row r="80" spans="1:31" s="2" customFormat="1" ht="16.5" customHeight="1">
      <c r="A80" s="37"/>
      <c r="B80" s="38"/>
      <c r="C80" s="39"/>
      <c r="D80" s="39"/>
      <c r="E80" s="402" t="str">
        <f>E7</f>
        <v>VÝMĚNA OBRUBNÍKŮ V ULICI STRÁNSKÉHO A SOVÍ - TÁBOR</v>
      </c>
      <c r="F80" s="403"/>
      <c r="G80" s="403"/>
      <c r="H80" s="403"/>
      <c r="I80" s="39"/>
      <c r="J80" s="39"/>
      <c r="K80" s="39"/>
      <c r="L80" s="116"/>
      <c r="S80" s="37"/>
      <c r="T80" s="37"/>
      <c r="U80" s="37"/>
      <c r="V80" s="37"/>
      <c r="W80" s="37"/>
      <c r="X80" s="37"/>
      <c r="Y80" s="37"/>
      <c r="Z80" s="37"/>
      <c r="AA80" s="37"/>
      <c r="AB80" s="37"/>
      <c r="AC80" s="37"/>
      <c r="AD80" s="37"/>
      <c r="AE80" s="37"/>
    </row>
    <row r="81" spans="1:65" s="1" customFormat="1" ht="12" customHeight="1">
      <c r="B81" s="24"/>
      <c r="C81" s="32" t="s">
        <v>170</v>
      </c>
      <c r="D81" s="25"/>
      <c r="E81" s="25"/>
      <c r="F81" s="25"/>
      <c r="G81" s="25"/>
      <c r="H81" s="25"/>
      <c r="I81" s="25"/>
      <c r="J81" s="25"/>
      <c r="K81" s="25"/>
      <c r="L81" s="23"/>
    </row>
    <row r="82" spans="1:65" s="2" customFormat="1" ht="16.5" customHeight="1">
      <c r="A82" s="37"/>
      <c r="B82" s="38"/>
      <c r="C82" s="39"/>
      <c r="D82" s="39"/>
      <c r="E82" s="402" t="s">
        <v>1320</v>
      </c>
      <c r="F82" s="404"/>
      <c r="G82" s="404"/>
      <c r="H82" s="404"/>
      <c r="I82" s="39"/>
      <c r="J82" s="39"/>
      <c r="K82" s="39"/>
      <c r="L82" s="116"/>
      <c r="S82" s="37"/>
      <c r="T82" s="37"/>
      <c r="U82" s="37"/>
      <c r="V82" s="37"/>
      <c r="W82" s="37"/>
      <c r="X82" s="37"/>
      <c r="Y82" s="37"/>
      <c r="Z82" s="37"/>
      <c r="AA82" s="37"/>
      <c r="AB82" s="37"/>
      <c r="AC82" s="37"/>
      <c r="AD82" s="37"/>
      <c r="AE82" s="37"/>
    </row>
    <row r="83" spans="1:65" s="2" customFormat="1" ht="12" customHeight="1">
      <c r="A83" s="37"/>
      <c r="B83" s="38"/>
      <c r="C83" s="32" t="s">
        <v>172</v>
      </c>
      <c r="D83" s="39"/>
      <c r="E83" s="39"/>
      <c r="F83" s="39"/>
      <c r="G83" s="39"/>
      <c r="H83" s="39"/>
      <c r="I83" s="39"/>
      <c r="J83" s="39"/>
      <c r="K83" s="39"/>
      <c r="L83" s="116"/>
      <c r="S83" s="37"/>
      <c r="T83" s="37"/>
      <c r="U83" s="37"/>
      <c r="V83" s="37"/>
      <c r="W83" s="37"/>
      <c r="X83" s="37"/>
      <c r="Y83" s="37"/>
      <c r="Z83" s="37"/>
      <c r="AA83" s="37"/>
      <c r="AB83" s="37"/>
      <c r="AC83" s="37"/>
      <c r="AD83" s="37"/>
      <c r="AE83" s="37"/>
    </row>
    <row r="84" spans="1:65" s="2" customFormat="1" ht="16.5" customHeight="1">
      <c r="A84" s="37"/>
      <c r="B84" s="38"/>
      <c r="C84" s="39"/>
      <c r="D84" s="39"/>
      <c r="E84" s="358" t="str">
        <f>E11</f>
        <v>504 - Záhon č.4 (v úseku 3 - plocha 46,0 m2)</v>
      </c>
      <c r="F84" s="404"/>
      <c r="G84" s="404"/>
      <c r="H84" s="404"/>
      <c r="I84" s="39"/>
      <c r="J84" s="39"/>
      <c r="K84" s="39"/>
      <c r="L84" s="116"/>
      <c r="S84" s="37"/>
      <c r="T84" s="37"/>
      <c r="U84" s="37"/>
      <c r="V84" s="37"/>
      <c r="W84" s="37"/>
      <c r="X84" s="37"/>
      <c r="Y84" s="37"/>
      <c r="Z84" s="37"/>
      <c r="AA84" s="37"/>
      <c r="AB84" s="37"/>
      <c r="AC84" s="37"/>
      <c r="AD84" s="37"/>
      <c r="AE84" s="37"/>
    </row>
    <row r="85" spans="1:65" s="2" customFormat="1" ht="6.95" customHeight="1">
      <c r="A85" s="37"/>
      <c r="B85" s="38"/>
      <c r="C85" s="39"/>
      <c r="D85" s="39"/>
      <c r="E85" s="39"/>
      <c r="F85" s="39"/>
      <c r="G85" s="39"/>
      <c r="H85" s="39"/>
      <c r="I85" s="39"/>
      <c r="J85" s="39"/>
      <c r="K85" s="39"/>
      <c r="L85" s="116"/>
      <c r="S85" s="37"/>
      <c r="T85" s="37"/>
      <c r="U85" s="37"/>
      <c r="V85" s="37"/>
      <c r="W85" s="37"/>
      <c r="X85" s="37"/>
      <c r="Y85" s="37"/>
      <c r="Z85" s="37"/>
      <c r="AA85" s="37"/>
      <c r="AB85" s="37"/>
      <c r="AC85" s="37"/>
      <c r="AD85" s="37"/>
      <c r="AE85" s="37"/>
    </row>
    <row r="86" spans="1:65" s="2" customFormat="1" ht="12" customHeight="1">
      <c r="A86" s="37"/>
      <c r="B86" s="38"/>
      <c r="C86" s="32" t="s">
        <v>21</v>
      </c>
      <c r="D86" s="39"/>
      <c r="E86" s="39"/>
      <c r="F86" s="30" t="str">
        <f>F14</f>
        <v>ul. Stránského a Soví, Tábor</v>
      </c>
      <c r="G86" s="39"/>
      <c r="H86" s="39"/>
      <c r="I86" s="32" t="s">
        <v>23</v>
      </c>
      <c r="J86" s="62" t="str">
        <f>IF(J14="","",J14)</f>
        <v>8. 1. 2026</v>
      </c>
      <c r="K86" s="39"/>
      <c r="L86" s="116"/>
      <c r="S86" s="37"/>
      <c r="T86" s="37"/>
      <c r="U86" s="37"/>
      <c r="V86" s="37"/>
      <c r="W86" s="37"/>
      <c r="X86" s="37"/>
      <c r="Y86" s="37"/>
      <c r="Z86" s="37"/>
      <c r="AA86" s="37"/>
      <c r="AB86" s="37"/>
      <c r="AC86" s="37"/>
      <c r="AD86" s="37"/>
      <c r="AE86" s="37"/>
    </row>
    <row r="87" spans="1:65" s="2" customFormat="1" ht="6.95" customHeight="1">
      <c r="A87" s="37"/>
      <c r="B87" s="38"/>
      <c r="C87" s="39"/>
      <c r="D87" s="39"/>
      <c r="E87" s="39"/>
      <c r="F87" s="39"/>
      <c r="G87" s="39"/>
      <c r="H87" s="39"/>
      <c r="I87" s="39"/>
      <c r="J87" s="39"/>
      <c r="K87" s="39"/>
      <c r="L87" s="116"/>
      <c r="S87" s="37"/>
      <c r="T87" s="37"/>
      <c r="U87" s="37"/>
      <c r="V87" s="37"/>
      <c r="W87" s="37"/>
      <c r="X87" s="37"/>
      <c r="Y87" s="37"/>
      <c r="Z87" s="37"/>
      <c r="AA87" s="37"/>
      <c r="AB87" s="37"/>
      <c r="AC87" s="37"/>
      <c r="AD87" s="37"/>
      <c r="AE87" s="37"/>
    </row>
    <row r="88" spans="1:65" s="2" customFormat="1" ht="15.2" customHeight="1">
      <c r="A88" s="37"/>
      <c r="B88" s="38"/>
      <c r="C88" s="32" t="s">
        <v>25</v>
      </c>
      <c r="D88" s="39"/>
      <c r="E88" s="39"/>
      <c r="F88" s="30" t="str">
        <f>E17</f>
        <v>MĚSTO TÁBOR</v>
      </c>
      <c r="G88" s="39"/>
      <c r="H88" s="39"/>
      <c r="I88" s="32" t="s">
        <v>33</v>
      </c>
      <c r="J88" s="35" t="str">
        <f>E23</f>
        <v>Graphic PRO s.r.o.</v>
      </c>
      <c r="K88" s="39"/>
      <c r="L88" s="116"/>
      <c r="S88" s="37"/>
      <c r="T88" s="37"/>
      <c r="U88" s="37"/>
      <c r="V88" s="37"/>
      <c r="W88" s="37"/>
      <c r="X88" s="37"/>
      <c r="Y88" s="37"/>
      <c r="Z88" s="37"/>
      <c r="AA88" s="37"/>
      <c r="AB88" s="37"/>
      <c r="AC88" s="37"/>
      <c r="AD88" s="37"/>
      <c r="AE88" s="37"/>
    </row>
    <row r="89" spans="1:65" s="2" customFormat="1" ht="15.2" customHeight="1">
      <c r="A89" s="37"/>
      <c r="B89" s="38"/>
      <c r="C89" s="32" t="s">
        <v>31</v>
      </c>
      <c r="D89" s="39"/>
      <c r="E89" s="39"/>
      <c r="F89" s="30" t="str">
        <f>IF(E20="","",E20)</f>
        <v>Vyplň údaj</v>
      </c>
      <c r="G89" s="39"/>
      <c r="H89" s="39"/>
      <c r="I89" s="32" t="s">
        <v>38</v>
      </c>
      <c r="J89" s="35" t="str">
        <f>E26</f>
        <v>Ing. Pavel Vochozka</v>
      </c>
      <c r="K89" s="39"/>
      <c r="L89" s="116"/>
      <c r="S89" s="37"/>
      <c r="T89" s="37"/>
      <c r="U89" s="37"/>
      <c r="V89" s="37"/>
      <c r="W89" s="37"/>
      <c r="X89" s="37"/>
      <c r="Y89" s="37"/>
      <c r="Z89" s="37"/>
      <c r="AA89" s="37"/>
      <c r="AB89" s="37"/>
      <c r="AC89" s="37"/>
      <c r="AD89" s="37"/>
      <c r="AE89" s="37"/>
    </row>
    <row r="90" spans="1:65" s="2" customFormat="1" ht="10.35" customHeight="1">
      <c r="A90" s="37"/>
      <c r="B90" s="38"/>
      <c r="C90" s="39"/>
      <c r="D90" s="39"/>
      <c r="E90" s="39"/>
      <c r="F90" s="39"/>
      <c r="G90" s="39"/>
      <c r="H90" s="39"/>
      <c r="I90" s="39"/>
      <c r="J90" s="39"/>
      <c r="K90" s="39"/>
      <c r="L90" s="116"/>
      <c r="S90" s="37"/>
      <c r="T90" s="37"/>
      <c r="U90" s="37"/>
      <c r="V90" s="37"/>
      <c r="W90" s="37"/>
      <c r="X90" s="37"/>
      <c r="Y90" s="37"/>
      <c r="Z90" s="37"/>
      <c r="AA90" s="37"/>
      <c r="AB90" s="37"/>
      <c r="AC90" s="37"/>
      <c r="AD90" s="37"/>
      <c r="AE90" s="37"/>
    </row>
    <row r="91" spans="1:65" s="11" customFormat="1" ht="29.25" customHeight="1">
      <c r="A91" s="154"/>
      <c r="B91" s="155"/>
      <c r="C91" s="156" t="s">
        <v>183</v>
      </c>
      <c r="D91" s="157" t="s">
        <v>62</v>
      </c>
      <c r="E91" s="157" t="s">
        <v>58</v>
      </c>
      <c r="F91" s="157" t="s">
        <v>59</v>
      </c>
      <c r="G91" s="157" t="s">
        <v>184</v>
      </c>
      <c r="H91" s="157" t="s">
        <v>185</v>
      </c>
      <c r="I91" s="157" t="s">
        <v>186</v>
      </c>
      <c r="J91" s="157" t="s">
        <v>176</v>
      </c>
      <c r="K91" s="158" t="s">
        <v>187</v>
      </c>
      <c r="L91" s="159"/>
      <c r="M91" s="71" t="s">
        <v>19</v>
      </c>
      <c r="N91" s="72" t="s">
        <v>47</v>
      </c>
      <c r="O91" s="72" t="s">
        <v>188</v>
      </c>
      <c r="P91" s="72" t="s">
        <v>189</v>
      </c>
      <c r="Q91" s="72" t="s">
        <v>190</v>
      </c>
      <c r="R91" s="72" t="s">
        <v>191</v>
      </c>
      <c r="S91" s="72" t="s">
        <v>192</v>
      </c>
      <c r="T91" s="73" t="s">
        <v>193</v>
      </c>
      <c r="U91" s="154"/>
      <c r="V91" s="154"/>
      <c r="W91" s="154"/>
      <c r="X91" s="154"/>
      <c r="Y91" s="154"/>
      <c r="Z91" s="154"/>
      <c r="AA91" s="154"/>
      <c r="AB91" s="154"/>
      <c r="AC91" s="154"/>
      <c r="AD91" s="154"/>
      <c r="AE91" s="154"/>
    </row>
    <row r="92" spans="1:65" s="2" customFormat="1" ht="22.9" customHeight="1">
      <c r="A92" s="37"/>
      <c r="B92" s="38"/>
      <c r="C92" s="78" t="s">
        <v>194</v>
      </c>
      <c r="D92" s="39"/>
      <c r="E92" s="39"/>
      <c r="F92" s="39"/>
      <c r="G92" s="39"/>
      <c r="H92" s="39"/>
      <c r="I92" s="39"/>
      <c r="J92" s="160">
        <f>BK92</f>
        <v>0</v>
      </c>
      <c r="K92" s="39"/>
      <c r="L92" s="42"/>
      <c r="M92" s="74"/>
      <c r="N92" s="161"/>
      <c r="O92" s="75"/>
      <c r="P92" s="162">
        <f>P93</f>
        <v>0</v>
      </c>
      <c r="Q92" s="75"/>
      <c r="R92" s="162">
        <f>R93</f>
        <v>15.387999999999998</v>
      </c>
      <c r="S92" s="75"/>
      <c r="T92" s="163">
        <f>T93</f>
        <v>0</v>
      </c>
      <c r="U92" s="37"/>
      <c r="V92" s="37"/>
      <c r="W92" s="37"/>
      <c r="X92" s="37"/>
      <c r="Y92" s="37"/>
      <c r="Z92" s="37"/>
      <c r="AA92" s="37"/>
      <c r="AB92" s="37"/>
      <c r="AC92" s="37"/>
      <c r="AD92" s="37"/>
      <c r="AE92" s="37"/>
      <c r="AT92" s="20" t="s">
        <v>76</v>
      </c>
      <c r="AU92" s="20" t="s">
        <v>177</v>
      </c>
      <c r="BK92" s="164">
        <f>BK93</f>
        <v>0</v>
      </c>
    </row>
    <row r="93" spans="1:65" s="12" customFormat="1" ht="25.9" customHeight="1">
      <c r="B93" s="165"/>
      <c r="C93" s="166"/>
      <c r="D93" s="167" t="s">
        <v>76</v>
      </c>
      <c r="E93" s="168" t="s">
        <v>195</v>
      </c>
      <c r="F93" s="168" t="s">
        <v>196</v>
      </c>
      <c r="G93" s="166"/>
      <c r="H93" s="166"/>
      <c r="I93" s="169"/>
      <c r="J93" s="170">
        <f>BK93</f>
        <v>0</v>
      </c>
      <c r="K93" s="166"/>
      <c r="L93" s="171"/>
      <c r="M93" s="172"/>
      <c r="N93" s="173"/>
      <c r="O93" s="173"/>
      <c r="P93" s="174">
        <f>P94+P140+P241+P245</f>
        <v>0</v>
      </c>
      <c r="Q93" s="173"/>
      <c r="R93" s="174">
        <f>R94+R140+R241+R245</f>
        <v>15.387999999999998</v>
      </c>
      <c r="S93" s="173"/>
      <c r="T93" s="175">
        <f>T94+T140+T241+T245</f>
        <v>0</v>
      </c>
      <c r="AR93" s="176" t="s">
        <v>84</v>
      </c>
      <c r="AT93" s="177" t="s">
        <v>76</v>
      </c>
      <c r="AU93" s="177" t="s">
        <v>77</v>
      </c>
      <c r="AY93" s="176" t="s">
        <v>197</v>
      </c>
      <c r="BK93" s="178">
        <f>BK94+BK140+BK241+BK245</f>
        <v>0</v>
      </c>
    </row>
    <row r="94" spans="1:65" s="12" customFormat="1" ht="22.9" customHeight="1">
      <c r="B94" s="165"/>
      <c r="C94" s="166"/>
      <c r="D94" s="167" t="s">
        <v>76</v>
      </c>
      <c r="E94" s="179" t="s">
        <v>84</v>
      </c>
      <c r="F94" s="179" t="s">
        <v>198</v>
      </c>
      <c r="G94" s="166"/>
      <c r="H94" s="166"/>
      <c r="I94" s="169"/>
      <c r="J94" s="180">
        <f>BK94</f>
        <v>0</v>
      </c>
      <c r="K94" s="166"/>
      <c r="L94" s="171"/>
      <c r="M94" s="172"/>
      <c r="N94" s="173"/>
      <c r="O94" s="173"/>
      <c r="P94" s="174">
        <f>SUM(P95:P139)</f>
        <v>0</v>
      </c>
      <c r="Q94" s="173"/>
      <c r="R94" s="174">
        <f>SUM(R95:R139)</f>
        <v>0</v>
      </c>
      <c r="S94" s="173"/>
      <c r="T94" s="175">
        <f>SUM(T95:T139)</f>
        <v>0</v>
      </c>
      <c r="AR94" s="176" t="s">
        <v>84</v>
      </c>
      <c r="AT94" s="177" t="s">
        <v>76</v>
      </c>
      <c r="AU94" s="177" t="s">
        <v>84</v>
      </c>
      <c r="AY94" s="176" t="s">
        <v>197</v>
      </c>
      <c r="BK94" s="178">
        <f>SUM(BK95:BK139)</f>
        <v>0</v>
      </c>
    </row>
    <row r="95" spans="1:65" s="2" customFormat="1" ht="37.9" customHeight="1">
      <c r="A95" s="37"/>
      <c r="B95" s="38"/>
      <c r="C95" s="181" t="s">
        <v>84</v>
      </c>
      <c r="D95" s="181" t="s">
        <v>199</v>
      </c>
      <c r="E95" s="182" t="s">
        <v>1325</v>
      </c>
      <c r="F95" s="183" t="s">
        <v>1326</v>
      </c>
      <c r="G95" s="184" t="s">
        <v>202</v>
      </c>
      <c r="H95" s="185">
        <v>46</v>
      </c>
      <c r="I95" s="186"/>
      <c r="J95" s="187">
        <f>ROUND(I95*H95,2)</f>
        <v>0</v>
      </c>
      <c r="K95" s="183" t="s">
        <v>203</v>
      </c>
      <c r="L95" s="42"/>
      <c r="M95" s="188" t="s">
        <v>19</v>
      </c>
      <c r="N95" s="189" t="s">
        <v>48</v>
      </c>
      <c r="O95" s="67"/>
      <c r="P95" s="190">
        <f>O95*H95</f>
        <v>0</v>
      </c>
      <c r="Q95" s="190">
        <v>0</v>
      </c>
      <c r="R95" s="190">
        <f>Q95*H95</f>
        <v>0</v>
      </c>
      <c r="S95" s="190">
        <v>0</v>
      </c>
      <c r="T95" s="191">
        <f>S95*H95</f>
        <v>0</v>
      </c>
      <c r="U95" s="37"/>
      <c r="V95" s="37"/>
      <c r="W95" s="37"/>
      <c r="X95" s="37"/>
      <c r="Y95" s="37"/>
      <c r="Z95" s="37"/>
      <c r="AA95" s="37"/>
      <c r="AB95" s="37"/>
      <c r="AC95" s="37"/>
      <c r="AD95" s="37"/>
      <c r="AE95" s="37"/>
      <c r="AR95" s="192" t="s">
        <v>204</v>
      </c>
      <c r="AT95" s="192" t="s">
        <v>199</v>
      </c>
      <c r="AU95" s="192" t="s">
        <v>86</v>
      </c>
      <c r="AY95" s="20" t="s">
        <v>197</v>
      </c>
      <c r="BE95" s="193">
        <f>IF(N95="základní",J95,0)</f>
        <v>0</v>
      </c>
      <c r="BF95" s="193">
        <f>IF(N95="snížená",J95,0)</f>
        <v>0</v>
      </c>
      <c r="BG95" s="193">
        <f>IF(N95="zákl. přenesená",J95,0)</f>
        <v>0</v>
      </c>
      <c r="BH95" s="193">
        <f>IF(N95="sníž. přenesená",J95,0)</f>
        <v>0</v>
      </c>
      <c r="BI95" s="193">
        <f>IF(N95="nulová",J95,0)</f>
        <v>0</v>
      </c>
      <c r="BJ95" s="20" t="s">
        <v>84</v>
      </c>
      <c r="BK95" s="193">
        <f>ROUND(I95*H95,2)</f>
        <v>0</v>
      </c>
      <c r="BL95" s="20" t="s">
        <v>204</v>
      </c>
      <c r="BM95" s="192" t="s">
        <v>1327</v>
      </c>
    </row>
    <row r="96" spans="1:65" s="2" customFormat="1" ht="29.25">
      <c r="A96" s="37"/>
      <c r="B96" s="38"/>
      <c r="C96" s="39"/>
      <c r="D96" s="194" t="s">
        <v>206</v>
      </c>
      <c r="E96" s="39"/>
      <c r="F96" s="195" t="s">
        <v>1328</v>
      </c>
      <c r="G96" s="39"/>
      <c r="H96" s="39"/>
      <c r="I96" s="196"/>
      <c r="J96" s="39"/>
      <c r="K96" s="39"/>
      <c r="L96" s="42"/>
      <c r="M96" s="197"/>
      <c r="N96" s="198"/>
      <c r="O96" s="67"/>
      <c r="P96" s="67"/>
      <c r="Q96" s="67"/>
      <c r="R96" s="67"/>
      <c r="S96" s="67"/>
      <c r="T96" s="68"/>
      <c r="U96" s="37"/>
      <c r="V96" s="37"/>
      <c r="W96" s="37"/>
      <c r="X96" s="37"/>
      <c r="Y96" s="37"/>
      <c r="Z96" s="37"/>
      <c r="AA96" s="37"/>
      <c r="AB96" s="37"/>
      <c r="AC96" s="37"/>
      <c r="AD96" s="37"/>
      <c r="AE96" s="37"/>
      <c r="AT96" s="20" t="s">
        <v>206</v>
      </c>
      <c r="AU96" s="20" t="s">
        <v>86</v>
      </c>
    </row>
    <row r="97" spans="1:65" s="2" customFormat="1" ht="11.25">
      <c r="A97" s="37"/>
      <c r="B97" s="38"/>
      <c r="C97" s="39"/>
      <c r="D97" s="199" t="s">
        <v>208</v>
      </c>
      <c r="E97" s="39"/>
      <c r="F97" s="200" t="s">
        <v>1329</v>
      </c>
      <c r="G97" s="39"/>
      <c r="H97" s="39"/>
      <c r="I97" s="196"/>
      <c r="J97" s="39"/>
      <c r="K97" s="39"/>
      <c r="L97" s="42"/>
      <c r="M97" s="197"/>
      <c r="N97" s="198"/>
      <c r="O97" s="67"/>
      <c r="P97" s="67"/>
      <c r="Q97" s="67"/>
      <c r="R97" s="67"/>
      <c r="S97" s="67"/>
      <c r="T97" s="68"/>
      <c r="U97" s="37"/>
      <c r="V97" s="37"/>
      <c r="W97" s="37"/>
      <c r="X97" s="37"/>
      <c r="Y97" s="37"/>
      <c r="Z97" s="37"/>
      <c r="AA97" s="37"/>
      <c r="AB97" s="37"/>
      <c r="AC97" s="37"/>
      <c r="AD97" s="37"/>
      <c r="AE97" s="37"/>
      <c r="AT97" s="20" t="s">
        <v>208</v>
      </c>
      <c r="AU97" s="20" t="s">
        <v>86</v>
      </c>
    </row>
    <row r="98" spans="1:65" s="13" customFormat="1" ht="11.25">
      <c r="B98" s="201"/>
      <c r="C98" s="202"/>
      <c r="D98" s="194" t="s">
        <v>210</v>
      </c>
      <c r="E98" s="203" t="s">
        <v>19</v>
      </c>
      <c r="F98" s="204" t="s">
        <v>1583</v>
      </c>
      <c r="G98" s="202"/>
      <c r="H98" s="203" t="s">
        <v>19</v>
      </c>
      <c r="I98" s="205"/>
      <c r="J98" s="202"/>
      <c r="K98" s="202"/>
      <c r="L98" s="206"/>
      <c r="M98" s="207"/>
      <c r="N98" s="208"/>
      <c r="O98" s="208"/>
      <c r="P98" s="208"/>
      <c r="Q98" s="208"/>
      <c r="R98" s="208"/>
      <c r="S98" s="208"/>
      <c r="T98" s="209"/>
      <c r="AT98" s="210" t="s">
        <v>210</v>
      </c>
      <c r="AU98" s="210" t="s">
        <v>86</v>
      </c>
      <c r="AV98" s="13" t="s">
        <v>84</v>
      </c>
      <c r="AW98" s="13" t="s">
        <v>37</v>
      </c>
      <c r="AX98" s="13" t="s">
        <v>77</v>
      </c>
      <c r="AY98" s="210" t="s">
        <v>197</v>
      </c>
    </row>
    <row r="99" spans="1:65" s="14" customFormat="1" ht="11.25">
      <c r="B99" s="211"/>
      <c r="C99" s="212"/>
      <c r="D99" s="194" t="s">
        <v>210</v>
      </c>
      <c r="E99" s="213" t="s">
        <v>19</v>
      </c>
      <c r="F99" s="214" t="s">
        <v>1584</v>
      </c>
      <c r="G99" s="212"/>
      <c r="H99" s="215">
        <v>46</v>
      </c>
      <c r="I99" s="216"/>
      <c r="J99" s="212"/>
      <c r="K99" s="212"/>
      <c r="L99" s="217"/>
      <c r="M99" s="218"/>
      <c r="N99" s="219"/>
      <c r="O99" s="219"/>
      <c r="P99" s="219"/>
      <c r="Q99" s="219"/>
      <c r="R99" s="219"/>
      <c r="S99" s="219"/>
      <c r="T99" s="220"/>
      <c r="AT99" s="221" t="s">
        <v>210</v>
      </c>
      <c r="AU99" s="221" t="s">
        <v>86</v>
      </c>
      <c r="AV99" s="14" t="s">
        <v>86</v>
      </c>
      <c r="AW99" s="14" t="s">
        <v>37</v>
      </c>
      <c r="AX99" s="14" t="s">
        <v>84</v>
      </c>
      <c r="AY99" s="221" t="s">
        <v>197</v>
      </c>
    </row>
    <row r="100" spans="1:65" s="2" customFormat="1" ht="37.9" customHeight="1">
      <c r="A100" s="37"/>
      <c r="B100" s="38"/>
      <c r="C100" s="181" t="s">
        <v>86</v>
      </c>
      <c r="D100" s="181" t="s">
        <v>199</v>
      </c>
      <c r="E100" s="182" t="s">
        <v>266</v>
      </c>
      <c r="F100" s="183" t="s">
        <v>267</v>
      </c>
      <c r="G100" s="184" t="s">
        <v>259</v>
      </c>
      <c r="H100" s="185">
        <v>10.09</v>
      </c>
      <c r="I100" s="186"/>
      <c r="J100" s="187">
        <f>ROUND(I100*H100,2)</f>
        <v>0</v>
      </c>
      <c r="K100" s="183" t="s">
        <v>203</v>
      </c>
      <c r="L100" s="42"/>
      <c r="M100" s="188" t="s">
        <v>19</v>
      </c>
      <c r="N100" s="189" t="s">
        <v>48</v>
      </c>
      <c r="O100" s="67"/>
      <c r="P100" s="190">
        <f>O100*H100</f>
        <v>0</v>
      </c>
      <c r="Q100" s="190">
        <v>0</v>
      </c>
      <c r="R100" s="190">
        <f>Q100*H100</f>
        <v>0</v>
      </c>
      <c r="S100" s="190">
        <v>0</v>
      </c>
      <c r="T100" s="191">
        <f>S100*H100</f>
        <v>0</v>
      </c>
      <c r="U100" s="37"/>
      <c r="V100" s="37"/>
      <c r="W100" s="37"/>
      <c r="X100" s="37"/>
      <c r="Y100" s="37"/>
      <c r="Z100" s="37"/>
      <c r="AA100" s="37"/>
      <c r="AB100" s="37"/>
      <c r="AC100" s="37"/>
      <c r="AD100" s="37"/>
      <c r="AE100" s="37"/>
      <c r="AR100" s="192" t="s">
        <v>204</v>
      </c>
      <c r="AT100" s="192" t="s">
        <v>199</v>
      </c>
      <c r="AU100" s="192" t="s">
        <v>86</v>
      </c>
      <c r="AY100" s="20" t="s">
        <v>197</v>
      </c>
      <c r="BE100" s="193">
        <f>IF(N100="základní",J100,0)</f>
        <v>0</v>
      </c>
      <c r="BF100" s="193">
        <f>IF(N100="snížená",J100,0)</f>
        <v>0</v>
      </c>
      <c r="BG100" s="193">
        <f>IF(N100="zákl. přenesená",J100,0)</f>
        <v>0</v>
      </c>
      <c r="BH100" s="193">
        <f>IF(N100="sníž. přenesená",J100,0)</f>
        <v>0</v>
      </c>
      <c r="BI100" s="193">
        <f>IF(N100="nulová",J100,0)</f>
        <v>0</v>
      </c>
      <c r="BJ100" s="20" t="s">
        <v>84</v>
      </c>
      <c r="BK100" s="193">
        <f>ROUND(I100*H100,2)</f>
        <v>0</v>
      </c>
      <c r="BL100" s="20" t="s">
        <v>204</v>
      </c>
      <c r="BM100" s="192" t="s">
        <v>1585</v>
      </c>
    </row>
    <row r="101" spans="1:65" s="2" customFormat="1" ht="39">
      <c r="A101" s="37"/>
      <c r="B101" s="38"/>
      <c r="C101" s="39"/>
      <c r="D101" s="194" t="s">
        <v>206</v>
      </c>
      <c r="E101" s="39"/>
      <c r="F101" s="195" t="s">
        <v>269</v>
      </c>
      <c r="G101" s="39"/>
      <c r="H101" s="39"/>
      <c r="I101" s="196"/>
      <c r="J101" s="39"/>
      <c r="K101" s="39"/>
      <c r="L101" s="42"/>
      <c r="M101" s="197"/>
      <c r="N101" s="198"/>
      <c r="O101" s="67"/>
      <c r="P101" s="67"/>
      <c r="Q101" s="67"/>
      <c r="R101" s="67"/>
      <c r="S101" s="67"/>
      <c r="T101" s="68"/>
      <c r="U101" s="37"/>
      <c r="V101" s="37"/>
      <c r="W101" s="37"/>
      <c r="X101" s="37"/>
      <c r="Y101" s="37"/>
      <c r="Z101" s="37"/>
      <c r="AA101" s="37"/>
      <c r="AB101" s="37"/>
      <c r="AC101" s="37"/>
      <c r="AD101" s="37"/>
      <c r="AE101" s="37"/>
      <c r="AT101" s="20" t="s">
        <v>206</v>
      </c>
      <c r="AU101" s="20" t="s">
        <v>86</v>
      </c>
    </row>
    <row r="102" spans="1:65" s="2" customFormat="1" ht="11.25">
      <c r="A102" s="37"/>
      <c r="B102" s="38"/>
      <c r="C102" s="39"/>
      <c r="D102" s="199" t="s">
        <v>208</v>
      </c>
      <c r="E102" s="39"/>
      <c r="F102" s="200" t="s">
        <v>270</v>
      </c>
      <c r="G102" s="39"/>
      <c r="H102" s="39"/>
      <c r="I102" s="196"/>
      <c r="J102" s="39"/>
      <c r="K102" s="39"/>
      <c r="L102" s="42"/>
      <c r="M102" s="197"/>
      <c r="N102" s="198"/>
      <c r="O102" s="67"/>
      <c r="P102" s="67"/>
      <c r="Q102" s="67"/>
      <c r="R102" s="67"/>
      <c r="S102" s="67"/>
      <c r="T102" s="68"/>
      <c r="U102" s="37"/>
      <c r="V102" s="37"/>
      <c r="W102" s="37"/>
      <c r="X102" s="37"/>
      <c r="Y102" s="37"/>
      <c r="Z102" s="37"/>
      <c r="AA102" s="37"/>
      <c r="AB102" s="37"/>
      <c r="AC102" s="37"/>
      <c r="AD102" s="37"/>
      <c r="AE102" s="37"/>
      <c r="AT102" s="20" t="s">
        <v>208</v>
      </c>
      <c r="AU102" s="20" t="s">
        <v>86</v>
      </c>
    </row>
    <row r="103" spans="1:65" s="13" customFormat="1" ht="33.75">
      <c r="B103" s="201"/>
      <c r="C103" s="202"/>
      <c r="D103" s="194" t="s">
        <v>210</v>
      </c>
      <c r="E103" s="203" t="s">
        <v>19</v>
      </c>
      <c r="F103" s="204" t="s">
        <v>1477</v>
      </c>
      <c r="G103" s="202"/>
      <c r="H103" s="203" t="s">
        <v>19</v>
      </c>
      <c r="I103" s="205"/>
      <c r="J103" s="202"/>
      <c r="K103" s="202"/>
      <c r="L103" s="206"/>
      <c r="M103" s="207"/>
      <c r="N103" s="208"/>
      <c r="O103" s="208"/>
      <c r="P103" s="208"/>
      <c r="Q103" s="208"/>
      <c r="R103" s="208"/>
      <c r="S103" s="208"/>
      <c r="T103" s="209"/>
      <c r="AT103" s="210" t="s">
        <v>210</v>
      </c>
      <c r="AU103" s="210" t="s">
        <v>86</v>
      </c>
      <c r="AV103" s="13" t="s">
        <v>84</v>
      </c>
      <c r="AW103" s="13" t="s">
        <v>37</v>
      </c>
      <c r="AX103" s="13" t="s">
        <v>77</v>
      </c>
      <c r="AY103" s="210" t="s">
        <v>197</v>
      </c>
    </row>
    <row r="104" spans="1:65" s="13" customFormat="1" ht="22.5">
      <c r="B104" s="201"/>
      <c r="C104" s="202"/>
      <c r="D104" s="194" t="s">
        <v>210</v>
      </c>
      <c r="E104" s="203" t="s">
        <v>19</v>
      </c>
      <c r="F104" s="204" t="s">
        <v>1586</v>
      </c>
      <c r="G104" s="202"/>
      <c r="H104" s="203" t="s">
        <v>19</v>
      </c>
      <c r="I104" s="205"/>
      <c r="J104" s="202"/>
      <c r="K104" s="202"/>
      <c r="L104" s="206"/>
      <c r="M104" s="207"/>
      <c r="N104" s="208"/>
      <c r="O104" s="208"/>
      <c r="P104" s="208"/>
      <c r="Q104" s="208"/>
      <c r="R104" s="208"/>
      <c r="S104" s="208"/>
      <c r="T104" s="209"/>
      <c r="AT104" s="210" t="s">
        <v>210</v>
      </c>
      <c r="AU104" s="210" t="s">
        <v>86</v>
      </c>
      <c r="AV104" s="13" t="s">
        <v>84</v>
      </c>
      <c r="AW104" s="13" t="s">
        <v>37</v>
      </c>
      <c r="AX104" s="13" t="s">
        <v>77</v>
      </c>
      <c r="AY104" s="210" t="s">
        <v>197</v>
      </c>
    </row>
    <row r="105" spans="1:65" s="14" customFormat="1" ht="11.25">
      <c r="B105" s="211"/>
      <c r="C105" s="212"/>
      <c r="D105" s="194" t="s">
        <v>210</v>
      </c>
      <c r="E105" s="213" t="s">
        <v>19</v>
      </c>
      <c r="F105" s="214" t="s">
        <v>1587</v>
      </c>
      <c r="G105" s="212"/>
      <c r="H105" s="215">
        <v>1.5089999999999999</v>
      </c>
      <c r="I105" s="216"/>
      <c r="J105" s="212"/>
      <c r="K105" s="212"/>
      <c r="L105" s="217"/>
      <c r="M105" s="218"/>
      <c r="N105" s="219"/>
      <c r="O105" s="219"/>
      <c r="P105" s="219"/>
      <c r="Q105" s="219"/>
      <c r="R105" s="219"/>
      <c r="S105" s="219"/>
      <c r="T105" s="220"/>
      <c r="AT105" s="221" t="s">
        <v>210</v>
      </c>
      <c r="AU105" s="221" t="s">
        <v>86</v>
      </c>
      <c r="AV105" s="14" t="s">
        <v>86</v>
      </c>
      <c r="AW105" s="14" t="s">
        <v>37</v>
      </c>
      <c r="AX105" s="14" t="s">
        <v>77</v>
      </c>
      <c r="AY105" s="221" t="s">
        <v>197</v>
      </c>
    </row>
    <row r="106" spans="1:65" s="16" customFormat="1" ht="11.25">
      <c r="B106" s="251"/>
      <c r="C106" s="252"/>
      <c r="D106" s="194" t="s">
        <v>210</v>
      </c>
      <c r="E106" s="253" t="s">
        <v>19</v>
      </c>
      <c r="F106" s="254" t="s">
        <v>661</v>
      </c>
      <c r="G106" s="252"/>
      <c r="H106" s="255">
        <v>1.5089999999999999</v>
      </c>
      <c r="I106" s="256"/>
      <c r="J106" s="252"/>
      <c r="K106" s="252"/>
      <c r="L106" s="257"/>
      <c r="M106" s="258"/>
      <c r="N106" s="259"/>
      <c r="O106" s="259"/>
      <c r="P106" s="259"/>
      <c r="Q106" s="259"/>
      <c r="R106" s="259"/>
      <c r="S106" s="259"/>
      <c r="T106" s="260"/>
      <c r="AT106" s="261" t="s">
        <v>210</v>
      </c>
      <c r="AU106" s="261" t="s">
        <v>86</v>
      </c>
      <c r="AV106" s="16" t="s">
        <v>151</v>
      </c>
      <c r="AW106" s="16" t="s">
        <v>37</v>
      </c>
      <c r="AX106" s="16" t="s">
        <v>77</v>
      </c>
      <c r="AY106" s="261" t="s">
        <v>197</v>
      </c>
    </row>
    <row r="107" spans="1:65" s="13" customFormat="1" ht="33.75">
      <c r="B107" s="201"/>
      <c r="C107" s="202"/>
      <c r="D107" s="194" t="s">
        <v>210</v>
      </c>
      <c r="E107" s="203" t="s">
        <v>19</v>
      </c>
      <c r="F107" s="204" t="s">
        <v>1588</v>
      </c>
      <c r="G107" s="202"/>
      <c r="H107" s="203" t="s">
        <v>19</v>
      </c>
      <c r="I107" s="205"/>
      <c r="J107" s="202"/>
      <c r="K107" s="202"/>
      <c r="L107" s="206"/>
      <c r="M107" s="207"/>
      <c r="N107" s="208"/>
      <c r="O107" s="208"/>
      <c r="P107" s="208"/>
      <c r="Q107" s="208"/>
      <c r="R107" s="208"/>
      <c r="S107" s="208"/>
      <c r="T107" s="209"/>
      <c r="AT107" s="210" t="s">
        <v>210</v>
      </c>
      <c r="AU107" s="210" t="s">
        <v>86</v>
      </c>
      <c r="AV107" s="13" t="s">
        <v>84</v>
      </c>
      <c r="AW107" s="13" t="s">
        <v>37</v>
      </c>
      <c r="AX107" s="13" t="s">
        <v>77</v>
      </c>
      <c r="AY107" s="210" t="s">
        <v>197</v>
      </c>
    </row>
    <row r="108" spans="1:65" s="14" customFormat="1" ht="11.25">
      <c r="B108" s="211"/>
      <c r="C108" s="212"/>
      <c r="D108" s="194" t="s">
        <v>210</v>
      </c>
      <c r="E108" s="213" t="s">
        <v>19</v>
      </c>
      <c r="F108" s="214" t="s">
        <v>1589</v>
      </c>
      <c r="G108" s="212"/>
      <c r="H108" s="215">
        <v>8.2829999999999995</v>
      </c>
      <c r="I108" s="216"/>
      <c r="J108" s="212"/>
      <c r="K108" s="212"/>
      <c r="L108" s="217"/>
      <c r="M108" s="218"/>
      <c r="N108" s="219"/>
      <c r="O108" s="219"/>
      <c r="P108" s="219"/>
      <c r="Q108" s="219"/>
      <c r="R108" s="219"/>
      <c r="S108" s="219"/>
      <c r="T108" s="220"/>
      <c r="AT108" s="221" t="s">
        <v>210</v>
      </c>
      <c r="AU108" s="221" t="s">
        <v>86</v>
      </c>
      <c r="AV108" s="14" t="s">
        <v>86</v>
      </c>
      <c r="AW108" s="14" t="s">
        <v>37</v>
      </c>
      <c r="AX108" s="14" t="s">
        <v>77</v>
      </c>
      <c r="AY108" s="221" t="s">
        <v>197</v>
      </c>
    </row>
    <row r="109" spans="1:65" s="13" customFormat="1" ht="33.75">
      <c r="B109" s="201"/>
      <c r="C109" s="202"/>
      <c r="D109" s="194" t="s">
        <v>210</v>
      </c>
      <c r="E109" s="203" t="s">
        <v>19</v>
      </c>
      <c r="F109" s="204" t="s">
        <v>1590</v>
      </c>
      <c r="G109" s="202"/>
      <c r="H109" s="203" t="s">
        <v>19</v>
      </c>
      <c r="I109" s="205"/>
      <c r="J109" s="202"/>
      <c r="K109" s="202"/>
      <c r="L109" s="206"/>
      <c r="M109" s="207"/>
      <c r="N109" s="208"/>
      <c r="O109" s="208"/>
      <c r="P109" s="208"/>
      <c r="Q109" s="208"/>
      <c r="R109" s="208"/>
      <c r="S109" s="208"/>
      <c r="T109" s="209"/>
      <c r="AT109" s="210" t="s">
        <v>210</v>
      </c>
      <c r="AU109" s="210" t="s">
        <v>86</v>
      </c>
      <c r="AV109" s="13" t="s">
        <v>84</v>
      </c>
      <c r="AW109" s="13" t="s">
        <v>37</v>
      </c>
      <c r="AX109" s="13" t="s">
        <v>77</v>
      </c>
      <c r="AY109" s="210" t="s">
        <v>197</v>
      </c>
    </row>
    <row r="110" spans="1:65" s="14" customFormat="1" ht="11.25">
      <c r="B110" s="211"/>
      <c r="C110" s="212"/>
      <c r="D110" s="194" t="s">
        <v>210</v>
      </c>
      <c r="E110" s="213" t="s">
        <v>19</v>
      </c>
      <c r="F110" s="214" t="s">
        <v>1591</v>
      </c>
      <c r="G110" s="212"/>
      <c r="H110" s="215">
        <v>0.29799999999999999</v>
      </c>
      <c r="I110" s="216"/>
      <c r="J110" s="212"/>
      <c r="K110" s="212"/>
      <c r="L110" s="217"/>
      <c r="M110" s="218"/>
      <c r="N110" s="219"/>
      <c r="O110" s="219"/>
      <c r="P110" s="219"/>
      <c r="Q110" s="219"/>
      <c r="R110" s="219"/>
      <c r="S110" s="219"/>
      <c r="T110" s="220"/>
      <c r="AT110" s="221" t="s">
        <v>210</v>
      </c>
      <c r="AU110" s="221" t="s">
        <v>86</v>
      </c>
      <c r="AV110" s="14" t="s">
        <v>86</v>
      </c>
      <c r="AW110" s="14" t="s">
        <v>37</v>
      </c>
      <c r="AX110" s="14" t="s">
        <v>77</v>
      </c>
      <c r="AY110" s="221" t="s">
        <v>197</v>
      </c>
    </row>
    <row r="111" spans="1:65" s="16" customFormat="1" ht="11.25">
      <c r="B111" s="251"/>
      <c r="C111" s="252"/>
      <c r="D111" s="194" t="s">
        <v>210</v>
      </c>
      <c r="E111" s="253" t="s">
        <v>19</v>
      </c>
      <c r="F111" s="254" t="s">
        <v>661</v>
      </c>
      <c r="G111" s="252"/>
      <c r="H111" s="255">
        <v>8.5809999999999995</v>
      </c>
      <c r="I111" s="256"/>
      <c r="J111" s="252"/>
      <c r="K111" s="252"/>
      <c r="L111" s="257"/>
      <c r="M111" s="258"/>
      <c r="N111" s="259"/>
      <c r="O111" s="259"/>
      <c r="P111" s="259"/>
      <c r="Q111" s="259"/>
      <c r="R111" s="259"/>
      <c r="S111" s="259"/>
      <c r="T111" s="260"/>
      <c r="AT111" s="261" t="s">
        <v>210</v>
      </c>
      <c r="AU111" s="261" t="s">
        <v>86</v>
      </c>
      <c r="AV111" s="16" t="s">
        <v>151</v>
      </c>
      <c r="AW111" s="16" t="s">
        <v>37</v>
      </c>
      <c r="AX111" s="16" t="s">
        <v>77</v>
      </c>
      <c r="AY111" s="261" t="s">
        <v>197</v>
      </c>
    </row>
    <row r="112" spans="1:65" s="15" customFormat="1" ht="11.25">
      <c r="B112" s="223"/>
      <c r="C112" s="224"/>
      <c r="D112" s="194" t="s">
        <v>210</v>
      </c>
      <c r="E112" s="225" t="s">
        <v>19</v>
      </c>
      <c r="F112" s="226" t="s">
        <v>295</v>
      </c>
      <c r="G112" s="224"/>
      <c r="H112" s="227">
        <v>10.09</v>
      </c>
      <c r="I112" s="228"/>
      <c r="J112" s="224"/>
      <c r="K112" s="224"/>
      <c r="L112" s="229"/>
      <c r="M112" s="230"/>
      <c r="N112" s="231"/>
      <c r="O112" s="231"/>
      <c r="P112" s="231"/>
      <c r="Q112" s="231"/>
      <c r="R112" s="231"/>
      <c r="S112" s="231"/>
      <c r="T112" s="232"/>
      <c r="AT112" s="233" t="s">
        <v>210</v>
      </c>
      <c r="AU112" s="233" t="s">
        <v>86</v>
      </c>
      <c r="AV112" s="15" t="s">
        <v>204</v>
      </c>
      <c r="AW112" s="15" t="s">
        <v>37</v>
      </c>
      <c r="AX112" s="15" t="s">
        <v>84</v>
      </c>
      <c r="AY112" s="233" t="s">
        <v>197</v>
      </c>
    </row>
    <row r="113" spans="1:65" s="2" customFormat="1" ht="24.2" customHeight="1">
      <c r="A113" s="37"/>
      <c r="B113" s="38"/>
      <c r="C113" s="181" t="s">
        <v>151</v>
      </c>
      <c r="D113" s="181" t="s">
        <v>199</v>
      </c>
      <c r="E113" s="182" t="s">
        <v>278</v>
      </c>
      <c r="F113" s="183" t="s">
        <v>279</v>
      </c>
      <c r="G113" s="184" t="s">
        <v>259</v>
      </c>
      <c r="H113" s="185">
        <v>10.09</v>
      </c>
      <c r="I113" s="186"/>
      <c r="J113" s="187">
        <f>ROUND(I113*H113,2)</f>
        <v>0</v>
      </c>
      <c r="K113" s="183" t="s">
        <v>203</v>
      </c>
      <c r="L113" s="42"/>
      <c r="M113" s="188" t="s">
        <v>19</v>
      </c>
      <c r="N113" s="189" t="s">
        <v>48</v>
      </c>
      <c r="O113" s="67"/>
      <c r="P113" s="190">
        <f>O113*H113</f>
        <v>0</v>
      </c>
      <c r="Q113" s="190">
        <v>0</v>
      </c>
      <c r="R113" s="190">
        <f>Q113*H113</f>
        <v>0</v>
      </c>
      <c r="S113" s="190">
        <v>0</v>
      </c>
      <c r="T113" s="191">
        <f>S113*H113</f>
        <v>0</v>
      </c>
      <c r="U113" s="37"/>
      <c r="V113" s="37"/>
      <c r="W113" s="37"/>
      <c r="X113" s="37"/>
      <c r="Y113" s="37"/>
      <c r="Z113" s="37"/>
      <c r="AA113" s="37"/>
      <c r="AB113" s="37"/>
      <c r="AC113" s="37"/>
      <c r="AD113" s="37"/>
      <c r="AE113" s="37"/>
      <c r="AR113" s="192" t="s">
        <v>204</v>
      </c>
      <c r="AT113" s="192" t="s">
        <v>199</v>
      </c>
      <c r="AU113" s="192" t="s">
        <v>86</v>
      </c>
      <c r="AY113" s="20" t="s">
        <v>197</v>
      </c>
      <c r="BE113" s="193">
        <f>IF(N113="základní",J113,0)</f>
        <v>0</v>
      </c>
      <c r="BF113" s="193">
        <f>IF(N113="snížená",J113,0)</f>
        <v>0</v>
      </c>
      <c r="BG113" s="193">
        <f>IF(N113="zákl. přenesená",J113,0)</f>
        <v>0</v>
      </c>
      <c r="BH113" s="193">
        <f>IF(N113="sníž. přenesená",J113,0)</f>
        <v>0</v>
      </c>
      <c r="BI113" s="193">
        <f>IF(N113="nulová",J113,0)</f>
        <v>0</v>
      </c>
      <c r="BJ113" s="20" t="s">
        <v>84</v>
      </c>
      <c r="BK113" s="193">
        <f>ROUND(I113*H113,2)</f>
        <v>0</v>
      </c>
      <c r="BL113" s="20" t="s">
        <v>204</v>
      </c>
      <c r="BM113" s="192" t="s">
        <v>1592</v>
      </c>
    </row>
    <row r="114" spans="1:65" s="2" customFormat="1" ht="29.25">
      <c r="A114" s="37"/>
      <c r="B114" s="38"/>
      <c r="C114" s="39"/>
      <c r="D114" s="194" t="s">
        <v>206</v>
      </c>
      <c r="E114" s="39"/>
      <c r="F114" s="195" t="s">
        <v>281</v>
      </c>
      <c r="G114" s="39"/>
      <c r="H114" s="39"/>
      <c r="I114" s="196"/>
      <c r="J114" s="39"/>
      <c r="K114" s="39"/>
      <c r="L114" s="42"/>
      <c r="M114" s="197"/>
      <c r="N114" s="198"/>
      <c r="O114" s="67"/>
      <c r="P114" s="67"/>
      <c r="Q114" s="67"/>
      <c r="R114" s="67"/>
      <c r="S114" s="67"/>
      <c r="T114" s="68"/>
      <c r="U114" s="37"/>
      <c r="V114" s="37"/>
      <c r="W114" s="37"/>
      <c r="X114" s="37"/>
      <c r="Y114" s="37"/>
      <c r="Z114" s="37"/>
      <c r="AA114" s="37"/>
      <c r="AB114" s="37"/>
      <c r="AC114" s="37"/>
      <c r="AD114" s="37"/>
      <c r="AE114" s="37"/>
      <c r="AT114" s="20" t="s">
        <v>206</v>
      </c>
      <c r="AU114" s="20" t="s">
        <v>86</v>
      </c>
    </row>
    <row r="115" spans="1:65" s="2" customFormat="1" ht="11.25">
      <c r="A115" s="37"/>
      <c r="B115" s="38"/>
      <c r="C115" s="39"/>
      <c r="D115" s="199" t="s">
        <v>208</v>
      </c>
      <c r="E115" s="39"/>
      <c r="F115" s="200" t="s">
        <v>282</v>
      </c>
      <c r="G115" s="39"/>
      <c r="H115" s="39"/>
      <c r="I115" s="196"/>
      <c r="J115" s="39"/>
      <c r="K115" s="39"/>
      <c r="L115" s="42"/>
      <c r="M115" s="197"/>
      <c r="N115" s="198"/>
      <c r="O115" s="67"/>
      <c r="P115" s="67"/>
      <c r="Q115" s="67"/>
      <c r="R115" s="67"/>
      <c r="S115" s="67"/>
      <c r="T115" s="68"/>
      <c r="U115" s="37"/>
      <c r="V115" s="37"/>
      <c r="W115" s="37"/>
      <c r="X115" s="37"/>
      <c r="Y115" s="37"/>
      <c r="Z115" s="37"/>
      <c r="AA115" s="37"/>
      <c r="AB115" s="37"/>
      <c r="AC115" s="37"/>
      <c r="AD115" s="37"/>
      <c r="AE115" s="37"/>
      <c r="AT115" s="20" t="s">
        <v>208</v>
      </c>
      <c r="AU115" s="20" t="s">
        <v>86</v>
      </c>
    </row>
    <row r="116" spans="1:65" s="13" customFormat="1" ht="33.75">
      <c r="B116" s="201"/>
      <c r="C116" s="202"/>
      <c r="D116" s="194" t="s">
        <v>210</v>
      </c>
      <c r="E116" s="203" t="s">
        <v>19</v>
      </c>
      <c r="F116" s="204" t="s">
        <v>1481</v>
      </c>
      <c r="G116" s="202"/>
      <c r="H116" s="203" t="s">
        <v>19</v>
      </c>
      <c r="I116" s="205"/>
      <c r="J116" s="202"/>
      <c r="K116" s="202"/>
      <c r="L116" s="206"/>
      <c r="M116" s="207"/>
      <c r="N116" s="208"/>
      <c r="O116" s="208"/>
      <c r="P116" s="208"/>
      <c r="Q116" s="208"/>
      <c r="R116" s="208"/>
      <c r="S116" s="208"/>
      <c r="T116" s="209"/>
      <c r="AT116" s="210" t="s">
        <v>210</v>
      </c>
      <c r="AU116" s="210" t="s">
        <v>86</v>
      </c>
      <c r="AV116" s="13" t="s">
        <v>84</v>
      </c>
      <c r="AW116" s="13" t="s">
        <v>37</v>
      </c>
      <c r="AX116" s="13" t="s">
        <v>77</v>
      </c>
      <c r="AY116" s="210" t="s">
        <v>197</v>
      </c>
    </row>
    <row r="117" spans="1:65" s="13" customFormat="1" ht="22.5">
      <c r="B117" s="201"/>
      <c r="C117" s="202"/>
      <c r="D117" s="194" t="s">
        <v>210</v>
      </c>
      <c r="E117" s="203" t="s">
        <v>19</v>
      </c>
      <c r="F117" s="204" t="s">
        <v>1586</v>
      </c>
      <c r="G117" s="202"/>
      <c r="H117" s="203" t="s">
        <v>19</v>
      </c>
      <c r="I117" s="205"/>
      <c r="J117" s="202"/>
      <c r="K117" s="202"/>
      <c r="L117" s="206"/>
      <c r="M117" s="207"/>
      <c r="N117" s="208"/>
      <c r="O117" s="208"/>
      <c r="P117" s="208"/>
      <c r="Q117" s="208"/>
      <c r="R117" s="208"/>
      <c r="S117" s="208"/>
      <c r="T117" s="209"/>
      <c r="AT117" s="210" t="s">
        <v>210</v>
      </c>
      <c r="AU117" s="210" t="s">
        <v>86</v>
      </c>
      <c r="AV117" s="13" t="s">
        <v>84</v>
      </c>
      <c r="AW117" s="13" t="s">
        <v>37</v>
      </c>
      <c r="AX117" s="13" t="s">
        <v>77</v>
      </c>
      <c r="AY117" s="210" t="s">
        <v>197</v>
      </c>
    </row>
    <row r="118" spans="1:65" s="14" customFormat="1" ht="11.25">
      <c r="B118" s="211"/>
      <c r="C118" s="212"/>
      <c r="D118" s="194" t="s">
        <v>210</v>
      </c>
      <c r="E118" s="213" t="s">
        <v>19</v>
      </c>
      <c r="F118" s="214" t="s">
        <v>1587</v>
      </c>
      <c r="G118" s="212"/>
      <c r="H118" s="215">
        <v>1.5089999999999999</v>
      </c>
      <c r="I118" s="216"/>
      <c r="J118" s="212"/>
      <c r="K118" s="212"/>
      <c r="L118" s="217"/>
      <c r="M118" s="218"/>
      <c r="N118" s="219"/>
      <c r="O118" s="219"/>
      <c r="P118" s="219"/>
      <c r="Q118" s="219"/>
      <c r="R118" s="219"/>
      <c r="S118" s="219"/>
      <c r="T118" s="220"/>
      <c r="AT118" s="221" t="s">
        <v>210</v>
      </c>
      <c r="AU118" s="221" t="s">
        <v>86</v>
      </c>
      <c r="AV118" s="14" t="s">
        <v>86</v>
      </c>
      <c r="AW118" s="14" t="s">
        <v>37</v>
      </c>
      <c r="AX118" s="14" t="s">
        <v>77</v>
      </c>
      <c r="AY118" s="221" t="s">
        <v>197</v>
      </c>
    </row>
    <row r="119" spans="1:65" s="16" customFormat="1" ht="11.25">
      <c r="B119" s="251"/>
      <c r="C119" s="252"/>
      <c r="D119" s="194" t="s">
        <v>210</v>
      </c>
      <c r="E119" s="253" t="s">
        <v>19</v>
      </c>
      <c r="F119" s="254" t="s">
        <v>661</v>
      </c>
      <c r="G119" s="252"/>
      <c r="H119" s="255">
        <v>1.5089999999999999</v>
      </c>
      <c r="I119" s="256"/>
      <c r="J119" s="252"/>
      <c r="K119" s="252"/>
      <c r="L119" s="257"/>
      <c r="M119" s="258"/>
      <c r="N119" s="259"/>
      <c r="O119" s="259"/>
      <c r="P119" s="259"/>
      <c r="Q119" s="259"/>
      <c r="R119" s="259"/>
      <c r="S119" s="259"/>
      <c r="T119" s="260"/>
      <c r="AT119" s="261" t="s">
        <v>210</v>
      </c>
      <c r="AU119" s="261" t="s">
        <v>86</v>
      </c>
      <c r="AV119" s="16" t="s">
        <v>151</v>
      </c>
      <c r="AW119" s="16" t="s">
        <v>37</v>
      </c>
      <c r="AX119" s="16" t="s">
        <v>77</v>
      </c>
      <c r="AY119" s="261" t="s">
        <v>197</v>
      </c>
    </row>
    <row r="120" spans="1:65" s="13" customFormat="1" ht="33.75">
      <c r="B120" s="201"/>
      <c r="C120" s="202"/>
      <c r="D120" s="194" t="s">
        <v>210</v>
      </c>
      <c r="E120" s="203" t="s">
        <v>19</v>
      </c>
      <c r="F120" s="204" t="s">
        <v>1588</v>
      </c>
      <c r="G120" s="202"/>
      <c r="H120" s="203" t="s">
        <v>19</v>
      </c>
      <c r="I120" s="205"/>
      <c r="J120" s="202"/>
      <c r="K120" s="202"/>
      <c r="L120" s="206"/>
      <c r="M120" s="207"/>
      <c r="N120" s="208"/>
      <c r="O120" s="208"/>
      <c r="P120" s="208"/>
      <c r="Q120" s="208"/>
      <c r="R120" s="208"/>
      <c r="S120" s="208"/>
      <c r="T120" s="209"/>
      <c r="AT120" s="210" t="s">
        <v>210</v>
      </c>
      <c r="AU120" s="210" t="s">
        <v>86</v>
      </c>
      <c r="AV120" s="13" t="s">
        <v>84</v>
      </c>
      <c r="AW120" s="13" t="s">
        <v>37</v>
      </c>
      <c r="AX120" s="13" t="s">
        <v>77</v>
      </c>
      <c r="AY120" s="210" t="s">
        <v>197</v>
      </c>
    </row>
    <row r="121" spans="1:65" s="14" customFormat="1" ht="11.25">
      <c r="B121" s="211"/>
      <c r="C121" s="212"/>
      <c r="D121" s="194" t="s">
        <v>210</v>
      </c>
      <c r="E121" s="213" t="s">
        <v>19</v>
      </c>
      <c r="F121" s="214" t="s">
        <v>1589</v>
      </c>
      <c r="G121" s="212"/>
      <c r="H121" s="215">
        <v>8.2829999999999995</v>
      </c>
      <c r="I121" s="216"/>
      <c r="J121" s="212"/>
      <c r="K121" s="212"/>
      <c r="L121" s="217"/>
      <c r="M121" s="218"/>
      <c r="N121" s="219"/>
      <c r="O121" s="219"/>
      <c r="P121" s="219"/>
      <c r="Q121" s="219"/>
      <c r="R121" s="219"/>
      <c r="S121" s="219"/>
      <c r="T121" s="220"/>
      <c r="AT121" s="221" t="s">
        <v>210</v>
      </c>
      <c r="AU121" s="221" t="s">
        <v>86</v>
      </c>
      <c r="AV121" s="14" t="s">
        <v>86</v>
      </c>
      <c r="AW121" s="14" t="s">
        <v>37</v>
      </c>
      <c r="AX121" s="14" t="s">
        <v>77</v>
      </c>
      <c r="AY121" s="221" t="s">
        <v>197</v>
      </c>
    </row>
    <row r="122" spans="1:65" s="13" customFormat="1" ht="33.75">
      <c r="B122" s="201"/>
      <c r="C122" s="202"/>
      <c r="D122" s="194" t="s">
        <v>210</v>
      </c>
      <c r="E122" s="203" t="s">
        <v>19</v>
      </c>
      <c r="F122" s="204" t="s">
        <v>1590</v>
      </c>
      <c r="G122" s="202"/>
      <c r="H122" s="203" t="s">
        <v>19</v>
      </c>
      <c r="I122" s="205"/>
      <c r="J122" s="202"/>
      <c r="K122" s="202"/>
      <c r="L122" s="206"/>
      <c r="M122" s="207"/>
      <c r="N122" s="208"/>
      <c r="O122" s="208"/>
      <c r="P122" s="208"/>
      <c r="Q122" s="208"/>
      <c r="R122" s="208"/>
      <c r="S122" s="208"/>
      <c r="T122" s="209"/>
      <c r="AT122" s="210" t="s">
        <v>210</v>
      </c>
      <c r="AU122" s="210" t="s">
        <v>86</v>
      </c>
      <c r="AV122" s="13" t="s">
        <v>84</v>
      </c>
      <c r="AW122" s="13" t="s">
        <v>37</v>
      </c>
      <c r="AX122" s="13" t="s">
        <v>77</v>
      </c>
      <c r="AY122" s="210" t="s">
        <v>197</v>
      </c>
    </row>
    <row r="123" spans="1:65" s="14" customFormat="1" ht="11.25">
      <c r="B123" s="211"/>
      <c r="C123" s="212"/>
      <c r="D123" s="194" t="s">
        <v>210</v>
      </c>
      <c r="E123" s="213" t="s">
        <v>19</v>
      </c>
      <c r="F123" s="214" t="s">
        <v>1591</v>
      </c>
      <c r="G123" s="212"/>
      <c r="H123" s="215">
        <v>0.29799999999999999</v>
      </c>
      <c r="I123" s="216"/>
      <c r="J123" s="212"/>
      <c r="K123" s="212"/>
      <c r="L123" s="217"/>
      <c r="M123" s="218"/>
      <c r="N123" s="219"/>
      <c r="O123" s="219"/>
      <c r="P123" s="219"/>
      <c r="Q123" s="219"/>
      <c r="R123" s="219"/>
      <c r="S123" s="219"/>
      <c r="T123" s="220"/>
      <c r="AT123" s="221" t="s">
        <v>210</v>
      </c>
      <c r="AU123" s="221" t="s">
        <v>86</v>
      </c>
      <c r="AV123" s="14" t="s">
        <v>86</v>
      </c>
      <c r="AW123" s="14" t="s">
        <v>37</v>
      </c>
      <c r="AX123" s="14" t="s">
        <v>77</v>
      </c>
      <c r="AY123" s="221" t="s">
        <v>197</v>
      </c>
    </row>
    <row r="124" spans="1:65" s="16" customFormat="1" ht="11.25">
      <c r="B124" s="251"/>
      <c r="C124" s="252"/>
      <c r="D124" s="194" t="s">
        <v>210</v>
      </c>
      <c r="E124" s="253" t="s">
        <v>19</v>
      </c>
      <c r="F124" s="254" t="s">
        <v>661</v>
      </c>
      <c r="G124" s="252"/>
      <c r="H124" s="255">
        <v>8.5809999999999995</v>
      </c>
      <c r="I124" s="256"/>
      <c r="J124" s="252"/>
      <c r="K124" s="252"/>
      <c r="L124" s="257"/>
      <c r="M124" s="258"/>
      <c r="N124" s="259"/>
      <c r="O124" s="259"/>
      <c r="P124" s="259"/>
      <c r="Q124" s="259"/>
      <c r="R124" s="259"/>
      <c r="S124" s="259"/>
      <c r="T124" s="260"/>
      <c r="AT124" s="261" t="s">
        <v>210</v>
      </c>
      <c r="AU124" s="261" t="s">
        <v>86</v>
      </c>
      <c r="AV124" s="16" t="s">
        <v>151</v>
      </c>
      <c r="AW124" s="16" t="s">
        <v>37</v>
      </c>
      <c r="AX124" s="16" t="s">
        <v>77</v>
      </c>
      <c r="AY124" s="261" t="s">
        <v>197</v>
      </c>
    </row>
    <row r="125" spans="1:65" s="15" customFormat="1" ht="11.25">
      <c r="B125" s="223"/>
      <c r="C125" s="224"/>
      <c r="D125" s="194" t="s">
        <v>210</v>
      </c>
      <c r="E125" s="225" t="s">
        <v>19</v>
      </c>
      <c r="F125" s="226" t="s">
        <v>295</v>
      </c>
      <c r="G125" s="224"/>
      <c r="H125" s="227">
        <v>10.09</v>
      </c>
      <c r="I125" s="228"/>
      <c r="J125" s="224"/>
      <c r="K125" s="224"/>
      <c r="L125" s="229"/>
      <c r="M125" s="230"/>
      <c r="N125" s="231"/>
      <c r="O125" s="231"/>
      <c r="P125" s="231"/>
      <c r="Q125" s="231"/>
      <c r="R125" s="231"/>
      <c r="S125" s="231"/>
      <c r="T125" s="232"/>
      <c r="AT125" s="233" t="s">
        <v>210</v>
      </c>
      <c r="AU125" s="233" t="s">
        <v>86</v>
      </c>
      <c r="AV125" s="15" t="s">
        <v>204</v>
      </c>
      <c r="AW125" s="15" t="s">
        <v>37</v>
      </c>
      <c r="AX125" s="15" t="s">
        <v>84</v>
      </c>
      <c r="AY125" s="233" t="s">
        <v>197</v>
      </c>
    </row>
    <row r="126" spans="1:65" s="2" customFormat="1" ht="24.2" customHeight="1">
      <c r="A126" s="37"/>
      <c r="B126" s="38"/>
      <c r="C126" s="181" t="s">
        <v>204</v>
      </c>
      <c r="D126" s="181" t="s">
        <v>199</v>
      </c>
      <c r="E126" s="182" t="s">
        <v>515</v>
      </c>
      <c r="F126" s="183" t="s">
        <v>516</v>
      </c>
      <c r="G126" s="184" t="s">
        <v>259</v>
      </c>
      <c r="H126" s="185">
        <v>10.09</v>
      </c>
      <c r="I126" s="186"/>
      <c r="J126" s="187">
        <f>ROUND(I126*H126,2)</f>
        <v>0</v>
      </c>
      <c r="K126" s="183" t="s">
        <v>203</v>
      </c>
      <c r="L126" s="42"/>
      <c r="M126" s="188" t="s">
        <v>19</v>
      </c>
      <c r="N126" s="189" t="s">
        <v>48</v>
      </c>
      <c r="O126" s="67"/>
      <c r="P126" s="190">
        <f>O126*H126</f>
        <v>0</v>
      </c>
      <c r="Q126" s="190">
        <v>0</v>
      </c>
      <c r="R126" s="190">
        <f>Q126*H126</f>
        <v>0</v>
      </c>
      <c r="S126" s="190">
        <v>0</v>
      </c>
      <c r="T126" s="191">
        <f>S126*H126</f>
        <v>0</v>
      </c>
      <c r="U126" s="37"/>
      <c r="V126" s="37"/>
      <c r="W126" s="37"/>
      <c r="X126" s="37"/>
      <c r="Y126" s="37"/>
      <c r="Z126" s="37"/>
      <c r="AA126" s="37"/>
      <c r="AB126" s="37"/>
      <c r="AC126" s="37"/>
      <c r="AD126" s="37"/>
      <c r="AE126" s="37"/>
      <c r="AR126" s="192" t="s">
        <v>204</v>
      </c>
      <c r="AT126" s="192" t="s">
        <v>199</v>
      </c>
      <c r="AU126" s="192" t="s">
        <v>86</v>
      </c>
      <c r="AY126" s="20" t="s">
        <v>197</v>
      </c>
      <c r="BE126" s="193">
        <f>IF(N126="základní",J126,0)</f>
        <v>0</v>
      </c>
      <c r="BF126" s="193">
        <f>IF(N126="snížená",J126,0)</f>
        <v>0</v>
      </c>
      <c r="BG126" s="193">
        <f>IF(N126="zákl. přenesená",J126,0)</f>
        <v>0</v>
      </c>
      <c r="BH126" s="193">
        <f>IF(N126="sníž. přenesená",J126,0)</f>
        <v>0</v>
      </c>
      <c r="BI126" s="193">
        <f>IF(N126="nulová",J126,0)</f>
        <v>0</v>
      </c>
      <c r="BJ126" s="20" t="s">
        <v>84</v>
      </c>
      <c r="BK126" s="193">
        <f>ROUND(I126*H126,2)</f>
        <v>0</v>
      </c>
      <c r="BL126" s="20" t="s">
        <v>204</v>
      </c>
      <c r="BM126" s="192" t="s">
        <v>1593</v>
      </c>
    </row>
    <row r="127" spans="1:65" s="2" customFormat="1" ht="29.25">
      <c r="A127" s="37"/>
      <c r="B127" s="38"/>
      <c r="C127" s="39"/>
      <c r="D127" s="194" t="s">
        <v>206</v>
      </c>
      <c r="E127" s="39"/>
      <c r="F127" s="195" t="s">
        <v>518</v>
      </c>
      <c r="G127" s="39"/>
      <c r="H127" s="39"/>
      <c r="I127" s="196"/>
      <c r="J127" s="39"/>
      <c r="K127" s="39"/>
      <c r="L127" s="42"/>
      <c r="M127" s="197"/>
      <c r="N127" s="198"/>
      <c r="O127" s="67"/>
      <c r="P127" s="67"/>
      <c r="Q127" s="67"/>
      <c r="R127" s="67"/>
      <c r="S127" s="67"/>
      <c r="T127" s="68"/>
      <c r="U127" s="37"/>
      <c r="V127" s="37"/>
      <c r="W127" s="37"/>
      <c r="X127" s="37"/>
      <c r="Y127" s="37"/>
      <c r="Z127" s="37"/>
      <c r="AA127" s="37"/>
      <c r="AB127" s="37"/>
      <c r="AC127" s="37"/>
      <c r="AD127" s="37"/>
      <c r="AE127" s="37"/>
      <c r="AT127" s="20" t="s">
        <v>206</v>
      </c>
      <c r="AU127" s="20" t="s">
        <v>86</v>
      </c>
    </row>
    <row r="128" spans="1:65" s="2" customFormat="1" ht="11.25">
      <c r="A128" s="37"/>
      <c r="B128" s="38"/>
      <c r="C128" s="39"/>
      <c r="D128" s="199" t="s">
        <v>208</v>
      </c>
      <c r="E128" s="39"/>
      <c r="F128" s="200" t="s">
        <v>519</v>
      </c>
      <c r="G128" s="39"/>
      <c r="H128" s="39"/>
      <c r="I128" s="196"/>
      <c r="J128" s="39"/>
      <c r="K128" s="39"/>
      <c r="L128" s="42"/>
      <c r="M128" s="197"/>
      <c r="N128" s="198"/>
      <c r="O128" s="67"/>
      <c r="P128" s="67"/>
      <c r="Q128" s="67"/>
      <c r="R128" s="67"/>
      <c r="S128" s="67"/>
      <c r="T128" s="68"/>
      <c r="U128" s="37"/>
      <c r="V128" s="37"/>
      <c r="W128" s="37"/>
      <c r="X128" s="37"/>
      <c r="Y128" s="37"/>
      <c r="Z128" s="37"/>
      <c r="AA128" s="37"/>
      <c r="AB128" s="37"/>
      <c r="AC128" s="37"/>
      <c r="AD128" s="37"/>
      <c r="AE128" s="37"/>
      <c r="AT128" s="20" t="s">
        <v>208</v>
      </c>
      <c r="AU128" s="20" t="s">
        <v>86</v>
      </c>
    </row>
    <row r="129" spans="1:65" s="2" customFormat="1" ht="39">
      <c r="A129" s="37"/>
      <c r="B129" s="38"/>
      <c r="C129" s="39"/>
      <c r="D129" s="194" t="s">
        <v>252</v>
      </c>
      <c r="E129" s="39"/>
      <c r="F129" s="222" t="s">
        <v>520</v>
      </c>
      <c r="G129" s="39"/>
      <c r="H129" s="39"/>
      <c r="I129" s="196"/>
      <c r="J129" s="39"/>
      <c r="K129" s="39"/>
      <c r="L129" s="42"/>
      <c r="M129" s="197"/>
      <c r="N129" s="198"/>
      <c r="O129" s="67"/>
      <c r="P129" s="67"/>
      <c r="Q129" s="67"/>
      <c r="R129" s="67"/>
      <c r="S129" s="67"/>
      <c r="T129" s="68"/>
      <c r="U129" s="37"/>
      <c r="V129" s="37"/>
      <c r="W129" s="37"/>
      <c r="X129" s="37"/>
      <c r="Y129" s="37"/>
      <c r="Z129" s="37"/>
      <c r="AA129" s="37"/>
      <c r="AB129" s="37"/>
      <c r="AC129" s="37"/>
      <c r="AD129" s="37"/>
      <c r="AE129" s="37"/>
      <c r="AT129" s="20" t="s">
        <v>252</v>
      </c>
      <c r="AU129" s="20" t="s">
        <v>86</v>
      </c>
    </row>
    <row r="130" spans="1:65" s="13" customFormat="1" ht="22.5">
      <c r="B130" s="201"/>
      <c r="C130" s="202"/>
      <c r="D130" s="194" t="s">
        <v>210</v>
      </c>
      <c r="E130" s="203" t="s">
        <v>19</v>
      </c>
      <c r="F130" s="204" t="s">
        <v>1484</v>
      </c>
      <c r="G130" s="202"/>
      <c r="H130" s="203" t="s">
        <v>19</v>
      </c>
      <c r="I130" s="205"/>
      <c r="J130" s="202"/>
      <c r="K130" s="202"/>
      <c r="L130" s="206"/>
      <c r="M130" s="207"/>
      <c r="N130" s="208"/>
      <c r="O130" s="208"/>
      <c r="P130" s="208"/>
      <c r="Q130" s="208"/>
      <c r="R130" s="208"/>
      <c r="S130" s="208"/>
      <c r="T130" s="209"/>
      <c r="AT130" s="210" t="s">
        <v>210</v>
      </c>
      <c r="AU130" s="210" t="s">
        <v>86</v>
      </c>
      <c r="AV130" s="13" t="s">
        <v>84</v>
      </c>
      <c r="AW130" s="13" t="s">
        <v>37</v>
      </c>
      <c r="AX130" s="13" t="s">
        <v>77</v>
      </c>
      <c r="AY130" s="210" t="s">
        <v>197</v>
      </c>
    </row>
    <row r="131" spans="1:65" s="13" customFormat="1" ht="22.5">
      <c r="B131" s="201"/>
      <c r="C131" s="202"/>
      <c r="D131" s="194" t="s">
        <v>210</v>
      </c>
      <c r="E131" s="203" t="s">
        <v>19</v>
      </c>
      <c r="F131" s="204" t="s">
        <v>1594</v>
      </c>
      <c r="G131" s="202"/>
      <c r="H131" s="203" t="s">
        <v>19</v>
      </c>
      <c r="I131" s="205"/>
      <c r="J131" s="202"/>
      <c r="K131" s="202"/>
      <c r="L131" s="206"/>
      <c r="M131" s="207"/>
      <c r="N131" s="208"/>
      <c r="O131" s="208"/>
      <c r="P131" s="208"/>
      <c r="Q131" s="208"/>
      <c r="R131" s="208"/>
      <c r="S131" s="208"/>
      <c r="T131" s="209"/>
      <c r="AT131" s="210" t="s">
        <v>210</v>
      </c>
      <c r="AU131" s="210" t="s">
        <v>86</v>
      </c>
      <c r="AV131" s="13" t="s">
        <v>84</v>
      </c>
      <c r="AW131" s="13" t="s">
        <v>37</v>
      </c>
      <c r="AX131" s="13" t="s">
        <v>77</v>
      </c>
      <c r="AY131" s="210" t="s">
        <v>197</v>
      </c>
    </row>
    <row r="132" spans="1:65" s="14" customFormat="1" ht="11.25">
      <c r="B132" s="211"/>
      <c r="C132" s="212"/>
      <c r="D132" s="194" t="s">
        <v>210</v>
      </c>
      <c r="E132" s="213" t="s">
        <v>19</v>
      </c>
      <c r="F132" s="214" t="s">
        <v>1587</v>
      </c>
      <c r="G132" s="212"/>
      <c r="H132" s="215">
        <v>1.5089999999999999</v>
      </c>
      <c r="I132" s="216"/>
      <c r="J132" s="212"/>
      <c r="K132" s="212"/>
      <c r="L132" s="217"/>
      <c r="M132" s="218"/>
      <c r="N132" s="219"/>
      <c r="O132" s="219"/>
      <c r="P132" s="219"/>
      <c r="Q132" s="219"/>
      <c r="R132" s="219"/>
      <c r="S132" s="219"/>
      <c r="T132" s="220"/>
      <c r="AT132" s="221" t="s">
        <v>210</v>
      </c>
      <c r="AU132" s="221" t="s">
        <v>86</v>
      </c>
      <c r="AV132" s="14" t="s">
        <v>86</v>
      </c>
      <c r="AW132" s="14" t="s">
        <v>37</v>
      </c>
      <c r="AX132" s="14" t="s">
        <v>77</v>
      </c>
      <c r="AY132" s="221" t="s">
        <v>197</v>
      </c>
    </row>
    <row r="133" spans="1:65" s="16" customFormat="1" ht="11.25">
      <c r="B133" s="251"/>
      <c r="C133" s="252"/>
      <c r="D133" s="194" t="s">
        <v>210</v>
      </c>
      <c r="E133" s="253" t="s">
        <v>19</v>
      </c>
      <c r="F133" s="254" t="s">
        <v>661</v>
      </c>
      <c r="G133" s="252"/>
      <c r="H133" s="255">
        <v>1.5089999999999999</v>
      </c>
      <c r="I133" s="256"/>
      <c r="J133" s="252"/>
      <c r="K133" s="252"/>
      <c r="L133" s="257"/>
      <c r="M133" s="258"/>
      <c r="N133" s="259"/>
      <c r="O133" s="259"/>
      <c r="P133" s="259"/>
      <c r="Q133" s="259"/>
      <c r="R133" s="259"/>
      <c r="S133" s="259"/>
      <c r="T133" s="260"/>
      <c r="AT133" s="261" t="s">
        <v>210</v>
      </c>
      <c r="AU133" s="261" t="s">
        <v>86</v>
      </c>
      <c r="AV133" s="16" t="s">
        <v>151</v>
      </c>
      <c r="AW133" s="16" t="s">
        <v>37</v>
      </c>
      <c r="AX133" s="16" t="s">
        <v>77</v>
      </c>
      <c r="AY133" s="261" t="s">
        <v>197</v>
      </c>
    </row>
    <row r="134" spans="1:65" s="13" customFormat="1" ht="33.75">
      <c r="B134" s="201"/>
      <c r="C134" s="202"/>
      <c r="D134" s="194" t="s">
        <v>210</v>
      </c>
      <c r="E134" s="203" t="s">
        <v>19</v>
      </c>
      <c r="F134" s="204" t="s">
        <v>1595</v>
      </c>
      <c r="G134" s="202"/>
      <c r="H134" s="203" t="s">
        <v>19</v>
      </c>
      <c r="I134" s="205"/>
      <c r="J134" s="202"/>
      <c r="K134" s="202"/>
      <c r="L134" s="206"/>
      <c r="M134" s="207"/>
      <c r="N134" s="208"/>
      <c r="O134" s="208"/>
      <c r="P134" s="208"/>
      <c r="Q134" s="208"/>
      <c r="R134" s="208"/>
      <c r="S134" s="208"/>
      <c r="T134" s="209"/>
      <c r="AT134" s="210" t="s">
        <v>210</v>
      </c>
      <c r="AU134" s="210" t="s">
        <v>86</v>
      </c>
      <c r="AV134" s="13" t="s">
        <v>84</v>
      </c>
      <c r="AW134" s="13" t="s">
        <v>37</v>
      </c>
      <c r="AX134" s="13" t="s">
        <v>77</v>
      </c>
      <c r="AY134" s="210" t="s">
        <v>197</v>
      </c>
    </row>
    <row r="135" spans="1:65" s="14" customFormat="1" ht="11.25">
      <c r="B135" s="211"/>
      <c r="C135" s="212"/>
      <c r="D135" s="194" t="s">
        <v>210</v>
      </c>
      <c r="E135" s="213" t="s">
        <v>19</v>
      </c>
      <c r="F135" s="214" t="s">
        <v>1589</v>
      </c>
      <c r="G135" s="212"/>
      <c r="H135" s="215">
        <v>8.2829999999999995</v>
      </c>
      <c r="I135" s="216"/>
      <c r="J135" s="212"/>
      <c r="K135" s="212"/>
      <c r="L135" s="217"/>
      <c r="M135" s="218"/>
      <c r="N135" s="219"/>
      <c r="O135" s="219"/>
      <c r="P135" s="219"/>
      <c r="Q135" s="219"/>
      <c r="R135" s="219"/>
      <c r="S135" s="219"/>
      <c r="T135" s="220"/>
      <c r="AT135" s="221" t="s">
        <v>210</v>
      </c>
      <c r="AU135" s="221" t="s">
        <v>86</v>
      </c>
      <c r="AV135" s="14" t="s">
        <v>86</v>
      </c>
      <c r="AW135" s="14" t="s">
        <v>37</v>
      </c>
      <c r="AX135" s="14" t="s">
        <v>77</v>
      </c>
      <c r="AY135" s="221" t="s">
        <v>197</v>
      </c>
    </row>
    <row r="136" spans="1:65" s="13" customFormat="1" ht="33.75">
      <c r="B136" s="201"/>
      <c r="C136" s="202"/>
      <c r="D136" s="194" t="s">
        <v>210</v>
      </c>
      <c r="E136" s="203" t="s">
        <v>19</v>
      </c>
      <c r="F136" s="204" t="s">
        <v>1596</v>
      </c>
      <c r="G136" s="202"/>
      <c r="H136" s="203" t="s">
        <v>19</v>
      </c>
      <c r="I136" s="205"/>
      <c r="J136" s="202"/>
      <c r="K136" s="202"/>
      <c r="L136" s="206"/>
      <c r="M136" s="207"/>
      <c r="N136" s="208"/>
      <c r="O136" s="208"/>
      <c r="P136" s="208"/>
      <c r="Q136" s="208"/>
      <c r="R136" s="208"/>
      <c r="S136" s="208"/>
      <c r="T136" s="209"/>
      <c r="AT136" s="210" t="s">
        <v>210</v>
      </c>
      <c r="AU136" s="210" t="s">
        <v>86</v>
      </c>
      <c r="AV136" s="13" t="s">
        <v>84</v>
      </c>
      <c r="AW136" s="13" t="s">
        <v>37</v>
      </c>
      <c r="AX136" s="13" t="s">
        <v>77</v>
      </c>
      <c r="AY136" s="210" t="s">
        <v>197</v>
      </c>
    </row>
    <row r="137" spans="1:65" s="14" customFormat="1" ht="11.25">
      <c r="B137" s="211"/>
      <c r="C137" s="212"/>
      <c r="D137" s="194" t="s">
        <v>210</v>
      </c>
      <c r="E137" s="213" t="s">
        <v>19</v>
      </c>
      <c r="F137" s="214" t="s">
        <v>1591</v>
      </c>
      <c r="G137" s="212"/>
      <c r="H137" s="215">
        <v>0.29799999999999999</v>
      </c>
      <c r="I137" s="216"/>
      <c r="J137" s="212"/>
      <c r="K137" s="212"/>
      <c r="L137" s="217"/>
      <c r="M137" s="218"/>
      <c r="N137" s="219"/>
      <c r="O137" s="219"/>
      <c r="P137" s="219"/>
      <c r="Q137" s="219"/>
      <c r="R137" s="219"/>
      <c r="S137" s="219"/>
      <c r="T137" s="220"/>
      <c r="AT137" s="221" t="s">
        <v>210</v>
      </c>
      <c r="AU137" s="221" t="s">
        <v>86</v>
      </c>
      <c r="AV137" s="14" t="s">
        <v>86</v>
      </c>
      <c r="AW137" s="14" t="s">
        <v>37</v>
      </c>
      <c r="AX137" s="14" t="s">
        <v>77</v>
      </c>
      <c r="AY137" s="221" t="s">
        <v>197</v>
      </c>
    </row>
    <row r="138" spans="1:65" s="16" customFormat="1" ht="11.25">
      <c r="B138" s="251"/>
      <c r="C138" s="252"/>
      <c r="D138" s="194" t="s">
        <v>210</v>
      </c>
      <c r="E138" s="253" t="s">
        <v>19</v>
      </c>
      <c r="F138" s="254" t="s">
        <v>661</v>
      </c>
      <c r="G138" s="252"/>
      <c r="H138" s="255">
        <v>8.5809999999999995</v>
      </c>
      <c r="I138" s="256"/>
      <c r="J138" s="252"/>
      <c r="K138" s="252"/>
      <c r="L138" s="257"/>
      <c r="M138" s="258"/>
      <c r="N138" s="259"/>
      <c r="O138" s="259"/>
      <c r="P138" s="259"/>
      <c r="Q138" s="259"/>
      <c r="R138" s="259"/>
      <c r="S138" s="259"/>
      <c r="T138" s="260"/>
      <c r="AT138" s="261" t="s">
        <v>210</v>
      </c>
      <c r="AU138" s="261" t="s">
        <v>86</v>
      </c>
      <c r="AV138" s="16" t="s">
        <v>151</v>
      </c>
      <c r="AW138" s="16" t="s">
        <v>37</v>
      </c>
      <c r="AX138" s="16" t="s">
        <v>77</v>
      </c>
      <c r="AY138" s="261" t="s">
        <v>197</v>
      </c>
    </row>
    <row r="139" spans="1:65" s="15" customFormat="1" ht="11.25">
      <c r="B139" s="223"/>
      <c r="C139" s="224"/>
      <c r="D139" s="194" t="s">
        <v>210</v>
      </c>
      <c r="E139" s="225" t="s">
        <v>19</v>
      </c>
      <c r="F139" s="226" t="s">
        <v>295</v>
      </c>
      <c r="G139" s="224"/>
      <c r="H139" s="227">
        <v>10.09</v>
      </c>
      <c r="I139" s="228"/>
      <c r="J139" s="224"/>
      <c r="K139" s="224"/>
      <c r="L139" s="229"/>
      <c r="M139" s="230"/>
      <c r="N139" s="231"/>
      <c r="O139" s="231"/>
      <c r="P139" s="231"/>
      <c r="Q139" s="231"/>
      <c r="R139" s="231"/>
      <c r="S139" s="231"/>
      <c r="T139" s="232"/>
      <c r="AT139" s="233" t="s">
        <v>210</v>
      </c>
      <c r="AU139" s="233" t="s">
        <v>86</v>
      </c>
      <c r="AV139" s="15" t="s">
        <v>204</v>
      </c>
      <c r="AW139" s="15" t="s">
        <v>37</v>
      </c>
      <c r="AX139" s="15" t="s">
        <v>84</v>
      </c>
      <c r="AY139" s="233" t="s">
        <v>197</v>
      </c>
    </row>
    <row r="140" spans="1:65" s="12" customFormat="1" ht="22.9" customHeight="1">
      <c r="B140" s="165"/>
      <c r="C140" s="166"/>
      <c r="D140" s="167" t="s">
        <v>76</v>
      </c>
      <c r="E140" s="179" t="s">
        <v>347</v>
      </c>
      <c r="F140" s="179" t="s">
        <v>523</v>
      </c>
      <c r="G140" s="166"/>
      <c r="H140" s="166"/>
      <c r="I140" s="169"/>
      <c r="J140" s="180">
        <f>BK140</f>
        <v>0</v>
      </c>
      <c r="K140" s="166"/>
      <c r="L140" s="171"/>
      <c r="M140" s="172"/>
      <c r="N140" s="173"/>
      <c r="O140" s="173"/>
      <c r="P140" s="174">
        <f>SUM(P141:P240)</f>
        <v>0</v>
      </c>
      <c r="Q140" s="173"/>
      <c r="R140" s="174">
        <f>SUM(R141:R240)</f>
        <v>15.387999999999998</v>
      </c>
      <c r="S140" s="173"/>
      <c r="T140" s="175">
        <f>SUM(T141:T240)</f>
        <v>0</v>
      </c>
      <c r="AR140" s="176" t="s">
        <v>84</v>
      </c>
      <c r="AT140" s="177" t="s">
        <v>76</v>
      </c>
      <c r="AU140" s="177" t="s">
        <v>84</v>
      </c>
      <c r="AY140" s="176" t="s">
        <v>197</v>
      </c>
      <c r="BK140" s="178">
        <f>SUM(BK141:BK240)</f>
        <v>0</v>
      </c>
    </row>
    <row r="141" spans="1:65" s="2" customFormat="1" ht="37.9" customHeight="1">
      <c r="A141" s="37"/>
      <c r="B141" s="38"/>
      <c r="C141" s="181" t="s">
        <v>237</v>
      </c>
      <c r="D141" s="181" t="s">
        <v>199</v>
      </c>
      <c r="E141" s="182" t="s">
        <v>524</v>
      </c>
      <c r="F141" s="183" t="s">
        <v>525</v>
      </c>
      <c r="G141" s="184" t="s">
        <v>202</v>
      </c>
      <c r="H141" s="185">
        <v>46</v>
      </c>
      <c r="I141" s="186"/>
      <c r="J141" s="187">
        <f>ROUND(I141*H141,2)</f>
        <v>0</v>
      </c>
      <c r="K141" s="183" t="s">
        <v>203</v>
      </c>
      <c r="L141" s="42"/>
      <c r="M141" s="188" t="s">
        <v>19</v>
      </c>
      <c r="N141" s="189" t="s">
        <v>48</v>
      </c>
      <c r="O141" s="67"/>
      <c r="P141" s="190">
        <f>O141*H141</f>
        <v>0</v>
      </c>
      <c r="Q141" s="190">
        <v>0</v>
      </c>
      <c r="R141" s="190">
        <f>Q141*H141</f>
        <v>0</v>
      </c>
      <c r="S141" s="190">
        <v>0</v>
      </c>
      <c r="T141" s="191">
        <f>S141*H141</f>
        <v>0</v>
      </c>
      <c r="U141" s="37"/>
      <c r="V141" s="37"/>
      <c r="W141" s="37"/>
      <c r="X141" s="37"/>
      <c r="Y141" s="37"/>
      <c r="Z141" s="37"/>
      <c r="AA141" s="37"/>
      <c r="AB141" s="37"/>
      <c r="AC141" s="37"/>
      <c r="AD141" s="37"/>
      <c r="AE141" s="37"/>
      <c r="AR141" s="192" t="s">
        <v>204</v>
      </c>
      <c r="AT141" s="192" t="s">
        <v>199</v>
      </c>
      <c r="AU141" s="192" t="s">
        <v>86</v>
      </c>
      <c r="AY141" s="20" t="s">
        <v>197</v>
      </c>
      <c r="BE141" s="193">
        <f>IF(N141="základní",J141,0)</f>
        <v>0</v>
      </c>
      <c r="BF141" s="193">
        <f>IF(N141="snížená",J141,0)</f>
        <v>0</v>
      </c>
      <c r="BG141" s="193">
        <f>IF(N141="zákl. přenesená",J141,0)</f>
        <v>0</v>
      </c>
      <c r="BH141" s="193">
        <f>IF(N141="sníž. přenesená",J141,0)</f>
        <v>0</v>
      </c>
      <c r="BI141" s="193">
        <f>IF(N141="nulová",J141,0)</f>
        <v>0</v>
      </c>
      <c r="BJ141" s="20" t="s">
        <v>84</v>
      </c>
      <c r="BK141" s="193">
        <f>ROUND(I141*H141,2)</f>
        <v>0</v>
      </c>
      <c r="BL141" s="20" t="s">
        <v>204</v>
      </c>
      <c r="BM141" s="192" t="s">
        <v>1332</v>
      </c>
    </row>
    <row r="142" spans="1:65" s="2" customFormat="1" ht="29.25">
      <c r="A142" s="37"/>
      <c r="B142" s="38"/>
      <c r="C142" s="39"/>
      <c r="D142" s="194" t="s">
        <v>206</v>
      </c>
      <c r="E142" s="39"/>
      <c r="F142" s="195" t="s">
        <v>527</v>
      </c>
      <c r="G142" s="39"/>
      <c r="H142" s="39"/>
      <c r="I142" s="196"/>
      <c r="J142" s="39"/>
      <c r="K142" s="39"/>
      <c r="L142" s="42"/>
      <c r="M142" s="197"/>
      <c r="N142" s="198"/>
      <c r="O142" s="67"/>
      <c r="P142" s="67"/>
      <c r="Q142" s="67"/>
      <c r="R142" s="67"/>
      <c r="S142" s="67"/>
      <c r="T142" s="68"/>
      <c r="U142" s="37"/>
      <c r="V142" s="37"/>
      <c r="W142" s="37"/>
      <c r="X142" s="37"/>
      <c r="Y142" s="37"/>
      <c r="Z142" s="37"/>
      <c r="AA142" s="37"/>
      <c r="AB142" s="37"/>
      <c r="AC142" s="37"/>
      <c r="AD142" s="37"/>
      <c r="AE142" s="37"/>
      <c r="AT142" s="20" t="s">
        <v>206</v>
      </c>
      <c r="AU142" s="20" t="s">
        <v>86</v>
      </c>
    </row>
    <row r="143" spans="1:65" s="2" customFormat="1" ht="11.25">
      <c r="A143" s="37"/>
      <c r="B143" s="38"/>
      <c r="C143" s="39"/>
      <c r="D143" s="199" t="s">
        <v>208</v>
      </c>
      <c r="E143" s="39"/>
      <c r="F143" s="200" t="s">
        <v>528</v>
      </c>
      <c r="G143" s="39"/>
      <c r="H143" s="39"/>
      <c r="I143" s="196"/>
      <c r="J143" s="39"/>
      <c r="K143" s="39"/>
      <c r="L143" s="42"/>
      <c r="M143" s="197"/>
      <c r="N143" s="198"/>
      <c r="O143" s="67"/>
      <c r="P143" s="67"/>
      <c r="Q143" s="67"/>
      <c r="R143" s="67"/>
      <c r="S143" s="67"/>
      <c r="T143" s="68"/>
      <c r="U143" s="37"/>
      <c r="V143" s="37"/>
      <c r="W143" s="37"/>
      <c r="X143" s="37"/>
      <c r="Y143" s="37"/>
      <c r="Z143" s="37"/>
      <c r="AA143" s="37"/>
      <c r="AB143" s="37"/>
      <c r="AC143" s="37"/>
      <c r="AD143" s="37"/>
      <c r="AE143" s="37"/>
      <c r="AT143" s="20" t="s">
        <v>208</v>
      </c>
      <c r="AU143" s="20" t="s">
        <v>86</v>
      </c>
    </row>
    <row r="144" spans="1:65" s="13" customFormat="1" ht="22.5">
      <c r="B144" s="201"/>
      <c r="C144" s="202"/>
      <c r="D144" s="194" t="s">
        <v>210</v>
      </c>
      <c r="E144" s="203" t="s">
        <v>19</v>
      </c>
      <c r="F144" s="204" t="s">
        <v>1333</v>
      </c>
      <c r="G144" s="202"/>
      <c r="H144" s="203" t="s">
        <v>19</v>
      </c>
      <c r="I144" s="205"/>
      <c r="J144" s="202"/>
      <c r="K144" s="202"/>
      <c r="L144" s="206"/>
      <c r="M144" s="207"/>
      <c r="N144" s="208"/>
      <c r="O144" s="208"/>
      <c r="P144" s="208"/>
      <c r="Q144" s="208"/>
      <c r="R144" s="208"/>
      <c r="S144" s="208"/>
      <c r="T144" s="209"/>
      <c r="AT144" s="210" t="s">
        <v>210</v>
      </c>
      <c r="AU144" s="210" t="s">
        <v>86</v>
      </c>
      <c r="AV144" s="13" t="s">
        <v>84</v>
      </c>
      <c r="AW144" s="13" t="s">
        <v>37</v>
      </c>
      <c r="AX144" s="13" t="s">
        <v>77</v>
      </c>
      <c r="AY144" s="210" t="s">
        <v>197</v>
      </c>
    </row>
    <row r="145" spans="1:65" s="14" customFormat="1" ht="11.25">
      <c r="B145" s="211"/>
      <c r="C145" s="212"/>
      <c r="D145" s="194" t="s">
        <v>210</v>
      </c>
      <c r="E145" s="213" t="s">
        <v>19</v>
      </c>
      <c r="F145" s="214" t="s">
        <v>1584</v>
      </c>
      <c r="G145" s="212"/>
      <c r="H145" s="215">
        <v>46</v>
      </c>
      <c r="I145" s="216"/>
      <c r="J145" s="212"/>
      <c r="K145" s="212"/>
      <c r="L145" s="217"/>
      <c r="M145" s="218"/>
      <c r="N145" s="219"/>
      <c r="O145" s="219"/>
      <c r="P145" s="219"/>
      <c r="Q145" s="219"/>
      <c r="R145" s="219"/>
      <c r="S145" s="219"/>
      <c r="T145" s="220"/>
      <c r="AT145" s="221" t="s">
        <v>210</v>
      </c>
      <c r="AU145" s="221" t="s">
        <v>86</v>
      </c>
      <c r="AV145" s="14" t="s">
        <v>86</v>
      </c>
      <c r="AW145" s="14" t="s">
        <v>37</v>
      </c>
      <c r="AX145" s="14" t="s">
        <v>84</v>
      </c>
      <c r="AY145" s="221" t="s">
        <v>197</v>
      </c>
    </row>
    <row r="146" spans="1:65" s="2" customFormat="1" ht="24.2" customHeight="1">
      <c r="A146" s="37"/>
      <c r="B146" s="38"/>
      <c r="C146" s="181" t="s">
        <v>246</v>
      </c>
      <c r="D146" s="181" t="s">
        <v>199</v>
      </c>
      <c r="E146" s="182" t="s">
        <v>1334</v>
      </c>
      <c r="F146" s="183" t="s">
        <v>1335</v>
      </c>
      <c r="G146" s="184" t="s">
        <v>202</v>
      </c>
      <c r="H146" s="185">
        <v>46</v>
      </c>
      <c r="I146" s="186"/>
      <c r="J146" s="187">
        <f>ROUND(I146*H146,2)</f>
        <v>0</v>
      </c>
      <c r="K146" s="183" t="s">
        <v>469</v>
      </c>
      <c r="L146" s="42"/>
      <c r="M146" s="188" t="s">
        <v>19</v>
      </c>
      <c r="N146" s="189" t="s">
        <v>48</v>
      </c>
      <c r="O146" s="67"/>
      <c r="P146" s="190">
        <f>O146*H146</f>
        <v>0</v>
      </c>
      <c r="Q146" s="190">
        <v>0</v>
      </c>
      <c r="R146" s="190">
        <f>Q146*H146</f>
        <v>0</v>
      </c>
      <c r="S146" s="190">
        <v>0</v>
      </c>
      <c r="T146" s="191">
        <f>S146*H146</f>
        <v>0</v>
      </c>
      <c r="U146" s="37"/>
      <c r="V146" s="37"/>
      <c r="W146" s="37"/>
      <c r="X146" s="37"/>
      <c r="Y146" s="37"/>
      <c r="Z146" s="37"/>
      <c r="AA146" s="37"/>
      <c r="AB146" s="37"/>
      <c r="AC146" s="37"/>
      <c r="AD146" s="37"/>
      <c r="AE146" s="37"/>
      <c r="AR146" s="192" t="s">
        <v>204</v>
      </c>
      <c r="AT146" s="192" t="s">
        <v>199</v>
      </c>
      <c r="AU146" s="192" t="s">
        <v>86</v>
      </c>
      <c r="AY146" s="20" t="s">
        <v>197</v>
      </c>
      <c r="BE146" s="193">
        <f>IF(N146="základní",J146,0)</f>
        <v>0</v>
      </c>
      <c r="BF146" s="193">
        <f>IF(N146="snížená",J146,0)</f>
        <v>0</v>
      </c>
      <c r="BG146" s="193">
        <f>IF(N146="zákl. přenesená",J146,0)</f>
        <v>0</v>
      </c>
      <c r="BH146" s="193">
        <f>IF(N146="sníž. přenesená",J146,0)</f>
        <v>0</v>
      </c>
      <c r="BI146" s="193">
        <f>IF(N146="nulová",J146,0)</f>
        <v>0</v>
      </c>
      <c r="BJ146" s="20" t="s">
        <v>84</v>
      </c>
      <c r="BK146" s="193">
        <f>ROUND(I146*H146,2)</f>
        <v>0</v>
      </c>
      <c r="BL146" s="20" t="s">
        <v>204</v>
      </c>
      <c r="BM146" s="192" t="s">
        <v>1336</v>
      </c>
    </row>
    <row r="147" spans="1:65" s="2" customFormat="1" ht="19.5">
      <c r="A147" s="37"/>
      <c r="B147" s="38"/>
      <c r="C147" s="39"/>
      <c r="D147" s="194" t="s">
        <v>206</v>
      </c>
      <c r="E147" s="39"/>
      <c r="F147" s="195" t="s">
        <v>1335</v>
      </c>
      <c r="G147" s="39"/>
      <c r="H147" s="39"/>
      <c r="I147" s="196"/>
      <c r="J147" s="39"/>
      <c r="K147" s="39"/>
      <c r="L147" s="42"/>
      <c r="M147" s="197"/>
      <c r="N147" s="198"/>
      <c r="O147" s="67"/>
      <c r="P147" s="67"/>
      <c r="Q147" s="67"/>
      <c r="R147" s="67"/>
      <c r="S147" s="67"/>
      <c r="T147" s="68"/>
      <c r="U147" s="37"/>
      <c r="V147" s="37"/>
      <c r="W147" s="37"/>
      <c r="X147" s="37"/>
      <c r="Y147" s="37"/>
      <c r="Z147" s="37"/>
      <c r="AA147" s="37"/>
      <c r="AB147" s="37"/>
      <c r="AC147" s="37"/>
      <c r="AD147" s="37"/>
      <c r="AE147" s="37"/>
      <c r="AT147" s="20" t="s">
        <v>206</v>
      </c>
      <c r="AU147" s="20" t="s">
        <v>86</v>
      </c>
    </row>
    <row r="148" spans="1:65" s="13" customFormat="1" ht="22.5">
      <c r="B148" s="201"/>
      <c r="C148" s="202"/>
      <c r="D148" s="194" t="s">
        <v>210</v>
      </c>
      <c r="E148" s="203" t="s">
        <v>19</v>
      </c>
      <c r="F148" s="204" t="s">
        <v>1597</v>
      </c>
      <c r="G148" s="202"/>
      <c r="H148" s="203" t="s">
        <v>19</v>
      </c>
      <c r="I148" s="205"/>
      <c r="J148" s="202"/>
      <c r="K148" s="202"/>
      <c r="L148" s="206"/>
      <c r="M148" s="207"/>
      <c r="N148" s="208"/>
      <c r="O148" s="208"/>
      <c r="P148" s="208"/>
      <c r="Q148" s="208"/>
      <c r="R148" s="208"/>
      <c r="S148" s="208"/>
      <c r="T148" s="209"/>
      <c r="AT148" s="210" t="s">
        <v>210</v>
      </c>
      <c r="AU148" s="210" t="s">
        <v>86</v>
      </c>
      <c r="AV148" s="13" t="s">
        <v>84</v>
      </c>
      <c r="AW148" s="13" t="s">
        <v>37</v>
      </c>
      <c r="AX148" s="13" t="s">
        <v>77</v>
      </c>
      <c r="AY148" s="210" t="s">
        <v>197</v>
      </c>
    </row>
    <row r="149" spans="1:65" s="14" customFormat="1" ht="11.25">
      <c r="B149" s="211"/>
      <c r="C149" s="212"/>
      <c r="D149" s="194" t="s">
        <v>210</v>
      </c>
      <c r="E149" s="213" t="s">
        <v>19</v>
      </c>
      <c r="F149" s="214" t="s">
        <v>1584</v>
      </c>
      <c r="G149" s="212"/>
      <c r="H149" s="215">
        <v>46</v>
      </c>
      <c r="I149" s="216"/>
      <c r="J149" s="212"/>
      <c r="K149" s="212"/>
      <c r="L149" s="217"/>
      <c r="M149" s="218"/>
      <c r="N149" s="219"/>
      <c r="O149" s="219"/>
      <c r="P149" s="219"/>
      <c r="Q149" s="219"/>
      <c r="R149" s="219"/>
      <c r="S149" s="219"/>
      <c r="T149" s="220"/>
      <c r="AT149" s="221" t="s">
        <v>210</v>
      </c>
      <c r="AU149" s="221" t="s">
        <v>86</v>
      </c>
      <c r="AV149" s="14" t="s">
        <v>86</v>
      </c>
      <c r="AW149" s="14" t="s">
        <v>37</v>
      </c>
      <c r="AX149" s="14" t="s">
        <v>84</v>
      </c>
      <c r="AY149" s="221" t="s">
        <v>197</v>
      </c>
    </row>
    <row r="150" spans="1:65" s="2" customFormat="1" ht="16.5" customHeight="1">
      <c r="A150" s="37"/>
      <c r="B150" s="38"/>
      <c r="C150" s="237" t="s">
        <v>256</v>
      </c>
      <c r="D150" s="237" t="s">
        <v>452</v>
      </c>
      <c r="E150" s="238" t="s">
        <v>1338</v>
      </c>
      <c r="F150" s="239" t="s">
        <v>1339</v>
      </c>
      <c r="G150" s="240" t="s">
        <v>323</v>
      </c>
      <c r="H150" s="241">
        <v>4.226</v>
      </c>
      <c r="I150" s="242"/>
      <c r="J150" s="243">
        <f>ROUND(I150*H150,2)</f>
        <v>0</v>
      </c>
      <c r="K150" s="239" t="s">
        <v>203</v>
      </c>
      <c r="L150" s="244"/>
      <c r="M150" s="245" t="s">
        <v>19</v>
      </c>
      <c r="N150" s="246" t="s">
        <v>48</v>
      </c>
      <c r="O150" s="67"/>
      <c r="P150" s="190">
        <f>O150*H150</f>
        <v>0</v>
      </c>
      <c r="Q150" s="190">
        <v>1</v>
      </c>
      <c r="R150" s="190">
        <f>Q150*H150</f>
        <v>4.226</v>
      </c>
      <c r="S150" s="190">
        <v>0</v>
      </c>
      <c r="T150" s="191">
        <f>S150*H150</f>
        <v>0</v>
      </c>
      <c r="U150" s="37"/>
      <c r="V150" s="37"/>
      <c r="W150" s="37"/>
      <c r="X150" s="37"/>
      <c r="Y150" s="37"/>
      <c r="Z150" s="37"/>
      <c r="AA150" s="37"/>
      <c r="AB150" s="37"/>
      <c r="AC150" s="37"/>
      <c r="AD150" s="37"/>
      <c r="AE150" s="37"/>
      <c r="AR150" s="192" t="s">
        <v>265</v>
      </c>
      <c r="AT150" s="192" t="s">
        <v>452</v>
      </c>
      <c r="AU150" s="192" t="s">
        <v>86</v>
      </c>
      <c r="AY150" s="20" t="s">
        <v>197</v>
      </c>
      <c r="BE150" s="193">
        <f>IF(N150="základní",J150,0)</f>
        <v>0</v>
      </c>
      <c r="BF150" s="193">
        <f>IF(N150="snížená",J150,0)</f>
        <v>0</v>
      </c>
      <c r="BG150" s="193">
        <f>IF(N150="zákl. přenesená",J150,0)</f>
        <v>0</v>
      </c>
      <c r="BH150" s="193">
        <f>IF(N150="sníž. přenesená",J150,0)</f>
        <v>0</v>
      </c>
      <c r="BI150" s="193">
        <f>IF(N150="nulová",J150,0)</f>
        <v>0</v>
      </c>
      <c r="BJ150" s="20" t="s">
        <v>84</v>
      </c>
      <c r="BK150" s="193">
        <f>ROUND(I150*H150,2)</f>
        <v>0</v>
      </c>
      <c r="BL150" s="20" t="s">
        <v>204</v>
      </c>
      <c r="BM150" s="192" t="s">
        <v>1340</v>
      </c>
    </row>
    <row r="151" spans="1:65" s="2" customFormat="1" ht="11.25">
      <c r="A151" s="37"/>
      <c r="B151" s="38"/>
      <c r="C151" s="39"/>
      <c r="D151" s="194" t="s">
        <v>206</v>
      </c>
      <c r="E151" s="39"/>
      <c r="F151" s="195" t="s">
        <v>1339</v>
      </c>
      <c r="G151" s="39"/>
      <c r="H151" s="39"/>
      <c r="I151" s="196"/>
      <c r="J151" s="39"/>
      <c r="K151" s="39"/>
      <c r="L151" s="42"/>
      <c r="M151" s="197"/>
      <c r="N151" s="198"/>
      <c r="O151" s="67"/>
      <c r="P151" s="67"/>
      <c r="Q151" s="67"/>
      <c r="R151" s="67"/>
      <c r="S151" s="67"/>
      <c r="T151" s="68"/>
      <c r="U151" s="37"/>
      <c r="V151" s="37"/>
      <c r="W151" s="37"/>
      <c r="X151" s="37"/>
      <c r="Y151" s="37"/>
      <c r="Z151" s="37"/>
      <c r="AA151" s="37"/>
      <c r="AB151" s="37"/>
      <c r="AC151" s="37"/>
      <c r="AD151" s="37"/>
      <c r="AE151" s="37"/>
      <c r="AT151" s="20" t="s">
        <v>206</v>
      </c>
      <c r="AU151" s="20" t="s">
        <v>86</v>
      </c>
    </row>
    <row r="152" spans="1:65" s="13" customFormat="1" ht="11.25">
      <c r="B152" s="201"/>
      <c r="C152" s="202"/>
      <c r="D152" s="194" t="s">
        <v>210</v>
      </c>
      <c r="E152" s="203" t="s">
        <v>19</v>
      </c>
      <c r="F152" s="204" t="s">
        <v>1341</v>
      </c>
      <c r="G152" s="202"/>
      <c r="H152" s="203" t="s">
        <v>19</v>
      </c>
      <c r="I152" s="205"/>
      <c r="J152" s="202"/>
      <c r="K152" s="202"/>
      <c r="L152" s="206"/>
      <c r="M152" s="207"/>
      <c r="N152" s="208"/>
      <c r="O152" s="208"/>
      <c r="P152" s="208"/>
      <c r="Q152" s="208"/>
      <c r="R152" s="208"/>
      <c r="S152" s="208"/>
      <c r="T152" s="209"/>
      <c r="AT152" s="210" t="s">
        <v>210</v>
      </c>
      <c r="AU152" s="210" t="s">
        <v>86</v>
      </c>
      <c r="AV152" s="13" t="s">
        <v>84</v>
      </c>
      <c r="AW152" s="13" t="s">
        <v>37</v>
      </c>
      <c r="AX152" s="13" t="s">
        <v>77</v>
      </c>
      <c r="AY152" s="210" t="s">
        <v>197</v>
      </c>
    </row>
    <row r="153" spans="1:65" s="13" customFormat="1" ht="11.25">
      <c r="B153" s="201"/>
      <c r="C153" s="202"/>
      <c r="D153" s="194" t="s">
        <v>210</v>
      </c>
      <c r="E153" s="203" t="s">
        <v>19</v>
      </c>
      <c r="F153" s="204" t="s">
        <v>1342</v>
      </c>
      <c r="G153" s="202"/>
      <c r="H153" s="203" t="s">
        <v>19</v>
      </c>
      <c r="I153" s="205"/>
      <c r="J153" s="202"/>
      <c r="K153" s="202"/>
      <c r="L153" s="206"/>
      <c r="M153" s="207"/>
      <c r="N153" s="208"/>
      <c r="O153" s="208"/>
      <c r="P153" s="208"/>
      <c r="Q153" s="208"/>
      <c r="R153" s="208"/>
      <c r="S153" s="208"/>
      <c r="T153" s="209"/>
      <c r="AT153" s="210" t="s">
        <v>210</v>
      </c>
      <c r="AU153" s="210" t="s">
        <v>86</v>
      </c>
      <c r="AV153" s="13" t="s">
        <v>84</v>
      </c>
      <c r="AW153" s="13" t="s">
        <v>37</v>
      </c>
      <c r="AX153" s="13" t="s">
        <v>77</v>
      </c>
      <c r="AY153" s="210" t="s">
        <v>197</v>
      </c>
    </row>
    <row r="154" spans="1:65" s="14" customFormat="1" ht="11.25">
      <c r="B154" s="211"/>
      <c r="C154" s="212"/>
      <c r="D154" s="194" t="s">
        <v>210</v>
      </c>
      <c r="E154" s="213" t="s">
        <v>19</v>
      </c>
      <c r="F154" s="214" t="s">
        <v>1598</v>
      </c>
      <c r="G154" s="212"/>
      <c r="H154" s="215">
        <v>4.226</v>
      </c>
      <c r="I154" s="216"/>
      <c r="J154" s="212"/>
      <c r="K154" s="212"/>
      <c r="L154" s="217"/>
      <c r="M154" s="218"/>
      <c r="N154" s="219"/>
      <c r="O154" s="219"/>
      <c r="P154" s="219"/>
      <c r="Q154" s="219"/>
      <c r="R154" s="219"/>
      <c r="S154" s="219"/>
      <c r="T154" s="220"/>
      <c r="AT154" s="221" t="s">
        <v>210</v>
      </c>
      <c r="AU154" s="221" t="s">
        <v>86</v>
      </c>
      <c r="AV154" s="14" t="s">
        <v>86</v>
      </c>
      <c r="AW154" s="14" t="s">
        <v>37</v>
      </c>
      <c r="AX154" s="14" t="s">
        <v>84</v>
      </c>
      <c r="AY154" s="221" t="s">
        <v>197</v>
      </c>
    </row>
    <row r="155" spans="1:65" s="2" customFormat="1" ht="24.2" customHeight="1">
      <c r="A155" s="37"/>
      <c r="B155" s="38"/>
      <c r="C155" s="181" t="s">
        <v>265</v>
      </c>
      <c r="D155" s="181" t="s">
        <v>199</v>
      </c>
      <c r="E155" s="182" t="s">
        <v>536</v>
      </c>
      <c r="F155" s="183" t="s">
        <v>537</v>
      </c>
      <c r="G155" s="184" t="s">
        <v>202</v>
      </c>
      <c r="H155" s="185">
        <v>46</v>
      </c>
      <c r="I155" s="186"/>
      <c r="J155" s="187">
        <f>ROUND(I155*H155,2)</f>
        <v>0</v>
      </c>
      <c r="K155" s="183" t="s">
        <v>203</v>
      </c>
      <c r="L155" s="42"/>
      <c r="M155" s="188" t="s">
        <v>19</v>
      </c>
      <c r="N155" s="189" t="s">
        <v>48</v>
      </c>
      <c r="O155" s="67"/>
      <c r="P155" s="190">
        <f>O155*H155</f>
        <v>0</v>
      </c>
      <c r="Q155" s="190">
        <v>0</v>
      </c>
      <c r="R155" s="190">
        <f>Q155*H155</f>
        <v>0</v>
      </c>
      <c r="S155" s="190">
        <v>0</v>
      </c>
      <c r="T155" s="191">
        <f>S155*H155</f>
        <v>0</v>
      </c>
      <c r="U155" s="37"/>
      <c r="V155" s="37"/>
      <c r="W155" s="37"/>
      <c r="X155" s="37"/>
      <c r="Y155" s="37"/>
      <c r="Z155" s="37"/>
      <c r="AA155" s="37"/>
      <c r="AB155" s="37"/>
      <c r="AC155" s="37"/>
      <c r="AD155" s="37"/>
      <c r="AE155" s="37"/>
      <c r="AR155" s="192" t="s">
        <v>204</v>
      </c>
      <c r="AT155" s="192" t="s">
        <v>199</v>
      </c>
      <c r="AU155" s="192" t="s">
        <v>86</v>
      </c>
      <c r="AY155" s="20" t="s">
        <v>197</v>
      </c>
      <c r="BE155" s="193">
        <f>IF(N155="základní",J155,0)</f>
        <v>0</v>
      </c>
      <c r="BF155" s="193">
        <f>IF(N155="snížená",J155,0)</f>
        <v>0</v>
      </c>
      <c r="BG155" s="193">
        <f>IF(N155="zákl. přenesená",J155,0)</f>
        <v>0</v>
      </c>
      <c r="BH155" s="193">
        <f>IF(N155="sníž. přenesená",J155,0)</f>
        <v>0</v>
      </c>
      <c r="BI155" s="193">
        <f>IF(N155="nulová",J155,0)</f>
        <v>0</v>
      </c>
      <c r="BJ155" s="20" t="s">
        <v>84</v>
      </c>
      <c r="BK155" s="193">
        <f>ROUND(I155*H155,2)</f>
        <v>0</v>
      </c>
      <c r="BL155" s="20" t="s">
        <v>204</v>
      </c>
      <c r="BM155" s="192" t="s">
        <v>1599</v>
      </c>
    </row>
    <row r="156" spans="1:65" s="2" customFormat="1" ht="19.5">
      <c r="A156" s="37"/>
      <c r="B156" s="38"/>
      <c r="C156" s="39"/>
      <c r="D156" s="194" t="s">
        <v>206</v>
      </c>
      <c r="E156" s="39"/>
      <c r="F156" s="195" t="s">
        <v>539</v>
      </c>
      <c r="G156" s="39"/>
      <c r="H156" s="39"/>
      <c r="I156" s="196"/>
      <c r="J156" s="39"/>
      <c r="K156" s="39"/>
      <c r="L156" s="42"/>
      <c r="M156" s="197"/>
      <c r="N156" s="198"/>
      <c r="O156" s="67"/>
      <c r="P156" s="67"/>
      <c r="Q156" s="67"/>
      <c r="R156" s="67"/>
      <c r="S156" s="67"/>
      <c r="T156" s="68"/>
      <c r="U156" s="37"/>
      <c r="V156" s="37"/>
      <c r="W156" s="37"/>
      <c r="X156" s="37"/>
      <c r="Y156" s="37"/>
      <c r="Z156" s="37"/>
      <c r="AA156" s="37"/>
      <c r="AB156" s="37"/>
      <c r="AC156" s="37"/>
      <c r="AD156" s="37"/>
      <c r="AE156" s="37"/>
      <c r="AT156" s="20" t="s">
        <v>206</v>
      </c>
      <c r="AU156" s="20" t="s">
        <v>86</v>
      </c>
    </row>
    <row r="157" spans="1:65" s="2" customFormat="1" ht="11.25">
      <c r="A157" s="37"/>
      <c r="B157" s="38"/>
      <c r="C157" s="39"/>
      <c r="D157" s="199" t="s">
        <v>208</v>
      </c>
      <c r="E157" s="39"/>
      <c r="F157" s="200" t="s">
        <v>540</v>
      </c>
      <c r="G157" s="39"/>
      <c r="H157" s="39"/>
      <c r="I157" s="196"/>
      <c r="J157" s="39"/>
      <c r="K157" s="39"/>
      <c r="L157" s="42"/>
      <c r="M157" s="197"/>
      <c r="N157" s="198"/>
      <c r="O157" s="67"/>
      <c r="P157" s="67"/>
      <c r="Q157" s="67"/>
      <c r="R157" s="67"/>
      <c r="S157" s="67"/>
      <c r="T157" s="68"/>
      <c r="U157" s="37"/>
      <c r="V157" s="37"/>
      <c r="W157" s="37"/>
      <c r="X157" s="37"/>
      <c r="Y157" s="37"/>
      <c r="Z157" s="37"/>
      <c r="AA157" s="37"/>
      <c r="AB157" s="37"/>
      <c r="AC157" s="37"/>
      <c r="AD157" s="37"/>
      <c r="AE157" s="37"/>
      <c r="AT157" s="20" t="s">
        <v>208</v>
      </c>
      <c r="AU157" s="20" t="s">
        <v>86</v>
      </c>
    </row>
    <row r="158" spans="1:65" s="13" customFormat="1" ht="22.5">
      <c r="B158" s="201"/>
      <c r="C158" s="202"/>
      <c r="D158" s="194" t="s">
        <v>210</v>
      </c>
      <c r="E158" s="203" t="s">
        <v>19</v>
      </c>
      <c r="F158" s="204" t="s">
        <v>1600</v>
      </c>
      <c r="G158" s="202"/>
      <c r="H158" s="203" t="s">
        <v>19</v>
      </c>
      <c r="I158" s="205"/>
      <c r="J158" s="202"/>
      <c r="K158" s="202"/>
      <c r="L158" s="206"/>
      <c r="M158" s="207"/>
      <c r="N158" s="208"/>
      <c r="O158" s="208"/>
      <c r="P158" s="208"/>
      <c r="Q158" s="208"/>
      <c r="R158" s="208"/>
      <c r="S158" s="208"/>
      <c r="T158" s="209"/>
      <c r="AT158" s="210" t="s">
        <v>210</v>
      </c>
      <c r="AU158" s="210" t="s">
        <v>86</v>
      </c>
      <c r="AV158" s="13" t="s">
        <v>84</v>
      </c>
      <c r="AW158" s="13" t="s">
        <v>37</v>
      </c>
      <c r="AX158" s="13" t="s">
        <v>77</v>
      </c>
      <c r="AY158" s="210" t="s">
        <v>197</v>
      </c>
    </row>
    <row r="159" spans="1:65" s="13" customFormat="1" ht="11.25">
      <c r="B159" s="201"/>
      <c r="C159" s="202"/>
      <c r="D159" s="194" t="s">
        <v>210</v>
      </c>
      <c r="E159" s="203" t="s">
        <v>19</v>
      </c>
      <c r="F159" s="204" t="s">
        <v>1346</v>
      </c>
      <c r="G159" s="202"/>
      <c r="H159" s="203" t="s">
        <v>19</v>
      </c>
      <c r="I159" s="205"/>
      <c r="J159" s="202"/>
      <c r="K159" s="202"/>
      <c r="L159" s="206"/>
      <c r="M159" s="207"/>
      <c r="N159" s="208"/>
      <c r="O159" s="208"/>
      <c r="P159" s="208"/>
      <c r="Q159" s="208"/>
      <c r="R159" s="208"/>
      <c r="S159" s="208"/>
      <c r="T159" s="209"/>
      <c r="AT159" s="210" t="s">
        <v>210</v>
      </c>
      <c r="AU159" s="210" t="s">
        <v>86</v>
      </c>
      <c r="AV159" s="13" t="s">
        <v>84</v>
      </c>
      <c r="AW159" s="13" t="s">
        <v>37</v>
      </c>
      <c r="AX159" s="13" t="s">
        <v>77</v>
      </c>
      <c r="AY159" s="210" t="s">
        <v>197</v>
      </c>
    </row>
    <row r="160" spans="1:65" s="14" customFormat="1" ht="11.25">
      <c r="B160" s="211"/>
      <c r="C160" s="212"/>
      <c r="D160" s="194" t="s">
        <v>210</v>
      </c>
      <c r="E160" s="213" t="s">
        <v>19</v>
      </c>
      <c r="F160" s="214" t="s">
        <v>1584</v>
      </c>
      <c r="G160" s="212"/>
      <c r="H160" s="215">
        <v>46</v>
      </c>
      <c r="I160" s="216"/>
      <c r="J160" s="212"/>
      <c r="K160" s="212"/>
      <c r="L160" s="217"/>
      <c r="M160" s="218"/>
      <c r="N160" s="219"/>
      <c r="O160" s="219"/>
      <c r="P160" s="219"/>
      <c r="Q160" s="219"/>
      <c r="R160" s="219"/>
      <c r="S160" s="219"/>
      <c r="T160" s="220"/>
      <c r="AT160" s="221" t="s">
        <v>210</v>
      </c>
      <c r="AU160" s="221" t="s">
        <v>86</v>
      </c>
      <c r="AV160" s="14" t="s">
        <v>86</v>
      </c>
      <c r="AW160" s="14" t="s">
        <v>37</v>
      </c>
      <c r="AX160" s="14" t="s">
        <v>84</v>
      </c>
      <c r="AY160" s="221" t="s">
        <v>197</v>
      </c>
    </row>
    <row r="161" spans="1:65" s="2" customFormat="1" ht="24.2" customHeight="1">
      <c r="A161" s="37"/>
      <c r="B161" s="38"/>
      <c r="C161" s="237" t="s">
        <v>273</v>
      </c>
      <c r="D161" s="237" t="s">
        <v>452</v>
      </c>
      <c r="E161" s="238" t="s">
        <v>1347</v>
      </c>
      <c r="F161" s="239" t="s">
        <v>1348</v>
      </c>
      <c r="G161" s="240" t="s">
        <v>323</v>
      </c>
      <c r="H161" s="241">
        <v>7.02</v>
      </c>
      <c r="I161" s="242"/>
      <c r="J161" s="243">
        <f>ROUND(I161*H161,2)</f>
        <v>0</v>
      </c>
      <c r="K161" s="239" t="s">
        <v>217</v>
      </c>
      <c r="L161" s="244"/>
      <c r="M161" s="245" t="s">
        <v>19</v>
      </c>
      <c r="N161" s="246" t="s">
        <v>48</v>
      </c>
      <c r="O161" s="67"/>
      <c r="P161" s="190">
        <f>O161*H161</f>
        <v>0</v>
      </c>
      <c r="Q161" s="190">
        <v>1</v>
      </c>
      <c r="R161" s="190">
        <f>Q161*H161</f>
        <v>7.02</v>
      </c>
      <c r="S161" s="190">
        <v>0</v>
      </c>
      <c r="T161" s="191">
        <f>S161*H161</f>
        <v>0</v>
      </c>
      <c r="U161" s="37"/>
      <c r="V161" s="37"/>
      <c r="W161" s="37"/>
      <c r="X161" s="37"/>
      <c r="Y161" s="37"/>
      <c r="Z161" s="37"/>
      <c r="AA161" s="37"/>
      <c r="AB161" s="37"/>
      <c r="AC161" s="37"/>
      <c r="AD161" s="37"/>
      <c r="AE161" s="37"/>
      <c r="AR161" s="192" t="s">
        <v>265</v>
      </c>
      <c r="AT161" s="192" t="s">
        <v>452</v>
      </c>
      <c r="AU161" s="192" t="s">
        <v>86</v>
      </c>
      <c r="AY161" s="20" t="s">
        <v>197</v>
      </c>
      <c r="BE161" s="193">
        <f>IF(N161="základní",J161,0)</f>
        <v>0</v>
      </c>
      <c r="BF161" s="193">
        <f>IF(N161="snížená",J161,0)</f>
        <v>0</v>
      </c>
      <c r="BG161" s="193">
        <f>IF(N161="zákl. přenesená",J161,0)</f>
        <v>0</v>
      </c>
      <c r="BH161" s="193">
        <f>IF(N161="sníž. přenesená",J161,0)</f>
        <v>0</v>
      </c>
      <c r="BI161" s="193">
        <f>IF(N161="nulová",J161,0)</f>
        <v>0</v>
      </c>
      <c r="BJ161" s="20" t="s">
        <v>84</v>
      </c>
      <c r="BK161" s="193">
        <f>ROUND(I161*H161,2)</f>
        <v>0</v>
      </c>
      <c r="BL161" s="20" t="s">
        <v>204</v>
      </c>
      <c r="BM161" s="192" t="s">
        <v>1601</v>
      </c>
    </row>
    <row r="162" spans="1:65" s="2" customFormat="1" ht="11.25">
      <c r="A162" s="37"/>
      <c r="B162" s="38"/>
      <c r="C162" s="39"/>
      <c r="D162" s="194" t="s">
        <v>206</v>
      </c>
      <c r="E162" s="39"/>
      <c r="F162" s="195" t="s">
        <v>1348</v>
      </c>
      <c r="G162" s="39"/>
      <c r="H162" s="39"/>
      <c r="I162" s="196"/>
      <c r="J162" s="39"/>
      <c r="K162" s="39"/>
      <c r="L162" s="42"/>
      <c r="M162" s="197"/>
      <c r="N162" s="198"/>
      <c r="O162" s="67"/>
      <c r="P162" s="67"/>
      <c r="Q162" s="67"/>
      <c r="R162" s="67"/>
      <c r="S162" s="67"/>
      <c r="T162" s="68"/>
      <c r="U162" s="37"/>
      <c r="V162" s="37"/>
      <c r="W162" s="37"/>
      <c r="X162" s="37"/>
      <c r="Y162" s="37"/>
      <c r="Z162" s="37"/>
      <c r="AA162" s="37"/>
      <c r="AB162" s="37"/>
      <c r="AC162" s="37"/>
      <c r="AD162" s="37"/>
      <c r="AE162" s="37"/>
      <c r="AT162" s="20" t="s">
        <v>206</v>
      </c>
      <c r="AU162" s="20" t="s">
        <v>86</v>
      </c>
    </row>
    <row r="163" spans="1:65" s="13" customFormat="1" ht="22.5">
      <c r="B163" s="201"/>
      <c r="C163" s="202"/>
      <c r="D163" s="194" t="s">
        <v>210</v>
      </c>
      <c r="E163" s="203" t="s">
        <v>19</v>
      </c>
      <c r="F163" s="204" t="s">
        <v>1351</v>
      </c>
      <c r="G163" s="202"/>
      <c r="H163" s="203" t="s">
        <v>19</v>
      </c>
      <c r="I163" s="205"/>
      <c r="J163" s="202"/>
      <c r="K163" s="202"/>
      <c r="L163" s="206"/>
      <c r="M163" s="207"/>
      <c r="N163" s="208"/>
      <c r="O163" s="208"/>
      <c r="P163" s="208"/>
      <c r="Q163" s="208"/>
      <c r="R163" s="208"/>
      <c r="S163" s="208"/>
      <c r="T163" s="209"/>
      <c r="AT163" s="210" t="s">
        <v>210</v>
      </c>
      <c r="AU163" s="210" t="s">
        <v>86</v>
      </c>
      <c r="AV163" s="13" t="s">
        <v>84</v>
      </c>
      <c r="AW163" s="13" t="s">
        <v>37</v>
      </c>
      <c r="AX163" s="13" t="s">
        <v>77</v>
      </c>
      <c r="AY163" s="210" t="s">
        <v>197</v>
      </c>
    </row>
    <row r="164" spans="1:65" s="13" customFormat="1" ht="11.25">
      <c r="B164" s="201"/>
      <c r="C164" s="202"/>
      <c r="D164" s="194" t="s">
        <v>210</v>
      </c>
      <c r="E164" s="203" t="s">
        <v>19</v>
      </c>
      <c r="F164" s="204" t="s">
        <v>1352</v>
      </c>
      <c r="G164" s="202"/>
      <c r="H164" s="203" t="s">
        <v>19</v>
      </c>
      <c r="I164" s="205"/>
      <c r="J164" s="202"/>
      <c r="K164" s="202"/>
      <c r="L164" s="206"/>
      <c r="M164" s="207"/>
      <c r="N164" s="208"/>
      <c r="O164" s="208"/>
      <c r="P164" s="208"/>
      <c r="Q164" s="208"/>
      <c r="R164" s="208"/>
      <c r="S164" s="208"/>
      <c r="T164" s="209"/>
      <c r="AT164" s="210" t="s">
        <v>210</v>
      </c>
      <c r="AU164" s="210" t="s">
        <v>86</v>
      </c>
      <c r="AV164" s="13" t="s">
        <v>84</v>
      </c>
      <c r="AW164" s="13" t="s">
        <v>37</v>
      </c>
      <c r="AX164" s="13" t="s">
        <v>77</v>
      </c>
      <c r="AY164" s="210" t="s">
        <v>197</v>
      </c>
    </row>
    <row r="165" spans="1:65" s="14" customFormat="1" ht="11.25">
      <c r="B165" s="211"/>
      <c r="C165" s="212"/>
      <c r="D165" s="194" t="s">
        <v>210</v>
      </c>
      <c r="E165" s="213" t="s">
        <v>19</v>
      </c>
      <c r="F165" s="214" t="s">
        <v>1602</v>
      </c>
      <c r="G165" s="212"/>
      <c r="H165" s="215">
        <v>7.02</v>
      </c>
      <c r="I165" s="216"/>
      <c r="J165" s="212"/>
      <c r="K165" s="212"/>
      <c r="L165" s="217"/>
      <c r="M165" s="218"/>
      <c r="N165" s="219"/>
      <c r="O165" s="219"/>
      <c r="P165" s="219"/>
      <c r="Q165" s="219"/>
      <c r="R165" s="219"/>
      <c r="S165" s="219"/>
      <c r="T165" s="220"/>
      <c r="AT165" s="221" t="s">
        <v>210</v>
      </c>
      <c r="AU165" s="221" t="s">
        <v>86</v>
      </c>
      <c r="AV165" s="14" t="s">
        <v>86</v>
      </c>
      <c r="AW165" s="14" t="s">
        <v>37</v>
      </c>
      <c r="AX165" s="14" t="s">
        <v>84</v>
      </c>
      <c r="AY165" s="221" t="s">
        <v>197</v>
      </c>
    </row>
    <row r="166" spans="1:65" s="2" customFormat="1" ht="33" customHeight="1">
      <c r="A166" s="37"/>
      <c r="B166" s="38"/>
      <c r="C166" s="181" t="s">
        <v>277</v>
      </c>
      <c r="D166" s="181" t="s">
        <v>199</v>
      </c>
      <c r="E166" s="182" t="s">
        <v>1354</v>
      </c>
      <c r="F166" s="183" t="s">
        <v>1355</v>
      </c>
      <c r="G166" s="184" t="s">
        <v>884</v>
      </c>
      <c r="H166" s="185">
        <v>565</v>
      </c>
      <c r="I166" s="186"/>
      <c r="J166" s="187">
        <f>ROUND(I166*H166,2)</f>
        <v>0</v>
      </c>
      <c r="K166" s="183" t="s">
        <v>203</v>
      </c>
      <c r="L166" s="42"/>
      <c r="M166" s="188" t="s">
        <v>19</v>
      </c>
      <c r="N166" s="189" t="s">
        <v>48</v>
      </c>
      <c r="O166" s="67"/>
      <c r="P166" s="190">
        <f>O166*H166</f>
        <v>0</v>
      </c>
      <c r="Q166" s="190">
        <v>0</v>
      </c>
      <c r="R166" s="190">
        <f>Q166*H166</f>
        <v>0</v>
      </c>
      <c r="S166" s="190">
        <v>0</v>
      </c>
      <c r="T166" s="191">
        <f>S166*H166</f>
        <v>0</v>
      </c>
      <c r="U166" s="37"/>
      <c r="V166" s="37"/>
      <c r="W166" s="37"/>
      <c r="X166" s="37"/>
      <c r="Y166" s="37"/>
      <c r="Z166" s="37"/>
      <c r="AA166" s="37"/>
      <c r="AB166" s="37"/>
      <c r="AC166" s="37"/>
      <c r="AD166" s="37"/>
      <c r="AE166" s="37"/>
      <c r="AR166" s="192" t="s">
        <v>204</v>
      </c>
      <c r="AT166" s="192" t="s">
        <v>199</v>
      </c>
      <c r="AU166" s="192" t="s">
        <v>86</v>
      </c>
      <c r="AY166" s="20" t="s">
        <v>197</v>
      </c>
      <c r="BE166" s="193">
        <f>IF(N166="základní",J166,0)</f>
        <v>0</v>
      </c>
      <c r="BF166" s="193">
        <f>IF(N166="snížená",J166,0)</f>
        <v>0</v>
      </c>
      <c r="BG166" s="193">
        <f>IF(N166="zákl. přenesená",J166,0)</f>
        <v>0</v>
      </c>
      <c r="BH166" s="193">
        <f>IF(N166="sníž. přenesená",J166,0)</f>
        <v>0</v>
      </c>
      <c r="BI166" s="193">
        <f>IF(N166="nulová",J166,0)</f>
        <v>0</v>
      </c>
      <c r="BJ166" s="20" t="s">
        <v>84</v>
      </c>
      <c r="BK166" s="193">
        <f>ROUND(I166*H166,2)</f>
        <v>0</v>
      </c>
      <c r="BL166" s="20" t="s">
        <v>204</v>
      </c>
      <c r="BM166" s="192" t="s">
        <v>1356</v>
      </c>
    </row>
    <row r="167" spans="1:65" s="2" customFormat="1" ht="19.5">
      <c r="A167" s="37"/>
      <c r="B167" s="38"/>
      <c r="C167" s="39"/>
      <c r="D167" s="194" t="s">
        <v>206</v>
      </c>
      <c r="E167" s="39"/>
      <c r="F167" s="195" t="s">
        <v>1357</v>
      </c>
      <c r="G167" s="39"/>
      <c r="H167" s="39"/>
      <c r="I167" s="196"/>
      <c r="J167" s="39"/>
      <c r="K167" s="39"/>
      <c r="L167" s="42"/>
      <c r="M167" s="197"/>
      <c r="N167" s="198"/>
      <c r="O167" s="67"/>
      <c r="P167" s="67"/>
      <c r="Q167" s="67"/>
      <c r="R167" s="67"/>
      <c r="S167" s="67"/>
      <c r="T167" s="68"/>
      <c r="U167" s="37"/>
      <c r="V167" s="37"/>
      <c r="W167" s="37"/>
      <c r="X167" s="37"/>
      <c r="Y167" s="37"/>
      <c r="Z167" s="37"/>
      <c r="AA167" s="37"/>
      <c r="AB167" s="37"/>
      <c r="AC167" s="37"/>
      <c r="AD167" s="37"/>
      <c r="AE167" s="37"/>
      <c r="AT167" s="20" t="s">
        <v>206</v>
      </c>
      <c r="AU167" s="20" t="s">
        <v>86</v>
      </c>
    </row>
    <row r="168" spans="1:65" s="2" customFormat="1" ht="11.25">
      <c r="A168" s="37"/>
      <c r="B168" s="38"/>
      <c r="C168" s="39"/>
      <c r="D168" s="199" t="s">
        <v>208</v>
      </c>
      <c r="E168" s="39"/>
      <c r="F168" s="200" t="s">
        <v>1358</v>
      </c>
      <c r="G168" s="39"/>
      <c r="H168" s="39"/>
      <c r="I168" s="196"/>
      <c r="J168" s="39"/>
      <c r="K168" s="39"/>
      <c r="L168" s="42"/>
      <c r="M168" s="197"/>
      <c r="N168" s="198"/>
      <c r="O168" s="67"/>
      <c r="P168" s="67"/>
      <c r="Q168" s="67"/>
      <c r="R168" s="67"/>
      <c r="S168" s="67"/>
      <c r="T168" s="68"/>
      <c r="U168" s="37"/>
      <c r="V168" s="37"/>
      <c r="W168" s="37"/>
      <c r="X168" s="37"/>
      <c r="Y168" s="37"/>
      <c r="Z168" s="37"/>
      <c r="AA168" s="37"/>
      <c r="AB168" s="37"/>
      <c r="AC168" s="37"/>
      <c r="AD168" s="37"/>
      <c r="AE168" s="37"/>
      <c r="AT168" s="20" t="s">
        <v>208</v>
      </c>
      <c r="AU168" s="20" t="s">
        <v>86</v>
      </c>
    </row>
    <row r="169" spans="1:65" s="13" customFormat="1" ht="22.5">
      <c r="B169" s="201"/>
      <c r="C169" s="202"/>
      <c r="D169" s="194" t="s">
        <v>210</v>
      </c>
      <c r="E169" s="203" t="s">
        <v>19</v>
      </c>
      <c r="F169" s="204" t="s">
        <v>1359</v>
      </c>
      <c r="G169" s="202"/>
      <c r="H169" s="203" t="s">
        <v>19</v>
      </c>
      <c r="I169" s="205"/>
      <c r="J169" s="202"/>
      <c r="K169" s="202"/>
      <c r="L169" s="206"/>
      <c r="M169" s="207"/>
      <c r="N169" s="208"/>
      <c r="O169" s="208"/>
      <c r="P169" s="208"/>
      <c r="Q169" s="208"/>
      <c r="R169" s="208"/>
      <c r="S169" s="208"/>
      <c r="T169" s="209"/>
      <c r="AT169" s="210" t="s">
        <v>210</v>
      </c>
      <c r="AU169" s="210" t="s">
        <v>86</v>
      </c>
      <c r="AV169" s="13" t="s">
        <v>84</v>
      </c>
      <c r="AW169" s="13" t="s">
        <v>37</v>
      </c>
      <c r="AX169" s="13" t="s">
        <v>77</v>
      </c>
      <c r="AY169" s="210" t="s">
        <v>197</v>
      </c>
    </row>
    <row r="170" spans="1:65" s="14" customFormat="1" ht="11.25">
      <c r="B170" s="211"/>
      <c r="C170" s="212"/>
      <c r="D170" s="194" t="s">
        <v>210</v>
      </c>
      <c r="E170" s="213" t="s">
        <v>19</v>
      </c>
      <c r="F170" s="214" t="s">
        <v>1603</v>
      </c>
      <c r="G170" s="212"/>
      <c r="H170" s="215">
        <v>265</v>
      </c>
      <c r="I170" s="216"/>
      <c r="J170" s="212"/>
      <c r="K170" s="212"/>
      <c r="L170" s="217"/>
      <c r="M170" s="218"/>
      <c r="N170" s="219"/>
      <c r="O170" s="219"/>
      <c r="P170" s="219"/>
      <c r="Q170" s="219"/>
      <c r="R170" s="219"/>
      <c r="S170" s="219"/>
      <c r="T170" s="220"/>
      <c r="AT170" s="221" t="s">
        <v>210</v>
      </c>
      <c r="AU170" s="221" t="s">
        <v>86</v>
      </c>
      <c r="AV170" s="14" t="s">
        <v>86</v>
      </c>
      <c r="AW170" s="14" t="s">
        <v>37</v>
      </c>
      <c r="AX170" s="14" t="s">
        <v>77</v>
      </c>
      <c r="AY170" s="221" t="s">
        <v>197</v>
      </c>
    </row>
    <row r="171" spans="1:65" s="13" customFormat="1" ht="22.5">
      <c r="B171" s="201"/>
      <c r="C171" s="202"/>
      <c r="D171" s="194" t="s">
        <v>210</v>
      </c>
      <c r="E171" s="203" t="s">
        <v>19</v>
      </c>
      <c r="F171" s="204" t="s">
        <v>1490</v>
      </c>
      <c r="G171" s="202"/>
      <c r="H171" s="203" t="s">
        <v>19</v>
      </c>
      <c r="I171" s="205"/>
      <c r="J171" s="202"/>
      <c r="K171" s="202"/>
      <c r="L171" s="206"/>
      <c r="M171" s="207"/>
      <c r="N171" s="208"/>
      <c r="O171" s="208"/>
      <c r="P171" s="208"/>
      <c r="Q171" s="208"/>
      <c r="R171" s="208"/>
      <c r="S171" s="208"/>
      <c r="T171" s="209"/>
      <c r="AT171" s="210" t="s">
        <v>210</v>
      </c>
      <c r="AU171" s="210" t="s">
        <v>86</v>
      </c>
      <c r="AV171" s="13" t="s">
        <v>84</v>
      </c>
      <c r="AW171" s="13" t="s">
        <v>37</v>
      </c>
      <c r="AX171" s="13" t="s">
        <v>77</v>
      </c>
      <c r="AY171" s="210" t="s">
        <v>197</v>
      </c>
    </row>
    <row r="172" spans="1:65" s="14" customFormat="1" ht="11.25">
      <c r="B172" s="211"/>
      <c r="C172" s="212"/>
      <c r="D172" s="194" t="s">
        <v>210</v>
      </c>
      <c r="E172" s="213" t="s">
        <v>19</v>
      </c>
      <c r="F172" s="214" t="s">
        <v>1491</v>
      </c>
      <c r="G172" s="212"/>
      <c r="H172" s="215">
        <v>300</v>
      </c>
      <c r="I172" s="216"/>
      <c r="J172" s="212"/>
      <c r="K172" s="212"/>
      <c r="L172" s="217"/>
      <c r="M172" s="218"/>
      <c r="N172" s="219"/>
      <c r="O172" s="219"/>
      <c r="P172" s="219"/>
      <c r="Q172" s="219"/>
      <c r="R172" s="219"/>
      <c r="S172" s="219"/>
      <c r="T172" s="220"/>
      <c r="AT172" s="221" t="s">
        <v>210</v>
      </c>
      <c r="AU172" s="221" t="s">
        <v>86</v>
      </c>
      <c r="AV172" s="14" t="s">
        <v>86</v>
      </c>
      <c r="AW172" s="14" t="s">
        <v>37</v>
      </c>
      <c r="AX172" s="14" t="s">
        <v>77</v>
      </c>
      <c r="AY172" s="221" t="s">
        <v>197</v>
      </c>
    </row>
    <row r="173" spans="1:65" s="15" customFormat="1" ht="11.25">
      <c r="B173" s="223"/>
      <c r="C173" s="224"/>
      <c r="D173" s="194" t="s">
        <v>210</v>
      </c>
      <c r="E173" s="225" t="s">
        <v>19</v>
      </c>
      <c r="F173" s="226" t="s">
        <v>295</v>
      </c>
      <c r="G173" s="224"/>
      <c r="H173" s="227">
        <v>565</v>
      </c>
      <c r="I173" s="228"/>
      <c r="J173" s="224"/>
      <c r="K173" s="224"/>
      <c r="L173" s="229"/>
      <c r="M173" s="230"/>
      <c r="N173" s="231"/>
      <c r="O173" s="231"/>
      <c r="P173" s="231"/>
      <c r="Q173" s="231"/>
      <c r="R173" s="231"/>
      <c r="S173" s="231"/>
      <c r="T173" s="232"/>
      <c r="AT173" s="233" t="s">
        <v>210</v>
      </c>
      <c r="AU173" s="233" t="s">
        <v>86</v>
      </c>
      <c r="AV173" s="15" t="s">
        <v>204</v>
      </c>
      <c r="AW173" s="15" t="s">
        <v>37</v>
      </c>
      <c r="AX173" s="15" t="s">
        <v>84</v>
      </c>
      <c r="AY173" s="233" t="s">
        <v>197</v>
      </c>
    </row>
    <row r="174" spans="1:65" s="2" customFormat="1" ht="24.2" customHeight="1">
      <c r="A174" s="37"/>
      <c r="B174" s="38"/>
      <c r="C174" s="181" t="s">
        <v>287</v>
      </c>
      <c r="D174" s="181" t="s">
        <v>199</v>
      </c>
      <c r="E174" s="182" t="s">
        <v>1368</v>
      </c>
      <c r="F174" s="183" t="s">
        <v>1369</v>
      </c>
      <c r="G174" s="184" t="s">
        <v>202</v>
      </c>
      <c r="H174" s="185">
        <v>46</v>
      </c>
      <c r="I174" s="186"/>
      <c r="J174" s="187">
        <f>ROUND(I174*H174,2)</f>
        <v>0</v>
      </c>
      <c r="K174" s="183" t="s">
        <v>203</v>
      </c>
      <c r="L174" s="42"/>
      <c r="M174" s="188" t="s">
        <v>19</v>
      </c>
      <c r="N174" s="189" t="s">
        <v>48</v>
      </c>
      <c r="O174" s="67"/>
      <c r="P174" s="190">
        <f>O174*H174</f>
        <v>0</v>
      </c>
      <c r="Q174" s="190">
        <v>0</v>
      </c>
      <c r="R174" s="190">
        <f>Q174*H174</f>
        <v>0</v>
      </c>
      <c r="S174" s="190">
        <v>0</v>
      </c>
      <c r="T174" s="191">
        <f>S174*H174</f>
        <v>0</v>
      </c>
      <c r="U174" s="37"/>
      <c r="V174" s="37"/>
      <c r="W174" s="37"/>
      <c r="X174" s="37"/>
      <c r="Y174" s="37"/>
      <c r="Z174" s="37"/>
      <c r="AA174" s="37"/>
      <c r="AB174" s="37"/>
      <c r="AC174" s="37"/>
      <c r="AD174" s="37"/>
      <c r="AE174" s="37"/>
      <c r="AR174" s="192" t="s">
        <v>204</v>
      </c>
      <c r="AT174" s="192" t="s">
        <v>199</v>
      </c>
      <c r="AU174" s="192" t="s">
        <v>86</v>
      </c>
      <c r="AY174" s="20" t="s">
        <v>197</v>
      </c>
      <c r="BE174" s="193">
        <f>IF(N174="základní",J174,0)</f>
        <v>0</v>
      </c>
      <c r="BF174" s="193">
        <f>IF(N174="snížená",J174,0)</f>
        <v>0</v>
      </c>
      <c r="BG174" s="193">
        <f>IF(N174="zákl. přenesená",J174,0)</f>
        <v>0</v>
      </c>
      <c r="BH174" s="193">
        <f>IF(N174="sníž. přenesená",J174,0)</f>
        <v>0</v>
      </c>
      <c r="BI174" s="193">
        <f>IF(N174="nulová",J174,0)</f>
        <v>0</v>
      </c>
      <c r="BJ174" s="20" t="s">
        <v>84</v>
      </c>
      <c r="BK174" s="193">
        <f>ROUND(I174*H174,2)</f>
        <v>0</v>
      </c>
      <c r="BL174" s="20" t="s">
        <v>204</v>
      </c>
      <c r="BM174" s="192" t="s">
        <v>1370</v>
      </c>
    </row>
    <row r="175" spans="1:65" s="2" customFormat="1" ht="19.5">
      <c r="A175" s="37"/>
      <c r="B175" s="38"/>
      <c r="C175" s="39"/>
      <c r="D175" s="194" t="s">
        <v>206</v>
      </c>
      <c r="E175" s="39"/>
      <c r="F175" s="195" t="s">
        <v>1371</v>
      </c>
      <c r="G175" s="39"/>
      <c r="H175" s="39"/>
      <c r="I175" s="196"/>
      <c r="J175" s="39"/>
      <c r="K175" s="39"/>
      <c r="L175" s="42"/>
      <c r="M175" s="197"/>
      <c r="N175" s="198"/>
      <c r="O175" s="67"/>
      <c r="P175" s="67"/>
      <c r="Q175" s="67"/>
      <c r="R175" s="67"/>
      <c r="S175" s="67"/>
      <c r="T175" s="68"/>
      <c r="U175" s="37"/>
      <c r="V175" s="37"/>
      <c r="W175" s="37"/>
      <c r="X175" s="37"/>
      <c r="Y175" s="37"/>
      <c r="Z175" s="37"/>
      <c r="AA175" s="37"/>
      <c r="AB175" s="37"/>
      <c r="AC175" s="37"/>
      <c r="AD175" s="37"/>
      <c r="AE175" s="37"/>
      <c r="AT175" s="20" t="s">
        <v>206</v>
      </c>
      <c r="AU175" s="20" t="s">
        <v>86</v>
      </c>
    </row>
    <row r="176" spans="1:65" s="2" customFormat="1" ht="11.25">
      <c r="A176" s="37"/>
      <c r="B176" s="38"/>
      <c r="C176" s="39"/>
      <c r="D176" s="199" t="s">
        <v>208</v>
      </c>
      <c r="E176" s="39"/>
      <c r="F176" s="200" t="s">
        <v>1372</v>
      </c>
      <c r="G176" s="39"/>
      <c r="H176" s="39"/>
      <c r="I176" s="196"/>
      <c r="J176" s="39"/>
      <c r="K176" s="39"/>
      <c r="L176" s="42"/>
      <c r="M176" s="197"/>
      <c r="N176" s="198"/>
      <c r="O176" s="67"/>
      <c r="P176" s="67"/>
      <c r="Q176" s="67"/>
      <c r="R176" s="67"/>
      <c r="S176" s="67"/>
      <c r="T176" s="68"/>
      <c r="U176" s="37"/>
      <c r="V176" s="37"/>
      <c r="W176" s="37"/>
      <c r="X176" s="37"/>
      <c r="Y176" s="37"/>
      <c r="Z176" s="37"/>
      <c r="AA176" s="37"/>
      <c r="AB176" s="37"/>
      <c r="AC176" s="37"/>
      <c r="AD176" s="37"/>
      <c r="AE176" s="37"/>
      <c r="AT176" s="20" t="s">
        <v>208</v>
      </c>
      <c r="AU176" s="20" t="s">
        <v>86</v>
      </c>
    </row>
    <row r="177" spans="1:65" s="13" customFormat="1" ht="11.25">
      <c r="B177" s="201"/>
      <c r="C177" s="202"/>
      <c r="D177" s="194" t="s">
        <v>210</v>
      </c>
      <c r="E177" s="203" t="s">
        <v>19</v>
      </c>
      <c r="F177" s="204" t="s">
        <v>1604</v>
      </c>
      <c r="G177" s="202"/>
      <c r="H177" s="203" t="s">
        <v>19</v>
      </c>
      <c r="I177" s="205"/>
      <c r="J177" s="202"/>
      <c r="K177" s="202"/>
      <c r="L177" s="206"/>
      <c r="M177" s="207"/>
      <c r="N177" s="208"/>
      <c r="O177" s="208"/>
      <c r="P177" s="208"/>
      <c r="Q177" s="208"/>
      <c r="R177" s="208"/>
      <c r="S177" s="208"/>
      <c r="T177" s="209"/>
      <c r="AT177" s="210" t="s">
        <v>210</v>
      </c>
      <c r="AU177" s="210" t="s">
        <v>86</v>
      </c>
      <c r="AV177" s="13" t="s">
        <v>84</v>
      </c>
      <c r="AW177" s="13" t="s">
        <v>37</v>
      </c>
      <c r="AX177" s="13" t="s">
        <v>77</v>
      </c>
      <c r="AY177" s="210" t="s">
        <v>197</v>
      </c>
    </row>
    <row r="178" spans="1:65" s="14" customFormat="1" ht="11.25">
      <c r="B178" s="211"/>
      <c r="C178" s="212"/>
      <c r="D178" s="194" t="s">
        <v>210</v>
      </c>
      <c r="E178" s="213" t="s">
        <v>19</v>
      </c>
      <c r="F178" s="214" t="s">
        <v>1584</v>
      </c>
      <c r="G178" s="212"/>
      <c r="H178" s="215">
        <v>46</v>
      </c>
      <c r="I178" s="216"/>
      <c r="J178" s="212"/>
      <c r="K178" s="212"/>
      <c r="L178" s="217"/>
      <c r="M178" s="218"/>
      <c r="N178" s="219"/>
      <c r="O178" s="219"/>
      <c r="P178" s="219"/>
      <c r="Q178" s="219"/>
      <c r="R178" s="219"/>
      <c r="S178" s="219"/>
      <c r="T178" s="220"/>
      <c r="AT178" s="221" t="s">
        <v>210</v>
      </c>
      <c r="AU178" s="221" t="s">
        <v>86</v>
      </c>
      <c r="AV178" s="14" t="s">
        <v>86</v>
      </c>
      <c r="AW178" s="14" t="s">
        <v>37</v>
      </c>
      <c r="AX178" s="14" t="s">
        <v>84</v>
      </c>
      <c r="AY178" s="221" t="s">
        <v>197</v>
      </c>
    </row>
    <row r="179" spans="1:65" s="2" customFormat="1" ht="16.5" customHeight="1">
      <c r="A179" s="37"/>
      <c r="B179" s="38"/>
      <c r="C179" s="181" t="s">
        <v>8</v>
      </c>
      <c r="D179" s="181" t="s">
        <v>199</v>
      </c>
      <c r="E179" s="182" t="s">
        <v>1493</v>
      </c>
      <c r="F179" s="183" t="s">
        <v>1494</v>
      </c>
      <c r="G179" s="184" t="s">
        <v>884</v>
      </c>
      <c r="H179" s="185">
        <v>300</v>
      </c>
      <c r="I179" s="186"/>
      <c r="J179" s="187">
        <f>ROUND(I179*H179,2)</f>
        <v>0</v>
      </c>
      <c r="K179" s="183" t="s">
        <v>203</v>
      </c>
      <c r="L179" s="42"/>
      <c r="M179" s="188" t="s">
        <v>19</v>
      </c>
      <c r="N179" s="189" t="s">
        <v>48</v>
      </c>
      <c r="O179" s="67"/>
      <c r="P179" s="190">
        <f>O179*H179</f>
        <v>0</v>
      </c>
      <c r="Q179" s="190">
        <v>0</v>
      </c>
      <c r="R179" s="190">
        <f>Q179*H179</f>
        <v>0</v>
      </c>
      <c r="S179" s="190">
        <v>0</v>
      </c>
      <c r="T179" s="191">
        <f>S179*H179</f>
        <v>0</v>
      </c>
      <c r="U179" s="37"/>
      <c r="V179" s="37"/>
      <c r="W179" s="37"/>
      <c r="X179" s="37"/>
      <c r="Y179" s="37"/>
      <c r="Z179" s="37"/>
      <c r="AA179" s="37"/>
      <c r="AB179" s="37"/>
      <c r="AC179" s="37"/>
      <c r="AD179" s="37"/>
      <c r="AE179" s="37"/>
      <c r="AR179" s="192" t="s">
        <v>204</v>
      </c>
      <c r="AT179" s="192" t="s">
        <v>199</v>
      </c>
      <c r="AU179" s="192" t="s">
        <v>86</v>
      </c>
      <c r="AY179" s="20" t="s">
        <v>197</v>
      </c>
      <c r="BE179" s="193">
        <f>IF(N179="základní",J179,0)</f>
        <v>0</v>
      </c>
      <c r="BF179" s="193">
        <f>IF(N179="snížená",J179,0)</f>
        <v>0</v>
      </c>
      <c r="BG179" s="193">
        <f>IF(N179="zákl. přenesená",J179,0)</f>
        <v>0</v>
      </c>
      <c r="BH179" s="193">
        <f>IF(N179="sníž. přenesená",J179,0)</f>
        <v>0</v>
      </c>
      <c r="BI179" s="193">
        <f>IF(N179="nulová",J179,0)</f>
        <v>0</v>
      </c>
      <c r="BJ179" s="20" t="s">
        <v>84</v>
      </c>
      <c r="BK179" s="193">
        <f>ROUND(I179*H179,2)</f>
        <v>0</v>
      </c>
      <c r="BL179" s="20" t="s">
        <v>204</v>
      </c>
      <c r="BM179" s="192" t="s">
        <v>1495</v>
      </c>
    </row>
    <row r="180" spans="1:65" s="2" customFormat="1" ht="19.5">
      <c r="A180" s="37"/>
      <c r="B180" s="38"/>
      <c r="C180" s="39"/>
      <c r="D180" s="194" t="s">
        <v>206</v>
      </c>
      <c r="E180" s="39"/>
      <c r="F180" s="195" t="s">
        <v>1496</v>
      </c>
      <c r="G180" s="39"/>
      <c r="H180" s="39"/>
      <c r="I180" s="196"/>
      <c r="J180" s="39"/>
      <c r="K180" s="39"/>
      <c r="L180" s="42"/>
      <c r="M180" s="197"/>
      <c r="N180" s="198"/>
      <c r="O180" s="67"/>
      <c r="P180" s="67"/>
      <c r="Q180" s="67"/>
      <c r="R180" s="67"/>
      <c r="S180" s="67"/>
      <c r="T180" s="68"/>
      <c r="U180" s="37"/>
      <c r="V180" s="37"/>
      <c r="W180" s="37"/>
      <c r="X180" s="37"/>
      <c r="Y180" s="37"/>
      <c r="Z180" s="37"/>
      <c r="AA180" s="37"/>
      <c r="AB180" s="37"/>
      <c r="AC180" s="37"/>
      <c r="AD180" s="37"/>
      <c r="AE180" s="37"/>
      <c r="AT180" s="20" t="s">
        <v>206</v>
      </c>
      <c r="AU180" s="20" t="s">
        <v>86</v>
      </c>
    </row>
    <row r="181" spans="1:65" s="2" customFormat="1" ht="11.25">
      <c r="A181" s="37"/>
      <c r="B181" s="38"/>
      <c r="C181" s="39"/>
      <c r="D181" s="199" t="s">
        <v>208</v>
      </c>
      <c r="E181" s="39"/>
      <c r="F181" s="200" t="s">
        <v>1497</v>
      </c>
      <c r="G181" s="39"/>
      <c r="H181" s="39"/>
      <c r="I181" s="196"/>
      <c r="J181" s="39"/>
      <c r="K181" s="39"/>
      <c r="L181" s="42"/>
      <c r="M181" s="197"/>
      <c r="N181" s="198"/>
      <c r="O181" s="67"/>
      <c r="P181" s="67"/>
      <c r="Q181" s="67"/>
      <c r="R181" s="67"/>
      <c r="S181" s="67"/>
      <c r="T181" s="68"/>
      <c r="U181" s="37"/>
      <c r="V181" s="37"/>
      <c r="W181" s="37"/>
      <c r="X181" s="37"/>
      <c r="Y181" s="37"/>
      <c r="Z181" s="37"/>
      <c r="AA181" s="37"/>
      <c r="AB181" s="37"/>
      <c r="AC181" s="37"/>
      <c r="AD181" s="37"/>
      <c r="AE181" s="37"/>
      <c r="AT181" s="20" t="s">
        <v>208</v>
      </c>
      <c r="AU181" s="20" t="s">
        <v>86</v>
      </c>
    </row>
    <row r="182" spans="1:65" s="13" customFormat="1" ht="11.25">
      <c r="B182" s="201"/>
      <c r="C182" s="202"/>
      <c r="D182" s="194" t="s">
        <v>210</v>
      </c>
      <c r="E182" s="203" t="s">
        <v>19</v>
      </c>
      <c r="F182" s="204" t="s">
        <v>1498</v>
      </c>
      <c r="G182" s="202"/>
      <c r="H182" s="203" t="s">
        <v>19</v>
      </c>
      <c r="I182" s="205"/>
      <c r="J182" s="202"/>
      <c r="K182" s="202"/>
      <c r="L182" s="206"/>
      <c r="M182" s="207"/>
      <c r="N182" s="208"/>
      <c r="O182" s="208"/>
      <c r="P182" s="208"/>
      <c r="Q182" s="208"/>
      <c r="R182" s="208"/>
      <c r="S182" s="208"/>
      <c r="T182" s="209"/>
      <c r="AT182" s="210" t="s">
        <v>210</v>
      </c>
      <c r="AU182" s="210" t="s">
        <v>86</v>
      </c>
      <c r="AV182" s="13" t="s">
        <v>84</v>
      </c>
      <c r="AW182" s="13" t="s">
        <v>37</v>
      </c>
      <c r="AX182" s="13" t="s">
        <v>77</v>
      </c>
      <c r="AY182" s="210" t="s">
        <v>197</v>
      </c>
    </row>
    <row r="183" spans="1:65" s="14" customFormat="1" ht="11.25">
      <c r="B183" s="211"/>
      <c r="C183" s="212"/>
      <c r="D183" s="194" t="s">
        <v>210</v>
      </c>
      <c r="E183" s="213" t="s">
        <v>19</v>
      </c>
      <c r="F183" s="214" t="s">
        <v>1499</v>
      </c>
      <c r="G183" s="212"/>
      <c r="H183" s="215">
        <v>300</v>
      </c>
      <c r="I183" s="216"/>
      <c r="J183" s="212"/>
      <c r="K183" s="212"/>
      <c r="L183" s="217"/>
      <c r="M183" s="218"/>
      <c r="N183" s="219"/>
      <c r="O183" s="219"/>
      <c r="P183" s="219"/>
      <c r="Q183" s="219"/>
      <c r="R183" s="219"/>
      <c r="S183" s="219"/>
      <c r="T183" s="220"/>
      <c r="AT183" s="221" t="s">
        <v>210</v>
      </c>
      <c r="AU183" s="221" t="s">
        <v>86</v>
      </c>
      <c r="AV183" s="14" t="s">
        <v>86</v>
      </c>
      <c r="AW183" s="14" t="s">
        <v>37</v>
      </c>
      <c r="AX183" s="14" t="s">
        <v>84</v>
      </c>
      <c r="AY183" s="221" t="s">
        <v>197</v>
      </c>
    </row>
    <row r="184" spans="1:65" s="2" customFormat="1" ht="24.2" customHeight="1">
      <c r="A184" s="37"/>
      <c r="B184" s="38"/>
      <c r="C184" s="181" t="s">
        <v>303</v>
      </c>
      <c r="D184" s="181" t="s">
        <v>199</v>
      </c>
      <c r="E184" s="182" t="s">
        <v>1374</v>
      </c>
      <c r="F184" s="183" t="s">
        <v>1375</v>
      </c>
      <c r="G184" s="184" t="s">
        <v>884</v>
      </c>
      <c r="H184" s="185">
        <v>265</v>
      </c>
      <c r="I184" s="186"/>
      <c r="J184" s="187">
        <f>ROUND(I184*H184,2)</f>
        <v>0</v>
      </c>
      <c r="K184" s="183" t="s">
        <v>203</v>
      </c>
      <c r="L184" s="42"/>
      <c r="M184" s="188" t="s">
        <v>19</v>
      </c>
      <c r="N184" s="189" t="s">
        <v>48</v>
      </c>
      <c r="O184" s="67"/>
      <c r="P184" s="190">
        <f>O184*H184</f>
        <v>0</v>
      </c>
      <c r="Q184" s="190">
        <v>0</v>
      </c>
      <c r="R184" s="190">
        <f>Q184*H184</f>
        <v>0</v>
      </c>
      <c r="S184" s="190">
        <v>0</v>
      </c>
      <c r="T184" s="191">
        <f>S184*H184</f>
        <v>0</v>
      </c>
      <c r="U184" s="37"/>
      <c r="V184" s="37"/>
      <c r="W184" s="37"/>
      <c r="X184" s="37"/>
      <c r="Y184" s="37"/>
      <c r="Z184" s="37"/>
      <c r="AA184" s="37"/>
      <c r="AB184" s="37"/>
      <c r="AC184" s="37"/>
      <c r="AD184" s="37"/>
      <c r="AE184" s="37"/>
      <c r="AR184" s="192" t="s">
        <v>204</v>
      </c>
      <c r="AT184" s="192" t="s">
        <v>199</v>
      </c>
      <c r="AU184" s="192" t="s">
        <v>86</v>
      </c>
      <c r="AY184" s="20" t="s">
        <v>197</v>
      </c>
      <c r="BE184" s="193">
        <f>IF(N184="základní",J184,0)</f>
        <v>0</v>
      </c>
      <c r="BF184" s="193">
        <f>IF(N184="snížená",J184,0)</f>
        <v>0</v>
      </c>
      <c r="BG184" s="193">
        <f>IF(N184="zákl. přenesená",J184,0)</f>
        <v>0</v>
      </c>
      <c r="BH184" s="193">
        <f>IF(N184="sníž. přenesená",J184,0)</f>
        <v>0</v>
      </c>
      <c r="BI184" s="193">
        <f>IF(N184="nulová",J184,0)</f>
        <v>0</v>
      </c>
      <c r="BJ184" s="20" t="s">
        <v>84</v>
      </c>
      <c r="BK184" s="193">
        <f>ROUND(I184*H184,2)</f>
        <v>0</v>
      </c>
      <c r="BL184" s="20" t="s">
        <v>204</v>
      </c>
      <c r="BM184" s="192" t="s">
        <v>1376</v>
      </c>
    </row>
    <row r="185" spans="1:65" s="2" customFormat="1" ht="29.25">
      <c r="A185" s="37"/>
      <c r="B185" s="38"/>
      <c r="C185" s="39"/>
      <c r="D185" s="194" t="s">
        <v>206</v>
      </c>
      <c r="E185" s="39"/>
      <c r="F185" s="195" t="s">
        <v>1377</v>
      </c>
      <c r="G185" s="39"/>
      <c r="H185" s="39"/>
      <c r="I185" s="196"/>
      <c r="J185" s="39"/>
      <c r="K185" s="39"/>
      <c r="L185" s="42"/>
      <c r="M185" s="197"/>
      <c r="N185" s="198"/>
      <c r="O185" s="67"/>
      <c r="P185" s="67"/>
      <c r="Q185" s="67"/>
      <c r="R185" s="67"/>
      <c r="S185" s="67"/>
      <c r="T185" s="68"/>
      <c r="U185" s="37"/>
      <c r="V185" s="37"/>
      <c r="W185" s="37"/>
      <c r="X185" s="37"/>
      <c r="Y185" s="37"/>
      <c r="Z185" s="37"/>
      <c r="AA185" s="37"/>
      <c r="AB185" s="37"/>
      <c r="AC185" s="37"/>
      <c r="AD185" s="37"/>
      <c r="AE185" s="37"/>
      <c r="AT185" s="20" t="s">
        <v>206</v>
      </c>
      <c r="AU185" s="20" t="s">
        <v>86</v>
      </c>
    </row>
    <row r="186" spans="1:65" s="2" customFormat="1" ht="11.25">
      <c r="A186" s="37"/>
      <c r="B186" s="38"/>
      <c r="C186" s="39"/>
      <c r="D186" s="199" t="s">
        <v>208</v>
      </c>
      <c r="E186" s="39"/>
      <c r="F186" s="200" t="s">
        <v>1378</v>
      </c>
      <c r="G186" s="39"/>
      <c r="H186" s="39"/>
      <c r="I186" s="196"/>
      <c r="J186" s="39"/>
      <c r="K186" s="39"/>
      <c r="L186" s="42"/>
      <c r="M186" s="197"/>
      <c r="N186" s="198"/>
      <c r="O186" s="67"/>
      <c r="P186" s="67"/>
      <c r="Q186" s="67"/>
      <c r="R186" s="67"/>
      <c r="S186" s="67"/>
      <c r="T186" s="68"/>
      <c r="U186" s="37"/>
      <c r="V186" s="37"/>
      <c r="W186" s="37"/>
      <c r="X186" s="37"/>
      <c r="Y186" s="37"/>
      <c r="Z186" s="37"/>
      <c r="AA186" s="37"/>
      <c r="AB186" s="37"/>
      <c r="AC186" s="37"/>
      <c r="AD186" s="37"/>
      <c r="AE186" s="37"/>
      <c r="AT186" s="20" t="s">
        <v>208</v>
      </c>
      <c r="AU186" s="20" t="s">
        <v>86</v>
      </c>
    </row>
    <row r="187" spans="1:65" s="13" customFormat="1" ht="11.25">
      <c r="B187" s="201"/>
      <c r="C187" s="202"/>
      <c r="D187" s="194" t="s">
        <v>210</v>
      </c>
      <c r="E187" s="203" t="s">
        <v>19</v>
      </c>
      <c r="F187" s="204" t="s">
        <v>1605</v>
      </c>
      <c r="G187" s="202"/>
      <c r="H187" s="203" t="s">
        <v>19</v>
      </c>
      <c r="I187" s="205"/>
      <c r="J187" s="202"/>
      <c r="K187" s="202"/>
      <c r="L187" s="206"/>
      <c r="M187" s="207"/>
      <c r="N187" s="208"/>
      <c r="O187" s="208"/>
      <c r="P187" s="208"/>
      <c r="Q187" s="208"/>
      <c r="R187" s="208"/>
      <c r="S187" s="208"/>
      <c r="T187" s="209"/>
      <c r="AT187" s="210" t="s">
        <v>210</v>
      </c>
      <c r="AU187" s="210" t="s">
        <v>86</v>
      </c>
      <c r="AV187" s="13" t="s">
        <v>84</v>
      </c>
      <c r="AW187" s="13" t="s">
        <v>37</v>
      </c>
      <c r="AX187" s="13" t="s">
        <v>77</v>
      </c>
      <c r="AY187" s="210" t="s">
        <v>197</v>
      </c>
    </row>
    <row r="188" spans="1:65" s="14" customFormat="1" ht="11.25">
      <c r="B188" s="211"/>
      <c r="C188" s="212"/>
      <c r="D188" s="194" t="s">
        <v>210</v>
      </c>
      <c r="E188" s="213" t="s">
        <v>19</v>
      </c>
      <c r="F188" s="214" t="s">
        <v>1606</v>
      </c>
      <c r="G188" s="212"/>
      <c r="H188" s="215">
        <v>265</v>
      </c>
      <c r="I188" s="216"/>
      <c r="J188" s="212"/>
      <c r="K188" s="212"/>
      <c r="L188" s="217"/>
      <c r="M188" s="218"/>
      <c r="N188" s="219"/>
      <c r="O188" s="219"/>
      <c r="P188" s="219"/>
      <c r="Q188" s="219"/>
      <c r="R188" s="219"/>
      <c r="S188" s="219"/>
      <c r="T188" s="220"/>
      <c r="AT188" s="221" t="s">
        <v>210</v>
      </c>
      <c r="AU188" s="221" t="s">
        <v>86</v>
      </c>
      <c r="AV188" s="14" t="s">
        <v>86</v>
      </c>
      <c r="AW188" s="14" t="s">
        <v>37</v>
      </c>
      <c r="AX188" s="14" t="s">
        <v>84</v>
      </c>
      <c r="AY188" s="221" t="s">
        <v>197</v>
      </c>
    </row>
    <row r="189" spans="1:65" s="2" customFormat="1" ht="21.75" customHeight="1">
      <c r="A189" s="37"/>
      <c r="B189" s="38"/>
      <c r="C189" s="181" t="s">
        <v>310</v>
      </c>
      <c r="D189" s="181" t="s">
        <v>199</v>
      </c>
      <c r="E189" s="182" t="s">
        <v>1380</v>
      </c>
      <c r="F189" s="183" t="s">
        <v>1381</v>
      </c>
      <c r="G189" s="184" t="s">
        <v>202</v>
      </c>
      <c r="H189" s="185">
        <v>46</v>
      </c>
      <c r="I189" s="186"/>
      <c r="J189" s="187">
        <f>ROUND(I189*H189,2)</f>
        <v>0</v>
      </c>
      <c r="K189" s="183" t="s">
        <v>203</v>
      </c>
      <c r="L189" s="42"/>
      <c r="M189" s="188" t="s">
        <v>19</v>
      </c>
      <c r="N189" s="189" t="s">
        <v>48</v>
      </c>
      <c r="O189" s="67"/>
      <c r="P189" s="190">
        <f>O189*H189</f>
        <v>0</v>
      </c>
      <c r="Q189" s="190">
        <v>0</v>
      </c>
      <c r="R189" s="190">
        <f>Q189*H189</f>
        <v>0</v>
      </c>
      <c r="S189" s="190">
        <v>0</v>
      </c>
      <c r="T189" s="191">
        <f>S189*H189</f>
        <v>0</v>
      </c>
      <c r="U189" s="37"/>
      <c r="V189" s="37"/>
      <c r="W189" s="37"/>
      <c r="X189" s="37"/>
      <c r="Y189" s="37"/>
      <c r="Z189" s="37"/>
      <c r="AA189" s="37"/>
      <c r="AB189" s="37"/>
      <c r="AC189" s="37"/>
      <c r="AD189" s="37"/>
      <c r="AE189" s="37"/>
      <c r="AR189" s="192" t="s">
        <v>204</v>
      </c>
      <c r="AT189" s="192" t="s">
        <v>199</v>
      </c>
      <c r="AU189" s="192" t="s">
        <v>86</v>
      </c>
      <c r="AY189" s="20" t="s">
        <v>197</v>
      </c>
      <c r="BE189" s="193">
        <f>IF(N189="základní",J189,0)</f>
        <v>0</v>
      </c>
      <c r="BF189" s="193">
        <f>IF(N189="snížená",J189,0)</f>
        <v>0</v>
      </c>
      <c r="BG189" s="193">
        <f>IF(N189="zákl. přenesená",J189,0)</f>
        <v>0</v>
      </c>
      <c r="BH189" s="193">
        <f>IF(N189="sníž. přenesená",J189,0)</f>
        <v>0</v>
      </c>
      <c r="BI189" s="193">
        <f>IF(N189="nulová",J189,0)</f>
        <v>0</v>
      </c>
      <c r="BJ189" s="20" t="s">
        <v>84</v>
      </c>
      <c r="BK189" s="193">
        <f>ROUND(I189*H189,2)</f>
        <v>0</v>
      </c>
      <c r="BL189" s="20" t="s">
        <v>204</v>
      </c>
      <c r="BM189" s="192" t="s">
        <v>1607</v>
      </c>
    </row>
    <row r="190" spans="1:65" s="2" customFormat="1" ht="11.25">
      <c r="A190" s="37"/>
      <c r="B190" s="38"/>
      <c r="C190" s="39"/>
      <c r="D190" s="194" t="s">
        <v>206</v>
      </c>
      <c r="E190" s="39"/>
      <c r="F190" s="195" t="s">
        <v>1383</v>
      </c>
      <c r="G190" s="39"/>
      <c r="H190" s="39"/>
      <c r="I190" s="196"/>
      <c r="J190" s="39"/>
      <c r="K190" s="39"/>
      <c r="L190" s="42"/>
      <c r="M190" s="197"/>
      <c r="N190" s="198"/>
      <c r="O190" s="67"/>
      <c r="P190" s="67"/>
      <c r="Q190" s="67"/>
      <c r="R190" s="67"/>
      <c r="S190" s="67"/>
      <c r="T190" s="68"/>
      <c r="U190" s="37"/>
      <c r="V190" s="37"/>
      <c r="W190" s="37"/>
      <c r="X190" s="37"/>
      <c r="Y190" s="37"/>
      <c r="Z190" s="37"/>
      <c r="AA190" s="37"/>
      <c r="AB190" s="37"/>
      <c r="AC190" s="37"/>
      <c r="AD190" s="37"/>
      <c r="AE190" s="37"/>
      <c r="AT190" s="20" t="s">
        <v>206</v>
      </c>
      <c r="AU190" s="20" t="s">
        <v>86</v>
      </c>
    </row>
    <row r="191" spans="1:65" s="2" customFormat="1" ht="11.25">
      <c r="A191" s="37"/>
      <c r="B191" s="38"/>
      <c r="C191" s="39"/>
      <c r="D191" s="199" t="s">
        <v>208</v>
      </c>
      <c r="E191" s="39"/>
      <c r="F191" s="200" t="s">
        <v>1384</v>
      </c>
      <c r="G191" s="39"/>
      <c r="H191" s="39"/>
      <c r="I191" s="196"/>
      <c r="J191" s="39"/>
      <c r="K191" s="39"/>
      <c r="L191" s="42"/>
      <c r="M191" s="197"/>
      <c r="N191" s="198"/>
      <c r="O191" s="67"/>
      <c r="P191" s="67"/>
      <c r="Q191" s="67"/>
      <c r="R191" s="67"/>
      <c r="S191" s="67"/>
      <c r="T191" s="68"/>
      <c r="U191" s="37"/>
      <c r="V191" s="37"/>
      <c r="W191" s="37"/>
      <c r="X191" s="37"/>
      <c r="Y191" s="37"/>
      <c r="Z191" s="37"/>
      <c r="AA191" s="37"/>
      <c r="AB191" s="37"/>
      <c r="AC191" s="37"/>
      <c r="AD191" s="37"/>
      <c r="AE191" s="37"/>
      <c r="AT191" s="20" t="s">
        <v>208</v>
      </c>
      <c r="AU191" s="20" t="s">
        <v>86</v>
      </c>
    </row>
    <row r="192" spans="1:65" s="13" customFormat="1" ht="22.5">
      <c r="B192" s="201"/>
      <c r="C192" s="202"/>
      <c r="D192" s="194" t="s">
        <v>210</v>
      </c>
      <c r="E192" s="203" t="s">
        <v>19</v>
      </c>
      <c r="F192" s="204" t="s">
        <v>1608</v>
      </c>
      <c r="G192" s="202"/>
      <c r="H192" s="203" t="s">
        <v>19</v>
      </c>
      <c r="I192" s="205"/>
      <c r="J192" s="202"/>
      <c r="K192" s="202"/>
      <c r="L192" s="206"/>
      <c r="M192" s="207"/>
      <c r="N192" s="208"/>
      <c r="O192" s="208"/>
      <c r="P192" s="208"/>
      <c r="Q192" s="208"/>
      <c r="R192" s="208"/>
      <c r="S192" s="208"/>
      <c r="T192" s="209"/>
      <c r="AT192" s="210" t="s">
        <v>210</v>
      </c>
      <c r="AU192" s="210" t="s">
        <v>86</v>
      </c>
      <c r="AV192" s="13" t="s">
        <v>84</v>
      </c>
      <c r="AW192" s="13" t="s">
        <v>37</v>
      </c>
      <c r="AX192" s="13" t="s">
        <v>77</v>
      </c>
      <c r="AY192" s="210" t="s">
        <v>197</v>
      </c>
    </row>
    <row r="193" spans="1:65" s="14" customFormat="1" ht="11.25">
      <c r="B193" s="211"/>
      <c r="C193" s="212"/>
      <c r="D193" s="194" t="s">
        <v>210</v>
      </c>
      <c r="E193" s="213" t="s">
        <v>19</v>
      </c>
      <c r="F193" s="214" t="s">
        <v>1584</v>
      </c>
      <c r="G193" s="212"/>
      <c r="H193" s="215">
        <v>46</v>
      </c>
      <c r="I193" s="216"/>
      <c r="J193" s="212"/>
      <c r="K193" s="212"/>
      <c r="L193" s="217"/>
      <c r="M193" s="218"/>
      <c r="N193" s="219"/>
      <c r="O193" s="219"/>
      <c r="P193" s="219"/>
      <c r="Q193" s="219"/>
      <c r="R193" s="219"/>
      <c r="S193" s="219"/>
      <c r="T193" s="220"/>
      <c r="AT193" s="221" t="s">
        <v>210</v>
      </c>
      <c r="AU193" s="221" t="s">
        <v>86</v>
      </c>
      <c r="AV193" s="14" t="s">
        <v>86</v>
      </c>
      <c r="AW193" s="14" t="s">
        <v>37</v>
      </c>
      <c r="AX193" s="14" t="s">
        <v>84</v>
      </c>
      <c r="AY193" s="221" t="s">
        <v>197</v>
      </c>
    </row>
    <row r="194" spans="1:65" s="2" customFormat="1" ht="24.2" customHeight="1">
      <c r="A194" s="37"/>
      <c r="B194" s="38"/>
      <c r="C194" s="181" t="s">
        <v>320</v>
      </c>
      <c r="D194" s="181" t="s">
        <v>199</v>
      </c>
      <c r="E194" s="182" t="s">
        <v>1386</v>
      </c>
      <c r="F194" s="183" t="s">
        <v>1387</v>
      </c>
      <c r="G194" s="184" t="s">
        <v>202</v>
      </c>
      <c r="H194" s="185">
        <v>46</v>
      </c>
      <c r="I194" s="186"/>
      <c r="J194" s="187">
        <f>ROUND(I194*H194,2)</f>
        <v>0</v>
      </c>
      <c r="K194" s="183" t="s">
        <v>203</v>
      </c>
      <c r="L194" s="42"/>
      <c r="M194" s="188" t="s">
        <v>19</v>
      </c>
      <c r="N194" s="189" t="s">
        <v>48</v>
      </c>
      <c r="O194" s="67"/>
      <c r="P194" s="190">
        <f>O194*H194</f>
        <v>0</v>
      </c>
      <c r="Q194" s="190">
        <v>0</v>
      </c>
      <c r="R194" s="190">
        <f>Q194*H194</f>
        <v>0</v>
      </c>
      <c r="S194" s="190">
        <v>0</v>
      </c>
      <c r="T194" s="191">
        <f>S194*H194</f>
        <v>0</v>
      </c>
      <c r="U194" s="37"/>
      <c r="V194" s="37"/>
      <c r="W194" s="37"/>
      <c r="X194" s="37"/>
      <c r="Y194" s="37"/>
      <c r="Z194" s="37"/>
      <c r="AA194" s="37"/>
      <c r="AB194" s="37"/>
      <c r="AC194" s="37"/>
      <c r="AD194" s="37"/>
      <c r="AE194" s="37"/>
      <c r="AR194" s="192" t="s">
        <v>204</v>
      </c>
      <c r="AT194" s="192" t="s">
        <v>199</v>
      </c>
      <c r="AU194" s="192" t="s">
        <v>86</v>
      </c>
      <c r="AY194" s="20" t="s">
        <v>197</v>
      </c>
      <c r="BE194" s="193">
        <f>IF(N194="základní",J194,0)</f>
        <v>0</v>
      </c>
      <c r="BF194" s="193">
        <f>IF(N194="snížená",J194,0)</f>
        <v>0</v>
      </c>
      <c r="BG194" s="193">
        <f>IF(N194="zákl. přenesená",J194,0)</f>
        <v>0</v>
      </c>
      <c r="BH194" s="193">
        <f>IF(N194="sníž. přenesená",J194,0)</f>
        <v>0</v>
      </c>
      <c r="BI194" s="193">
        <f>IF(N194="nulová",J194,0)</f>
        <v>0</v>
      </c>
      <c r="BJ194" s="20" t="s">
        <v>84</v>
      </c>
      <c r="BK194" s="193">
        <f>ROUND(I194*H194,2)</f>
        <v>0</v>
      </c>
      <c r="BL194" s="20" t="s">
        <v>204</v>
      </c>
      <c r="BM194" s="192" t="s">
        <v>1609</v>
      </c>
    </row>
    <row r="195" spans="1:65" s="2" customFormat="1" ht="19.5">
      <c r="A195" s="37"/>
      <c r="B195" s="38"/>
      <c r="C195" s="39"/>
      <c r="D195" s="194" t="s">
        <v>206</v>
      </c>
      <c r="E195" s="39"/>
      <c r="F195" s="195" t="s">
        <v>1389</v>
      </c>
      <c r="G195" s="39"/>
      <c r="H195" s="39"/>
      <c r="I195" s="196"/>
      <c r="J195" s="39"/>
      <c r="K195" s="39"/>
      <c r="L195" s="42"/>
      <c r="M195" s="197"/>
      <c r="N195" s="198"/>
      <c r="O195" s="67"/>
      <c r="P195" s="67"/>
      <c r="Q195" s="67"/>
      <c r="R195" s="67"/>
      <c r="S195" s="67"/>
      <c r="T195" s="68"/>
      <c r="U195" s="37"/>
      <c r="V195" s="37"/>
      <c r="W195" s="37"/>
      <c r="X195" s="37"/>
      <c r="Y195" s="37"/>
      <c r="Z195" s="37"/>
      <c r="AA195" s="37"/>
      <c r="AB195" s="37"/>
      <c r="AC195" s="37"/>
      <c r="AD195" s="37"/>
      <c r="AE195" s="37"/>
      <c r="AT195" s="20" t="s">
        <v>206</v>
      </c>
      <c r="AU195" s="20" t="s">
        <v>86</v>
      </c>
    </row>
    <row r="196" spans="1:65" s="2" customFormat="1" ht="11.25">
      <c r="A196" s="37"/>
      <c r="B196" s="38"/>
      <c r="C196" s="39"/>
      <c r="D196" s="199" t="s">
        <v>208</v>
      </c>
      <c r="E196" s="39"/>
      <c r="F196" s="200" t="s">
        <v>1390</v>
      </c>
      <c r="G196" s="39"/>
      <c r="H196" s="39"/>
      <c r="I196" s="196"/>
      <c r="J196" s="39"/>
      <c r="K196" s="39"/>
      <c r="L196" s="42"/>
      <c r="M196" s="197"/>
      <c r="N196" s="198"/>
      <c r="O196" s="67"/>
      <c r="P196" s="67"/>
      <c r="Q196" s="67"/>
      <c r="R196" s="67"/>
      <c r="S196" s="67"/>
      <c r="T196" s="68"/>
      <c r="U196" s="37"/>
      <c r="V196" s="37"/>
      <c r="W196" s="37"/>
      <c r="X196" s="37"/>
      <c r="Y196" s="37"/>
      <c r="Z196" s="37"/>
      <c r="AA196" s="37"/>
      <c r="AB196" s="37"/>
      <c r="AC196" s="37"/>
      <c r="AD196" s="37"/>
      <c r="AE196" s="37"/>
      <c r="AT196" s="20" t="s">
        <v>208</v>
      </c>
      <c r="AU196" s="20" t="s">
        <v>86</v>
      </c>
    </row>
    <row r="197" spans="1:65" s="13" customFormat="1" ht="22.5">
      <c r="B197" s="201"/>
      <c r="C197" s="202"/>
      <c r="D197" s="194" t="s">
        <v>210</v>
      </c>
      <c r="E197" s="203" t="s">
        <v>19</v>
      </c>
      <c r="F197" s="204" t="s">
        <v>1610</v>
      </c>
      <c r="G197" s="202"/>
      <c r="H197" s="203" t="s">
        <v>19</v>
      </c>
      <c r="I197" s="205"/>
      <c r="J197" s="202"/>
      <c r="K197" s="202"/>
      <c r="L197" s="206"/>
      <c r="M197" s="207"/>
      <c r="N197" s="208"/>
      <c r="O197" s="208"/>
      <c r="P197" s="208"/>
      <c r="Q197" s="208"/>
      <c r="R197" s="208"/>
      <c r="S197" s="208"/>
      <c r="T197" s="209"/>
      <c r="AT197" s="210" t="s">
        <v>210</v>
      </c>
      <c r="AU197" s="210" t="s">
        <v>86</v>
      </c>
      <c r="AV197" s="13" t="s">
        <v>84</v>
      </c>
      <c r="AW197" s="13" t="s">
        <v>37</v>
      </c>
      <c r="AX197" s="13" t="s">
        <v>77</v>
      </c>
      <c r="AY197" s="210" t="s">
        <v>197</v>
      </c>
    </row>
    <row r="198" spans="1:65" s="14" customFormat="1" ht="11.25">
      <c r="B198" s="211"/>
      <c r="C198" s="212"/>
      <c r="D198" s="194" t="s">
        <v>210</v>
      </c>
      <c r="E198" s="213" t="s">
        <v>19</v>
      </c>
      <c r="F198" s="214" t="s">
        <v>1584</v>
      </c>
      <c r="G198" s="212"/>
      <c r="H198" s="215">
        <v>46</v>
      </c>
      <c r="I198" s="216"/>
      <c r="J198" s="212"/>
      <c r="K198" s="212"/>
      <c r="L198" s="217"/>
      <c r="M198" s="218"/>
      <c r="N198" s="219"/>
      <c r="O198" s="219"/>
      <c r="P198" s="219"/>
      <c r="Q198" s="219"/>
      <c r="R198" s="219"/>
      <c r="S198" s="219"/>
      <c r="T198" s="220"/>
      <c r="AT198" s="221" t="s">
        <v>210</v>
      </c>
      <c r="AU198" s="221" t="s">
        <v>86</v>
      </c>
      <c r="AV198" s="14" t="s">
        <v>86</v>
      </c>
      <c r="AW198" s="14" t="s">
        <v>37</v>
      </c>
      <c r="AX198" s="14" t="s">
        <v>84</v>
      </c>
      <c r="AY198" s="221" t="s">
        <v>197</v>
      </c>
    </row>
    <row r="199" spans="1:65" s="2" customFormat="1" ht="24.2" customHeight="1">
      <c r="A199" s="37"/>
      <c r="B199" s="38"/>
      <c r="C199" s="181" t="s">
        <v>328</v>
      </c>
      <c r="D199" s="181" t="s">
        <v>199</v>
      </c>
      <c r="E199" s="182" t="s">
        <v>1398</v>
      </c>
      <c r="F199" s="183" t="s">
        <v>1399</v>
      </c>
      <c r="G199" s="184" t="s">
        <v>202</v>
      </c>
      <c r="H199" s="185">
        <v>46</v>
      </c>
      <c r="I199" s="186"/>
      <c r="J199" s="187">
        <f>ROUND(I199*H199,2)</f>
        <v>0</v>
      </c>
      <c r="K199" s="183" t="s">
        <v>203</v>
      </c>
      <c r="L199" s="42"/>
      <c r="M199" s="188" t="s">
        <v>19</v>
      </c>
      <c r="N199" s="189" t="s">
        <v>48</v>
      </c>
      <c r="O199" s="67"/>
      <c r="P199" s="190">
        <f>O199*H199</f>
        <v>0</v>
      </c>
      <c r="Q199" s="190">
        <v>0</v>
      </c>
      <c r="R199" s="190">
        <f>Q199*H199</f>
        <v>0</v>
      </c>
      <c r="S199" s="190">
        <v>0</v>
      </c>
      <c r="T199" s="191">
        <f>S199*H199</f>
        <v>0</v>
      </c>
      <c r="U199" s="37"/>
      <c r="V199" s="37"/>
      <c r="W199" s="37"/>
      <c r="X199" s="37"/>
      <c r="Y199" s="37"/>
      <c r="Z199" s="37"/>
      <c r="AA199" s="37"/>
      <c r="AB199" s="37"/>
      <c r="AC199" s="37"/>
      <c r="AD199" s="37"/>
      <c r="AE199" s="37"/>
      <c r="AR199" s="192" t="s">
        <v>204</v>
      </c>
      <c r="AT199" s="192" t="s">
        <v>199</v>
      </c>
      <c r="AU199" s="192" t="s">
        <v>86</v>
      </c>
      <c r="AY199" s="20" t="s">
        <v>197</v>
      </c>
      <c r="BE199" s="193">
        <f>IF(N199="základní",J199,0)</f>
        <v>0</v>
      </c>
      <c r="BF199" s="193">
        <f>IF(N199="snížená",J199,0)</f>
        <v>0</v>
      </c>
      <c r="BG199" s="193">
        <f>IF(N199="zákl. přenesená",J199,0)</f>
        <v>0</v>
      </c>
      <c r="BH199" s="193">
        <f>IF(N199="sníž. přenesená",J199,0)</f>
        <v>0</v>
      </c>
      <c r="BI199" s="193">
        <f>IF(N199="nulová",J199,0)</f>
        <v>0</v>
      </c>
      <c r="BJ199" s="20" t="s">
        <v>84</v>
      </c>
      <c r="BK199" s="193">
        <f>ROUND(I199*H199,2)</f>
        <v>0</v>
      </c>
      <c r="BL199" s="20" t="s">
        <v>204</v>
      </c>
      <c r="BM199" s="192" t="s">
        <v>1611</v>
      </c>
    </row>
    <row r="200" spans="1:65" s="2" customFormat="1" ht="19.5">
      <c r="A200" s="37"/>
      <c r="B200" s="38"/>
      <c r="C200" s="39"/>
      <c r="D200" s="194" t="s">
        <v>206</v>
      </c>
      <c r="E200" s="39"/>
      <c r="F200" s="195" t="s">
        <v>1401</v>
      </c>
      <c r="G200" s="39"/>
      <c r="H200" s="39"/>
      <c r="I200" s="196"/>
      <c r="J200" s="39"/>
      <c r="K200" s="39"/>
      <c r="L200" s="42"/>
      <c r="M200" s="197"/>
      <c r="N200" s="198"/>
      <c r="O200" s="67"/>
      <c r="P200" s="67"/>
      <c r="Q200" s="67"/>
      <c r="R200" s="67"/>
      <c r="S200" s="67"/>
      <c r="T200" s="68"/>
      <c r="U200" s="37"/>
      <c r="V200" s="37"/>
      <c r="W200" s="37"/>
      <c r="X200" s="37"/>
      <c r="Y200" s="37"/>
      <c r="Z200" s="37"/>
      <c r="AA200" s="37"/>
      <c r="AB200" s="37"/>
      <c r="AC200" s="37"/>
      <c r="AD200" s="37"/>
      <c r="AE200" s="37"/>
      <c r="AT200" s="20" t="s">
        <v>206</v>
      </c>
      <c r="AU200" s="20" t="s">
        <v>86</v>
      </c>
    </row>
    <row r="201" spans="1:65" s="2" customFormat="1" ht="11.25">
      <c r="A201" s="37"/>
      <c r="B201" s="38"/>
      <c r="C201" s="39"/>
      <c r="D201" s="199" t="s">
        <v>208</v>
      </c>
      <c r="E201" s="39"/>
      <c r="F201" s="200" t="s">
        <v>1402</v>
      </c>
      <c r="G201" s="39"/>
      <c r="H201" s="39"/>
      <c r="I201" s="196"/>
      <c r="J201" s="39"/>
      <c r="K201" s="39"/>
      <c r="L201" s="42"/>
      <c r="M201" s="197"/>
      <c r="N201" s="198"/>
      <c r="O201" s="67"/>
      <c r="P201" s="67"/>
      <c r="Q201" s="67"/>
      <c r="R201" s="67"/>
      <c r="S201" s="67"/>
      <c r="T201" s="68"/>
      <c r="U201" s="37"/>
      <c r="V201" s="37"/>
      <c r="W201" s="37"/>
      <c r="X201" s="37"/>
      <c r="Y201" s="37"/>
      <c r="Z201" s="37"/>
      <c r="AA201" s="37"/>
      <c r="AB201" s="37"/>
      <c r="AC201" s="37"/>
      <c r="AD201" s="37"/>
      <c r="AE201" s="37"/>
      <c r="AT201" s="20" t="s">
        <v>208</v>
      </c>
      <c r="AU201" s="20" t="s">
        <v>86</v>
      </c>
    </row>
    <row r="202" spans="1:65" s="13" customFormat="1" ht="22.5">
      <c r="B202" s="201"/>
      <c r="C202" s="202"/>
      <c r="D202" s="194" t="s">
        <v>210</v>
      </c>
      <c r="E202" s="203" t="s">
        <v>19</v>
      </c>
      <c r="F202" s="204" t="s">
        <v>1612</v>
      </c>
      <c r="G202" s="202"/>
      <c r="H202" s="203" t="s">
        <v>19</v>
      </c>
      <c r="I202" s="205"/>
      <c r="J202" s="202"/>
      <c r="K202" s="202"/>
      <c r="L202" s="206"/>
      <c r="M202" s="207"/>
      <c r="N202" s="208"/>
      <c r="O202" s="208"/>
      <c r="P202" s="208"/>
      <c r="Q202" s="208"/>
      <c r="R202" s="208"/>
      <c r="S202" s="208"/>
      <c r="T202" s="209"/>
      <c r="AT202" s="210" t="s">
        <v>210</v>
      </c>
      <c r="AU202" s="210" t="s">
        <v>86</v>
      </c>
      <c r="AV202" s="13" t="s">
        <v>84</v>
      </c>
      <c r="AW202" s="13" t="s">
        <v>37</v>
      </c>
      <c r="AX202" s="13" t="s">
        <v>77</v>
      </c>
      <c r="AY202" s="210" t="s">
        <v>197</v>
      </c>
    </row>
    <row r="203" spans="1:65" s="14" customFormat="1" ht="11.25">
      <c r="B203" s="211"/>
      <c r="C203" s="212"/>
      <c r="D203" s="194" t="s">
        <v>210</v>
      </c>
      <c r="E203" s="213" t="s">
        <v>19</v>
      </c>
      <c r="F203" s="214" t="s">
        <v>1584</v>
      </c>
      <c r="G203" s="212"/>
      <c r="H203" s="215">
        <v>46</v>
      </c>
      <c r="I203" s="216"/>
      <c r="J203" s="212"/>
      <c r="K203" s="212"/>
      <c r="L203" s="217"/>
      <c r="M203" s="218"/>
      <c r="N203" s="219"/>
      <c r="O203" s="219"/>
      <c r="P203" s="219"/>
      <c r="Q203" s="219"/>
      <c r="R203" s="219"/>
      <c r="S203" s="219"/>
      <c r="T203" s="220"/>
      <c r="AT203" s="221" t="s">
        <v>210</v>
      </c>
      <c r="AU203" s="221" t="s">
        <v>86</v>
      </c>
      <c r="AV203" s="14" t="s">
        <v>86</v>
      </c>
      <c r="AW203" s="14" t="s">
        <v>37</v>
      </c>
      <c r="AX203" s="14" t="s">
        <v>84</v>
      </c>
      <c r="AY203" s="221" t="s">
        <v>197</v>
      </c>
    </row>
    <row r="204" spans="1:65" s="2" customFormat="1" ht="16.5" customHeight="1">
      <c r="A204" s="37"/>
      <c r="B204" s="38"/>
      <c r="C204" s="237" t="s">
        <v>337</v>
      </c>
      <c r="D204" s="237" t="s">
        <v>452</v>
      </c>
      <c r="E204" s="238" t="s">
        <v>1404</v>
      </c>
      <c r="F204" s="239" t="s">
        <v>1405</v>
      </c>
      <c r="G204" s="240" t="s">
        <v>323</v>
      </c>
      <c r="H204" s="241">
        <v>4.1399999999999997</v>
      </c>
      <c r="I204" s="242"/>
      <c r="J204" s="243">
        <f>ROUND(I204*H204,2)</f>
        <v>0</v>
      </c>
      <c r="K204" s="239" t="s">
        <v>203</v>
      </c>
      <c r="L204" s="244"/>
      <c r="M204" s="245" t="s">
        <v>19</v>
      </c>
      <c r="N204" s="246" t="s">
        <v>48</v>
      </c>
      <c r="O204" s="67"/>
      <c r="P204" s="190">
        <f>O204*H204</f>
        <v>0</v>
      </c>
      <c r="Q204" s="190">
        <v>1</v>
      </c>
      <c r="R204" s="190">
        <f>Q204*H204</f>
        <v>4.1399999999999997</v>
      </c>
      <c r="S204" s="190">
        <v>0</v>
      </c>
      <c r="T204" s="191">
        <f>S204*H204</f>
        <v>0</v>
      </c>
      <c r="U204" s="37"/>
      <c r="V204" s="37"/>
      <c r="W204" s="37"/>
      <c r="X204" s="37"/>
      <c r="Y204" s="37"/>
      <c r="Z204" s="37"/>
      <c r="AA204" s="37"/>
      <c r="AB204" s="37"/>
      <c r="AC204" s="37"/>
      <c r="AD204" s="37"/>
      <c r="AE204" s="37"/>
      <c r="AR204" s="192" t="s">
        <v>265</v>
      </c>
      <c r="AT204" s="192" t="s">
        <v>452</v>
      </c>
      <c r="AU204" s="192" t="s">
        <v>86</v>
      </c>
      <c r="AY204" s="20" t="s">
        <v>197</v>
      </c>
      <c r="BE204" s="193">
        <f>IF(N204="základní",J204,0)</f>
        <v>0</v>
      </c>
      <c r="BF204" s="193">
        <f>IF(N204="snížená",J204,0)</f>
        <v>0</v>
      </c>
      <c r="BG204" s="193">
        <f>IF(N204="zákl. přenesená",J204,0)</f>
        <v>0</v>
      </c>
      <c r="BH204" s="193">
        <f>IF(N204="sníž. přenesená",J204,0)</f>
        <v>0</v>
      </c>
      <c r="BI204" s="193">
        <f>IF(N204="nulová",J204,0)</f>
        <v>0</v>
      </c>
      <c r="BJ204" s="20" t="s">
        <v>84</v>
      </c>
      <c r="BK204" s="193">
        <f>ROUND(I204*H204,2)</f>
        <v>0</v>
      </c>
      <c r="BL204" s="20" t="s">
        <v>204</v>
      </c>
      <c r="BM204" s="192" t="s">
        <v>1613</v>
      </c>
    </row>
    <row r="205" spans="1:65" s="2" customFormat="1" ht="11.25">
      <c r="A205" s="37"/>
      <c r="B205" s="38"/>
      <c r="C205" s="39"/>
      <c r="D205" s="194" t="s">
        <v>206</v>
      </c>
      <c r="E205" s="39"/>
      <c r="F205" s="195" t="s">
        <v>1405</v>
      </c>
      <c r="G205" s="39"/>
      <c r="H205" s="39"/>
      <c r="I205" s="196"/>
      <c r="J205" s="39"/>
      <c r="K205" s="39"/>
      <c r="L205" s="42"/>
      <c r="M205" s="197"/>
      <c r="N205" s="198"/>
      <c r="O205" s="67"/>
      <c r="P205" s="67"/>
      <c r="Q205" s="67"/>
      <c r="R205" s="67"/>
      <c r="S205" s="67"/>
      <c r="T205" s="68"/>
      <c r="U205" s="37"/>
      <c r="V205" s="37"/>
      <c r="W205" s="37"/>
      <c r="X205" s="37"/>
      <c r="Y205" s="37"/>
      <c r="Z205" s="37"/>
      <c r="AA205" s="37"/>
      <c r="AB205" s="37"/>
      <c r="AC205" s="37"/>
      <c r="AD205" s="37"/>
      <c r="AE205" s="37"/>
      <c r="AT205" s="20" t="s">
        <v>206</v>
      </c>
      <c r="AU205" s="20" t="s">
        <v>86</v>
      </c>
    </row>
    <row r="206" spans="1:65" s="13" customFormat="1" ht="22.5">
      <c r="B206" s="201"/>
      <c r="C206" s="202"/>
      <c r="D206" s="194" t="s">
        <v>210</v>
      </c>
      <c r="E206" s="203" t="s">
        <v>19</v>
      </c>
      <c r="F206" s="204" t="s">
        <v>1614</v>
      </c>
      <c r="G206" s="202"/>
      <c r="H206" s="203" t="s">
        <v>19</v>
      </c>
      <c r="I206" s="205"/>
      <c r="J206" s="202"/>
      <c r="K206" s="202"/>
      <c r="L206" s="206"/>
      <c r="M206" s="207"/>
      <c r="N206" s="208"/>
      <c r="O206" s="208"/>
      <c r="P206" s="208"/>
      <c r="Q206" s="208"/>
      <c r="R206" s="208"/>
      <c r="S206" s="208"/>
      <c r="T206" s="209"/>
      <c r="AT206" s="210" t="s">
        <v>210</v>
      </c>
      <c r="AU206" s="210" t="s">
        <v>86</v>
      </c>
      <c r="AV206" s="13" t="s">
        <v>84</v>
      </c>
      <c r="AW206" s="13" t="s">
        <v>37</v>
      </c>
      <c r="AX206" s="13" t="s">
        <v>77</v>
      </c>
      <c r="AY206" s="210" t="s">
        <v>197</v>
      </c>
    </row>
    <row r="207" spans="1:65" s="13" customFormat="1" ht="11.25">
      <c r="B207" s="201"/>
      <c r="C207" s="202"/>
      <c r="D207" s="194" t="s">
        <v>210</v>
      </c>
      <c r="E207" s="203" t="s">
        <v>19</v>
      </c>
      <c r="F207" s="204" t="s">
        <v>1408</v>
      </c>
      <c r="G207" s="202"/>
      <c r="H207" s="203" t="s">
        <v>19</v>
      </c>
      <c r="I207" s="205"/>
      <c r="J207" s="202"/>
      <c r="K207" s="202"/>
      <c r="L207" s="206"/>
      <c r="M207" s="207"/>
      <c r="N207" s="208"/>
      <c r="O207" s="208"/>
      <c r="P207" s="208"/>
      <c r="Q207" s="208"/>
      <c r="R207" s="208"/>
      <c r="S207" s="208"/>
      <c r="T207" s="209"/>
      <c r="AT207" s="210" t="s">
        <v>210</v>
      </c>
      <c r="AU207" s="210" t="s">
        <v>86</v>
      </c>
      <c r="AV207" s="13" t="s">
        <v>84</v>
      </c>
      <c r="AW207" s="13" t="s">
        <v>37</v>
      </c>
      <c r="AX207" s="13" t="s">
        <v>77</v>
      </c>
      <c r="AY207" s="210" t="s">
        <v>197</v>
      </c>
    </row>
    <row r="208" spans="1:65" s="14" customFormat="1" ht="11.25">
      <c r="B208" s="211"/>
      <c r="C208" s="212"/>
      <c r="D208" s="194" t="s">
        <v>210</v>
      </c>
      <c r="E208" s="213" t="s">
        <v>19</v>
      </c>
      <c r="F208" s="214" t="s">
        <v>1615</v>
      </c>
      <c r="G208" s="212"/>
      <c r="H208" s="215">
        <v>4.1399999999999997</v>
      </c>
      <c r="I208" s="216"/>
      <c r="J208" s="212"/>
      <c r="K208" s="212"/>
      <c r="L208" s="217"/>
      <c r="M208" s="218"/>
      <c r="N208" s="219"/>
      <c r="O208" s="219"/>
      <c r="P208" s="219"/>
      <c r="Q208" s="219"/>
      <c r="R208" s="219"/>
      <c r="S208" s="219"/>
      <c r="T208" s="220"/>
      <c r="AT208" s="221" t="s">
        <v>210</v>
      </c>
      <c r="AU208" s="221" t="s">
        <v>86</v>
      </c>
      <c r="AV208" s="14" t="s">
        <v>86</v>
      </c>
      <c r="AW208" s="14" t="s">
        <v>37</v>
      </c>
      <c r="AX208" s="14" t="s">
        <v>84</v>
      </c>
      <c r="AY208" s="221" t="s">
        <v>197</v>
      </c>
    </row>
    <row r="209" spans="1:65" s="2" customFormat="1" ht="24.2" customHeight="1">
      <c r="A209" s="37"/>
      <c r="B209" s="38"/>
      <c r="C209" s="181" t="s">
        <v>347</v>
      </c>
      <c r="D209" s="181" t="s">
        <v>199</v>
      </c>
      <c r="E209" s="182" t="s">
        <v>1410</v>
      </c>
      <c r="F209" s="183" t="s">
        <v>1411</v>
      </c>
      <c r="G209" s="184" t="s">
        <v>323</v>
      </c>
      <c r="H209" s="185">
        <v>1E-3</v>
      </c>
      <c r="I209" s="186"/>
      <c r="J209" s="187">
        <f>ROUND(I209*H209,2)</f>
        <v>0</v>
      </c>
      <c r="K209" s="183" t="s">
        <v>203</v>
      </c>
      <c r="L209" s="42"/>
      <c r="M209" s="188" t="s">
        <v>19</v>
      </c>
      <c r="N209" s="189" t="s">
        <v>48</v>
      </c>
      <c r="O209" s="67"/>
      <c r="P209" s="190">
        <f>O209*H209</f>
        <v>0</v>
      </c>
      <c r="Q209" s="190">
        <v>0</v>
      </c>
      <c r="R209" s="190">
        <f>Q209*H209</f>
        <v>0</v>
      </c>
      <c r="S209" s="190">
        <v>0</v>
      </c>
      <c r="T209" s="191">
        <f>S209*H209</f>
        <v>0</v>
      </c>
      <c r="U209" s="37"/>
      <c r="V209" s="37"/>
      <c r="W209" s="37"/>
      <c r="X209" s="37"/>
      <c r="Y209" s="37"/>
      <c r="Z209" s="37"/>
      <c r="AA209" s="37"/>
      <c r="AB209" s="37"/>
      <c r="AC209" s="37"/>
      <c r="AD209" s="37"/>
      <c r="AE209" s="37"/>
      <c r="AR209" s="192" t="s">
        <v>204</v>
      </c>
      <c r="AT209" s="192" t="s">
        <v>199</v>
      </c>
      <c r="AU209" s="192" t="s">
        <v>86</v>
      </c>
      <c r="AY209" s="20" t="s">
        <v>197</v>
      </c>
      <c r="BE209" s="193">
        <f>IF(N209="základní",J209,0)</f>
        <v>0</v>
      </c>
      <c r="BF209" s="193">
        <f>IF(N209="snížená",J209,0)</f>
        <v>0</v>
      </c>
      <c r="BG209" s="193">
        <f>IF(N209="zákl. přenesená",J209,0)</f>
        <v>0</v>
      </c>
      <c r="BH209" s="193">
        <f>IF(N209="sníž. přenesená",J209,0)</f>
        <v>0</v>
      </c>
      <c r="BI209" s="193">
        <f>IF(N209="nulová",J209,0)</f>
        <v>0</v>
      </c>
      <c r="BJ209" s="20" t="s">
        <v>84</v>
      </c>
      <c r="BK209" s="193">
        <f>ROUND(I209*H209,2)</f>
        <v>0</v>
      </c>
      <c r="BL209" s="20" t="s">
        <v>204</v>
      </c>
      <c r="BM209" s="192" t="s">
        <v>1412</v>
      </c>
    </row>
    <row r="210" spans="1:65" s="2" customFormat="1" ht="19.5">
      <c r="A210" s="37"/>
      <c r="B210" s="38"/>
      <c r="C210" s="39"/>
      <c r="D210" s="194" t="s">
        <v>206</v>
      </c>
      <c r="E210" s="39"/>
      <c r="F210" s="195" t="s">
        <v>1413</v>
      </c>
      <c r="G210" s="39"/>
      <c r="H210" s="39"/>
      <c r="I210" s="196"/>
      <c r="J210" s="39"/>
      <c r="K210" s="39"/>
      <c r="L210" s="42"/>
      <c r="M210" s="197"/>
      <c r="N210" s="198"/>
      <c r="O210" s="67"/>
      <c r="P210" s="67"/>
      <c r="Q210" s="67"/>
      <c r="R210" s="67"/>
      <c r="S210" s="67"/>
      <c r="T210" s="68"/>
      <c r="U210" s="37"/>
      <c r="V210" s="37"/>
      <c r="W210" s="37"/>
      <c r="X210" s="37"/>
      <c r="Y210" s="37"/>
      <c r="Z210" s="37"/>
      <c r="AA210" s="37"/>
      <c r="AB210" s="37"/>
      <c r="AC210" s="37"/>
      <c r="AD210" s="37"/>
      <c r="AE210" s="37"/>
      <c r="AT210" s="20" t="s">
        <v>206</v>
      </c>
      <c r="AU210" s="20" t="s">
        <v>86</v>
      </c>
    </row>
    <row r="211" spans="1:65" s="2" customFormat="1" ht="11.25">
      <c r="A211" s="37"/>
      <c r="B211" s="38"/>
      <c r="C211" s="39"/>
      <c r="D211" s="199" t="s">
        <v>208</v>
      </c>
      <c r="E211" s="39"/>
      <c r="F211" s="200" t="s">
        <v>1414</v>
      </c>
      <c r="G211" s="39"/>
      <c r="H211" s="39"/>
      <c r="I211" s="196"/>
      <c r="J211" s="39"/>
      <c r="K211" s="39"/>
      <c r="L211" s="42"/>
      <c r="M211" s="197"/>
      <c r="N211" s="198"/>
      <c r="O211" s="67"/>
      <c r="P211" s="67"/>
      <c r="Q211" s="67"/>
      <c r="R211" s="67"/>
      <c r="S211" s="67"/>
      <c r="T211" s="68"/>
      <c r="U211" s="37"/>
      <c r="V211" s="37"/>
      <c r="W211" s="37"/>
      <c r="X211" s="37"/>
      <c r="Y211" s="37"/>
      <c r="Z211" s="37"/>
      <c r="AA211" s="37"/>
      <c r="AB211" s="37"/>
      <c r="AC211" s="37"/>
      <c r="AD211" s="37"/>
      <c r="AE211" s="37"/>
      <c r="AT211" s="20" t="s">
        <v>208</v>
      </c>
      <c r="AU211" s="20" t="s">
        <v>86</v>
      </c>
    </row>
    <row r="212" spans="1:65" s="13" customFormat="1" ht="22.5">
      <c r="B212" s="201"/>
      <c r="C212" s="202"/>
      <c r="D212" s="194" t="s">
        <v>210</v>
      </c>
      <c r="E212" s="203" t="s">
        <v>19</v>
      </c>
      <c r="F212" s="204" t="s">
        <v>1415</v>
      </c>
      <c r="G212" s="202"/>
      <c r="H212" s="203" t="s">
        <v>19</v>
      </c>
      <c r="I212" s="205"/>
      <c r="J212" s="202"/>
      <c r="K212" s="202"/>
      <c r="L212" s="206"/>
      <c r="M212" s="207"/>
      <c r="N212" s="208"/>
      <c r="O212" s="208"/>
      <c r="P212" s="208"/>
      <c r="Q212" s="208"/>
      <c r="R212" s="208"/>
      <c r="S212" s="208"/>
      <c r="T212" s="209"/>
      <c r="AT212" s="210" t="s">
        <v>210</v>
      </c>
      <c r="AU212" s="210" t="s">
        <v>86</v>
      </c>
      <c r="AV212" s="13" t="s">
        <v>84</v>
      </c>
      <c r="AW212" s="13" t="s">
        <v>37</v>
      </c>
      <c r="AX212" s="13" t="s">
        <v>77</v>
      </c>
      <c r="AY212" s="210" t="s">
        <v>197</v>
      </c>
    </row>
    <row r="213" spans="1:65" s="14" customFormat="1" ht="11.25">
      <c r="B213" s="211"/>
      <c r="C213" s="212"/>
      <c r="D213" s="194" t="s">
        <v>210</v>
      </c>
      <c r="E213" s="213" t="s">
        <v>19</v>
      </c>
      <c r="F213" s="214" t="s">
        <v>1616</v>
      </c>
      <c r="G213" s="212"/>
      <c r="H213" s="215">
        <v>1E-3</v>
      </c>
      <c r="I213" s="216"/>
      <c r="J213" s="212"/>
      <c r="K213" s="212"/>
      <c r="L213" s="217"/>
      <c r="M213" s="218"/>
      <c r="N213" s="219"/>
      <c r="O213" s="219"/>
      <c r="P213" s="219"/>
      <c r="Q213" s="219"/>
      <c r="R213" s="219"/>
      <c r="S213" s="219"/>
      <c r="T213" s="220"/>
      <c r="AT213" s="221" t="s">
        <v>210</v>
      </c>
      <c r="AU213" s="221" t="s">
        <v>86</v>
      </c>
      <c r="AV213" s="14" t="s">
        <v>86</v>
      </c>
      <c r="AW213" s="14" t="s">
        <v>37</v>
      </c>
      <c r="AX213" s="14" t="s">
        <v>84</v>
      </c>
      <c r="AY213" s="221" t="s">
        <v>197</v>
      </c>
    </row>
    <row r="214" spans="1:65" s="2" customFormat="1" ht="16.5" customHeight="1">
      <c r="A214" s="37"/>
      <c r="B214" s="38"/>
      <c r="C214" s="237" t="s">
        <v>356</v>
      </c>
      <c r="D214" s="237" t="s">
        <v>452</v>
      </c>
      <c r="E214" s="238" t="s">
        <v>1417</v>
      </c>
      <c r="F214" s="239" t="s">
        <v>1418</v>
      </c>
      <c r="G214" s="240" t="s">
        <v>556</v>
      </c>
      <c r="H214" s="241">
        <v>1</v>
      </c>
      <c r="I214" s="242"/>
      <c r="J214" s="243">
        <f>ROUND(I214*H214,2)</f>
        <v>0</v>
      </c>
      <c r="K214" s="239" t="s">
        <v>969</v>
      </c>
      <c r="L214" s="244"/>
      <c r="M214" s="245" t="s">
        <v>19</v>
      </c>
      <c r="N214" s="246" t="s">
        <v>48</v>
      </c>
      <c r="O214" s="67"/>
      <c r="P214" s="190">
        <f>O214*H214</f>
        <v>0</v>
      </c>
      <c r="Q214" s="190">
        <v>1E-3</v>
      </c>
      <c r="R214" s="190">
        <f>Q214*H214</f>
        <v>1E-3</v>
      </c>
      <c r="S214" s="190">
        <v>0</v>
      </c>
      <c r="T214" s="191">
        <f>S214*H214</f>
        <v>0</v>
      </c>
      <c r="U214" s="37"/>
      <c r="V214" s="37"/>
      <c r="W214" s="37"/>
      <c r="X214" s="37"/>
      <c r="Y214" s="37"/>
      <c r="Z214" s="37"/>
      <c r="AA214" s="37"/>
      <c r="AB214" s="37"/>
      <c r="AC214" s="37"/>
      <c r="AD214" s="37"/>
      <c r="AE214" s="37"/>
      <c r="AR214" s="192" t="s">
        <v>265</v>
      </c>
      <c r="AT214" s="192" t="s">
        <v>452</v>
      </c>
      <c r="AU214" s="192" t="s">
        <v>86</v>
      </c>
      <c r="AY214" s="20" t="s">
        <v>197</v>
      </c>
      <c r="BE214" s="193">
        <f>IF(N214="základní",J214,0)</f>
        <v>0</v>
      </c>
      <c r="BF214" s="193">
        <f>IF(N214="snížená",J214,0)</f>
        <v>0</v>
      </c>
      <c r="BG214" s="193">
        <f>IF(N214="zákl. přenesená",J214,0)</f>
        <v>0</v>
      </c>
      <c r="BH214" s="193">
        <f>IF(N214="sníž. přenesená",J214,0)</f>
        <v>0</v>
      </c>
      <c r="BI214" s="193">
        <f>IF(N214="nulová",J214,0)</f>
        <v>0</v>
      </c>
      <c r="BJ214" s="20" t="s">
        <v>84</v>
      </c>
      <c r="BK214" s="193">
        <f>ROUND(I214*H214,2)</f>
        <v>0</v>
      </c>
      <c r="BL214" s="20" t="s">
        <v>204</v>
      </c>
      <c r="BM214" s="192" t="s">
        <v>1419</v>
      </c>
    </row>
    <row r="215" spans="1:65" s="2" customFormat="1" ht="11.25">
      <c r="A215" s="37"/>
      <c r="B215" s="38"/>
      <c r="C215" s="39"/>
      <c r="D215" s="194" t="s">
        <v>206</v>
      </c>
      <c r="E215" s="39"/>
      <c r="F215" s="195" t="s">
        <v>1418</v>
      </c>
      <c r="G215" s="39"/>
      <c r="H215" s="39"/>
      <c r="I215" s="196"/>
      <c r="J215" s="39"/>
      <c r="K215" s="39"/>
      <c r="L215" s="42"/>
      <c r="M215" s="197"/>
      <c r="N215" s="198"/>
      <c r="O215" s="67"/>
      <c r="P215" s="67"/>
      <c r="Q215" s="67"/>
      <c r="R215" s="67"/>
      <c r="S215" s="67"/>
      <c r="T215" s="68"/>
      <c r="U215" s="37"/>
      <c r="V215" s="37"/>
      <c r="W215" s="37"/>
      <c r="X215" s="37"/>
      <c r="Y215" s="37"/>
      <c r="Z215" s="37"/>
      <c r="AA215" s="37"/>
      <c r="AB215" s="37"/>
      <c r="AC215" s="37"/>
      <c r="AD215" s="37"/>
      <c r="AE215" s="37"/>
      <c r="AT215" s="20" t="s">
        <v>206</v>
      </c>
      <c r="AU215" s="20" t="s">
        <v>86</v>
      </c>
    </row>
    <row r="216" spans="1:65" s="2" customFormat="1" ht="19.5">
      <c r="A216" s="37"/>
      <c r="B216" s="38"/>
      <c r="C216" s="39"/>
      <c r="D216" s="194" t="s">
        <v>252</v>
      </c>
      <c r="E216" s="39"/>
      <c r="F216" s="222" t="s">
        <v>1420</v>
      </c>
      <c r="G216" s="39"/>
      <c r="H216" s="39"/>
      <c r="I216" s="196"/>
      <c r="J216" s="39"/>
      <c r="K216" s="39"/>
      <c r="L216" s="42"/>
      <c r="M216" s="197"/>
      <c r="N216" s="198"/>
      <c r="O216" s="67"/>
      <c r="P216" s="67"/>
      <c r="Q216" s="67"/>
      <c r="R216" s="67"/>
      <c r="S216" s="67"/>
      <c r="T216" s="68"/>
      <c r="U216" s="37"/>
      <c r="V216" s="37"/>
      <c r="W216" s="37"/>
      <c r="X216" s="37"/>
      <c r="Y216" s="37"/>
      <c r="Z216" s="37"/>
      <c r="AA216" s="37"/>
      <c r="AB216" s="37"/>
      <c r="AC216" s="37"/>
      <c r="AD216" s="37"/>
      <c r="AE216" s="37"/>
      <c r="AT216" s="20" t="s">
        <v>252</v>
      </c>
      <c r="AU216" s="20" t="s">
        <v>86</v>
      </c>
    </row>
    <row r="217" spans="1:65" s="14" customFormat="1" ht="11.25">
      <c r="B217" s="211"/>
      <c r="C217" s="212"/>
      <c r="D217" s="194" t="s">
        <v>210</v>
      </c>
      <c r="E217" s="212"/>
      <c r="F217" s="214" t="s">
        <v>1577</v>
      </c>
      <c r="G217" s="212"/>
      <c r="H217" s="215">
        <v>1</v>
      </c>
      <c r="I217" s="216"/>
      <c r="J217" s="212"/>
      <c r="K217" s="212"/>
      <c r="L217" s="217"/>
      <c r="M217" s="218"/>
      <c r="N217" s="219"/>
      <c r="O217" s="219"/>
      <c r="P217" s="219"/>
      <c r="Q217" s="219"/>
      <c r="R217" s="219"/>
      <c r="S217" s="219"/>
      <c r="T217" s="220"/>
      <c r="AT217" s="221" t="s">
        <v>210</v>
      </c>
      <c r="AU217" s="221" t="s">
        <v>86</v>
      </c>
      <c r="AV217" s="14" t="s">
        <v>86</v>
      </c>
      <c r="AW217" s="14" t="s">
        <v>4</v>
      </c>
      <c r="AX217" s="14" t="s">
        <v>84</v>
      </c>
      <c r="AY217" s="221" t="s">
        <v>197</v>
      </c>
    </row>
    <row r="218" spans="1:65" s="2" customFormat="1" ht="24.2" customHeight="1">
      <c r="A218" s="37"/>
      <c r="B218" s="38"/>
      <c r="C218" s="181" t="s">
        <v>362</v>
      </c>
      <c r="D218" s="181" t="s">
        <v>199</v>
      </c>
      <c r="E218" s="182" t="s">
        <v>1410</v>
      </c>
      <c r="F218" s="183" t="s">
        <v>1411</v>
      </c>
      <c r="G218" s="184" t="s">
        <v>323</v>
      </c>
      <c r="H218" s="185">
        <v>1E-3</v>
      </c>
      <c r="I218" s="186"/>
      <c r="J218" s="187">
        <f>ROUND(I218*H218,2)</f>
        <v>0</v>
      </c>
      <c r="K218" s="183" t="s">
        <v>203</v>
      </c>
      <c r="L218" s="42"/>
      <c r="M218" s="188" t="s">
        <v>19</v>
      </c>
      <c r="N218" s="189" t="s">
        <v>48</v>
      </c>
      <c r="O218" s="67"/>
      <c r="P218" s="190">
        <f>O218*H218</f>
        <v>0</v>
      </c>
      <c r="Q218" s="190">
        <v>0</v>
      </c>
      <c r="R218" s="190">
        <f>Q218*H218</f>
        <v>0</v>
      </c>
      <c r="S218" s="190">
        <v>0</v>
      </c>
      <c r="T218" s="191">
        <f>S218*H218</f>
        <v>0</v>
      </c>
      <c r="U218" s="37"/>
      <c r="V218" s="37"/>
      <c r="W218" s="37"/>
      <c r="X218" s="37"/>
      <c r="Y218" s="37"/>
      <c r="Z218" s="37"/>
      <c r="AA218" s="37"/>
      <c r="AB218" s="37"/>
      <c r="AC218" s="37"/>
      <c r="AD218" s="37"/>
      <c r="AE218" s="37"/>
      <c r="AR218" s="192" t="s">
        <v>204</v>
      </c>
      <c r="AT218" s="192" t="s">
        <v>199</v>
      </c>
      <c r="AU218" s="192" t="s">
        <v>86</v>
      </c>
      <c r="AY218" s="20" t="s">
        <v>197</v>
      </c>
      <c r="BE218" s="193">
        <f>IF(N218="základní",J218,0)</f>
        <v>0</v>
      </c>
      <c r="BF218" s="193">
        <f>IF(N218="snížená",J218,0)</f>
        <v>0</v>
      </c>
      <c r="BG218" s="193">
        <f>IF(N218="zákl. přenesená",J218,0)</f>
        <v>0</v>
      </c>
      <c r="BH218" s="193">
        <f>IF(N218="sníž. přenesená",J218,0)</f>
        <v>0</v>
      </c>
      <c r="BI218" s="193">
        <f>IF(N218="nulová",J218,0)</f>
        <v>0</v>
      </c>
      <c r="BJ218" s="20" t="s">
        <v>84</v>
      </c>
      <c r="BK218" s="193">
        <f>ROUND(I218*H218,2)</f>
        <v>0</v>
      </c>
      <c r="BL218" s="20" t="s">
        <v>204</v>
      </c>
      <c r="BM218" s="192" t="s">
        <v>1422</v>
      </c>
    </row>
    <row r="219" spans="1:65" s="2" customFormat="1" ht="19.5">
      <c r="A219" s="37"/>
      <c r="B219" s="38"/>
      <c r="C219" s="39"/>
      <c r="D219" s="194" t="s">
        <v>206</v>
      </c>
      <c r="E219" s="39"/>
      <c r="F219" s="195" t="s">
        <v>1413</v>
      </c>
      <c r="G219" s="39"/>
      <c r="H219" s="39"/>
      <c r="I219" s="196"/>
      <c r="J219" s="39"/>
      <c r="K219" s="39"/>
      <c r="L219" s="42"/>
      <c r="M219" s="197"/>
      <c r="N219" s="198"/>
      <c r="O219" s="67"/>
      <c r="P219" s="67"/>
      <c r="Q219" s="67"/>
      <c r="R219" s="67"/>
      <c r="S219" s="67"/>
      <c r="T219" s="68"/>
      <c r="U219" s="37"/>
      <c r="V219" s="37"/>
      <c r="W219" s="37"/>
      <c r="X219" s="37"/>
      <c r="Y219" s="37"/>
      <c r="Z219" s="37"/>
      <c r="AA219" s="37"/>
      <c r="AB219" s="37"/>
      <c r="AC219" s="37"/>
      <c r="AD219" s="37"/>
      <c r="AE219" s="37"/>
      <c r="AT219" s="20" t="s">
        <v>206</v>
      </c>
      <c r="AU219" s="20" t="s">
        <v>86</v>
      </c>
    </row>
    <row r="220" spans="1:65" s="2" customFormat="1" ht="11.25">
      <c r="A220" s="37"/>
      <c r="B220" s="38"/>
      <c r="C220" s="39"/>
      <c r="D220" s="199" t="s">
        <v>208</v>
      </c>
      <c r="E220" s="39"/>
      <c r="F220" s="200" t="s">
        <v>1414</v>
      </c>
      <c r="G220" s="39"/>
      <c r="H220" s="39"/>
      <c r="I220" s="196"/>
      <c r="J220" s="39"/>
      <c r="K220" s="39"/>
      <c r="L220" s="42"/>
      <c r="M220" s="197"/>
      <c r="N220" s="198"/>
      <c r="O220" s="67"/>
      <c r="P220" s="67"/>
      <c r="Q220" s="67"/>
      <c r="R220" s="67"/>
      <c r="S220" s="67"/>
      <c r="T220" s="68"/>
      <c r="U220" s="37"/>
      <c r="V220" s="37"/>
      <c r="W220" s="37"/>
      <c r="X220" s="37"/>
      <c r="Y220" s="37"/>
      <c r="Z220" s="37"/>
      <c r="AA220" s="37"/>
      <c r="AB220" s="37"/>
      <c r="AC220" s="37"/>
      <c r="AD220" s="37"/>
      <c r="AE220" s="37"/>
      <c r="AT220" s="20" t="s">
        <v>208</v>
      </c>
      <c r="AU220" s="20" t="s">
        <v>86</v>
      </c>
    </row>
    <row r="221" spans="1:65" s="13" customFormat="1" ht="22.5">
      <c r="B221" s="201"/>
      <c r="C221" s="202"/>
      <c r="D221" s="194" t="s">
        <v>210</v>
      </c>
      <c r="E221" s="203" t="s">
        <v>19</v>
      </c>
      <c r="F221" s="204" t="s">
        <v>1423</v>
      </c>
      <c r="G221" s="202"/>
      <c r="H221" s="203" t="s">
        <v>19</v>
      </c>
      <c r="I221" s="205"/>
      <c r="J221" s="202"/>
      <c r="K221" s="202"/>
      <c r="L221" s="206"/>
      <c r="M221" s="207"/>
      <c r="N221" s="208"/>
      <c r="O221" s="208"/>
      <c r="P221" s="208"/>
      <c r="Q221" s="208"/>
      <c r="R221" s="208"/>
      <c r="S221" s="208"/>
      <c r="T221" s="209"/>
      <c r="AT221" s="210" t="s">
        <v>210</v>
      </c>
      <c r="AU221" s="210" t="s">
        <v>86</v>
      </c>
      <c r="AV221" s="13" t="s">
        <v>84</v>
      </c>
      <c r="AW221" s="13" t="s">
        <v>37</v>
      </c>
      <c r="AX221" s="13" t="s">
        <v>77</v>
      </c>
      <c r="AY221" s="210" t="s">
        <v>197</v>
      </c>
    </row>
    <row r="222" spans="1:65" s="14" customFormat="1" ht="11.25">
      <c r="B222" s="211"/>
      <c r="C222" s="212"/>
      <c r="D222" s="194" t="s">
        <v>210</v>
      </c>
      <c r="E222" s="213" t="s">
        <v>19</v>
      </c>
      <c r="F222" s="214" t="s">
        <v>1616</v>
      </c>
      <c r="G222" s="212"/>
      <c r="H222" s="215">
        <v>1E-3</v>
      </c>
      <c r="I222" s="216"/>
      <c r="J222" s="212"/>
      <c r="K222" s="212"/>
      <c r="L222" s="217"/>
      <c r="M222" s="218"/>
      <c r="N222" s="219"/>
      <c r="O222" s="219"/>
      <c r="P222" s="219"/>
      <c r="Q222" s="219"/>
      <c r="R222" s="219"/>
      <c r="S222" s="219"/>
      <c r="T222" s="220"/>
      <c r="AT222" s="221" t="s">
        <v>210</v>
      </c>
      <c r="AU222" s="221" t="s">
        <v>86</v>
      </c>
      <c r="AV222" s="14" t="s">
        <v>86</v>
      </c>
      <c r="AW222" s="14" t="s">
        <v>37</v>
      </c>
      <c r="AX222" s="14" t="s">
        <v>84</v>
      </c>
      <c r="AY222" s="221" t="s">
        <v>197</v>
      </c>
    </row>
    <row r="223" spans="1:65" s="2" customFormat="1" ht="16.5" customHeight="1">
      <c r="A223" s="37"/>
      <c r="B223" s="38"/>
      <c r="C223" s="237" t="s">
        <v>7</v>
      </c>
      <c r="D223" s="237" t="s">
        <v>452</v>
      </c>
      <c r="E223" s="238" t="s">
        <v>1424</v>
      </c>
      <c r="F223" s="239" t="s">
        <v>1425</v>
      </c>
      <c r="G223" s="240" t="s">
        <v>556</v>
      </c>
      <c r="H223" s="241">
        <v>1</v>
      </c>
      <c r="I223" s="242"/>
      <c r="J223" s="243">
        <f>ROUND(I223*H223,2)</f>
        <v>0</v>
      </c>
      <c r="K223" s="239" t="s">
        <v>969</v>
      </c>
      <c r="L223" s="244"/>
      <c r="M223" s="245" t="s">
        <v>19</v>
      </c>
      <c r="N223" s="246" t="s">
        <v>48</v>
      </c>
      <c r="O223" s="67"/>
      <c r="P223" s="190">
        <f>O223*H223</f>
        <v>0</v>
      </c>
      <c r="Q223" s="190">
        <v>1E-3</v>
      </c>
      <c r="R223" s="190">
        <f>Q223*H223</f>
        <v>1E-3</v>
      </c>
      <c r="S223" s="190">
        <v>0</v>
      </c>
      <c r="T223" s="191">
        <f>S223*H223</f>
        <v>0</v>
      </c>
      <c r="U223" s="37"/>
      <c r="V223" s="37"/>
      <c r="W223" s="37"/>
      <c r="X223" s="37"/>
      <c r="Y223" s="37"/>
      <c r="Z223" s="37"/>
      <c r="AA223" s="37"/>
      <c r="AB223" s="37"/>
      <c r="AC223" s="37"/>
      <c r="AD223" s="37"/>
      <c r="AE223" s="37"/>
      <c r="AR223" s="192" t="s">
        <v>265</v>
      </c>
      <c r="AT223" s="192" t="s">
        <v>452</v>
      </c>
      <c r="AU223" s="192" t="s">
        <v>86</v>
      </c>
      <c r="AY223" s="20" t="s">
        <v>197</v>
      </c>
      <c r="BE223" s="193">
        <f>IF(N223="základní",J223,0)</f>
        <v>0</v>
      </c>
      <c r="BF223" s="193">
        <f>IF(N223="snížená",J223,0)</f>
        <v>0</v>
      </c>
      <c r="BG223" s="193">
        <f>IF(N223="zákl. přenesená",J223,0)</f>
        <v>0</v>
      </c>
      <c r="BH223" s="193">
        <f>IF(N223="sníž. přenesená",J223,0)</f>
        <v>0</v>
      </c>
      <c r="BI223" s="193">
        <f>IF(N223="nulová",J223,0)</f>
        <v>0</v>
      </c>
      <c r="BJ223" s="20" t="s">
        <v>84</v>
      </c>
      <c r="BK223" s="193">
        <f>ROUND(I223*H223,2)</f>
        <v>0</v>
      </c>
      <c r="BL223" s="20" t="s">
        <v>204</v>
      </c>
      <c r="BM223" s="192" t="s">
        <v>1426</v>
      </c>
    </row>
    <row r="224" spans="1:65" s="2" customFormat="1" ht="11.25">
      <c r="A224" s="37"/>
      <c r="B224" s="38"/>
      <c r="C224" s="39"/>
      <c r="D224" s="194" t="s">
        <v>206</v>
      </c>
      <c r="E224" s="39"/>
      <c r="F224" s="195" t="s">
        <v>1425</v>
      </c>
      <c r="G224" s="39"/>
      <c r="H224" s="39"/>
      <c r="I224" s="196"/>
      <c r="J224" s="39"/>
      <c r="K224" s="39"/>
      <c r="L224" s="42"/>
      <c r="M224" s="197"/>
      <c r="N224" s="198"/>
      <c r="O224" s="67"/>
      <c r="P224" s="67"/>
      <c r="Q224" s="67"/>
      <c r="R224" s="67"/>
      <c r="S224" s="67"/>
      <c r="T224" s="68"/>
      <c r="U224" s="37"/>
      <c r="V224" s="37"/>
      <c r="W224" s="37"/>
      <c r="X224" s="37"/>
      <c r="Y224" s="37"/>
      <c r="Z224" s="37"/>
      <c r="AA224" s="37"/>
      <c r="AB224" s="37"/>
      <c r="AC224" s="37"/>
      <c r="AD224" s="37"/>
      <c r="AE224" s="37"/>
      <c r="AT224" s="20" t="s">
        <v>206</v>
      </c>
      <c r="AU224" s="20" t="s">
        <v>86</v>
      </c>
    </row>
    <row r="225" spans="1:65" s="2" customFormat="1" ht="19.5">
      <c r="A225" s="37"/>
      <c r="B225" s="38"/>
      <c r="C225" s="39"/>
      <c r="D225" s="194" t="s">
        <v>252</v>
      </c>
      <c r="E225" s="39"/>
      <c r="F225" s="222" t="s">
        <v>1427</v>
      </c>
      <c r="G225" s="39"/>
      <c r="H225" s="39"/>
      <c r="I225" s="196"/>
      <c r="J225" s="39"/>
      <c r="K225" s="39"/>
      <c r="L225" s="42"/>
      <c r="M225" s="197"/>
      <c r="N225" s="198"/>
      <c r="O225" s="67"/>
      <c r="P225" s="67"/>
      <c r="Q225" s="67"/>
      <c r="R225" s="67"/>
      <c r="S225" s="67"/>
      <c r="T225" s="68"/>
      <c r="U225" s="37"/>
      <c r="V225" s="37"/>
      <c r="W225" s="37"/>
      <c r="X225" s="37"/>
      <c r="Y225" s="37"/>
      <c r="Z225" s="37"/>
      <c r="AA225" s="37"/>
      <c r="AB225" s="37"/>
      <c r="AC225" s="37"/>
      <c r="AD225" s="37"/>
      <c r="AE225" s="37"/>
      <c r="AT225" s="20" t="s">
        <v>252</v>
      </c>
      <c r="AU225" s="20" t="s">
        <v>86</v>
      </c>
    </row>
    <row r="226" spans="1:65" s="14" customFormat="1" ht="11.25">
      <c r="B226" s="211"/>
      <c r="C226" s="212"/>
      <c r="D226" s="194" t="s">
        <v>210</v>
      </c>
      <c r="E226" s="212"/>
      <c r="F226" s="214" t="s">
        <v>1577</v>
      </c>
      <c r="G226" s="212"/>
      <c r="H226" s="215">
        <v>1</v>
      </c>
      <c r="I226" s="216"/>
      <c r="J226" s="212"/>
      <c r="K226" s="212"/>
      <c r="L226" s="217"/>
      <c r="M226" s="218"/>
      <c r="N226" s="219"/>
      <c r="O226" s="219"/>
      <c r="P226" s="219"/>
      <c r="Q226" s="219"/>
      <c r="R226" s="219"/>
      <c r="S226" s="219"/>
      <c r="T226" s="220"/>
      <c r="AT226" s="221" t="s">
        <v>210</v>
      </c>
      <c r="AU226" s="221" t="s">
        <v>86</v>
      </c>
      <c r="AV226" s="14" t="s">
        <v>86</v>
      </c>
      <c r="AW226" s="14" t="s">
        <v>4</v>
      </c>
      <c r="AX226" s="14" t="s">
        <v>84</v>
      </c>
      <c r="AY226" s="221" t="s">
        <v>197</v>
      </c>
    </row>
    <row r="227" spans="1:65" s="2" customFormat="1" ht="16.5" customHeight="1">
      <c r="A227" s="37"/>
      <c r="B227" s="38"/>
      <c r="C227" s="181" t="s">
        <v>373</v>
      </c>
      <c r="D227" s="181" t="s">
        <v>199</v>
      </c>
      <c r="E227" s="182" t="s">
        <v>1617</v>
      </c>
      <c r="F227" s="183" t="s">
        <v>1618</v>
      </c>
      <c r="G227" s="184" t="s">
        <v>259</v>
      </c>
      <c r="H227" s="185">
        <v>0.46</v>
      </c>
      <c r="I227" s="186"/>
      <c r="J227" s="187">
        <f>ROUND(I227*H227,2)</f>
        <v>0</v>
      </c>
      <c r="K227" s="183" t="s">
        <v>203</v>
      </c>
      <c r="L227" s="42"/>
      <c r="M227" s="188" t="s">
        <v>19</v>
      </c>
      <c r="N227" s="189" t="s">
        <v>48</v>
      </c>
      <c r="O227" s="67"/>
      <c r="P227" s="190">
        <f>O227*H227</f>
        <v>0</v>
      </c>
      <c r="Q227" s="190">
        <v>0</v>
      </c>
      <c r="R227" s="190">
        <f>Q227*H227</f>
        <v>0</v>
      </c>
      <c r="S227" s="190">
        <v>0</v>
      </c>
      <c r="T227" s="191">
        <f>S227*H227</f>
        <v>0</v>
      </c>
      <c r="U227" s="37"/>
      <c r="V227" s="37"/>
      <c r="W227" s="37"/>
      <c r="X227" s="37"/>
      <c r="Y227" s="37"/>
      <c r="Z227" s="37"/>
      <c r="AA227" s="37"/>
      <c r="AB227" s="37"/>
      <c r="AC227" s="37"/>
      <c r="AD227" s="37"/>
      <c r="AE227" s="37"/>
      <c r="AR227" s="192" t="s">
        <v>204</v>
      </c>
      <c r="AT227" s="192" t="s">
        <v>199</v>
      </c>
      <c r="AU227" s="192" t="s">
        <v>86</v>
      </c>
      <c r="AY227" s="20" t="s">
        <v>197</v>
      </c>
      <c r="BE227" s="193">
        <f>IF(N227="základní",J227,0)</f>
        <v>0</v>
      </c>
      <c r="BF227" s="193">
        <f>IF(N227="snížená",J227,0)</f>
        <v>0</v>
      </c>
      <c r="BG227" s="193">
        <f>IF(N227="zákl. přenesená",J227,0)</f>
        <v>0</v>
      </c>
      <c r="BH227" s="193">
        <f>IF(N227="sníž. přenesená",J227,0)</f>
        <v>0</v>
      </c>
      <c r="BI227" s="193">
        <f>IF(N227="nulová",J227,0)</f>
        <v>0</v>
      </c>
      <c r="BJ227" s="20" t="s">
        <v>84</v>
      </c>
      <c r="BK227" s="193">
        <f>ROUND(I227*H227,2)</f>
        <v>0</v>
      </c>
      <c r="BL227" s="20" t="s">
        <v>204</v>
      </c>
      <c r="BM227" s="192" t="s">
        <v>1619</v>
      </c>
    </row>
    <row r="228" spans="1:65" s="2" customFormat="1" ht="11.25">
      <c r="A228" s="37"/>
      <c r="B228" s="38"/>
      <c r="C228" s="39"/>
      <c r="D228" s="194" t="s">
        <v>206</v>
      </c>
      <c r="E228" s="39"/>
      <c r="F228" s="195" t="s">
        <v>1620</v>
      </c>
      <c r="G228" s="39"/>
      <c r="H228" s="39"/>
      <c r="I228" s="196"/>
      <c r="J228" s="39"/>
      <c r="K228" s="39"/>
      <c r="L228" s="42"/>
      <c r="M228" s="197"/>
      <c r="N228" s="198"/>
      <c r="O228" s="67"/>
      <c r="P228" s="67"/>
      <c r="Q228" s="67"/>
      <c r="R228" s="67"/>
      <c r="S228" s="67"/>
      <c r="T228" s="68"/>
      <c r="U228" s="37"/>
      <c r="V228" s="37"/>
      <c r="W228" s="37"/>
      <c r="X228" s="37"/>
      <c r="Y228" s="37"/>
      <c r="Z228" s="37"/>
      <c r="AA228" s="37"/>
      <c r="AB228" s="37"/>
      <c r="AC228" s="37"/>
      <c r="AD228" s="37"/>
      <c r="AE228" s="37"/>
      <c r="AT228" s="20" t="s">
        <v>206</v>
      </c>
      <c r="AU228" s="20" t="s">
        <v>86</v>
      </c>
    </row>
    <row r="229" spans="1:65" s="2" customFormat="1" ht="11.25">
      <c r="A229" s="37"/>
      <c r="B229" s="38"/>
      <c r="C229" s="39"/>
      <c r="D229" s="199" t="s">
        <v>208</v>
      </c>
      <c r="E229" s="39"/>
      <c r="F229" s="200" t="s">
        <v>1621</v>
      </c>
      <c r="G229" s="39"/>
      <c r="H229" s="39"/>
      <c r="I229" s="196"/>
      <c r="J229" s="39"/>
      <c r="K229" s="39"/>
      <c r="L229" s="42"/>
      <c r="M229" s="197"/>
      <c r="N229" s="198"/>
      <c r="O229" s="67"/>
      <c r="P229" s="67"/>
      <c r="Q229" s="67"/>
      <c r="R229" s="67"/>
      <c r="S229" s="67"/>
      <c r="T229" s="68"/>
      <c r="U229" s="37"/>
      <c r="V229" s="37"/>
      <c r="W229" s="37"/>
      <c r="X229" s="37"/>
      <c r="Y229" s="37"/>
      <c r="Z229" s="37"/>
      <c r="AA229" s="37"/>
      <c r="AB229" s="37"/>
      <c r="AC229" s="37"/>
      <c r="AD229" s="37"/>
      <c r="AE229" s="37"/>
      <c r="AT229" s="20" t="s">
        <v>208</v>
      </c>
      <c r="AU229" s="20" t="s">
        <v>86</v>
      </c>
    </row>
    <row r="230" spans="1:65" s="13" customFormat="1" ht="11.25">
      <c r="B230" s="201"/>
      <c r="C230" s="202"/>
      <c r="D230" s="194" t="s">
        <v>210</v>
      </c>
      <c r="E230" s="203" t="s">
        <v>19</v>
      </c>
      <c r="F230" s="204" t="s">
        <v>1433</v>
      </c>
      <c r="G230" s="202"/>
      <c r="H230" s="203" t="s">
        <v>19</v>
      </c>
      <c r="I230" s="205"/>
      <c r="J230" s="202"/>
      <c r="K230" s="202"/>
      <c r="L230" s="206"/>
      <c r="M230" s="207"/>
      <c r="N230" s="208"/>
      <c r="O230" s="208"/>
      <c r="P230" s="208"/>
      <c r="Q230" s="208"/>
      <c r="R230" s="208"/>
      <c r="S230" s="208"/>
      <c r="T230" s="209"/>
      <c r="AT230" s="210" t="s">
        <v>210</v>
      </c>
      <c r="AU230" s="210" t="s">
        <v>86</v>
      </c>
      <c r="AV230" s="13" t="s">
        <v>84</v>
      </c>
      <c r="AW230" s="13" t="s">
        <v>37</v>
      </c>
      <c r="AX230" s="13" t="s">
        <v>77</v>
      </c>
      <c r="AY230" s="210" t="s">
        <v>197</v>
      </c>
    </row>
    <row r="231" spans="1:65" s="14" customFormat="1" ht="11.25">
      <c r="B231" s="211"/>
      <c r="C231" s="212"/>
      <c r="D231" s="194" t="s">
        <v>210</v>
      </c>
      <c r="E231" s="213" t="s">
        <v>19</v>
      </c>
      <c r="F231" s="214" t="s">
        <v>1622</v>
      </c>
      <c r="G231" s="212"/>
      <c r="H231" s="215">
        <v>0.46</v>
      </c>
      <c r="I231" s="216"/>
      <c r="J231" s="212"/>
      <c r="K231" s="212"/>
      <c r="L231" s="217"/>
      <c r="M231" s="218"/>
      <c r="N231" s="219"/>
      <c r="O231" s="219"/>
      <c r="P231" s="219"/>
      <c r="Q231" s="219"/>
      <c r="R231" s="219"/>
      <c r="S231" s="219"/>
      <c r="T231" s="220"/>
      <c r="AT231" s="221" t="s">
        <v>210</v>
      </c>
      <c r="AU231" s="221" t="s">
        <v>86</v>
      </c>
      <c r="AV231" s="14" t="s">
        <v>86</v>
      </c>
      <c r="AW231" s="14" t="s">
        <v>37</v>
      </c>
      <c r="AX231" s="14" t="s">
        <v>84</v>
      </c>
      <c r="AY231" s="221" t="s">
        <v>197</v>
      </c>
    </row>
    <row r="232" spans="1:65" s="2" customFormat="1" ht="21.75" customHeight="1">
      <c r="A232" s="37"/>
      <c r="B232" s="38"/>
      <c r="C232" s="181" t="s">
        <v>678</v>
      </c>
      <c r="D232" s="181" t="s">
        <v>199</v>
      </c>
      <c r="E232" s="182" t="s">
        <v>1435</v>
      </c>
      <c r="F232" s="183" t="s">
        <v>1436</v>
      </c>
      <c r="G232" s="184" t="s">
        <v>259</v>
      </c>
      <c r="H232" s="185">
        <v>0.46</v>
      </c>
      <c r="I232" s="186"/>
      <c r="J232" s="187">
        <f>ROUND(I232*H232,2)</f>
        <v>0</v>
      </c>
      <c r="K232" s="183" t="s">
        <v>203</v>
      </c>
      <c r="L232" s="42"/>
      <c r="M232" s="188" t="s">
        <v>19</v>
      </c>
      <c r="N232" s="189" t="s">
        <v>48</v>
      </c>
      <c r="O232" s="67"/>
      <c r="P232" s="190">
        <f>O232*H232</f>
        <v>0</v>
      </c>
      <c r="Q232" s="190">
        <v>0</v>
      </c>
      <c r="R232" s="190">
        <f>Q232*H232</f>
        <v>0</v>
      </c>
      <c r="S232" s="190">
        <v>0</v>
      </c>
      <c r="T232" s="191">
        <f>S232*H232</f>
        <v>0</v>
      </c>
      <c r="U232" s="37"/>
      <c r="V232" s="37"/>
      <c r="W232" s="37"/>
      <c r="X232" s="37"/>
      <c r="Y232" s="37"/>
      <c r="Z232" s="37"/>
      <c r="AA232" s="37"/>
      <c r="AB232" s="37"/>
      <c r="AC232" s="37"/>
      <c r="AD232" s="37"/>
      <c r="AE232" s="37"/>
      <c r="AR232" s="192" t="s">
        <v>204</v>
      </c>
      <c r="AT232" s="192" t="s">
        <v>199</v>
      </c>
      <c r="AU232" s="192" t="s">
        <v>86</v>
      </c>
      <c r="AY232" s="20" t="s">
        <v>197</v>
      </c>
      <c r="BE232" s="193">
        <f>IF(N232="základní",J232,0)</f>
        <v>0</v>
      </c>
      <c r="BF232" s="193">
        <f>IF(N232="snížená",J232,0)</f>
        <v>0</v>
      </c>
      <c r="BG232" s="193">
        <f>IF(N232="zákl. přenesená",J232,0)</f>
        <v>0</v>
      </c>
      <c r="BH232" s="193">
        <f>IF(N232="sníž. přenesená",J232,0)</f>
        <v>0</v>
      </c>
      <c r="BI232" s="193">
        <f>IF(N232="nulová",J232,0)</f>
        <v>0</v>
      </c>
      <c r="BJ232" s="20" t="s">
        <v>84</v>
      </c>
      <c r="BK232" s="193">
        <f>ROUND(I232*H232,2)</f>
        <v>0</v>
      </c>
      <c r="BL232" s="20" t="s">
        <v>204</v>
      </c>
      <c r="BM232" s="192" t="s">
        <v>1437</v>
      </c>
    </row>
    <row r="233" spans="1:65" s="2" customFormat="1" ht="11.25">
      <c r="A233" s="37"/>
      <c r="B233" s="38"/>
      <c r="C233" s="39"/>
      <c r="D233" s="194" t="s">
        <v>206</v>
      </c>
      <c r="E233" s="39"/>
      <c r="F233" s="195" t="s">
        <v>1438</v>
      </c>
      <c r="G233" s="39"/>
      <c r="H233" s="39"/>
      <c r="I233" s="196"/>
      <c r="J233" s="39"/>
      <c r="K233" s="39"/>
      <c r="L233" s="42"/>
      <c r="M233" s="197"/>
      <c r="N233" s="198"/>
      <c r="O233" s="67"/>
      <c r="P233" s="67"/>
      <c r="Q233" s="67"/>
      <c r="R233" s="67"/>
      <c r="S233" s="67"/>
      <c r="T233" s="68"/>
      <c r="U233" s="37"/>
      <c r="V233" s="37"/>
      <c r="W233" s="37"/>
      <c r="X233" s="37"/>
      <c r="Y233" s="37"/>
      <c r="Z233" s="37"/>
      <c r="AA233" s="37"/>
      <c r="AB233" s="37"/>
      <c r="AC233" s="37"/>
      <c r="AD233" s="37"/>
      <c r="AE233" s="37"/>
      <c r="AT233" s="20" t="s">
        <v>206</v>
      </c>
      <c r="AU233" s="20" t="s">
        <v>86</v>
      </c>
    </row>
    <row r="234" spans="1:65" s="2" customFormat="1" ht="11.25">
      <c r="A234" s="37"/>
      <c r="B234" s="38"/>
      <c r="C234" s="39"/>
      <c r="D234" s="199" t="s">
        <v>208</v>
      </c>
      <c r="E234" s="39"/>
      <c r="F234" s="200" t="s">
        <v>1439</v>
      </c>
      <c r="G234" s="39"/>
      <c r="H234" s="39"/>
      <c r="I234" s="196"/>
      <c r="J234" s="39"/>
      <c r="K234" s="39"/>
      <c r="L234" s="42"/>
      <c r="M234" s="197"/>
      <c r="N234" s="198"/>
      <c r="O234" s="67"/>
      <c r="P234" s="67"/>
      <c r="Q234" s="67"/>
      <c r="R234" s="67"/>
      <c r="S234" s="67"/>
      <c r="T234" s="68"/>
      <c r="U234" s="37"/>
      <c r="V234" s="37"/>
      <c r="W234" s="37"/>
      <c r="X234" s="37"/>
      <c r="Y234" s="37"/>
      <c r="Z234" s="37"/>
      <c r="AA234" s="37"/>
      <c r="AB234" s="37"/>
      <c r="AC234" s="37"/>
      <c r="AD234" s="37"/>
      <c r="AE234" s="37"/>
      <c r="AT234" s="20" t="s">
        <v>208</v>
      </c>
      <c r="AU234" s="20" t="s">
        <v>86</v>
      </c>
    </row>
    <row r="235" spans="1:65" s="2" customFormat="1" ht="24.2" customHeight="1">
      <c r="A235" s="37"/>
      <c r="B235" s="38"/>
      <c r="C235" s="181" t="s">
        <v>679</v>
      </c>
      <c r="D235" s="181" t="s">
        <v>199</v>
      </c>
      <c r="E235" s="182" t="s">
        <v>1440</v>
      </c>
      <c r="F235" s="183" t="s">
        <v>1441</v>
      </c>
      <c r="G235" s="184" t="s">
        <v>259</v>
      </c>
      <c r="H235" s="185">
        <v>1.84</v>
      </c>
      <c r="I235" s="186"/>
      <c r="J235" s="187">
        <f>ROUND(I235*H235,2)</f>
        <v>0</v>
      </c>
      <c r="K235" s="183" t="s">
        <v>203</v>
      </c>
      <c r="L235" s="42"/>
      <c r="M235" s="188" t="s">
        <v>19</v>
      </c>
      <c r="N235" s="189" t="s">
        <v>48</v>
      </c>
      <c r="O235" s="67"/>
      <c r="P235" s="190">
        <f>O235*H235</f>
        <v>0</v>
      </c>
      <c r="Q235" s="190">
        <v>0</v>
      </c>
      <c r="R235" s="190">
        <f>Q235*H235</f>
        <v>0</v>
      </c>
      <c r="S235" s="190">
        <v>0</v>
      </c>
      <c r="T235" s="191">
        <f>S235*H235</f>
        <v>0</v>
      </c>
      <c r="U235" s="37"/>
      <c r="V235" s="37"/>
      <c r="W235" s="37"/>
      <c r="X235" s="37"/>
      <c r="Y235" s="37"/>
      <c r="Z235" s="37"/>
      <c r="AA235" s="37"/>
      <c r="AB235" s="37"/>
      <c r="AC235" s="37"/>
      <c r="AD235" s="37"/>
      <c r="AE235" s="37"/>
      <c r="AR235" s="192" t="s">
        <v>204</v>
      </c>
      <c r="AT235" s="192" t="s">
        <v>199</v>
      </c>
      <c r="AU235" s="192" t="s">
        <v>86</v>
      </c>
      <c r="AY235" s="20" t="s">
        <v>197</v>
      </c>
      <c r="BE235" s="193">
        <f>IF(N235="základní",J235,0)</f>
        <v>0</v>
      </c>
      <c r="BF235" s="193">
        <f>IF(N235="snížená",J235,0)</f>
        <v>0</v>
      </c>
      <c r="BG235" s="193">
        <f>IF(N235="zákl. přenesená",J235,0)</f>
        <v>0</v>
      </c>
      <c r="BH235" s="193">
        <f>IF(N235="sníž. přenesená",J235,0)</f>
        <v>0</v>
      </c>
      <c r="BI235" s="193">
        <f>IF(N235="nulová",J235,0)</f>
        <v>0</v>
      </c>
      <c r="BJ235" s="20" t="s">
        <v>84</v>
      </c>
      <c r="BK235" s="193">
        <f>ROUND(I235*H235,2)</f>
        <v>0</v>
      </c>
      <c r="BL235" s="20" t="s">
        <v>204</v>
      </c>
      <c r="BM235" s="192" t="s">
        <v>1442</v>
      </c>
    </row>
    <row r="236" spans="1:65" s="2" customFormat="1" ht="19.5">
      <c r="A236" s="37"/>
      <c r="B236" s="38"/>
      <c r="C236" s="39"/>
      <c r="D236" s="194" t="s">
        <v>206</v>
      </c>
      <c r="E236" s="39"/>
      <c r="F236" s="195" t="s">
        <v>1443</v>
      </c>
      <c r="G236" s="39"/>
      <c r="H236" s="39"/>
      <c r="I236" s="196"/>
      <c r="J236" s="39"/>
      <c r="K236" s="39"/>
      <c r="L236" s="42"/>
      <c r="M236" s="197"/>
      <c r="N236" s="198"/>
      <c r="O236" s="67"/>
      <c r="P236" s="67"/>
      <c r="Q236" s="67"/>
      <c r="R236" s="67"/>
      <c r="S236" s="67"/>
      <c r="T236" s="68"/>
      <c r="U236" s="37"/>
      <c r="V236" s="37"/>
      <c r="W236" s="37"/>
      <c r="X236" s="37"/>
      <c r="Y236" s="37"/>
      <c r="Z236" s="37"/>
      <c r="AA236" s="37"/>
      <c r="AB236" s="37"/>
      <c r="AC236" s="37"/>
      <c r="AD236" s="37"/>
      <c r="AE236" s="37"/>
      <c r="AT236" s="20" t="s">
        <v>206</v>
      </c>
      <c r="AU236" s="20" t="s">
        <v>86</v>
      </c>
    </row>
    <row r="237" spans="1:65" s="2" customFormat="1" ht="11.25">
      <c r="A237" s="37"/>
      <c r="B237" s="38"/>
      <c r="C237" s="39"/>
      <c r="D237" s="199" t="s">
        <v>208</v>
      </c>
      <c r="E237" s="39"/>
      <c r="F237" s="200" t="s">
        <v>1444</v>
      </c>
      <c r="G237" s="39"/>
      <c r="H237" s="39"/>
      <c r="I237" s="196"/>
      <c r="J237" s="39"/>
      <c r="K237" s="39"/>
      <c r="L237" s="42"/>
      <c r="M237" s="197"/>
      <c r="N237" s="198"/>
      <c r="O237" s="67"/>
      <c r="P237" s="67"/>
      <c r="Q237" s="67"/>
      <c r="R237" s="67"/>
      <c r="S237" s="67"/>
      <c r="T237" s="68"/>
      <c r="U237" s="37"/>
      <c r="V237" s="37"/>
      <c r="W237" s="37"/>
      <c r="X237" s="37"/>
      <c r="Y237" s="37"/>
      <c r="Z237" s="37"/>
      <c r="AA237" s="37"/>
      <c r="AB237" s="37"/>
      <c r="AC237" s="37"/>
      <c r="AD237" s="37"/>
      <c r="AE237" s="37"/>
      <c r="AT237" s="20" t="s">
        <v>208</v>
      </c>
      <c r="AU237" s="20" t="s">
        <v>86</v>
      </c>
    </row>
    <row r="238" spans="1:65" s="13" customFormat="1" ht="11.25">
      <c r="B238" s="201"/>
      <c r="C238" s="202"/>
      <c r="D238" s="194" t="s">
        <v>210</v>
      </c>
      <c r="E238" s="203" t="s">
        <v>19</v>
      </c>
      <c r="F238" s="204" t="s">
        <v>1445</v>
      </c>
      <c r="G238" s="202"/>
      <c r="H238" s="203" t="s">
        <v>19</v>
      </c>
      <c r="I238" s="205"/>
      <c r="J238" s="202"/>
      <c r="K238" s="202"/>
      <c r="L238" s="206"/>
      <c r="M238" s="207"/>
      <c r="N238" s="208"/>
      <c r="O238" s="208"/>
      <c r="P238" s="208"/>
      <c r="Q238" s="208"/>
      <c r="R238" s="208"/>
      <c r="S238" s="208"/>
      <c r="T238" s="209"/>
      <c r="AT238" s="210" t="s">
        <v>210</v>
      </c>
      <c r="AU238" s="210" t="s">
        <v>86</v>
      </c>
      <c r="AV238" s="13" t="s">
        <v>84</v>
      </c>
      <c r="AW238" s="13" t="s">
        <v>37</v>
      </c>
      <c r="AX238" s="13" t="s">
        <v>77</v>
      </c>
      <c r="AY238" s="210" t="s">
        <v>197</v>
      </c>
    </row>
    <row r="239" spans="1:65" s="13" customFormat="1" ht="11.25">
      <c r="B239" s="201"/>
      <c r="C239" s="202"/>
      <c r="D239" s="194" t="s">
        <v>210</v>
      </c>
      <c r="E239" s="203" t="s">
        <v>19</v>
      </c>
      <c r="F239" s="204" t="s">
        <v>918</v>
      </c>
      <c r="G239" s="202"/>
      <c r="H239" s="203" t="s">
        <v>19</v>
      </c>
      <c r="I239" s="205"/>
      <c r="J239" s="202"/>
      <c r="K239" s="202"/>
      <c r="L239" s="206"/>
      <c r="M239" s="207"/>
      <c r="N239" s="208"/>
      <c r="O239" s="208"/>
      <c r="P239" s="208"/>
      <c r="Q239" s="208"/>
      <c r="R239" s="208"/>
      <c r="S239" s="208"/>
      <c r="T239" s="209"/>
      <c r="AT239" s="210" t="s">
        <v>210</v>
      </c>
      <c r="AU239" s="210" t="s">
        <v>86</v>
      </c>
      <c r="AV239" s="13" t="s">
        <v>84</v>
      </c>
      <c r="AW239" s="13" t="s">
        <v>37</v>
      </c>
      <c r="AX239" s="13" t="s">
        <v>77</v>
      </c>
      <c r="AY239" s="210" t="s">
        <v>197</v>
      </c>
    </row>
    <row r="240" spans="1:65" s="14" customFormat="1" ht="11.25">
      <c r="B240" s="211"/>
      <c r="C240" s="212"/>
      <c r="D240" s="194" t="s">
        <v>210</v>
      </c>
      <c r="E240" s="213" t="s">
        <v>19</v>
      </c>
      <c r="F240" s="214" t="s">
        <v>1623</v>
      </c>
      <c r="G240" s="212"/>
      <c r="H240" s="215">
        <v>1.84</v>
      </c>
      <c r="I240" s="216"/>
      <c r="J240" s="212"/>
      <c r="K240" s="212"/>
      <c r="L240" s="217"/>
      <c r="M240" s="218"/>
      <c r="N240" s="219"/>
      <c r="O240" s="219"/>
      <c r="P240" s="219"/>
      <c r="Q240" s="219"/>
      <c r="R240" s="219"/>
      <c r="S240" s="219"/>
      <c r="T240" s="220"/>
      <c r="AT240" s="221" t="s">
        <v>210</v>
      </c>
      <c r="AU240" s="221" t="s">
        <v>86</v>
      </c>
      <c r="AV240" s="14" t="s">
        <v>86</v>
      </c>
      <c r="AW240" s="14" t="s">
        <v>37</v>
      </c>
      <c r="AX240" s="14" t="s">
        <v>84</v>
      </c>
      <c r="AY240" s="221" t="s">
        <v>197</v>
      </c>
    </row>
    <row r="241" spans="1:65" s="12" customFormat="1" ht="22.9" customHeight="1">
      <c r="B241" s="165"/>
      <c r="C241" s="166"/>
      <c r="D241" s="167" t="s">
        <v>76</v>
      </c>
      <c r="E241" s="179" t="s">
        <v>489</v>
      </c>
      <c r="F241" s="179" t="s">
        <v>490</v>
      </c>
      <c r="G241" s="166"/>
      <c r="H241" s="166"/>
      <c r="I241" s="169"/>
      <c r="J241" s="180">
        <f>BK241</f>
        <v>0</v>
      </c>
      <c r="K241" s="166"/>
      <c r="L241" s="171"/>
      <c r="M241" s="172"/>
      <c r="N241" s="173"/>
      <c r="O241" s="173"/>
      <c r="P241" s="174">
        <f>SUM(P242:P244)</f>
        <v>0</v>
      </c>
      <c r="Q241" s="173"/>
      <c r="R241" s="174">
        <f>SUM(R242:R244)</f>
        <v>0</v>
      </c>
      <c r="S241" s="173"/>
      <c r="T241" s="175">
        <f>SUM(T242:T244)</f>
        <v>0</v>
      </c>
      <c r="AR241" s="176" t="s">
        <v>84</v>
      </c>
      <c r="AT241" s="177" t="s">
        <v>76</v>
      </c>
      <c r="AU241" s="177" t="s">
        <v>84</v>
      </c>
      <c r="AY241" s="176" t="s">
        <v>197</v>
      </c>
      <c r="BK241" s="178">
        <f>SUM(BK242:BK244)</f>
        <v>0</v>
      </c>
    </row>
    <row r="242" spans="1:65" s="2" customFormat="1" ht="24.2" customHeight="1">
      <c r="A242" s="37"/>
      <c r="B242" s="38"/>
      <c r="C242" s="181" t="s">
        <v>680</v>
      </c>
      <c r="D242" s="181" t="s">
        <v>199</v>
      </c>
      <c r="E242" s="182" t="s">
        <v>594</v>
      </c>
      <c r="F242" s="183" t="s">
        <v>595</v>
      </c>
      <c r="G242" s="184" t="s">
        <v>323</v>
      </c>
      <c r="H242" s="185">
        <v>15.388</v>
      </c>
      <c r="I242" s="186"/>
      <c r="J242" s="187">
        <f>ROUND(I242*H242,2)</f>
        <v>0</v>
      </c>
      <c r="K242" s="183" t="s">
        <v>203</v>
      </c>
      <c r="L242" s="42"/>
      <c r="M242" s="188" t="s">
        <v>19</v>
      </c>
      <c r="N242" s="189" t="s">
        <v>48</v>
      </c>
      <c r="O242" s="67"/>
      <c r="P242" s="190">
        <f>O242*H242</f>
        <v>0</v>
      </c>
      <c r="Q242" s="190">
        <v>0</v>
      </c>
      <c r="R242" s="190">
        <f>Q242*H242</f>
        <v>0</v>
      </c>
      <c r="S242" s="190">
        <v>0</v>
      </c>
      <c r="T242" s="191">
        <f>S242*H242</f>
        <v>0</v>
      </c>
      <c r="U242" s="37"/>
      <c r="V242" s="37"/>
      <c r="W242" s="37"/>
      <c r="X242" s="37"/>
      <c r="Y242" s="37"/>
      <c r="Z242" s="37"/>
      <c r="AA242" s="37"/>
      <c r="AB242" s="37"/>
      <c r="AC242" s="37"/>
      <c r="AD242" s="37"/>
      <c r="AE242" s="37"/>
      <c r="AR242" s="192" t="s">
        <v>204</v>
      </c>
      <c r="AT242" s="192" t="s">
        <v>199</v>
      </c>
      <c r="AU242" s="192" t="s">
        <v>86</v>
      </c>
      <c r="AY242" s="20" t="s">
        <v>197</v>
      </c>
      <c r="BE242" s="193">
        <f>IF(N242="základní",J242,0)</f>
        <v>0</v>
      </c>
      <c r="BF242" s="193">
        <f>IF(N242="snížená",J242,0)</f>
        <v>0</v>
      </c>
      <c r="BG242" s="193">
        <f>IF(N242="zákl. přenesená",J242,0)</f>
        <v>0</v>
      </c>
      <c r="BH242" s="193">
        <f>IF(N242="sníž. přenesená",J242,0)</f>
        <v>0</v>
      </c>
      <c r="BI242" s="193">
        <f>IF(N242="nulová",J242,0)</f>
        <v>0</v>
      </c>
      <c r="BJ242" s="20" t="s">
        <v>84</v>
      </c>
      <c r="BK242" s="193">
        <f>ROUND(I242*H242,2)</f>
        <v>0</v>
      </c>
      <c r="BL242" s="20" t="s">
        <v>204</v>
      </c>
      <c r="BM242" s="192" t="s">
        <v>1447</v>
      </c>
    </row>
    <row r="243" spans="1:65" s="2" customFormat="1" ht="19.5">
      <c r="A243" s="37"/>
      <c r="B243" s="38"/>
      <c r="C243" s="39"/>
      <c r="D243" s="194" t="s">
        <v>206</v>
      </c>
      <c r="E243" s="39"/>
      <c r="F243" s="195" t="s">
        <v>597</v>
      </c>
      <c r="G243" s="39"/>
      <c r="H243" s="39"/>
      <c r="I243" s="196"/>
      <c r="J243" s="39"/>
      <c r="K243" s="39"/>
      <c r="L243" s="42"/>
      <c r="M243" s="197"/>
      <c r="N243" s="198"/>
      <c r="O243" s="67"/>
      <c r="P243" s="67"/>
      <c r="Q243" s="67"/>
      <c r="R243" s="67"/>
      <c r="S243" s="67"/>
      <c r="T243" s="68"/>
      <c r="U243" s="37"/>
      <c r="V243" s="37"/>
      <c r="W243" s="37"/>
      <c r="X243" s="37"/>
      <c r="Y243" s="37"/>
      <c r="Z243" s="37"/>
      <c r="AA243" s="37"/>
      <c r="AB243" s="37"/>
      <c r="AC243" s="37"/>
      <c r="AD243" s="37"/>
      <c r="AE243" s="37"/>
      <c r="AT243" s="20" t="s">
        <v>206</v>
      </c>
      <c r="AU243" s="20" t="s">
        <v>86</v>
      </c>
    </row>
    <row r="244" spans="1:65" s="2" customFormat="1" ht="11.25">
      <c r="A244" s="37"/>
      <c r="B244" s="38"/>
      <c r="C244" s="39"/>
      <c r="D244" s="199" t="s">
        <v>208</v>
      </c>
      <c r="E244" s="39"/>
      <c r="F244" s="200" t="s">
        <v>598</v>
      </c>
      <c r="G244" s="39"/>
      <c r="H244" s="39"/>
      <c r="I244" s="196"/>
      <c r="J244" s="39"/>
      <c r="K244" s="39"/>
      <c r="L244" s="42"/>
      <c r="M244" s="197"/>
      <c r="N244" s="198"/>
      <c r="O244" s="67"/>
      <c r="P244" s="67"/>
      <c r="Q244" s="67"/>
      <c r="R244" s="67"/>
      <c r="S244" s="67"/>
      <c r="T244" s="68"/>
      <c r="U244" s="37"/>
      <c r="V244" s="37"/>
      <c r="W244" s="37"/>
      <c r="X244" s="37"/>
      <c r="Y244" s="37"/>
      <c r="Z244" s="37"/>
      <c r="AA244" s="37"/>
      <c r="AB244" s="37"/>
      <c r="AC244" s="37"/>
      <c r="AD244" s="37"/>
      <c r="AE244" s="37"/>
      <c r="AT244" s="20" t="s">
        <v>208</v>
      </c>
      <c r="AU244" s="20" t="s">
        <v>86</v>
      </c>
    </row>
    <row r="245" spans="1:65" s="12" customFormat="1" ht="22.9" customHeight="1">
      <c r="B245" s="165"/>
      <c r="C245" s="166"/>
      <c r="D245" s="167" t="s">
        <v>76</v>
      </c>
      <c r="E245" s="179" t="s">
        <v>1448</v>
      </c>
      <c r="F245" s="179" t="s">
        <v>1449</v>
      </c>
      <c r="G245" s="166"/>
      <c r="H245" s="166"/>
      <c r="I245" s="169"/>
      <c r="J245" s="180">
        <f>BK245</f>
        <v>0</v>
      </c>
      <c r="K245" s="166"/>
      <c r="L245" s="171"/>
      <c r="M245" s="172"/>
      <c r="N245" s="173"/>
      <c r="O245" s="173"/>
      <c r="P245" s="174">
        <f>P246+P273</f>
        <v>0</v>
      </c>
      <c r="Q245" s="173"/>
      <c r="R245" s="174">
        <f>R246+R273</f>
        <v>0</v>
      </c>
      <c r="S245" s="173"/>
      <c r="T245" s="175">
        <f>T246+T273</f>
        <v>0</v>
      </c>
      <c r="AR245" s="176" t="s">
        <v>84</v>
      </c>
      <c r="AT245" s="177" t="s">
        <v>76</v>
      </c>
      <c r="AU245" s="177" t="s">
        <v>84</v>
      </c>
      <c r="AY245" s="176" t="s">
        <v>197</v>
      </c>
      <c r="BK245" s="178">
        <f>BK246+BK273</f>
        <v>0</v>
      </c>
    </row>
    <row r="246" spans="1:65" s="12" customFormat="1" ht="20.85" customHeight="1">
      <c r="B246" s="165"/>
      <c r="C246" s="166"/>
      <c r="D246" s="167" t="s">
        <v>76</v>
      </c>
      <c r="E246" s="179" t="s">
        <v>128</v>
      </c>
      <c r="F246" s="179" t="s">
        <v>1450</v>
      </c>
      <c r="G246" s="166"/>
      <c r="H246" s="166"/>
      <c r="I246" s="169"/>
      <c r="J246" s="180">
        <f>BK246</f>
        <v>0</v>
      </c>
      <c r="K246" s="166"/>
      <c r="L246" s="171"/>
      <c r="M246" s="172"/>
      <c r="N246" s="173"/>
      <c r="O246" s="173"/>
      <c r="P246" s="174">
        <f>SUM(P247:P272)</f>
        <v>0</v>
      </c>
      <c r="Q246" s="173"/>
      <c r="R246" s="174">
        <f>SUM(R247:R272)</f>
        <v>0</v>
      </c>
      <c r="S246" s="173"/>
      <c r="T246" s="175">
        <f>SUM(T247:T272)</f>
        <v>0</v>
      </c>
      <c r="AR246" s="176" t="s">
        <v>84</v>
      </c>
      <c r="AT246" s="177" t="s">
        <v>76</v>
      </c>
      <c r="AU246" s="177" t="s">
        <v>86</v>
      </c>
      <c r="AY246" s="176" t="s">
        <v>197</v>
      </c>
      <c r="BK246" s="178">
        <f>SUM(BK247:BK272)</f>
        <v>0</v>
      </c>
    </row>
    <row r="247" spans="1:65" s="2" customFormat="1" ht="16.5" customHeight="1">
      <c r="A247" s="37"/>
      <c r="B247" s="38"/>
      <c r="C247" s="237" t="s">
        <v>915</v>
      </c>
      <c r="D247" s="237" t="s">
        <v>452</v>
      </c>
      <c r="E247" s="238" t="s">
        <v>1505</v>
      </c>
      <c r="F247" s="239" t="s">
        <v>1506</v>
      </c>
      <c r="G247" s="240" t="s">
        <v>884</v>
      </c>
      <c r="H247" s="241">
        <v>40</v>
      </c>
      <c r="I247" s="242"/>
      <c r="J247" s="243">
        <f>ROUND(I247*H247,2)</f>
        <v>0</v>
      </c>
      <c r="K247" s="239" t="s">
        <v>969</v>
      </c>
      <c r="L247" s="244"/>
      <c r="M247" s="245" t="s">
        <v>19</v>
      </c>
      <c r="N247" s="246" t="s">
        <v>48</v>
      </c>
      <c r="O247" s="67"/>
      <c r="P247" s="190">
        <f>O247*H247</f>
        <v>0</v>
      </c>
      <c r="Q247" s="190">
        <v>0</v>
      </c>
      <c r="R247" s="190">
        <f>Q247*H247</f>
        <v>0</v>
      </c>
      <c r="S247" s="190">
        <v>0</v>
      </c>
      <c r="T247" s="191">
        <f>S247*H247</f>
        <v>0</v>
      </c>
      <c r="U247" s="37"/>
      <c r="V247" s="37"/>
      <c r="W247" s="37"/>
      <c r="X247" s="37"/>
      <c r="Y247" s="37"/>
      <c r="Z247" s="37"/>
      <c r="AA247" s="37"/>
      <c r="AB247" s="37"/>
      <c r="AC247" s="37"/>
      <c r="AD247" s="37"/>
      <c r="AE247" s="37"/>
      <c r="AR247" s="192" t="s">
        <v>265</v>
      </c>
      <c r="AT247" s="192" t="s">
        <v>452</v>
      </c>
      <c r="AU247" s="192" t="s">
        <v>151</v>
      </c>
      <c r="AY247" s="20" t="s">
        <v>197</v>
      </c>
      <c r="BE247" s="193">
        <f>IF(N247="základní",J247,0)</f>
        <v>0</v>
      </c>
      <c r="BF247" s="193">
        <f>IF(N247="snížená",J247,0)</f>
        <v>0</v>
      </c>
      <c r="BG247" s="193">
        <f>IF(N247="zákl. přenesená",J247,0)</f>
        <v>0</v>
      </c>
      <c r="BH247" s="193">
        <f>IF(N247="sníž. přenesená",J247,0)</f>
        <v>0</v>
      </c>
      <c r="BI247" s="193">
        <f>IF(N247="nulová",J247,0)</f>
        <v>0</v>
      </c>
      <c r="BJ247" s="20" t="s">
        <v>84</v>
      </c>
      <c r="BK247" s="193">
        <f>ROUND(I247*H247,2)</f>
        <v>0</v>
      </c>
      <c r="BL247" s="20" t="s">
        <v>204</v>
      </c>
      <c r="BM247" s="192" t="s">
        <v>1507</v>
      </c>
    </row>
    <row r="248" spans="1:65" s="2" customFormat="1" ht="11.25">
      <c r="A248" s="37"/>
      <c r="B248" s="38"/>
      <c r="C248" s="39"/>
      <c r="D248" s="194" t="s">
        <v>206</v>
      </c>
      <c r="E248" s="39"/>
      <c r="F248" s="195" t="s">
        <v>1506</v>
      </c>
      <c r="G248" s="39"/>
      <c r="H248" s="39"/>
      <c r="I248" s="196"/>
      <c r="J248" s="39"/>
      <c r="K248" s="39"/>
      <c r="L248" s="42"/>
      <c r="M248" s="197"/>
      <c r="N248" s="198"/>
      <c r="O248" s="67"/>
      <c r="P248" s="67"/>
      <c r="Q248" s="67"/>
      <c r="R248" s="67"/>
      <c r="S248" s="67"/>
      <c r="T248" s="68"/>
      <c r="U248" s="37"/>
      <c r="V248" s="37"/>
      <c r="W248" s="37"/>
      <c r="X248" s="37"/>
      <c r="Y248" s="37"/>
      <c r="Z248" s="37"/>
      <c r="AA248" s="37"/>
      <c r="AB248" s="37"/>
      <c r="AC248" s="37"/>
      <c r="AD248" s="37"/>
      <c r="AE248" s="37"/>
      <c r="AT248" s="20" t="s">
        <v>206</v>
      </c>
      <c r="AU248" s="20" t="s">
        <v>151</v>
      </c>
    </row>
    <row r="249" spans="1:65" s="2" customFormat="1" ht="19.5">
      <c r="A249" s="37"/>
      <c r="B249" s="38"/>
      <c r="C249" s="39"/>
      <c r="D249" s="194" t="s">
        <v>252</v>
      </c>
      <c r="E249" s="39"/>
      <c r="F249" s="222" t="s">
        <v>1508</v>
      </c>
      <c r="G249" s="39"/>
      <c r="H249" s="39"/>
      <c r="I249" s="196"/>
      <c r="J249" s="39"/>
      <c r="K249" s="39"/>
      <c r="L249" s="42"/>
      <c r="M249" s="197"/>
      <c r="N249" s="198"/>
      <c r="O249" s="67"/>
      <c r="P249" s="67"/>
      <c r="Q249" s="67"/>
      <c r="R249" s="67"/>
      <c r="S249" s="67"/>
      <c r="T249" s="68"/>
      <c r="U249" s="37"/>
      <c r="V249" s="37"/>
      <c r="W249" s="37"/>
      <c r="X249" s="37"/>
      <c r="Y249" s="37"/>
      <c r="Z249" s="37"/>
      <c r="AA249" s="37"/>
      <c r="AB249" s="37"/>
      <c r="AC249" s="37"/>
      <c r="AD249" s="37"/>
      <c r="AE249" s="37"/>
      <c r="AT249" s="20" t="s">
        <v>252</v>
      </c>
      <c r="AU249" s="20" t="s">
        <v>151</v>
      </c>
    </row>
    <row r="250" spans="1:65" s="2" customFormat="1" ht="16.5" customHeight="1">
      <c r="A250" s="37"/>
      <c r="B250" s="38"/>
      <c r="C250" s="237" t="s">
        <v>920</v>
      </c>
      <c r="D250" s="237" t="s">
        <v>452</v>
      </c>
      <c r="E250" s="238" t="s">
        <v>1624</v>
      </c>
      <c r="F250" s="239" t="s">
        <v>1625</v>
      </c>
      <c r="G250" s="240" t="s">
        <v>884</v>
      </c>
      <c r="H250" s="241">
        <v>35</v>
      </c>
      <c r="I250" s="242"/>
      <c r="J250" s="243">
        <f>ROUND(I250*H250,2)</f>
        <v>0</v>
      </c>
      <c r="K250" s="239" t="s">
        <v>969</v>
      </c>
      <c r="L250" s="244"/>
      <c r="M250" s="245" t="s">
        <v>19</v>
      </c>
      <c r="N250" s="246" t="s">
        <v>48</v>
      </c>
      <c r="O250" s="67"/>
      <c r="P250" s="190">
        <f>O250*H250</f>
        <v>0</v>
      </c>
      <c r="Q250" s="190">
        <v>0</v>
      </c>
      <c r="R250" s="190">
        <f>Q250*H250</f>
        <v>0</v>
      </c>
      <c r="S250" s="190">
        <v>0</v>
      </c>
      <c r="T250" s="191">
        <f>S250*H250</f>
        <v>0</v>
      </c>
      <c r="U250" s="37"/>
      <c r="V250" s="37"/>
      <c r="W250" s="37"/>
      <c r="X250" s="37"/>
      <c r="Y250" s="37"/>
      <c r="Z250" s="37"/>
      <c r="AA250" s="37"/>
      <c r="AB250" s="37"/>
      <c r="AC250" s="37"/>
      <c r="AD250" s="37"/>
      <c r="AE250" s="37"/>
      <c r="AR250" s="192" t="s">
        <v>265</v>
      </c>
      <c r="AT250" s="192" t="s">
        <v>452</v>
      </c>
      <c r="AU250" s="192" t="s">
        <v>151</v>
      </c>
      <c r="AY250" s="20" t="s">
        <v>197</v>
      </c>
      <c r="BE250" s="193">
        <f>IF(N250="základní",J250,0)</f>
        <v>0</v>
      </c>
      <c r="BF250" s="193">
        <f>IF(N250="snížená",J250,0)</f>
        <v>0</v>
      </c>
      <c r="BG250" s="193">
        <f>IF(N250="zákl. přenesená",J250,0)</f>
        <v>0</v>
      </c>
      <c r="BH250" s="193">
        <f>IF(N250="sníž. přenesená",J250,0)</f>
        <v>0</v>
      </c>
      <c r="BI250" s="193">
        <f>IF(N250="nulová",J250,0)</f>
        <v>0</v>
      </c>
      <c r="BJ250" s="20" t="s">
        <v>84</v>
      </c>
      <c r="BK250" s="193">
        <f>ROUND(I250*H250,2)</f>
        <v>0</v>
      </c>
      <c r="BL250" s="20" t="s">
        <v>204</v>
      </c>
      <c r="BM250" s="192" t="s">
        <v>1626</v>
      </c>
    </row>
    <row r="251" spans="1:65" s="2" customFormat="1" ht="11.25">
      <c r="A251" s="37"/>
      <c r="B251" s="38"/>
      <c r="C251" s="39"/>
      <c r="D251" s="194" t="s">
        <v>206</v>
      </c>
      <c r="E251" s="39"/>
      <c r="F251" s="195" t="s">
        <v>1625</v>
      </c>
      <c r="G251" s="39"/>
      <c r="H251" s="39"/>
      <c r="I251" s="196"/>
      <c r="J251" s="39"/>
      <c r="K251" s="39"/>
      <c r="L251" s="42"/>
      <c r="M251" s="197"/>
      <c r="N251" s="198"/>
      <c r="O251" s="67"/>
      <c r="P251" s="67"/>
      <c r="Q251" s="67"/>
      <c r="R251" s="67"/>
      <c r="S251" s="67"/>
      <c r="T251" s="68"/>
      <c r="U251" s="37"/>
      <c r="V251" s="37"/>
      <c r="W251" s="37"/>
      <c r="X251" s="37"/>
      <c r="Y251" s="37"/>
      <c r="Z251" s="37"/>
      <c r="AA251" s="37"/>
      <c r="AB251" s="37"/>
      <c r="AC251" s="37"/>
      <c r="AD251" s="37"/>
      <c r="AE251" s="37"/>
      <c r="AT251" s="20" t="s">
        <v>206</v>
      </c>
      <c r="AU251" s="20" t="s">
        <v>151</v>
      </c>
    </row>
    <row r="252" spans="1:65" s="2" customFormat="1" ht="19.5">
      <c r="A252" s="37"/>
      <c r="B252" s="38"/>
      <c r="C252" s="39"/>
      <c r="D252" s="194" t="s">
        <v>252</v>
      </c>
      <c r="E252" s="39"/>
      <c r="F252" s="222" t="s">
        <v>1508</v>
      </c>
      <c r="G252" s="39"/>
      <c r="H252" s="39"/>
      <c r="I252" s="196"/>
      <c r="J252" s="39"/>
      <c r="K252" s="39"/>
      <c r="L252" s="42"/>
      <c r="M252" s="197"/>
      <c r="N252" s="198"/>
      <c r="O252" s="67"/>
      <c r="P252" s="67"/>
      <c r="Q252" s="67"/>
      <c r="R252" s="67"/>
      <c r="S252" s="67"/>
      <c r="T252" s="68"/>
      <c r="U252" s="37"/>
      <c r="V252" s="37"/>
      <c r="W252" s="37"/>
      <c r="X252" s="37"/>
      <c r="Y252" s="37"/>
      <c r="Z252" s="37"/>
      <c r="AA252" s="37"/>
      <c r="AB252" s="37"/>
      <c r="AC252" s="37"/>
      <c r="AD252" s="37"/>
      <c r="AE252" s="37"/>
      <c r="AT252" s="20" t="s">
        <v>252</v>
      </c>
      <c r="AU252" s="20" t="s">
        <v>151</v>
      </c>
    </row>
    <row r="253" spans="1:65" s="2" customFormat="1" ht="16.5" customHeight="1">
      <c r="A253" s="37"/>
      <c r="B253" s="38"/>
      <c r="C253" s="237" t="s">
        <v>921</v>
      </c>
      <c r="D253" s="237" t="s">
        <v>452</v>
      </c>
      <c r="E253" s="238" t="s">
        <v>1627</v>
      </c>
      <c r="F253" s="239" t="s">
        <v>1628</v>
      </c>
      <c r="G253" s="240" t="s">
        <v>884</v>
      </c>
      <c r="H253" s="241">
        <v>18</v>
      </c>
      <c r="I253" s="242"/>
      <c r="J253" s="243">
        <f>ROUND(I253*H253,2)</f>
        <v>0</v>
      </c>
      <c r="K253" s="239" t="s">
        <v>969</v>
      </c>
      <c r="L253" s="244"/>
      <c r="M253" s="245" t="s">
        <v>19</v>
      </c>
      <c r="N253" s="246" t="s">
        <v>48</v>
      </c>
      <c r="O253" s="67"/>
      <c r="P253" s="190">
        <f>O253*H253</f>
        <v>0</v>
      </c>
      <c r="Q253" s="190">
        <v>0</v>
      </c>
      <c r="R253" s="190">
        <f>Q253*H253</f>
        <v>0</v>
      </c>
      <c r="S253" s="190">
        <v>0</v>
      </c>
      <c r="T253" s="191">
        <f>S253*H253</f>
        <v>0</v>
      </c>
      <c r="U253" s="37"/>
      <c r="V253" s="37"/>
      <c r="W253" s="37"/>
      <c r="X253" s="37"/>
      <c r="Y253" s="37"/>
      <c r="Z253" s="37"/>
      <c r="AA253" s="37"/>
      <c r="AB253" s="37"/>
      <c r="AC253" s="37"/>
      <c r="AD253" s="37"/>
      <c r="AE253" s="37"/>
      <c r="AR253" s="192" t="s">
        <v>265</v>
      </c>
      <c r="AT253" s="192" t="s">
        <v>452</v>
      </c>
      <c r="AU253" s="192" t="s">
        <v>151</v>
      </c>
      <c r="AY253" s="20" t="s">
        <v>197</v>
      </c>
      <c r="BE253" s="193">
        <f>IF(N253="základní",J253,0)</f>
        <v>0</v>
      </c>
      <c r="BF253" s="193">
        <f>IF(N253="snížená",J253,0)</f>
        <v>0</v>
      </c>
      <c r="BG253" s="193">
        <f>IF(N253="zákl. přenesená",J253,0)</f>
        <v>0</v>
      </c>
      <c r="BH253" s="193">
        <f>IF(N253="sníž. přenesená",J253,0)</f>
        <v>0</v>
      </c>
      <c r="BI253" s="193">
        <f>IF(N253="nulová",J253,0)</f>
        <v>0</v>
      </c>
      <c r="BJ253" s="20" t="s">
        <v>84</v>
      </c>
      <c r="BK253" s="193">
        <f>ROUND(I253*H253,2)</f>
        <v>0</v>
      </c>
      <c r="BL253" s="20" t="s">
        <v>204</v>
      </c>
      <c r="BM253" s="192" t="s">
        <v>1629</v>
      </c>
    </row>
    <row r="254" spans="1:65" s="2" customFormat="1" ht="11.25">
      <c r="A254" s="37"/>
      <c r="B254" s="38"/>
      <c r="C254" s="39"/>
      <c r="D254" s="194" t="s">
        <v>206</v>
      </c>
      <c r="E254" s="39"/>
      <c r="F254" s="195" t="s">
        <v>1628</v>
      </c>
      <c r="G254" s="39"/>
      <c r="H254" s="39"/>
      <c r="I254" s="196"/>
      <c r="J254" s="39"/>
      <c r="K254" s="39"/>
      <c r="L254" s="42"/>
      <c r="M254" s="197"/>
      <c r="N254" s="198"/>
      <c r="O254" s="67"/>
      <c r="P254" s="67"/>
      <c r="Q254" s="67"/>
      <c r="R254" s="67"/>
      <c r="S254" s="67"/>
      <c r="T254" s="68"/>
      <c r="U254" s="37"/>
      <c r="V254" s="37"/>
      <c r="W254" s="37"/>
      <c r="X254" s="37"/>
      <c r="Y254" s="37"/>
      <c r="Z254" s="37"/>
      <c r="AA254" s="37"/>
      <c r="AB254" s="37"/>
      <c r="AC254" s="37"/>
      <c r="AD254" s="37"/>
      <c r="AE254" s="37"/>
      <c r="AT254" s="20" t="s">
        <v>206</v>
      </c>
      <c r="AU254" s="20" t="s">
        <v>151</v>
      </c>
    </row>
    <row r="255" spans="1:65" s="2" customFormat="1" ht="19.5">
      <c r="A255" s="37"/>
      <c r="B255" s="38"/>
      <c r="C255" s="39"/>
      <c r="D255" s="194" t="s">
        <v>252</v>
      </c>
      <c r="E255" s="39"/>
      <c r="F255" s="222" t="s">
        <v>1508</v>
      </c>
      <c r="G255" s="39"/>
      <c r="H255" s="39"/>
      <c r="I255" s="196"/>
      <c r="J255" s="39"/>
      <c r="K255" s="39"/>
      <c r="L255" s="42"/>
      <c r="M255" s="197"/>
      <c r="N255" s="198"/>
      <c r="O255" s="67"/>
      <c r="P255" s="67"/>
      <c r="Q255" s="67"/>
      <c r="R255" s="67"/>
      <c r="S255" s="67"/>
      <c r="T255" s="68"/>
      <c r="U255" s="37"/>
      <c r="V255" s="37"/>
      <c r="W255" s="37"/>
      <c r="X255" s="37"/>
      <c r="Y255" s="37"/>
      <c r="Z255" s="37"/>
      <c r="AA255" s="37"/>
      <c r="AB255" s="37"/>
      <c r="AC255" s="37"/>
      <c r="AD255" s="37"/>
      <c r="AE255" s="37"/>
      <c r="AT255" s="20" t="s">
        <v>252</v>
      </c>
      <c r="AU255" s="20" t="s">
        <v>151</v>
      </c>
    </row>
    <row r="256" spans="1:65" s="2" customFormat="1" ht="16.5" customHeight="1">
      <c r="A256" s="37"/>
      <c r="B256" s="38"/>
      <c r="C256" s="237" t="s">
        <v>922</v>
      </c>
      <c r="D256" s="237" t="s">
        <v>452</v>
      </c>
      <c r="E256" s="238" t="s">
        <v>1512</v>
      </c>
      <c r="F256" s="239" t="s">
        <v>1513</v>
      </c>
      <c r="G256" s="240" t="s">
        <v>884</v>
      </c>
      <c r="H256" s="241">
        <v>44</v>
      </c>
      <c r="I256" s="242"/>
      <c r="J256" s="243">
        <f>ROUND(I256*H256,2)</f>
        <v>0</v>
      </c>
      <c r="K256" s="239" t="s">
        <v>969</v>
      </c>
      <c r="L256" s="244"/>
      <c r="M256" s="245" t="s">
        <v>19</v>
      </c>
      <c r="N256" s="246" t="s">
        <v>48</v>
      </c>
      <c r="O256" s="67"/>
      <c r="P256" s="190">
        <f>O256*H256</f>
        <v>0</v>
      </c>
      <c r="Q256" s="190">
        <v>0</v>
      </c>
      <c r="R256" s="190">
        <f>Q256*H256</f>
        <v>0</v>
      </c>
      <c r="S256" s="190">
        <v>0</v>
      </c>
      <c r="T256" s="191">
        <f>S256*H256</f>
        <v>0</v>
      </c>
      <c r="U256" s="37"/>
      <c r="V256" s="37"/>
      <c r="W256" s="37"/>
      <c r="X256" s="37"/>
      <c r="Y256" s="37"/>
      <c r="Z256" s="37"/>
      <c r="AA256" s="37"/>
      <c r="AB256" s="37"/>
      <c r="AC256" s="37"/>
      <c r="AD256" s="37"/>
      <c r="AE256" s="37"/>
      <c r="AR256" s="192" t="s">
        <v>265</v>
      </c>
      <c r="AT256" s="192" t="s">
        <v>452</v>
      </c>
      <c r="AU256" s="192" t="s">
        <v>151</v>
      </c>
      <c r="AY256" s="20" t="s">
        <v>197</v>
      </c>
      <c r="BE256" s="193">
        <f>IF(N256="základní",J256,0)</f>
        <v>0</v>
      </c>
      <c r="BF256" s="193">
        <f>IF(N256="snížená",J256,0)</f>
        <v>0</v>
      </c>
      <c r="BG256" s="193">
        <f>IF(N256="zákl. přenesená",J256,0)</f>
        <v>0</v>
      </c>
      <c r="BH256" s="193">
        <f>IF(N256="sníž. přenesená",J256,0)</f>
        <v>0</v>
      </c>
      <c r="BI256" s="193">
        <f>IF(N256="nulová",J256,0)</f>
        <v>0</v>
      </c>
      <c r="BJ256" s="20" t="s">
        <v>84</v>
      </c>
      <c r="BK256" s="193">
        <f>ROUND(I256*H256,2)</f>
        <v>0</v>
      </c>
      <c r="BL256" s="20" t="s">
        <v>204</v>
      </c>
      <c r="BM256" s="192" t="s">
        <v>1514</v>
      </c>
    </row>
    <row r="257" spans="1:65" s="2" customFormat="1" ht="11.25">
      <c r="A257" s="37"/>
      <c r="B257" s="38"/>
      <c r="C257" s="39"/>
      <c r="D257" s="194" t="s">
        <v>206</v>
      </c>
      <c r="E257" s="39"/>
      <c r="F257" s="195" t="s">
        <v>1513</v>
      </c>
      <c r="G257" s="39"/>
      <c r="H257" s="39"/>
      <c r="I257" s="196"/>
      <c r="J257" s="39"/>
      <c r="K257" s="39"/>
      <c r="L257" s="42"/>
      <c r="M257" s="197"/>
      <c r="N257" s="198"/>
      <c r="O257" s="67"/>
      <c r="P257" s="67"/>
      <c r="Q257" s="67"/>
      <c r="R257" s="67"/>
      <c r="S257" s="67"/>
      <c r="T257" s="68"/>
      <c r="U257" s="37"/>
      <c r="V257" s="37"/>
      <c r="W257" s="37"/>
      <c r="X257" s="37"/>
      <c r="Y257" s="37"/>
      <c r="Z257" s="37"/>
      <c r="AA257" s="37"/>
      <c r="AB257" s="37"/>
      <c r="AC257" s="37"/>
      <c r="AD257" s="37"/>
      <c r="AE257" s="37"/>
      <c r="AT257" s="20" t="s">
        <v>206</v>
      </c>
      <c r="AU257" s="20" t="s">
        <v>151</v>
      </c>
    </row>
    <row r="258" spans="1:65" s="2" customFormat="1" ht="19.5">
      <c r="A258" s="37"/>
      <c r="B258" s="38"/>
      <c r="C258" s="39"/>
      <c r="D258" s="194" t="s">
        <v>252</v>
      </c>
      <c r="E258" s="39"/>
      <c r="F258" s="222" t="s">
        <v>1508</v>
      </c>
      <c r="G258" s="39"/>
      <c r="H258" s="39"/>
      <c r="I258" s="196"/>
      <c r="J258" s="39"/>
      <c r="K258" s="39"/>
      <c r="L258" s="42"/>
      <c r="M258" s="197"/>
      <c r="N258" s="198"/>
      <c r="O258" s="67"/>
      <c r="P258" s="67"/>
      <c r="Q258" s="67"/>
      <c r="R258" s="67"/>
      <c r="S258" s="67"/>
      <c r="T258" s="68"/>
      <c r="U258" s="37"/>
      <c r="V258" s="37"/>
      <c r="W258" s="37"/>
      <c r="X258" s="37"/>
      <c r="Y258" s="37"/>
      <c r="Z258" s="37"/>
      <c r="AA258" s="37"/>
      <c r="AB258" s="37"/>
      <c r="AC258" s="37"/>
      <c r="AD258" s="37"/>
      <c r="AE258" s="37"/>
      <c r="AT258" s="20" t="s">
        <v>252</v>
      </c>
      <c r="AU258" s="20" t="s">
        <v>151</v>
      </c>
    </row>
    <row r="259" spans="1:65" s="2" customFormat="1" ht="16.5" customHeight="1">
      <c r="A259" s="37"/>
      <c r="B259" s="38"/>
      <c r="C259" s="237" t="s">
        <v>923</v>
      </c>
      <c r="D259" s="237" t="s">
        <v>452</v>
      </c>
      <c r="E259" s="238" t="s">
        <v>1630</v>
      </c>
      <c r="F259" s="239" t="s">
        <v>1518</v>
      </c>
      <c r="G259" s="240" t="s">
        <v>884</v>
      </c>
      <c r="H259" s="241">
        <v>21</v>
      </c>
      <c r="I259" s="242"/>
      <c r="J259" s="243">
        <f>ROUND(I259*H259,2)</f>
        <v>0</v>
      </c>
      <c r="K259" s="239" t="s">
        <v>969</v>
      </c>
      <c r="L259" s="244"/>
      <c r="M259" s="245" t="s">
        <v>19</v>
      </c>
      <c r="N259" s="246" t="s">
        <v>48</v>
      </c>
      <c r="O259" s="67"/>
      <c r="P259" s="190">
        <f>O259*H259</f>
        <v>0</v>
      </c>
      <c r="Q259" s="190">
        <v>0</v>
      </c>
      <c r="R259" s="190">
        <f>Q259*H259</f>
        <v>0</v>
      </c>
      <c r="S259" s="190">
        <v>0</v>
      </c>
      <c r="T259" s="191">
        <f>S259*H259</f>
        <v>0</v>
      </c>
      <c r="U259" s="37"/>
      <c r="V259" s="37"/>
      <c r="W259" s="37"/>
      <c r="X259" s="37"/>
      <c r="Y259" s="37"/>
      <c r="Z259" s="37"/>
      <c r="AA259" s="37"/>
      <c r="AB259" s="37"/>
      <c r="AC259" s="37"/>
      <c r="AD259" s="37"/>
      <c r="AE259" s="37"/>
      <c r="AR259" s="192" t="s">
        <v>265</v>
      </c>
      <c r="AT259" s="192" t="s">
        <v>452</v>
      </c>
      <c r="AU259" s="192" t="s">
        <v>151</v>
      </c>
      <c r="AY259" s="20" t="s">
        <v>197</v>
      </c>
      <c r="BE259" s="193">
        <f>IF(N259="základní",J259,0)</f>
        <v>0</v>
      </c>
      <c r="BF259" s="193">
        <f>IF(N259="snížená",J259,0)</f>
        <v>0</v>
      </c>
      <c r="BG259" s="193">
        <f>IF(N259="zákl. přenesená",J259,0)</f>
        <v>0</v>
      </c>
      <c r="BH259" s="193">
        <f>IF(N259="sníž. přenesená",J259,0)</f>
        <v>0</v>
      </c>
      <c r="BI259" s="193">
        <f>IF(N259="nulová",J259,0)</f>
        <v>0</v>
      </c>
      <c r="BJ259" s="20" t="s">
        <v>84</v>
      </c>
      <c r="BK259" s="193">
        <f>ROUND(I259*H259,2)</f>
        <v>0</v>
      </c>
      <c r="BL259" s="20" t="s">
        <v>204</v>
      </c>
      <c r="BM259" s="192" t="s">
        <v>1631</v>
      </c>
    </row>
    <row r="260" spans="1:65" s="2" customFormat="1" ht="11.25">
      <c r="A260" s="37"/>
      <c r="B260" s="38"/>
      <c r="C260" s="39"/>
      <c r="D260" s="194" t="s">
        <v>206</v>
      </c>
      <c r="E260" s="39"/>
      <c r="F260" s="195" t="s">
        <v>1518</v>
      </c>
      <c r="G260" s="39"/>
      <c r="H260" s="39"/>
      <c r="I260" s="196"/>
      <c r="J260" s="39"/>
      <c r="K260" s="39"/>
      <c r="L260" s="42"/>
      <c r="M260" s="197"/>
      <c r="N260" s="198"/>
      <c r="O260" s="67"/>
      <c r="P260" s="67"/>
      <c r="Q260" s="67"/>
      <c r="R260" s="67"/>
      <c r="S260" s="67"/>
      <c r="T260" s="68"/>
      <c r="U260" s="37"/>
      <c r="V260" s="37"/>
      <c r="W260" s="37"/>
      <c r="X260" s="37"/>
      <c r="Y260" s="37"/>
      <c r="Z260" s="37"/>
      <c r="AA260" s="37"/>
      <c r="AB260" s="37"/>
      <c r="AC260" s="37"/>
      <c r="AD260" s="37"/>
      <c r="AE260" s="37"/>
      <c r="AT260" s="20" t="s">
        <v>206</v>
      </c>
      <c r="AU260" s="20" t="s">
        <v>151</v>
      </c>
    </row>
    <row r="261" spans="1:65" s="2" customFormat="1" ht="19.5">
      <c r="A261" s="37"/>
      <c r="B261" s="38"/>
      <c r="C261" s="39"/>
      <c r="D261" s="194" t="s">
        <v>252</v>
      </c>
      <c r="E261" s="39"/>
      <c r="F261" s="222" t="s">
        <v>1454</v>
      </c>
      <c r="G261" s="39"/>
      <c r="H261" s="39"/>
      <c r="I261" s="196"/>
      <c r="J261" s="39"/>
      <c r="K261" s="39"/>
      <c r="L261" s="42"/>
      <c r="M261" s="197"/>
      <c r="N261" s="198"/>
      <c r="O261" s="67"/>
      <c r="P261" s="67"/>
      <c r="Q261" s="67"/>
      <c r="R261" s="67"/>
      <c r="S261" s="67"/>
      <c r="T261" s="68"/>
      <c r="U261" s="37"/>
      <c r="V261" s="37"/>
      <c r="W261" s="37"/>
      <c r="X261" s="37"/>
      <c r="Y261" s="37"/>
      <c r="Z261" s="37"/>
      <c r="AA261" s="37"/>
      <c r="AB261" s="37"/>
      <c r="AC261" s="37"/>
      <c r="AD261" s="37"/>
      <c r="AE261" s="37"/>
      <c r="AT261" s="20" t="s">
        <v>252</v>
      </c>
      <c r="AU261" s="20" t="s">
        <v>151</v>
      </c>
    </row>
    <row r="262" spans="1:65" s="2" customFormat="1" ht="16.5" customHeight="1">
      <c r="A262" s="37"/>
      <c r="B262" s="38"/>
      <c r="C262" s="237" t="s">
        <v>1034</v>
      </c>
      <c r="D262" s="237" t="s">
        <v>452</v>
      </c>
      <c r="E262" s="238" t="s">
        <v>1519</v>
      </c>
      <c r="F262" s="239" t="s">
        <v>1520</v>
      </c>
      <c r="G262" s="240" t="s">
        <v>884</v>
      </c>
      <c r="H262" s="241">
        <v>30</v>
      </c>
      <c r="I262" s="242"/>
      <c r="J262" s="243">
        <f>ROUND(I262*H262,2)</f>
        <v>0</v>
      </c>
      <c r="K262" s="239" t="s">
        <v>969</v>
      </c>
      <c r="L262" s="244"/>
      <c r="M262" s="245" t="s">
        <v>19</v>
      </c>
      <c r="N262" s="246" t="s">
        <v>48</v>
      </c>
      <c r="O262" s="67"/>
      <c r="P262" s="190">
        <f>O262*H262</f>
        <v>0</v>
      </c>
      <c r="Q262" s="190">
        <v>0</v>
      </c>
      <c r="R262" s="190">
        <f>Q262*H262</f>
        <v>0</v>
      </c>
      <c r="S262" s="190">
        <v>0</v>
      </c>
      <c r="T262" s="191">
        <f>S262*H262</f>
        <v>0</v>
      </c>
      <c r="U262" s="37"/>
      <c r="V262" s="37"/>
      <c r="W262" s="37"/>
      <c r="X262" s="37"/>
      <c r="Y262" s="37"/>
      <c r="Z262" s="37"/>
      <c r="AA262" s="37"/>
      <c r="AB262" s="37"/>
      <c r="AC262" s="37"/>
      <c r="AD262" s="37"/>
      <c r="AE262" s="37"/>
      <c r="AR262" s="192" t="s">
        <v>265</v>
      </c>
      <c r="AT262" s="192" t="s">
        <v>452</v>
      </c>
      <c r="AU262" s="192" t="s">
        <v>151</v>
      </c>
      <c r="AY262" s="20" t="s">
        <v>197</v>
      </c>
      <c r="BE262" s="193">
        <f>IF(N262="základní",J262,0)</f>
        <v>0</v>
      </c>
      <c r="BF262" s="193">
        <f>IF(N262="snížená",J262,0)</f>
        <v>0</v>
      </c>
      <c r="BG262" s="193">
        <f>IF(N262="zákl. přenesená",J262,0)</f>
        <v>0</v>
      </c>
      <c r="BH262" s="193">
        <f>IF(N262="sníž. přenesená",J262,0)</f>
        <v>0</v>
      </c>
      <c r="BI262" s="193">
        <f>IF(N262="nulová",J262,0)</f>
        <v>0</v>
      </c>
      <c r="BJ262" s="20" t="s">
        <v>84</v>
      </c>
      <c r="BK262" s="193">
        <f>ROUND(I262*H262,2)</f>
        <v>0</v>
      </c>
      <c r="BL262" s="20" t="s">
        <v>204</v>
      </c>
      <c r="BM262" s="192" t="s">
        <v>1521</v>
      </c>
    </row>
    <row r="263" spans="1:65" s="2" customFormat="1" ht="11.25">
      <c r="A263" s="37"/>
      <c r="B263" s="38"/>
      <c r="C263" s="39"/>
      <c r="D263" s="194" t="s">
        <v>206</v>
      </c>
      <c r="E263" s="39"/>
      <c r="F263" s="195" t="s">
        <v>1520</v>
      </c>
      <c r="G263" s="39"/>
      <c r="H263" s="39"/>
      <c r="I263" s="196"/>
      <c r="J263" s="39"/>
      <c r="K263" s="39"/>
      <c r="L263" s="42"/>
      <c r="M263" s="197"/>
      <c r="N263" s="198"/>
      <c r="O263" s="67"/>
      <c r="P263" s="67"/>
      <c r="Q263" s="67"/>
      <c r="R263" s="67"/>
      <c r="S263" s="67"/>
      <c r="T263" s="68"/>
      <c r="U263" s="37"/>
      <c r="V263" s="37"/>
      <c r="W263" s="37"/>
      <c r="X263" s="37"/>
      <c r="Y263" s="37"/>
      <c r="Z263" s="37"/>
      <c r="AA263" s="37"/>
      <c r="AB263" s="37"/>
      <c r="AC263" s="37"/>
      <c r="AD263" s="37"/>
      <c r="AE263" s="37"/>
      <c r="AT263" s="20" t="s">
        <v>206</v>
      </c>
      <c r="AU263" s="20" t="s">
        <v>151</v>
      </c>
    </row>
    <row r="264" spans="1:65" s="2" customFormat="1" ht="19.5">
      <c r="A264" s="37"/>
      <c r="B264" s="38"/>
      <c r="C264" s="39"/>
      <c r="D264" s="194" t="s">
        <v>252</v>
      </c>
      <c r="E264" s="39"/>
      <c r="F264" s="222" t="s">
        <v>1508</v>
      </c>
      <c r="G264" s="39"/>
      <c r="H264" s="39"/>
      <c r="I264" s="196"/>
      <c r="J264" s="39"/>
      <c r="K264" s="39"/>
      <c r="L264" s="42"/>
      <c r="M264" s="197"/>
      <c r="N264" s="198"/>
      <c r="O264" s="67"/>
      <c r="P264" s="67"/>
      <c r="Q264" s="67"/>
      <c r="R264" s="67"/>
      <c r="S264" s="67"/>
      <c r="T264" s="68"/>
      <c r="U264" s="37"/>
      <c r="V264" s="37"/>
      <c r="W264" s="37"/>
      <c r="X264" s="37"/>
      <c r="Y264" s="37"/>
      <c r="Z264" s="37"/>
      <c r="AA264" s="37"/>
      <c r="AB264" s="37"/>
      <c r="AC264" s="37"/>
      <c r="AD264" s="37"/>
      <c r="AE264" s="37"/>
      <c r="AT264" s="20" t="s">
        <v>252</v>
      </c>
      <c r="AU264" s="20" t="s">
        <v>151</v>
      </c>
    </row>
    <row r="265" spans="1:65" s="2" customFormat="1" ht="16.5" customHeight="1">
      <c r="A265" s="37"/>
      <c r="B265" s="38"/>
      <c r="C265" s="237" t="s">
        <v>1256</v>
      </c>
      <c r="D265" s="237" t="s">
        <v>452</v>
      </c>
      <c r="E265" s="238" t="s">
        <v>1522</v>
      </c>
      <c r="F265" s="239" t="s">
        <v>1523</v>
      </c>
      <c r="G265" s="240" t="s">
        <v>884</v>
      </c>
      <c r="H265" s="241">
        <v>16</v>
      </c>
      <c r="I265" s="242"/>
      <c r="J265" s="243">
        <f>ROUND(I265*H265,2)</f>
        <v>0</v>
      </c>
      <c r="K265" s="239" t="s">
        <v>969</v>
      </c>
      <c r="L265" s="244"/>
      <c r="M265" s="245" t="s">
        <v>19</v>
      </c>
      <c r="N265" s="246" t="s">
        <v>48</v>
      </c>
      <c r="O265" s="67"/>
      <c r="P265" s="190">
        <f>O265*H265</f>
        <v>0</v>
      </c>
      <c r="Q265" s="190">
        <v>0</v>
      </c>
      <c r="R265" s="190">
        <f>Q265*H265</f>
        <v>0</v>
      </c>
      <c r="S265" s="190">
        <v>0</v>
      </c>
      <c r="T265" s="191">
        <f>S265*H265</f>
        <v>0</v>
      </c>
      <c r="U265" s="37"/>
      <c r="V265" s="37"/>
      <c r="W265" s="37"/>
      <c r="X265" s="37"/>
      <c r="Y265" s="37"/>
      <c r="Z265" s="37"/>
      <c r="AA265" s="37"/>
      <c r="AB265" s="37"/>
      <c r="AC265" s="37"/>
      <c r="AD265" s="37"/>
      <c r="AE265" s="37"/>
      <c r="AR265" s="192" t="s">
        <v>265</v>
      </c>
      <c r="AT265" s="192" t="s">
        <v>452</v>
      </c>
      <c r="AU265" s="192" t="s">
        <v>151</v>
      </c>
      <c r="AY265" s="20" t="s">
        <v>197</v>
      </c>
      <c r="BE265" s="193">
        <f>IF(N265="základní",J265,0)</f>
        <v>0</v>
      </c>
      <c r="BF265" s="193">
        <f>IF(N265="snížená",J265,0)</f>
        <v>0</v>
      </c>
      <c r="BG265" s="193">
        <f>IF(N265="zákl. přenesená",J265,0)</f>
        <v>0</v>
      </c>
      <c r="BH265" s="193">
        <f>IF(N265="sníž. přenesená",J265,0)</f>
        <v>0</v>
      </c>
      <c r="BI265" s="193">
        <f>IF(N265="nulová",J265,0)</f>
        <v>0</v>
      </c>
      <c r="BJ265" s="20" t="s">
        <v>84</v>
      </c>
      <c r="BK265" s="193">
        <f>ROUND(I265*H265,2)</f>
        <v>0</v>
      </c>
      <c r="BL265" s="20" t="s">
        <v>204</v>
      </c>
      <c r="BM265" s="192" t="s">
        <v>1524</v>
      </c>
    </row>
    <row r="266" spans="1:65" s="2" customFormat="1" ht="11.25">
      <c r="A266" s="37"/>
      <c r="B266" s="38"/>
      <c r="C266" s="39"/>
      <c r="D266" s="194" t="s">
        <v>206</v>
      </c>
      <c r="E266" s="39"/>
      <c r="F266" s="195" t="s">
        <v>1523</v>
      </c>
      <c r="G266" s="39"/>
      <c r="H266" s="39"/>
      <c r="I266" s="196"/>
      <c r="J266" s="39"/>
      <c r="K266" s="39"/>
      <c r="L266" s="42"/>
      <c r="M266" s="197"/>
      <c r="N266" s="198"/>
      <c r="O266" s="67"/>
      <c r="P266" s="67"/>
      <c r="Q266" s="67"/>
      <c r="R266" s="67"/>
      <c r="S266" s="67"/>
      <c r="T266" s="68"/>
      <c r="U266" s="37"/>
      <c r="V266" s="37"/>
      <c r="W266" s="37"/>
      <c r="X266" s="37"/>
      <c r="Y266" s="37"/>
      <c r="Z266" s="37"/>
      <c r="AA266" s="37"/>
      <c r="AB266" s="37"/>
      <c r="AC266" s="37"/>
      <c r="AD266" s="37"/>
      <c r="AE266" s="37"/>
      <c r="AT266" s="20" t="s">
        <v>206</v>
      </c>
      <c r="AU266" s="20" t="s">
        <v>151</v>
      </c>
    </row>
    <row r="267" spans="1:65" s="2" customFormat="1" ht="19.5">
      <c r="A267" s="37"/>
      <c r="B267" s="38"/>
      <c r="C267" s="39"/>
      <c r="D267" s="194" t="s">
        <v>252</v>
      </c>
      <c r="E267" s="39"/>
      <c r="F267" s="222" t="s">
        <v>1508</v>
      </c>
      <c r="G267" s="39"/>
      <c r="H267" s="39"/>
      <c r="I267" s="196"/>
      <c r="J267" s="39"/>
      <c r="K267" s="39"/>
      <c r="L267" s="42"/>
      <c r="M267" s="197"/>
      <c r="N267" s="198"/>
      <c r="O267" s="67"/>
      <c r="P267" s="67"/>
      <c r="Q267" s="67"/>
      <c r="R267" s="67"/>
      <c r="S267" s="67"/>
      <c r="T267" s="68"/>
      <c r="U267" s="37"/>
      <c r="V267" s="37"/>
      <c r="W267" s="37"/>
      <c r="X267" s="37"/>
      <c r="Y267" s="37"/>
      <c r="Z267" s="37"/>
      <c r="AA267" s="37"/>
      <c r="AB267" s="37"/>
      <c r="AC267" s="37"/>
      <c r="AD267" s="37"/>
      <c r="AE267" s="37"/>
      <c r="AT267" s="20" t="s">
        <v>252</v>
      </c>
      <c r="AU267" s="20" t="s">
        <v>151</v>
      </c>
    </row>
    <row r="268" spans="1:65" s="2" customFormat="1" ht="16.5" customHeight="1">
      <c r="A268" s="37"/>
      <c r="B268" s="38"/>
      <c r="C268" s="237" t="s">
        <v>1260</v>
      </c>
      <c r="D268" s="237" t="s">
        <v>452</v>
      </c>
      <c r="E268" s="238" t="s">
        <v>1531</v>
      </c>
      <c r="F268" s="239" t="s">
        <v>1532</v>
      </c>
      <c r="G268" s="240" t="s">
        <v>884</v>
      </c>
      <c r="H268" s="241">
        <v>61</v>
      </c>
      <c r="I268" s="242"/>
      <c r="J268" s="243">
        <f>ROUND(I268*H268,2)</f>
        <v>0</v>
      </c>
      <c r="K268" s="239" t="s">
        <v>969</v>
      </c>
      <c r="L268" s="244"/>
      <c r="M268" s="245" t="s">
        <v>19</v>
      </c>
      <c r="N268" s="246" t="s">
        <v>48</v>
      </c>
      <c r="O268" s="67"/>
      <c r="P268" s="190">
        <f>O268*H268</f>
        <v>0</v>
      </c>
      <c r="Q268" s="190">
        <v>0</v>
      </c>
      <c r="R268" s="190">
        <f>Q268*H268</f>
        <v>0</v>
      </c>
      <c r="S268" s="190">
        <v>0</v>
      </c>
      <c r="T268" s="191">
        <f>S268*H268</f>
        <v>0</v>
      </c>
      <c r="U268" s="37"/>
      <c r="V268" s="37"/>
      <c r="W268" s="37"/>
      <c r="X268" s="37"/>
      <c r="Y268" s="37"/>
      <c r="Z268" s="37"/>
      <c r="AA268" s="37"/>
      <c r="AB268" s="37"/>
      <c r="AC268" s="37"/>
      <c r="AD268" s="37"/>
      <c r="AE268" s="37"/>
      <c r="AR268" s="192" t="s">
        <v>265</v>
      </c>
      <c r="AT268" s="192" t="s">
        <v>452</v>
      </c>
      <c r="AU268" s="192" t="s">
        <v>151</v>
      </c>
      <c r="AY268" s="20" t="s">
        <v>197</v>
      </c>
      <c r="BE268" s="193">
        <f>IF(N268="základní",J268,0)</f>
        <v>0</v>
      </c>
      <c r="BF268" s="193">
        <f>IF(N268="snížená",J268,0)</f>
        <v>0</v>
      </c>
      <c r="BG268" s="193">
        <f>IF(N268="zákl. přenesená",J268,0)</f>
        <v>0</v>
      </c>
      <c r="BH268" s="193">
        <f>IF(N268="sníž. přenesená",J268,0)</f>
        <v>0</v>
      </c>
      <c r="BI268" s="193">
        <f>IF(N268="nulová",J268,0)</f>
        <v>0</v>
      </c>
      <c r="BJ268" s="20" t="s">
        <v>84</v>
      </c>
      <c r="BK268" s="193">
        <f>ROUND(I268*H268,2)</f>
        <v>0</v>
      </c>
      <c r="BL268" s="20" t="s">
        <v>204</v>
      </c>
      <c r="BM268" s="192" t="s">
        <v>1533</v>
      </c>
    </row>
    <row r="269" spans="1:65" s="2" customFormat="1" ht="11.25">
      <c r="A269" s="37"/>
      <c r="B269" s="38"/>
      <c r="C269" s="39"/>
      <c r="D269" s="194" t="s">
        <v>206</v>
      </c>
      <c r="E269" s="39"/>
      <c r="F269" s="195" t="s">
        <v>1532</v>
      </c>
      <c r="G269" s="39"/>
      <c r="H269" s="39"/>
      <c r="I269" s="196"/>
      <c r="J269" s="39"/>
      <c r="K269" s="39"/>
      <c r="L269" s="42"/>
      <c r="M269" s="197"/>
      <c r="N269" s="198"/>
      <c r="O269" s="67"/>
      <c r="P269" s="67"/>
      <c r="Q269" s="67"/>
      <c r="R269" s="67"/>
      <c r="S269" s="67"/>
      <c r="T269" s="68"/>
      <c r="U269" s="37"/>
      <c r="V269" s="37"/>
      <c r="W269" s="37"/>
      <c r="X269" s="37"/>
      <c r="Y269" s="37"/>
      <c r="Z269" s="37"/>
      <c r="AA269" s="37"/>
      <c r="AB269" s="37"/>
      <c r="AC269" s="37"/>
      <c r="AD269" s="37"/>
      <c r="AE269" s="37"/>
      <c r="AT269" s="20" t="s">
        <v>206</v>
      </c>
      <c r="AU269" s="20" t="s">
        <v>151</v>
      </c>
    </row>
    <row r="270" spans="1:65" s="2" customFormat="1" ht="19.5">
      <c r="A270" s="37"/>
      <c r="B270" s="38"/>
      <c r="C270" s="39"/>
      <c r="D270" s="194" t="s">
        <v>252</v>
      </c>
      <c r="E270" s="39"/>
      <c r="F270" s="222" t="s">
        <v>1508</v>
      </c>
      <c r="G270" s="39"/>
      <c r="H270" s="39"/>
      <c r="I270" s="196"/>
      <c r="J270" s="39"/>
      <c r="K270" s="39"/>
      <c r="L270" s="42"/>
      <c r="M270" s="197"/>
      <c r="N270" s="198"/>
      <c r="O270" s="67"/>
      <c r="P270" s="67"/>
      <c r="Q270" s="67"/>
      <c r="R270" s="67"/>
      <c r="S270" s="67"/>
      <c r="T270" s="68"/>
      <c r="U270" s="37"/>
      <c r="V270" s="37"/>
      <c r="W270" s="37"/>
      <c r="X270" s="37"/>
      <c r="Y270" s="37"/>
      <c r="Z270" s="37"/>
      <c r="AA270" s="37"/>
      <c r="AB270" s="37"/>
      <c r="AC270" s="37"/>
      <c r="AD270" s="37"/>
      <c r="AE270" s="37"/>
      <c r="AT270" s="20" t="s">
        <v>252</v>
      </c>
      <c r="AU270" s="20" t="s">
        <v>151</v>
      </c>
    </row>
    <row r="271" spans="1:65" s="2" customFormat="1" ht="16.5" customHeight="1">
      <c r="A271" s="37"/>
      <c r="B271" s="38"/>
      <c r="C271" s="181" t="s">
        <v>1265</v>
      </c>
      <c r="D271" s="181" t="s">
        <v>199</v>
      </c>
      <c r="E271" s="182" t="s">
        <v>1455</v>
      </c>
      <c r="F271" s="183" t="s">
        <v>1456</v>
      </c>
      <c r="G271" s="184" t="s">
        <v>1457</v>
      </c>
      <c r="H271" s="262"/>
      <c r="I271" s="186"/>
      <c r="J271" s="187">
        <f>ROUND(I271*H271,2)</f>
        <v>0</v>
      </c>
      <c r="K271" s="183" t="s">
        <v>469</v>
      </c>
      <c r="L271" s="42"/>
      <c r="M271" s="188" t="s">
        <v>19</v>
      </c>
      <c r="N271" s="189" t="s">
        <v>48</v>
      </c>
      <c r="O271" s="67"/>
      <c r="P271" s="190">
        <f>O271*H271</f>
        <v>0</v>
      </c>
      <c r="Q271" s="190">
        <v>0</v>
      </c>
      <c r="R271" s="190">
        <f>Q271*H271</f>
        <v>0</v>
      </c>
      <c r="S271" s="190">
        <v>0</v>
      </c>
      <c r="T271" s="191">
        <f>S271*H271</f>
        <v>0</v>
      </c>
      <c r="U271" s="37"/>
      <c r="V271" s="37"/>
      <c r="W271" s="37"/>
      <c r="X271" s="37"/>
      <c r="Y271" s="37"/>
      <c r="Z271" s="37"/>
      <c r="AA271" s="37"/>
      <c r="AB271" s="37"/>
      <c r="AC271" s="37"/>
      <c r="AD271" s="37"/>
      <c r="AE271" s="37"/>
      <c r="AR271" s="192" t="s">
        <v>204</v>
      </c>
      <c r="AT271" s="192" t="s">
        <v>199</v>
      </c>
      <c r="AU271" s="192" t="s">
        <v>151</v>
      </c>
      <c r="AY271" s="20" t="s">
        <v>197</v>
      </c>
      <c r="BE271" s="193">
        <f>IF(N271="základní",J271,0)</f>
        <v>0</v>
      </c>
      <c r="BF271" s="193">
        <f>IF(N271="snížená",J271,0)</f>
        <v>0</v>
      </c>
      <c r="BG271" s="193">
        <f>IF(N271="zákl. přenesená",J271,0)</f>
        <v>0</v>
      </c>
      <c r="BH271" s="193">
        <f>IF(N271="sníž. přenesená",J271,0)</f>
        <v>0</v>
      </c>
      <c r="BI271" s="193">
        <f>IF(N271="nulová",J271,0)</f>
        <v>0</v>
      </c>
      <c r="BJ271" s="20" t="s">
        <v>84</v>
      </c>
      <c r="BK271" s="193">
        <f>ROUND(I271*H271,2)</f>
        <v>0</v>
      </c>
      <c r="BL271" s="20" t="s">
        <v>204</v>
      </c>
      <c r="BM271" s="192" t="s">
        <v>1632</v>
      </c>
    </row>
    <row r="272" spans="1:65" s="2" customFormat="1" ht="11.25">
      <c r="A272" s="37"/>
      <c r="B272" s="38"/>
      <c r="C272" s="39"/>
      <c r="D272" s="194" t="s">
        <v>206</v>
      </c>
      <c r="E272" s="39"/>
      <c r="F272" s="195" t="s">
        <v>1456</v>
      </c>
      <c r="G272" s="39"/>
      <c r="H272" s="39"/>
      <c r="I272" s="196"/>
      <c r="J272" s="39"/>
      <c r="K272" s="39"/>
      <c r="L272" s="42"/>
      <c r="M272" s="197"/>
      <c r="N272" s="198"/>
      <c r="O272" s="67"/>
      <c r="P272" s="67"/>
      <c r="Q272" s="67"/>
      <c r="R272" s="67"/>
      <c r="S272" s="67"/>
      <c r="T272" s="68"/>
      <c r="U272" s="37"/>
      <c r="V272" s="37"/>
      <c r="W272" s="37"/>
      <c r="X272" s="37"/>
      <c r="Y272" s="37"/>
      <c r="Z272" s="37"/>
      <c r="AA272" s="37"/>
      <c r="AB272" s="37"/>
      <c r="AC272" s="37"/>
      <c r="AD272" s="37"/>
      <c r="AE272" s="37"/>
      <c r="AT272" s="20" t="s">
        <v>206</v>
      </c>
      <c r="AU272" s="20" t="s">
        <v>151</v>
      </c>
    </row>
    <row r="273" spans="1:65" s="12" customFormat="1" ht="20.85" customHeight="1">
      <c r="B273" s="165"/>
      <c r="C273" s="166"/>
      <c r="D273" s="167" t="s">
        <v>76</v>
      </c>
      <c r="E273" s="179" t="s">
        <v>134</v>
      </c>
      <c r="F273" s="179" t="s">
        <v>1535</v>
      </c>
      <c r="G273" s="166"/>
      <c r="H273" s="166"/>
      <c r="I273" s="169"/>
      <c r="J273" s="180">
        <f>BK273</f>
        <v>0</v>
      </c>
      <c r="K273" s="166"/>
      <c r="L273" s="171"/>
      <c r="M273" s="172"/>
      <c r="N273" s="173"/>
      <c r="O273" s="173"/>
      <c r="P273" s="174">
        <f>SUM(P274:P281)</f>
        <v>0</v>
      </c>
      <c r="Q273" s="173"/>
      <c r="R273" s="174">
        <f>SUM(R274:R281)</f>
        <v>0</v>
      </c>
      <c r="S273" s="173"/>
      <c r="T273" s="175">
        <f>SUM(T274:T281)</f>
        <v>0</v>
      </c>
      <c r="AR273" s="176" t="s">
        <v>84</v>
      </c>
      <c r="AT273" s="177" t="s">
        <v>76</v>
      </c>
      <c r="AU273" s="177" t="s">
        <v>86</v>
      </c>
      <c r="AY273" s="176" t="s">
        <v>197</v>
      </c>
      <c r="BK273" s="178">
        <f>SUM(BK274:BK281)</f>
        <v>0</v>
      </c>
    </row>
    <row r="274" spans="1:65" s="2" customFormat="1" ht="16.5" customHeight="1">
      <c r="A274" s="37"/>
      <c r="B274" s="38"/>
      <c r="C274" s="237" t="s">
        <v>1270</v>
      </c>
      <c r="D274" s="237" t="s">
        <v>452</v>
      </c>
      <c r="E274" s="238" t="s">
        <v>1536</v>
      </c>
      <c r="F274" s="239" t="s">
        <v>1537</v>
      </c>
      <c r="G274" s="240" t="s">
        <v>884</v>
      </c>
      <c r="H274" s="241">
        <v>150</v>
      </c>
      <c r="I274" s="242"/>
      <c r="J274" s="243">
        <f>ROUND(I274*H274,2)</f>
        <v>0</v>
      </c>
      <c r="K274" s="239" t="s">
        <v>969</v>
      </c>
      <c r="L274" s="244"/>
      <c r="M274" s="245" t="s">
        <v>19</v>
      </c>
      <c r="N274" s="246" t="s">
        <v>48</v>
      </c>
      <c r="O274" s="67"/>
      <c r="P274" s="190">
        <f>O274*H274</f>
        <v>0</v>
      </c>
      <c r="Q274" s="190">
        <v>0</v>
      </c>
      <c r="R274" s="190">
        <f>Q274*H274</f>
        <v>0</v>
      </c>
      <c r="S274" s="190">
        <v>0</v>
      </c>
      <c r="T274" s="191">
        <f>S274*H274</f>
        <v>0</v>
      </c>
      <c r="U274" s="37"/>
      <c r="V274" s="37"/>
      <c r="W274" s="37"/>
      <c r="X274" s="37"/>
      <c r="Y274" s="37"/>
      <c r="Z274" s="37"/>
      <c r="AA274" s="37"/>
      <c r="AB274" s="37"/>
      <c r="AC274" s="37"/>
      <c r="AD274" s="37"/>
      <c r="AE274" s="37"/>
      <c r="AR274" s="192" t="s">
        <v>265</v>
      </c>
      <c r="AT274" s="192" t="s">
        <v>452</v>
      </c>
      <c r="AU274" s="192" t="s">
        <v>151</v>
      </c>
      <c r="AY274" s="20" t="s">
        <v>197</v>
      </c>
      <c r="BE274" s="193">
        <f>IF(N274="základní",J274,0)</f>
        <v>0</v>
      </c>
      <c r="BF274" s="193">
        <f>IF(N274="snížená",J274,0)</f>
        <v>0</v>
      </c>
      <c r="BG274" s="193">
        <f>IF(N274="zákl. přenesená",J274,0)</f>
        <v>0</v>
      </c>
      <c r="BH274" s="193">
        <f>IF(N274="sníž. přenesená",J274,0)</f>
        <v>0</v>
      </c>
      <c r="BI274" s="193">
        <f>IF(N274="nulová",J274,0)</f>
        <v>0</v>
      </c>
      <c r="BJ274" s="20" t="s">
        <v>84</v>
      </c>
      <c r="BK274" s="193">
        <f>ROUND(I274*H274,2)</f>
        <v>0</v>
      </c>
      <c r="BL274" s="20" t="s">
        <v>204</v>
      </c>
      <c r="BM274" s="192" t="s">
        <v>1538</v>
      </c>
    </row>
    <row r="275" spans="1:65" s="2" customFormat="1" ht="11.25">
      <c r="A275" s="37"/>
      <c r="B275" s="38"/>
      <c r="C275" s="39"/>
      <c r="D275" s="194" t="s">
        <v>206</v>
      </c>
      <c r="E275" s="39"/>
      <c r="F275" s="195" t="s">
        <v>1537</v>
      </c>
      <c r="G275" s="39"/>
      <c r="H275" s="39"/>
      <c r="I275" s="196"/>
      <c r="J275" s="39"/>
      <c r="K275" s="39"/>
      <c r="L275" s="42"/>
      <c r="M275" s="197"/>
      <c r="N275" s="198"/>
      <c r="O275" s="67"/>
      <c r="P275" s="67"/>
      <c r="Q275" s="67"/>
      <c r="R275" s="67"/>
      <c r="S275" s="67"/>
      <c r="T275" s="68"/>
      <c r="U275" s="37"/>
      <c r="V275" s="37"/>
      <c r="W275" s="37"/>
      <c r="X275" s="37"/>
      <c r="Y275" s="37"/>
      <c r="Z275" s="37"/>
      <c r="AA275" s="37"/>
      <c r="AB275" s="37"/>
      <c r="AC275" s="37"/>
      <c r="AD275" s="37"/>
      <c r="AE275" s="37"/>
      <c r="AT275" s="20" t="s">
        <v>206</v>
      </c>
      <c r="AU275" s="20" t="s">
        <v>151</v>
      </c>
    </row>
    <row r="276" spans="1:65" s="2" customFormat="1" ht="19.5">
      <c r="A276" s="37"/>
      <c r="B276" s="38"/>
      <c r="C276" s="39"/>
      <c r="D276" s="194" t="s">
        <v>252</v>
      </c>
      <c r="E276" s="39"/>
      <c r="F276" s="222" t="s">
        <v>1539</v>
      </c>
      <c r="G276" s="39"/>
      <c r="H276" s="39"/>
      <c r="I276" s="196"/>
      <c r="J276" s="39"/>
      <c r="K276" s="39"/>
      <c r="L276" s="42"/>
      <c r="M276" s="197"/>
      <c r="N276" s="198"/>
      <c r="O276" s="67"/>
      <c r="P276" s="67"/>
      <c r="Q276" s="67"/>
      <c r="R276" s="67"/>
      <c r="S276" s="67"/>
      <c r="T276" s="68"/>
      <c r="U276" s="37"/>
      <c r="V276" s="37"/>
      <c r="W276" s="37"/>
      <c r="X276" s="37"/>
      <c r="Y276" s="37"/>
      <c r="Z276" s="37"/>
      <c r="AA276" s="37"/>
      <c r="AB276" s="37"/>
      <c r="AC276" s="37"/>
      <c r="AD276" s="37"/>
      <c r="AE276" s="37"/>
      <c r="AT276" s="20" t="s">
        <v>252</v>
      </c>
      <c r="AU276" s="20" t="s">
        <v>151</v>
      </c>
    </row>
    <row r="277" spans="1:65" s="2" customFormat="1" ht="16.5" customHeight="1">
      <c r="A277" s="37"/>
      <c r="B277" s="38"/>
      <c r="C277" s="237" t="s">
        <v>1274</v>
      </c>
      <c r="D277" s="237" t="s">
        <v>452</v>
      </c>
      <c r="E277" s="238" t="s">
        <v>1540</v>
      </c>
      <c r="F277" s="239" t="s">
        <v>1541</v>
      </c>
      <c r="G277" s="240" t="s">
        <v>884</v>
      </c>
      <c r="H277" s="241">
        <v>150</v>
      </c>
      <c r="I277" s="242"/>
      <c r="J277" s="243">
        <f>ROUND(I277*H277,2)</f>
        <v>0</v>
      </c>
      <c r="K277" s="239" t="s">
        <v>969</v>
      </c>
      <c r="L277" s="244"/>
      <c r="M277" s="245" t="s">
        <v>19</v>
      </c>
      <c r="N277" s="246" t="s">
        <v>48</v>
      </c>
      <c r="O277" s="67"/>
      <c r="P277" s="190">
        <f>O277*H277</f>
        <v>0</v>
      </c>
      <c r="Q277" s="190">
        <v>0</v>
      </c>
      <c r="R277" s="190">
        <f>Q277*H277</f>
        <v>0</v>
      </c>
      <c r="S277" s="190">
        <v>0</v>
      </c>
      <c r="T277" s="191">
        <f>S277*H277</f>
        <v>0</v>
      </c>
      <c r="U277" s="37"/>
      <c r="V277" s="37"/>
      <c r="W277" s="37"/>
      <c r="X277" s="37"/>
      <c r="Y277" s="37"/>
      <c r="Z277" s="37"/>
      <c r="AA277" s="37"/>
      <c r="AB277" s="37"/>
      <c r="AC277" s="37"/>
      <c r="AD277" s="37"/>
      <c r="AE277" s="37"/>
      <c r="AR277" s="192" t="s">
        <v>265</v>
      </c>
      <c r="AT277" s="192" t="s">
        <v>452</v>
      </c>
      <c r="AU277" s="192" t="s">
        <v>151</v>
      </c>
      <c r="AY277" s="20" t="s">
        <v>197</v>
      </c>
      <c r="BE277" s="193">
        <f>IF(N277="základní",J277,0)</f>
        <v>0</v>
      </c>
      <c r="BF277" s="193">
        <f>IF(N277="snížená",J277,0)</f>
        <v>0</v>
      </c>
      <c r="BG277" s="193">
        <f>IF(N277="zákl. přenesená",J277,0)</f>
        <v>0</v>
      </c>
      <c r="BH277" s="193">
        <f>IF(N277="sníž. přenesená",J277,0)</f>
        <v>0</v>
      </c>
      <c r="BI277" s="193">
        <f>IF(N277="nulová",J277,0)</f>
        <v>0</v>
      </c>
      <c r="BJ277" s="20" t="s">
        <v>84</v>
      </c>
      <c r="BK277" s="193">
        <f>ROUND(I277*H277,2)</f>
        <v>0</v>
      </c>
      <c r="BL277" s="20" t="s">
        <v>204</v>
      </c>
      <c r="BM277" s="192" t="s">
        <v>1542</v>
      </c>
    </row>
    <row r="278" spans="1:65" s="2" customFormat="1" ht="11.25">
      <c r="A278" s="37"/>
      <c r="B278" s="38"/>
      <c r="C278" s="39"/>
      <c r="D278" s="194" t="s">
        <v>206</v>
      </c>
      <c r="E278" s="39"/>
      <c r="F278" s="195" t="s">
        <v>1541</v>
      </c>
      <c r="G278" s="39"/>
      <c r="H278" s="39"/>
      <c r="I278" s="196"/>
      <c r="J278" s="39"/>
      <c r="K278" s="39"/>
      <c r="L278" s="42"/>
      <c r="M278" s="197"/>
      <c r="N278" s="198"/>
      <c r="O278" s="67"/>
      <c r="P278" s="67"/>
      <c r="Q278" s="67"/>
      <c r="R278" s="67"/>
      <c r="S278" s="67"/>
      <c r="T278" s="68"/>
      <c r="U278" s="37"/>
      <c r="V278" s="37"/>
      <c r="W278" s="37"/>
      <c r="X278" s="37"/>
      <c r="Y278" s="37"/>
      <c r="Z278" s="37"/>
      <c r="AA278" s="37"/>
      <c r="AB278" s="37"/>
      <c r="AC278" s="37"/>
      <c r="AD278" s="37"/>
      <c r="AE278" s="37"/>
      <c r="AT278" s="20" t="s">
        <v>206</v>
      </c>
      <c r="AU278" s="20" t="s">
        <v>151</v>
      </c>
    </row>
    <row r="279" spans="1:65" s="2" customFormat="1" ht="19.5">
      <c r="A279" s="37"/>
      <c r="B279" s="38"/>
      <c r="C279" s="39"/>
      <c r="D279" s="194" t="s">
        <v>252</v>
      </c>
      <c r="E279" s="39"/>
      <c r="F279" s="222" t="s">
        <v>1543</v>
      </c>
      <c r="G279" s="39"/>
      <c r="H279" s="39"/>
      <c r="I279" s="196"/>
      <c r="J279" s="39"/>
      <c r="K279" s="39"/>
      <c r="L279" s="42"/>
      <c r="M279" s="197"/>
      <c r="N279" s="198"/>
      <c r="O279" s="67"/>
      <c r="P279" s="67"/>
      <c r="Q279" s="67"/>
      <c r="R279" s="67"/>
      <c r="S279" s="67"/>
      <c r="T279" s="68"/>
      <c r="U279" s="37"/>
      <c r="V279" s="37"/>
      <c r="W279" s="37"/>
      <c r="X279" s="37"/>
      <c r="Y279" s="37"/>
      <c r="Z279" s="37"/>
      <c r="AA279" s="37"/>
      <c r="AB279" s="37"/>
      <c r="AC279" s="37"/>
      <c r="AD279" s="37"/>
      <c r="AE279" s="37"/>
      <c r="AT279" s="20" t="s">
        <v>252</v>
      </c>
      <c r="AU279" s="20" t="s">
        <v>151</v>
      </c>
    </row>
    <row r="280" spans="1:65" s="2" customFormat="1" ht="16.5" customHeight="1">
      <c r="A280" s="37"/>
      <c r="B280" s="38"/>
      <c r="C280" s="181" t="s">
        <v>1276</v>
      </c>
      <c r="D280" s="181" t="s">
        <v>199</v>
      </c>
      <c r="E280" s="182" t="s">
        <v>1544</v>
      </c>
      <c r="F280" s="183" t="s">
        <v>1545</v>
      </c>
      <c r="G280" s="184" t="s">
        <v>1457</v>
      </c>
      <c r="H280" s="262"/>
      <c r="I280" s="186"/>
      <c r="J280" s="187">
        <f>ROUND(I280*H280,2)</f>
        <v>0</v>
      </c>
      <c r="K280" s="183" t="s">
        <v>469</v>
      </c>
      <c r="L280" s="42"/>
      <c r="M280" s="188" t="s">
        <v>19</v>
      </c>
      <c r="N280" s="189" t="s">
        <v>48</v>
      </c>
      <c r="O280" s="67"/>
      <c r="P280" s="190">
        <f>O280*H280</f>
        <v>0</v>
      </c>
      <c r="Q280" s="190">
        <v>0</v>
      </c>
      <c r="R280" s="190">
        <f>Q280*H280</f>
        <v>0</v>
      </c>
      <c r="S280" s="190">
        <v>0</v>
      </c>
      <c r="T280" s="191">
        <f>S280*H280</f>
        <v>0</v>
      </c>
      <c r="U280" s="37"/>
      <c r="V280" s="37"/>
      <c r="W280" s="37"/>
      <c r="X280" s="37"/>
      <c r="Y280" s="37"/>
      <c r="Z280" s="37"/>
      <c r="AA280" s="37"/>
      <c r="AB280" s="37"/>
      <c r="AC280" s="37"/>
      <c r="AD280" s="37"/>
      <c r="AE280" s="37"/>
      <c r="AR280" s="192" t="s">
        <v>204</v>
      </c>
      <c r="AT280" s="192" t="s">
        <v>199</v>
      </c>
      <c r="AU280" s="192" t="s">
        <v>151</v>
      </c>
      <c r="AY280" s="20" t="s">
        <v>197</v>
      </c>
      <c r="BE280" s="193">
        <f>IF(N280="základní",J280,0)</f>
        <v>0</v>
      </c>
      <c r="BF280" s="193">
        <f>IF(N280="snížená",J280,0)</f>
        <v>0</v>
      </c>
      <c r="BG280" s="193">
        <f>IF(N280="zákl. přenesená",J280,0)</f>
        <v>0</v>
      </c>
      <c r="BH280" s="193">
        <f>IF(N280="sníž. přenesená",J280,0)</f>
        <v>0</v>
      </c>
      <c r="BI280" s="193">
        <f>IF(N280="nulová",J280,0)</f>
        <v>0</v>
      </c>
      <c r="BJ280" s="20" t="s">
        <v>84</v>
      </c>
      <c r="BK280" s="193">
        <f>ROUND(I280*H280,2)</f>
        <v>0</v>
      </c>
      <c r="BL280" s="20" t="s">
        <v>204</v>
      </c>
      <c r="BM280" s="192" t="s">
        <v>1633</v>
      </c>
    </row>
    <row r="281" spans="1:65" s="2" customFormat="1" ht="11.25">
      <c r="A281" s="37"/>
      <c r="B281" s="38"/>
      <c r="C281" s="39"/>
      <c r="D281" s="194" t="s">
        <v>206</v>
      </c>
      <c r="E281" s="39"/>
      <c r="F281" s="195" t="s">
        <v>1545</v>
      </c>
      <c r="G281" s="39"/>
      <c r="H281" s="39"/>
      <c r="I281" s="196"/>
      <c r="J281" s="39"/>
      <c r="K281" s="39"/>
      <c r="L281" s="42"/>
      <c r="M281" s="247"/>
      <c r="N281" s="248"/>
      <c r="O281" s="249"/>
      <c r="P281" s="249"/>
      <c r="Q281" s="249"/>
      <c r="R281" s="249"/>
      <c r="S281" s="249"/>
      <c r="T281" s="250"/>
      <c r="U281" s="37"/>
      <c r="V281" s="37"/>
      <c r="W281" s="37"/>
      <c r="X281" s="37"/>
      <c r="Y281" s="37"/>
      <c r="Z281" s="37"/>
      <c r="AA281" s="37"/>
      <c r="AB281" s="37"/>
      <c r="AC281" s="37"/>
      <c r="AD281" s="37"/>
      <c r="AE281" s="37"/>
      <c r="AT281" s="20" t="s">
        <v>206</v>
      </c>
      <c r="AU281" s="20" t="s">
        <v>151</v>
      </c>
    </row>
    <row r="282" spans="1:65" s="2" customFormat="1" ht="6.95" customHeight="1">
      <c r="A282" s="37"/>
      <c r="B282" s="50"/>
      <c r="C282" s="51"/>
      <c r="D282" s="51"/>
      <c r="E282" s="51"/>
      <c r="F282" s="51"/>
      <c r="G282" s="51"/>
      <c r="H282" s="51"/>
      <c r="I282" s="51"/>
      <c r="J282" s="51"/>
      <c r="K282" s="51"/>
      <c r="L282" s="42"/>
      <c r="M282" s="37"/>
      <c r="O282" s="37"/>
      <c r="P282" s="37"/>
      <c r="Q282" s="37"/>
      <c r="R282" s="37"/>
      <c r="S282" s="37"/>
      <c r="T282" s="37"/>
      <c r="U282" s="37"/>
      <c r="V282" s="37"/>
      <c r="W282" s="37"/>
      <c r="X282" s="37"/>
      <c r="Y282" s="37"/>
      <c r="Z282" s="37"/>
      <c r="AA282" s="37"/>
      <c r="AB282" s="37"/>
      <c r="AC282" s="37"/>
      <c r="AD282" s="37"/>
      <c r="AE282" s="37"/>
    </row>
  </sheetData>
  <sheetProtection algorithmName="SHA-512" hashValue="VVByJ1bgBe56+Q+4QAV1Mp+6mxTiAiZhOxNHWPtX6rmbGsdGY1py0sX41I7EMaOwwzYffBINNklrtkVrvRmQtg==" saltValue="Xdk+FSGZwSFYtY0ylYiDrZd2Rb/a2vavF6i9Xvhy2SXm0ezGk7gdVM0GHyKSL/MyMhLDh25RMzozVhpeNgvqaQ==" spinCount="100000" sheet="1" objects="1" scenarios="1" formatColumns="0" formatRows="0" autoFilter="0"/>
  <autoFilter ref="C91:K281" xr:uid="{00000000-0009-0000-0000-000010000000}"/>
  <mergeCells count="12">
    <mergeCell ref="E84:H84"/>
    <mergeCell ref="L2:V2"/>
    <mergeCell ref="E50:H50"/>
    <mergeCell ref="E52:H52"/>
    <mergeCell ref="E54:H54"/>
    <mergeCell ref="E80:H80"/>
    <mergeCell ref="E82:H82"/>
    <mergeCell ref="E7:H7"/>
    <mergeCell ref="E9:H9"/>
    <mergeCell ref="E11:H11"/>
    <mergeCell ref="E20:H20"/>
    <mergeCell ref="E29:H29"/>
  </mergeCells>
  <hyperlinks>
    <hyperlink ref="F97" r:id="rId1" xr:uid="{00000000-0004-0000-1000-000000000000}"/>
    <hyperlink ref="F102" r:id="rId2" xr:uid="{00000000-0004-0000-1000-000001000000}"/>
    <hyperlink ref="F115" r:id="rId3" xr:uid="{00000000-0004-0000-1000-000002000000}"/>
    <hyperlink ref="F128" r:id="rId4" xr:uid="{00000000-0004-0000-1000-000003000000}"/>
    <hyperlink ref="F143" r:id="rId5" xr:uid="{00000000-0004-0000-1000-000004000000}"/>
    <hyperlink ref="F157" r:id="rId6" xr:uid="{00000000-0004-0000-1000-000005000000}"/>
    <hyperlink ref="F168" r:id="rId7" xr:uid="{00000000-0004-0000-1000-000006000000}"/>
    <hyperlink ref="F176" r:id="rId8" xr:uid="{00000000-0004-0000-1000-000007000000}"/>
    <hyperlink ref="F181" r:id="rId9" xr:uid="{00000000-0004-0000-1000-000008000000}"/>
    <hyperlink ref="F186" r:id="rId10" xr:uid="{00000000-0004-0000-1000-000009000000}"/>
    <hyperlink ref="F191" r:id="rId11" xr:uid="{00000000-0004-0000-1000-00000A000000}"/>
    <hyperlink ref="F196" r:id="rId12" xr:uid="{00000000-0004-0000-1000-00000B000000}"/>
    <hyperlink ref="F201" r:id="rId13" xr:uid="{00000000-0004-0000-1000-00000C000000}"/>
    <hyperlink ref="F211" r:id="rId14" xr:uid="{00000000-0004-0000-1000-00000D000000}"/>
    <hyperlink ref="F220" r:id="rId15" xr:uid="{00000000-0004-0000-1000-00000E000000}"/>
    <hyperlink ref="F229" r:id="rId16" xr:uid="{00000000-0004-0000-1000-00000F000000}"/>
    <hyperlink ref="F234" r:id="rId17" xr:uid="{00000000-0004-0000-1000-000010000000}"/>
    <hyperlink ref="F237" r:id="rId18" xr:uid="{00000000-0004-0000-1000-000011000000}"/>
    <hyperlink ref="F244" r:id="rId19" xr:uid="{00000000-0004-0000-1000-000012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2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2:BM285"/>
  <sheetViews>
    <sheetView showGridLines="0" workbookViewId="0">
      <selection activeCell="D6" sqref="D6"/>
    </sheetView>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94"/>
      <c r="M2" s="394"/>
      <c r="N2" s="394"/>
      <c r="O2" s="394"/>
      <c r="P2" s="394"/>
      <c r="Q2" s="394"/>
      <c r="R2" s="394"/>
      <c r="S2" s="394"/>
      <c r="T2" s="394"/>
      <c r="U2" s="394"/>
      <c r="V2" s="394"/>
      <c r="AT2" s="20" t="s">
        <v>142</v>
      </c>
    </row>
    <row r="3" spans="1:46" s="1" customFormat="1" ht="6.95" customHeight="1">
      <c r="B3" s="111"/>
      <c r="C3" s="112"/>
      <c r="D3" s="112"/>
      <c r="E3" s="112"/>
      <c r="F3" s="112"/>
      <c r="G3" s="112"/>
      <c r="H3" s="112"/>
      <c r="I3" s="112"/>
      <c r="J3" s="112"/>
      <c r="K3" s="112"/>
      <c r="L3" s="23"/>
      <c r="AT3" s="20" t="s">
        <v>86</v>
      </c>
    </row>
    <row r="4" spans="1:46" s="1" customFormat="1" ht="24.95" customHeight="1">
      <c r="B4" s="23"/>
      <c r="D4" s="113" t="s">
        <v>169</v>
      </c>
      <c r="L4" s="23"/>
      <c r="M4" s="114" t="s">
        <v>10</v>
      </c>
      <c r="AT4" s="20" t="s">
        <v>4</v>
      </c>
    </row>
    <row r="5" spans="1:46" s="1" customFormat="1" ht="6.95" customHeight="1">
      <c r="B5" s="23"/>
      <c r="L5" s="23"/>
    </row>
    <row r="6" spans="1:46" s="1" customFormat="1" ht="12" customHeight="1">
      <c r="B6" s="23"/>
      <c r="D6" s="115" t="s">
        <v>16</v>
      </c>
      <c r="L6" s="23"/>
    </row>
    <row r="7" spans="1:46" s="1" customFormat="1" ht="16.5" customHeight="1">
      <c r="B7" s="23"/>
      <c r="E7" s="395" t="str">
        <f>'Rekapitulace stavby'!K6</f>
        <v>VÝMĚNA OBRUBNÍKŮ V ULICI STRÁNSKÉHO A SOVÍ - TÁBOR</v>
      </c>
      <c r="F7" s="396"/>
      <c r="G7" s="396"/>
      <c r="H7" s="396"/>
      <c r="L7" s="23"/>
    </row>
    <row r="8" spans="1:46" s="1" customFormat="1" ht="12" customHeight="1">
      <c r="B8" s="23"/>
      <c r="D8" s="115" t="s">
        <v>170</v>
      </c>
      <c r="L8" s="23"/>
    </row>
    <row r="9" spans="1:46" s="2" customFormat="1" ht="16.5" customHeight="1">
      <c r="A9" s="37"/>
      <c r="B9" s="42"/>
      <c r="C9" s="37"/>
      <c r="D9" s="37"/>
      <c r="E9" s="395" t="s">
        <v>1320</v>
      </c>
      <c r="F9" s="397"/>
      <c r="G9" s="397"/>
      <c r="H9" s="397"/>
      <c r="I9" s="37"/>
      <c r="J9" s="37"/>
      <c r="K9" s="37"/>
      <c r="L9" s="116"/>
      <c r="S9" s="37"/>
      <c r="T9" s="37"/>
      <c r="U9" s="37"/>
      <c r="V9" s="37"/>
      <c r="W9" s="37"/>
      <c r="X9" s="37"/>
      <c r="Y9" s="37"/>
      <c r="Z9" s="37"/>
      <c r="AA9" s="37"/>
      <c r="AB9" s="37"/>
      <c r="AC9" s="37"/>
      <c r="AD9" s="37"/>
      <c r="AE9" s="37"/>
    </row>
    <row r="10" spans="1:46" s="2" customFormat="1" ht="12" customHeight="1">
      <c r="A10" s="37"/>
      <c r="B10" s="42"/>
      <c r="C10" s="37"/>
      <c r="D10" s="115" t="s">
        <v>172</v>
      </c>
      <c r="E10" s="37"/>
      <c r="F10" s="37"/>
      <c r="G10" s="37"/>
      <c r="H10" s="37"/>
      <c r="I10" s="37"/>
      <c r="J10" s="37"/>
      <c r="K10" s="37"/>
      <c r="L10" s="116"/>
      <c r="S10" s="37"/>
      <c r="T10" s="37"/>
      <c r="U10" s="37"/>
      <c r="V10" s="37"/>
      <c r="W10" s="37"/>
      <c r="X10" s="37"/>
      <c r="Y10" s="37"/>
      <c r="Z10" s="37"/>
      <c r="AA10" s="37"/>
      <c r="AB10" s="37"/>
      <c r="AC10" s="37"/>
      <c r="AD10" s="37"/>
      <c r="AE10" s="37"/>
    </row>
    <row r="11" spans="1:46" s="2" customFormat="1" ht="16.5" customHeight="1">
      <c r="A11" s="37"/>
      <c r="B11" s="42"/>
      <c r="C11" s="37"/>
      <c r="D11" s="37"/>
      <c r="E11" s="398" t="s">
        <v>1634</v>
      </c>
      <c r="F11" s="397"/>
      <c r="G11" s="397"/>
      <c r="H11" s="397"/>
      <c r="I11" s="37"/>
      <c r="J11" s="37"/>
      <c r="K11" s="37"/>
      <c r="L11" s="116"/>
      <c r="S11" s="37"/>
      <c r="T11" s="37"/>
      <c r="U11" s="37"/>
      <c r="V11" s="37"/>
      <c r="W11" s="37"/>
      <c r="X11" s="37"/>
      <c r="Y11" s="37"/>
      <c r="Z11" s="37"/>
      <c r="AA11" s="37"/>
      <c r="AB11" s="37"/>
      <c r="AC11" s="37"/>
      <c r="AD11" s="37"/>
      <c r="AE11" s="37"/>
    </row>
    <row r="12" spans="1:46" s="2" customFormat="1" ht="11.25">
      <c r="A12" s="37"/>
      <c r="B12" s="42"/>
      <c r="C12" s="37"/>
      <c r="D12" s="37"/>
      <c r="E12" s="37"/>
      <c r="F12" s="37"/>
      <c r="G12" s="37"/>
      <c r="H12" s="37"/>
      <c r="I12" s="37"/>
      <c r="J12" s="37"/>
      <c r="K12" s="37"/>
      <c r="L12" s="116"/>
      <c r="S12" s="37"/>
      <c r="T12" s="37"/>
      <c r="U12" s="37"/>
      <c r="V12" s="37"/>
      <c r="W12" s="37"/>
      <c r="X12" s="37"/>
      <c r="Y12" s="37"/>
      <c r="Z12" s="37"/>
      <c r="AA12" s="37"/>
      <c r="AB12" s="37"/>
      <c r="AC12" s="37"/>
      <c r="AD12" s="37"/>
      <c r="AE12" s="37"/>
    </row>
    <row r="13" spans="1:46" s="2" customFormat="1" ht="12" customHeight="1">
      <c r="A13" s="37"/>
      <c r="B13" s="42"/>
      <c r="C13" s="37"/>
      <c r="D13" s="115" t="s">
        <v>18</v>
      </c>
      <c r="E13" s="37"/>
      <c r="F13" s="106" t="s">
        <v>19</v>
      </c>
      <c r="G13" s="37"/>
      <c r="H13" s="37"/>
      <c r="I13" s="115" t="s">
        <v>20</v>
      </c>
      <c r="J13" s="106" t="s">
        <v>19</v>
      </c>
      <c r="K13" s="37"/>
      <c r="L13" s="116"/>
      <c r="S13" s="37"/>
      <c r="T13" s="37"/>
      <c r="U13" s="37"/>
      <c r="V13" s="37"/>
      <c r="W13" s="37"/>
      <c r="X13" s="37"/>
      <c r="Y13" s="37"/>
      <c r="Z13" s="37"/>
      <c r="AA13" s="37"/>
      <c r="AB13" s="37"/>
      <c r="AC13" s="37"/>
      <c r="AD13" s="37"/>
      <c r="AE13" s="37"/>
    </row>
    <row r="14" spans="1:46" s="2" customFormat="1" ht="12" customHeight="1">
      <c r="A14" s="37"/>
      <c r="B14" s="42"/>
      <c r="C14" s="37"/>
      <c r="D14" s="115" t="s">
        <v>21</v>
      </c>
      <c r="E14" s="37"/>
      <c r="F14" s="106" t="s">
        <v>22</v>
      </c>
      <c r="G14" s="37"/>
      <c r="H14" s="37"/>
      <c r="I14" s="115" t="s">
        <v>23</v>
      </c>
      <c r="J14" s="117" t="str">
        <f>'Rekapitulace stavby'!AN8</f>
        <v>8. 1. 2026</v>
      </c>
      <c r="K14" s="37"/>
      <c r="L14" s="116"/>
      <c r="S14" s="37"/>
      <c r="T14" s="37"/>
      <c r="U14" s="37"/>
      <c r="V14" s="37"/>
      <c r="W14" s="37"/>
      <c r="X14" s="37"/>
      <c r="Y14" s="37"/>
      <c r="Z14" s="37"/>
      <c r="AA14" s="37"/>
      <c r="AB14" s="37"/>
      <c r="AC14" s="37"/>
      <c r="AD14" s="37"/>
      <c r="AE14" s="37"/>
    </row>
    <row r="15" spans="1:46" s="2" customFormat="1" ht="10.9" customHeight="1">
      <c r="A15" s="37"/>
      <c r="B15" s="42"/>
      <c r="C15" s="37"/>
      <c r="D15" s="37"/>
      <c r="E15" s="37"/>
      <c r="F15" s="37"/>
      <c r="G15" s="37"/>
      <c r="H15" s="37"/>
      <c r="I15" s="37"/>
      <c r="J15" s="37"/>
      <c r="K15" s="37"/>
      <c r="L15" s="116"/>
      <c r="S15" s="37"/>
      <c r="T15" s="37"/>
      <c r="U15" s="37"/>
      <c r="V15" s="37"/>
      <c r="W15" s="37"/>
      <c r="X15" s="37"/>
      <c r="Y15" s="37"/>
      <c r="Z15" s="37"/>
      <c r="AA15" s="37"/>
      <c r="AB15" s="37"/>
      <c r="AC15" s="37"/>
      <c r="AD15" s="37"/>
      <c r="AE15" s="37"/>
    </row>
    <row r="16" spans="1:46" s="2" customFormat="1" ht="12" customHeight="1">
      <c r="A16" s="37"/>
      <c r="B16" s="42"/>
      <c r="C16" s="37"/>
      <c r="D16" s="115" t="s">
        <v>25</v>
      </c>
      <c r="E16" s="37"/>
      <c r="F16" s="37"/>
      <c r="G16" s="37"/>
      <c r="H16" s="37"/>
      <c r="I16" s="115" t="s">
        <v>26</v>
      </c>
      <c r="J16" s="106" t="s">
        <v>27</v>
      </c>
      <c r="K16" s="37"/>
      <c r="L16" s="116"/>
      <c r="S16" s="37"/>
      <c r="T16" s="37"/>
      <c r="U16" s="37"/>
      <c r="V16" s="37"/>
      <c r="W16" s="37"/>
      <c r="X16" s="37"/>
      <c r="Y16" s="37"/>
      <c r="Z16" s="37"/>
      <c r="AA16" s="37"/>
      <c r="AB16" s="37"/>
      <c r="AC16" s="37"/>
      <c r="AD16" s="37"/>
      <c r="AE16" s="37"/>
    </row>
    <row r="17" spans="1:31" s="2" customFormat="1" ht="18" customHeight="1">
      <c r="A17" s="37"/>
      <c r="B17" s="42"/>
      <c r="C17" s="37"/>
      <c r="D17" s="37"/>
      <c r="E17" s="106" t="s">
        <v>28</v>
      </c>
      <c r="F17" s="37"/>
      <c r="G17" s="37"/>
      <c r="H17" s="37"/>
      <c r="I17" s="115" t="s">
        <v>29</v>
      </c>
      <c r="J17" s="106" t="s">
        <v>30</v>
      </c>
      <c r="K17" s="37"/>
      <c r="L17" s="116"/>
      <c r="S17" s="37"/>
      <c r="T17" s="37"/>
      <c r="U17" s="37"/>
      <c r="V17" s="37"/>
      <c r="W17" s="37"/>
      <c r="X17" s="37"/>
      <c r="Y17" s="37"/>
      <c r="Z17" s="37"/>
      <c r="AA17" s="37"/>
      <c r="AB17" s="37"/>
      <c r="AC17" s="37"/>
      <c r="AD17" s="37"/>
      <c r="AE17" s="37"/>
    </row>
    <row r="18" spans="1:31" s="2" customFormat="1" ht="6.95" customHeight="1">
      <c r="A18" s="37"/>
      <c r="B18" s="42"/>
      <c r="C18" s="37"/>
      <c r="D18" s="37"/>
      <c r="E18" s="37"/>
      <c r="F18" s="37"/>
      <c r="G18" s="37"/>
      <c r="H18" s="37"/>
      <c r="I18" s="37"/>
      <c r="J18" s="37"/>
      <c r="K18" s="37"/>
      <c r="L18" s="116"/>
      <c r="S18" s="37"/>
      <c r="T18" s="37"/>
      <c r="U18" s="37"/>
      <c r="V18" s="37"/>
      <c r="W18" s="37"/>
      <c r="X18" s="37"/>
      <c r="Y18" s="37"/>
      <c r="Z18" s="37"/>
      <c r="AA18" s="37"/>
      <c r="AB18" s="37"/>
      <c r="AC18" s="37"/>
      <c r="AD18" s="37"/>
      <c r="AE18" s="37"/>
    </row>
    <row r="19" spans="1:31" s="2" customFormat="1" ht="12" customHeight="1">
      <c r="A19" s="37"/>
      <c r="B19" s="42"/>
      <c r="C19" s="37"/>
      <c r="D19" s="115" t="s">
        <v>31</v>
      </c>
      <c r="E19" s="37"/>
      <c r="F19" s="37"/>
      <c r="G19" s="37"/>
      <c r="H19" s="37"/>
      <c r="I19" s="115" t="s">
        <v>26</v>
      </c>
      <c r="J19" s="33" t="str">
        <f>'Rekapitulace stavby'!AN13</f>
        <v>Vyplň údaj</v>
      </c>
      <c r="K19" s="37"/>
      <c r="L19" s="116"/>
      <c r="S19" s="37"/>
      <c r="T19" s="37"/>
      <c r="U19" s="37"/>
      <c r="V19" s="37"/>
      <c r="W19" s="37"/>
      <c r="X19" s="37"/>
      <c r="Y19" s="37"/>
      <c r="Z19" s="37"/>
      <c r="AA19" s="37"/>
      <c r="AB19" s="37"/>
      <c r="AC19" s="37"/>
      <c r="AD19" s="37"/>
      <c r="AE19" s="37"/>
    </row>
    <row r="20" spans="1:31" s="2" customFormat="1" ht="18" customHeight="1">
      <c r="A20" s="37"/>
      <c r="B20" s="42"/>
      <c r="C20" s="37"/>
      <c r="D20" s="37"/>
      <c r="E20" s="399" t="str">
        <f>'Rekapitulace stavby'!E14</f>
        <v>Vyplň údaj</v>
      </c>
      <c r="F20" s="400"/>
      <c r="G20" s="400"/>
      <c r="H20" s="400"/>
      <c r="I20" s="115" t="s">
        <v>29</v>
      </c>
      <c r="J20" s="33" t="str">
        <f>'Rekapitulace stavby'!AN14</f>
        <v>Vyplň údaj</v>
      </c>
      <c r="K20" s="37"/>
      <c r="L20" s="116"/>
      <c r="S20" s="37"/>
      <c r="T20" s="37"/>
      <c r="U20" s="37"/>
      <c r="V20" s="37"/>
      <c r="W20" s="37"/>
      <c r="X20" s="37"/>
      <c r="Y20" s="37"/>
      <c r="Z20" s="37"/>
      <c r="AA20" s="37"/>
      <c r="AB20" s="37"/>
      <c r="AC20" s="37"/>
      <c r="AD20" s="37"/>
      <c r="AE20" s="37"/>
    </row>
    <row r="21" spans="1:31" s="2" customFormat="1" ht="6.95" customHeight="1">
      <c r="A21" s="37"/>
      <c r="B21" s="42"/>
      <c r="C21" s="37"/>
      <c r="D21" s="37"/>
      <c r="E21" s="37"/>
      <c r="F21" s="37"/>
      <c r="G21" s="37"/>
      <c r="H21" s="37"/>
      <c r="I21" s="37"/>
      <c r="J21" s="37"/>
      <c r="K21" s="37"/>
      <c r="L21" s="116"/>
      <c r="S21" s="37"/>
      <c r="T21" s="37"/>
      <c r="U21" s="37"/>
      <c r="V21" s="37"/>
      <c r="W21" s="37"/>
      <c r="X21" s="37"/>
      <c r="Y21" s="37"/>
      <c r="Z21" s="37"/>
      <c r="AA21" s="37"/>
      <c r="AB21" s="37"/>
      <c r="AC21" s="37"/>
      <c r="AD21" s="37"/>
      <c r="AE21" s="37"/>
    </row>
    <row r="22" spans="1:31" s="2" customFormat="1" ht="12" customHeight="1">
      <c r="A22" s="37"/>
      <c r="B22" s="42"/>
      <c r="C22" s="37"/>
      <c r="D22" s="115" t="s">
        <v>33</v>
      </c>
      <c r="E22" s="37"/>
      <c r="F22" s="37"/>
      <c r="G22" s="37"/>
      <c r="H22" s="37"/>
      <c r="I22" s="115" t="s">
        <v>26</v>
      </c>
      <c r="J22" s="106" t="s">
        <v>34</v>
      </c>
      <c r="K22" s="37"/>
      <c r="L22" s="116"/>
      <c r="S22" s="37"/>
      <c r="T22" s="37"/>
      <c r="U22" s="37"/>
      <c r="V22" s="37"/>
      <c r="W22" s="37"/>
      <c r="X22" s="37"/>
      <c r="Y22" s="37"/>
      <c r="Z22" s="37"/>
      <c r="AA22" s="37"/>
      <c r="AB22" s="37"/>
      <c r="AC22" s="37"/>
      <c r="AD22" s="37"/>
      <c r="AE22" s="37"/>
    </row>
    <row r="23" spans="1:31" s="2" customFormat="1" ht="18" customHeight="1">
      <c r="A23" s="37"/>
      <c r="B23" s="42"/>
      <c r="C23" s="37"/>
      <c r="D23" s="37"/>
      <c r="E23" s="106" t="s">
        <v>35</v>
      </c>
      <c r="F23" s="37"/>
      <c r="G23" s="37"/>
      <c r="H23" s="37"/>
      <c r="I23" s="115" t="s">
        <v>29</v>
      </c>
      <c r="J23" s="106" t="s">
        <v>36</v>
      </c>
      <c r="K23" s="37"/>
      <c r="L23" s="116"/>
      <c r="S23" s="37"/>
      <c r="T23" s="37"/>
      <c r="U23" s="37"/>
      <c r="V23" s="37"/>
      <c r="W23" s="37"/>
      <c r="X23" s="37"/>
      <c r="Y23" s="37"/>
      <c r="Z23" s="37"/>
      <c r="AA23" s="37"/>
      <c r="AB23" s="37"/>
      <c r="AC23" s="37"/>
      <c r="AD23" s="37"/>
      <c r="AE23" s="37"/>
    </row>
    <row r="24" spans="1:31" s="2" customFormat="1" ht="6.95" customHeight="1">
      <c r="A24" s="37"/>
      <c r="B24" s="42"/>
      <c r="C24" s="37"/>
      <c r="D24" s="37"/>
      <c r="E24" s="37"/>
      <c r="F24" s="37"/>
      <c r="G24" s="37"/>
      <c r="H24" s="37"/>
      <c r="I24" s="37"/>
      <c r="J24" s="37"/>
      <c r="K24" s="37"/>
      <c r="L24" s="116"/>
      <c r="S24" s="37"/>
      <c r="T24" s="37"/>
      <c r="U24" s="37"/>
      <c r="V24" s="37"/>
      <c r="W24" s="37"/>
      <c r="X24" s="37"/>
      <c r="Y24" s="37"/>
      <c r="Z24" s="37"/>
      <c r="AA24" s="37"/>
      <c r="AB24" s="37"/>
      <c r="AC24" s="37"/>
      <c r="AD24" s="37"/>
      <c r="AE24" s="37"/>
    </row>
    <row r="25" spans="1:31" s="2" customFormat="1" ht="12" customHeight="1">
      <c r="A25" s="37"/>
      <c r="B25" s="42"/>
      <c r="C25" s="37"/>
      <c r="D25" s="115" t="s">
        <v>38</v>
      </c>
      <c r="E25" s="37"/>
      <c r="F25" s="37"/>
      <c r="G25" s="37"/>
      <c r="H25" s="37"/>
      <c r="I25" s="115" t="s">
        <v>26</v>
      </c>
      <c r="J25" s="106" t="s">
        <v>39</v>
      </c>
      <c r="K25" s="37"/>
      <c r="L25" s="116"/>
      <c r="S25" s="37"/>
      <c r="T25" s="37"/>
      <c r="U25" s="37"/>
      <c r="V25" s="37"/>
      <c r="W25" s="37"/>
      <c r="X25" s="37"/>
      <c r="Y25" s="37"/>
      <c r="Z25" s="37"/>
      <c r="AA25" s="37"/>
      <c r="AB25" s="37"/>
      <c r="AC25" s="37"/>
      <c r="AD25" s="37"/>
      <c r="AE25" s="37"/>
    </row>
    <row r="26" spans="1:31" s="2" customFormat="1" ht="18" customHeight="1">
      <c r="A26" s="37"/>
      <c r="B26" s="42"/>
      <c r="C26" s="37"/>
      <c r="D26" s="37"/>
      <c r="E26" s="106" t="s">
        <v>40</v>
      </c>
      <c r="F26" s="37"/>
      <c r="G26" s="37"/>
      <c r="H26" s="37"/>
      <c r="I26" s="115" t="s">
        <v>29</v>
      </c>
      <c r="J26" s="106" t="s">
        <v>19</v>
      </c>
      <c r="K26" s="37"/>
      <c r="L26" s="116"/>
      <c r="S26" s="37"/>
      <c r="T26" s="37"/>
      <c r="U26" s="37"/>
      <c r="V26" s="37"/>
      <c r="W26" s="37"/>
      <c r="X26" s="37"/>
      <c r="Y26" s="37"/>
      <c r="Z26" s="37"/>
      <c r="AA26" s="37"/>
      <c r="AB26" s="37"/>
      <c r="AC26" s="37"/>
      <c r="AD26" s="37"/>
      <c r="AE26" s="37"/>
    </row>
    <row r="27" spans="1:31" s="2" customFormat="1" ht="6.95" customHeight="1">
      <c r="A27" s="37"/>
      <c r="B27" s="42"/>
      <c r="C27" s="37"/>
      <c r="D27" s="37"/>
      <c r="E27" s="37"/>
      <c r="F27" s="37"/>
      <c r="G27" s="37"/>
      <c r="H27" s="37"/>
      <c r="I27" s="37"/>
      <c r="J27" s="37"/>
      <c r="K27" s="37"/>
      <c r="L27" s="116"/>
      <c r="S27" s="37"/>
      <c r="T27" s="37"/>
      <c r="U27" s="37"/>
      <c r="V27" s="37"/>
      <c r="W27" s="37"/>
      <c r="X27" s="37"/>
      <c r="Y27" s="37"/>
      <c r="Z27" s="37"/>
      <c r="AA27" s="37"/>
      <c r="AB27" s="37"/>
      <c r="AC27" s="37"/>
      <c r="AD27" s="37"/>
      <c r="AE27" s="37"/>
    </row>
    <row r="28" spans="1:31" s="2" customFormat="1" ht="12" customHeight="1">
      <c r="A28" s="37"/>
      <c r="B28" s="42"/>
      <c r="C28" s="37"/>
      <c r="D28" s="115" t="s">
        <v>41</v>
      </c>
      <c r="E28" s="37"/>
      <c r="F28" s="37"/>
      <c r="G28" s="37"/>
      <c r="H28" s="37"/>
      <c r="I28" s="37"/>
      <c r="J28" s="37"/>
      <c r="K28" s="37"/>
      <c r="L28" s="116"/>
      <c r="S28" s="37"/>
      <c r="T28" s="37"/>
      <c r="U28" s="37"/>
      <c r="V28" s="37"/>
      <c r="W28" s="37"/>
      <c r="X28" s="37"/>
      <c r="Y28" s="37"/>
      <c r="Z28" s="37"/>
      <c r="AA28" s="37"/>
      <c r="AB28" s="37"/>
      <c r="AC28" s="37"/>
      <c r="AD28" s="37"/>
      <c r="AE28" s="37"/>
    </row>
    <row r="29" spans="1:31" s="8" customFormat="1" ht="16.5" customHeight="1">
      <c r="A29" s="118"/>
      <c r="B29" s="119"/>
      <c r="C29" s="118"/>
      <c r="D29" s="118"/>
      <c r="E29" s="401" t="s">
        <v>19</v>
      </c>
      <c r="F29" s="401"/>
      <c r="G29" s="401"/>
      <c r="H29" s="401"/>
      <c r="I29" s="118"/>
      <c r="J29" s="118"/>
      <c r="K29" s="118"/>
      <c r="L29" s="120"/>
      <c r="S29" s="118"/>
      <c r="T29" s="118"/>
      <c r="U29" s="118"/>
      <c r="V29" s="118"/>
      <c r="W29" s="118"/>
      <c r="X29" s="118"/>
      <c r="Y29" s="118"/>
      <c r="Z29" s="118"/>
      <c r="AA29" s="118"/>
      <c r="AB29" s="118"/>
      <c r="AC29" s="118"/>
      <c r="AD29" s="118"/>
      <c r="AE29" s="118"/>
    </row>
    <row r="30" spans="1:31" s="2" customFormat="1" ht="6.95" customHeight="1">
      <c r="A30" s="37"/>
      <c r="B30" s="42"/>
      <c r="C30" s="37"/>
      <c r="D30" s="37"/>
      <c r="E30" s="37"/>
      <c r="F30" s="37"/>
      <c r="G30" s="37"/>
      <c r="H30" s="37"/>
      <c r="I30" s="37"/>
      <c r="J30" s="37"/>
      <c r="K30" s="37"/>
      <c r="L30" s="116"/>
      <c r="S30" s="37"/>
      <c r="T30" s="37"/>
      <c r="U30" s="37"/>
      <c r="V30" s="37"/>
      <c r="W30" s="37"/>
      <c r="X30" s="37"/>
      <c r="Y30" s="37"/>
      <c r="Z30" s="37"/>
      <c r="AA30" s="37"/>
      <c r="AB30" s="37"/>
      <c r="AC30" s="37"/>
      <c r="AD30" s="37"/>
      <c r="AE30" s="37"/>
    </row>
    <row r="31" spans="1:31" s="2" customFormat="1" ht="6.95" customHeight="1">
      <c r="A31" s="37"/>
      <c r="B31" s="42"/>
      <c r="C31" s="37"/>
      <c r="D31" s="121"/>
      <c r="E31" s="121"/>
      <c r="F31" s="121"/>
      <c r="G31" s="121"/>
      <c r="H31" s="121"/>
      <c r="I31" s="121"/>
      <c r="J31" s="121"/>
      <c r="K31" s="121"/>
      <c r="L31" s="116"/>
      <c r="S31" s="37"/>
      <c r="T31" s="37"/>
      <c r="U31" s="37"/>
      <c r="V31" s="37"/>
      <c r="W31" s="37"/>
      <c r="X31" s="37"/>
      <c r="Y31" s="37"/>
      <c r="Z31" s="37"/>
      <c r="AA31" s="37"/>
      <c r="AB31" s="37"/>
      <c r="AC31" s="37"/>
      <c r="AD31" s="37"/>
      <c r="AE31" s="37"/>
    </row>
    <row r="32" spans="1:31" s="2" customFormat="1" ht="25.35" customHeight="1">
      <c r="A32" s="37"/>
      <c r="B32" s="42"/>
      <c r="C32" s="37"/>
      <c r="D32" s="122" t="s">
        <v>43</v>
      </c>
      <c r="E32" s="37"/>
      <c r="F32" s="37"/>
      <c r="G32" s="37"/>
      <c r="H32" s="37"/>
      <c r="I32" s="37"/>
      <c r="J32" s="123">
        <f>ROUND(J92, 2)</f>
        <v>0</v>
      </c>
      <c r="K32" s="37"/>
      <c r="L32" s="116"/>
      <c r="S32" s="37"/>
      <c r="T32" s="37"/>
      <c r="U32" s="37"/>
      <c r="V32" s="37"/>
      <c r="W32" s="37"/>
      <c r="X32" s="37"/>
      <c r="Y32" s="37"/>
      <c r="Z32" s="37"/>
      <c r="AA32" s="37"/>
      <c r="AB32" s="37"/>
      <c r="AC32" s="37"/>
      <c r="AD32" s="37"/>
      <c r="AE32" s="37"/>
    </row>
    <row r="33" spans="1:31" s="2" customFormat="1" ht="6.95" customHeight="1">
      <c r="A33" s="37"/>
      <c r="B33" s="42"/>
      <c r="C33" s="37"/>
      <c r="D33" s="121"/>
      <c r="E33" s="121"/>
      <c r="F33" s="121"/>
      <c r="G33" s="121"/>
      <c r="H33" s="121"/>
      <c r="I33" s="121"/>
      <c r="J33" s="121"/>
      <c r="K33" s="121"/>
      <c r="L33" s="116"/>
      <c r="S33" s="37"/>
      <c r="T33" s="37"/>
      <c r="U33" s="37"/>
      <c r="V33" s="37"/>
      <c r="W33" s="37"/>
      <c r="X33" s="37"/>
      <c r="Y33" s="37"/>
      <c r="Z33" s="37"/>
      <c r="AA33" s="37"/>
      <c r="AB33" s="37"/>
      <c r="AC33" s="37"/>
      <c r="AD33" s="37"/>
      <c r="AE33" s="37"/>
    </row>
    <row r="34" spans="1:31" s="2" customFormat="1" ht="14.45" customHeight="1">
      <c r="A34" s="37"/>
      <c r="B34" s="42"/>
      <c r="C34" s="37"/>
      <c r="D34" s="37"/>
      <c r="E34" s="37"/>
      <c r="F34" s="124" t="s">
        <v>45</v>
      </c>
      <c r="G34" s="37"/>
      <c r="H34" s="37"/>
      <c r="I34" s="124" t="s">
        <v>44</v>
      </c>
      <c r="J34" s="124" t="s">
        <v>46</v>
      </c>
      <c r="K34" s="37"/>
      <c r="L34" s="116"/>
      <c r="S34" s="37"/>
      <c r="T34" s="37"/>
      <c r="U34" s="37"/>
      <c r="V34" s="37"/>
      <c r="W34" s="37"/>
      <c r="X34" s="37"/>
      <c r="Y34" s="37"/>
      <c r="Z34" s="37"/>
      <c r="AA34" s="37"/>
      <c r="AB34" s="37"/>
      <c r="AC34" s="37"/>
      <c r="AD34" s="37"/>
      <c r="AE34" s="37"/>
    </row>
    <row r="35" spans="1:31" s="2" customFormat="1" ht="14.45" customHeight="1">
      <c r="A35" s="37"/>
      <c r="B35" s="42"/>
      <c r="C35" s="37"/>
      <c r="D35" s="125" t="s">
        <v>47</v>
      </c>
      <c r="E35" s="115" t="s">
        <v>48</v>
      </c>
      <c r="F35" s="126">
        <f>ROUND((SUM(BE92:BE284)),  2)</f>
        <v>0</v>
      </c>
      <c r="G35" s="37"/>
      <c r="H35" s="37"/>
      <c r="I35" s="127">
        <v>0.21</v>
      </c>
      <c r="J35" s="126">
        <f>ROUND(((SUM(BE92:BE284))*I35),  2)</f>
        <v>0</v>
      </c>
      <c r="K35" s="37"/>
      <c r="L35" s="116"/>
      <c r="S35" s="37"/>
      <c r="T35" s="37"/>
      <c r="U35" s="37"/>
      <c r="V35" s="37"/>
      <c r="W35" s="37"/>
      <c r="X35" s="37"/>
      <c r="Y35" s="37"/>
      <c r="Z35" s="37"/>
      <c r="AA35" s="37"/>
      <c r="AB35" s="37"/>
      <c r="AC35" s="37"/>
      <c r="AD35" s="37"/>
      <c r="AE35" s="37"/>
    </row>
    <row r="36" spans="1:31" s="2" customFormat="1" ht="14.45" customHeight="1">
      <c r="A36" s="37"/>
      <c r="B36" s="42"/>
      <c r="C36" s="37"/>
      <c r="D36" s="37"/>
      <c r="E36" s="115" t="s">
        <v>49</v>
      </c>
      <c r="F36" s="126">
        <f>ROUND((SUM(BF92:BF284)),  2)</f>
        <v>0</v>
      </c>
      <c r="G36" s="37"/>
      <c r="H36" s="37"/>
      <c r="I36" s="127">
        <v>0.12</v>
      </c>
      <c r="J36" s="126">
        <f>ROUND(((SUM(BF92:BF284))*I36),  2)</f>
        <v>0</v>
      </c>
      <c r="K36" s="37"/>
      <c r="L36" s="116"/>
      <c r="S36" s="37"/>
      <c r="T36" s="37"/>
      <c r="U36" s="37"/>
      <c r="V36" s="37"/>
      <c r="W36" s="37"/>
      <c r="X36" s="37"/>
      <c r="Y36" s="37"/>
      <c r="Z36" s="37"/>
      <c r="AA36" s="37"/>
      <c r="AB36" s="37"/>
      <c r="AC36" s="37"/>
      <c r="AD36" s="37"/>
      <c r="AE36" s="37"/>
    </row>
    <row r="37" spans="1:31" s="2" customFormat="1" ht="14.45" hidden="1" customHeight="1">
      <c r="A37" s="37"/>
      <c r="B37" s="42"/>
      <c r="C37" s="37"/>
      <c r="D37" s="37"/>
      <c r="E37" s="115" t="s">
        <v>50</v>
      </c>
      <c r="F37" s="126">
        <f>ROUND((SUM(BG92:BG284)),  2)</f>
        <v>0</v>
      </c>
      <c r="G37" s="37"/>
      <c r="H37" s="37"/>
      <c r="I37" s="127">
        <v>0.21</v>
      </c>
      <c r="J37" s="126">
        <f>0</f>
        <v>0</v>
      </c>
      <c r="K37" s="37"/>
      <c r="L37" s="116"/>
      <c r="S37" s="37"/>
      <c r="T37" s="37"/>
      <c r="U37" s="37"/>
      <c r="V37" s="37"/>
      <c r="W37" s="37"/>
      <c r="X37" s="37"/>
      <c r="Y37" s="37"/>
      <c r="Z37" s="37"/>
      <c r="AA37" s="37"/>
      <c r="AB37" s="37"/>
      <c r="AC37" s="37"/>
      <c r="AD37" s="37"/>
      <c r="AE37" s="37"/>
    </row>
    <row r="38" spans="1:31" s="2" customFormat="1" ht="14.45" hidden="1" customHeight="1">
      <c r="A38" s="37"/>
      <c r="B38" s="42"/>
      <c r="C38" s="37"/>
      <c r="D38" s="37"/>
      <c r="E38" s="115" t="s">
        <v>51</v>
      </c>
      <c r="F38" s="126">
        <f>ROUND((SUM(BH92:BH284)),  2)</f>
        <v>0</v>
      </c>
      <c r="G38" s="37"/>
      <c r="H38" s="37"/>
      <c r="I38" s="127">
        <v>0.12</v>
      </c>
      <c r="J38" s="126">
        <f>0</f>
        <v>0</v>
      </c>
      <c r="K38" s="37"/>
      <c r="L38" s="116"/>
      <c r="S38" s="37"/>
      <c r="T38" s="37"/>
      <c r="U38" s="37"/>
      <c r="V38" s="37"/>
      <c r="W38" s="37"/>
      <c r="X38" s="37"/>
      <c r="Y38" s="37"/>
      <c r="Z38" s="37"/>
      <c r="AA38" s="37"/>
      <c r="AB38" s="37"/>
      <c r="AC38" s="37"/>
      <c r="AD38" s="37"/>
      <c r="AE38" s="37"/>
    </row>
    <row r="39" spans="1:31" s="2" customFormat="1" ht="14.45" hidden="1" customHeight="1">
      <c r="A39" s="37"/>
      <c r="B39" s="42"/>
      <c r="C39" s="37"/>
      <c r="D39" s="37"/>
      <c r="E39" s="115" t="s">
        <v>52</v>
      </c>
      <c r="F39" s="126">
        <f>ROUND((SUM(BI92:BI284)),  2)</f>
        <v>0</v>
      </c>
      <c r="G39" s="37"/>
      <c r="H39" s="37"/>
      <c r="I39" s="127">
        <v>0</v>
      </c>
      <c r="J39" s="126">
        <f>0</f>
        <v>0</v>
      </c>
      <c r="K39" s="37"/>
      <c r="L39" s="116"/>
      <c r="S39" s="37"/>
      <c r="T39" s="37"/>
      <c r="U39" s="37"/>
      <c r="V39" s="37"/>
      <c r="W39" s="37"/>
      <c r="X39" s="37"/>
      <c r="Y39" s="37"/>
      <c r="Z39" s="37"/>
      <c r="AA39" s="37"/>
      <c r="AB39" s="37"/>
      <c r="AC39" s="37"/>
      <c r="AD39" s="37"/>
      <c r="AE39" s="37"/>
    </row>
    <row r="40" spans="1:31" s="2" customFormat="1" ht="6.95" customHeight="1">
      <c r="A40" s="37"/>
      <c r="B40" s="42"/>
      <c r="C40" s="37"/>
      <c r="D40" s="37"/>
      <c r="E40" s="37"/>
      <c r="F40" s="37"/>
      <c r="G40" s="37"/>
      <c r="H40" s="37"/>
      <c r="I40" s="37"/>
      <c r="J40" s="37"/>
      <c r="K40" s="37"/>
      <c r="L40" s="116"/>
      <c r="S40" s="37"/>
      <c r="T40" s="37"/>
      <c r="U40" s="37"/>
      <c r="V40" s="37"/>
      <c r="W40" s="37"/>
      <c r="X40" s="37"/>
      <c r="Y40" s="37"/>
      <c r="Z40" s="37"/>
      <c r="AA40" s="37"/>
      <c r="AB40" s="37"/>
      <c r="AC40" s="37"/>
      <c r="AD40" s="37"/>
      <c r="AE40" s="37"/>
    </row>
    <row r="41" spans="1:31" s="2" customFormat="1" ht="25.35" customHeight="1">
      <c r="A41" s="37"/>
      <c r="B41" s="42"/>
      <c r="C41" s="128"/>
      <c r="D41" s="129" t="s">
        <v>53</v>
      </c>
      <c r="E41" s="130"/>
      <c r="F41" s="130"/>
      <c r="G41" s="131" t="s">
        <v>54</v>
      </c>
      <c r="H41" s="132" t="s">
        <v>55</v>
      </c>
      <c r="I41" s="130"/>
      <c r="J41" s="133">
        <f>SUM(J32:J39)</f>
        <v>0</v>
      </c>
      <c r="K41" s="134"/>
      <c r="L41" s="116"/>
      <c r="S41" s="37"/>
      <c r="T41" s="37"/>
      <c r="U41" s="37"/>
      <c r="V41" s="37"/>
      <c r="W41" s="37"/>
      <c r="X41" s="37"/>
      <c r="Y41" s="37"/>
      <c r="Z41" s="37"/>
      <c r="AA41" s="37"/>
      <c r="AB41" s="37"/>
      <c r="AC41" s="37"/>
      <c r="AD41" s="37"/>
      <c r="AE41" s="37"/>
    </row>
    <row r="42" spans="1:31" s="2" customFormat="1" ht="14.45" customHeight="1">
      <c r="A42" s="37"/>
      <c r="B42" s="135"/>
      <c r="C42" s="136"/>
      <c r="D42" s="136"/>
      <c r="E42" s="136"/>
      <c r="F42" s="136"/>
      <c r="G42" s="136"/>
      <c r="H42" s="136"/>
      <c r="I42" s="136"/>
      <c r="J42" s="136"/>
      <c r="K42" s="136"/>
      <c r="L42" s="116"/>
      <c r="S42" s="37"/>
      <c r="T42" s="37"/>
      <c r="U42" s="37"/>
      <c r="V42" s="37"/>
      <c r="W42" s="37"/>
      <c r="X42" s="37"/>
      <c r="Y42" s="37"/>
      <c r="Z42" s="37"/>
      <c r="AA42" s="37"/>
      <c r="AB42" s="37"/>
      <c r="AC42" s="37"/>
      <c r="AD42" s="37"/>
      <c r="AE42" s="37"/>
    </row>
    <row r="46" spans="1:31" s="2" customFormat="1" ht="6.95" customHeight="1">
      <c r="A46" s="37"/>
      <c r="B46" s="137"/>
      <c r="C46" s="138"/>
      <c r="D46" s="138"/>
      <c r="E46" s="138"/>
      <c r="F46" s="138"/>
      <c r="G46" s="138"/>
      <c r="H46" s="138"/>
      <c r="I46" s="138"/>
      <c r="J46" s="138"/>
      <c r="K46" s="138"/>
      <c r="L46" s="116"/>
      <c r="S46" s="37"/>
      <c r="T46" s="37"/>
      <c r="U46" s="37"/>
      <c r="V46" s="37"/>
      <c r="W46" s="37"/>
      <c r="X46" s="37"/>
      <c r="Y46" s="37"/>
      <c r="Z46" s="37"/>
      <c r="AA46" s="37"/>
      <c r="AB46" s="37"/>
      <c r="AC46" s="37"/>
      <c r="AD46" s="37"/>
      <c r="AE46" s="37"/>
    </row>
    <row r="47" spans="1:31" s="2" customFormat="1" ht="24.95" customHeight="1">
      <c r="A47" s="37"/>
      <c r="B47" s="38"/>
      <c r="C47" s="26" t="s">
        <v>174</v>
      </c>
      <c r="D47" s="39"/>
      <c r="E47" s="39"/>
      <c r="F47" s="39"/>
      <c r="G47" s="39"/>
      <c r="H47" s="39"/>
      <c r="I47" s="39"/>
      <c r="J47" s="39"/>
      <c r="K47" s="39"/>
      <c r="L47" s="116"/>
      <c r="S47" s="37"/>
      <c r="T47" s="37"/>
      <c r="U47" s="37"/>
      <c r="V47" s="37"/>
      <c r="W47" s="37"/>
      <c r="X47" s="37"/>
      <c r="Y47" s="37"/>
      <c r="Z47" s="37"/>
      <c r="AA47" s="37"/>
      <c r="AB47" s="37"/>
      <c r="AC47" s="37"/>
      <c r="AD47" s="37"/>
      <c r="AE47" s="37"/>
    </row>
    <row r="48" spans="1:31" s="2" customFormat="1" ht="6.95" customHeight="1">
      <c r="A48" s="37"/>
      <c r="B48" s="38"/>
      <c r="C48" s="39"/>
      <c r="D48" s="39"/>
      <c r="E48" s="39"/>
      <c r="F48" s="39"/>
      <c r="G48" s="39"/>
      <c r="H48" s="39"/>
      <c r="I48" s="39"/>
      <c r="J48" s="39"/>
      <c r="K48" s="39"/>
      <c r="L48" s="116"/>
      <c r="S48" s="37"/>
      <c r="T48" s="37"/>
      <c r="U48" s="37"/>
      <c r="V48" s="37"/>
      <c r="W48" s="37"/>
      <c r="X48" s="37"/>
      <c r="Y48" s="37"/>
      <c r="Z48" s="37"/>
      <c r="AA48" s="37"/>
      <c r="AB48" s="37"/>
      <c r="AC48" s="37"/>
      <c r="AD48" s="37"/>
      <c r="AE48" s="37"/>
    </row>
    <row r="49" spans="1:47" s="2" customFormat="1" ht="12" customHeight="1">
      <c r="A49" s="37"/>
      <c r="B49" s="38"/>
      <c r="C49" s="32" t="s">
        <v>16</v>
      </c>
      <c r="D49" s="39"/>
      <c r="E49" s="39"/>
      <c r="F49" s="39"/>
      <c r="G49" s="39"/>
      <c r="H49" s="39"/>
      <c r="I49" s="39"/>
      <c r="J49" s="39"/>
      <c r="K49" s="39"/>
      <c r="L49" s="116"/>
      <c r="S49" s="37"/>
      <c r="T49" s="37"/>
      <c r="U49" s="37"/>
      <c r="V49" s="37"/>
      <c r="W49" s="37"/>
      <c r="X49" s="37"/>
      <c r="Y49" s="37"/>
      <c r="Z49" s="37"/>
      <c r="AA49" s="37"/>
      <c r="AB49" s="37"/>
      <c r="AC49" s="37"/>
      <c r="AD49" s="37"/>
      <c r="AE49" s="37"/>
    </row>
    <row r="50" spans="1:47" s="2" customFormat="1" ht="16.5" customHeight="1">
      <c r="A50" s="37"/>
      <c r="B50" s="38"/>
      <c r="C50" s="39"/>
      <c r="D50" s="39"/>
      <c r="E50" s="402" t="str">
        <f>E7</f>
        <v>VÝMĚNA OBRUBNÍKŮ V ULICI STRÁNSKÉHO A SOVÍ - TÁBOR</v>
      </c>
      <c r="F50" s="403"/>
      <c r="G50" s="403"/>
      <c r="H50" s="403"/>
      <c r="I50" s="39"/>
      <c r="J50" s="39"/>
      <c r="K50" s="39"/>
      <c r="L50" s="116"/>
      <c r="S50" s="37"/>
      <c r="T50" s="37"/>
      <c r="U50" s="37"/>
      <c r="V50" s="37"/>
      <c r="W50" s="37"/>
      <c r="X50" s="37"/>
      <c r="Y50" s="37"/>
      <c r="Z50" s="37"/>
      <c r="AA50" s="37"/>
      <c r="AB50" s="37"/>
      <c r="AC50" s="37"/>
      <c r="AD50" s="37"/>
      <c r="AE50" s="37"/>
    </row>
    <row r="51" spans="1:47" s="1" customFormat="1" ht="12" customHeight="1">
      <c r="B51" s="24"/>
      <c r="C51" s="32" t="s">
        <v>170</v>
      </c>
      <c r="D51" s="25"/>
      <c r="E51" s="25"/>
      <c r="F51" s="25"/>
      <c r="G51" s="25"/>
      <c r="H51" s="25"/>
      <c r="I51" s="25"/>
      <c r="J51" s="25"/>
      <c r="K51" s="25"/>
      <c r="L51" s="23"/>
    </row>
    <row r="52" spans="1:47" s="2" customFormat="1" ht="16.5" customHeight="1">
      <c r="A52" s="37"/>
      <c r="B52" s="38"/>
      <c r="C52" s="39"/>
      <c r="D52" s="39"/>
      <c r="E52" s="402" t="s">
        <v>1320</v>
      </c>
      <c r="F52" s="404"/>
      <c r="G52" s="404"/>
      <c r="H52" s="404"/>
      <c r="I52" s="39"/>
      <c r="J52" s="39"/>
      <c r="K52" s="39"/>
      <c r="L52" s="116"/>
      <c r="S52" s="37"/>
      <c r="T52" s="37"/>
      <c r="U52" s="37"/>
      <c r="V52" s="37"/>
      <c r="W52" s="37"/>
      <c r="X52" s="37"/>
      <c r="Y52" s="37"/>
      <c r="Z52" s="37"/>
      <c r="AA52" s="37"/>
      <c r="AB52" s="37"/>
      <c r="AC52" s="37"/>
      <c r="AD52" s="37"/>
      <c r="AE52" s="37"/>
    </row>
    <row r="53" spans="1:47" s="2" customFormat="1" ht="12" customHeight="1">
      <c r="A53" s="37"/>
      <c r="B53" s="38"/>
      <c r="C53" s="32" t="s">
        <v>172</v>
      </c>
      <c r="D53" s="39"/>
      <c r="E53" s="39"/>
      <c r="F53" s="39"/>
      <c r="G53" s="39"/>
      <c r="H53" s="39"/>
      <c r="I53" s="39"/>
      <c r="J53" s="39"/>
      <c r="K53" s="39"/>
      <c r="L53" s="116"/>
      <c r="S53" s="37"/>
      <c r="T53" s="37"/>
      <c r="U53" s="37"/>
      <c r="V53" s="37"/>
      <c r="W53" s="37"/>
      <c r="X53" s="37"/>
      <c r="Y53" s="37"/>
      <c r="Z53" s="37"/>
      <c r="AA53" s="37"/>
      <c r="AB53" s="37"/>
      <c r="AC53" s="37"/>
      <c r="AD53" s="37"/>
      <c r="AE53" s="37"/>
    </row>
    <row r="54" spans="1:47" s="2" customFormat="1" ht="16.5" customHeight="1">
      <c r="A54" s="37"/>
      <c r="B54" s="38"/>
      <c r="C54" s="39"/>
      <c r="D54" s="39"/>
      <c r="E54" s="358" t="str">
        <f>E11</f>
        <v>505 - Záhon č.5 (v úseku 2 - plocha 117,0 m2)</v>
      </c>
      <c r="F54" s="404"/>
      <c r="G54" s="404"/>
      <c r="H54" s="404"/>
      <c r="I54" s="39"/>
      <c r="J54" s="39"/>
      <c r="K54" s="39"/>
      <c r="L54" s="116"/>
      <c r="S54" s="37"/>
      <c r="T54" s="37"/>
      <c r="U54" s="37"/>
      <c r="V54" s="37"/>
      <c r="W54" s="37"/>
      <c r="X54" s="37"/>
      <c r="Y54" s="37"/>
      <c r="Z54" s="37"/>
      <c r="AA54" s="37"/>
      <c r="AB54" s="37"/>
      <c r="AC54" s="37"/>
      <c r="AD54" s="37"/>
      <c r="AE54" s="37"/>
    </row>
    <row r="55" spans="1:47" s="2" customFormat="1" ht="6.95" customHeight="1">
      <c r="A55" s="37"/>
      <c r="B55" s="38"/>
      <c r="C55" s="39"/>
      <c r="D55" s="39"/>
      <c r="E55" s="39"/>
      <c r="F55" s="39"/>
      <c r="G55" s="39"/>
      <c r="H55" s="39"/>
      <c r="I55" s="39"/>
      <c r="J55" s="39"/>
      <c r="K55" s="39"/>
      <c r="L55" s="116"/>
      <c r="S55" s="37"/>
      <c r="T55" s="37"/>
      <c r="U55" s="37"/>
      <c r="V55" s="37"/>
      <c r="W55" s="37"/>
      <c r="X55" s="37"/>
      <c r="Y55" s="37"/>
      <c r="Z55" s="37"/>
      <c r="AA55" s="37"/>
      <c r="AB55" s="37"/>
      <c r="AC55" s="37"/>
      <c r="AD55" s="37"/>
      <c r="AE55" s="37"/>
    </row>
    <row r="56" spans="1:47" s="2" customFormat="1" ht="12" customHeight="1">
      <c r="A56" s="37"/>
      <c r="B56" s="38"/>
      <c r="C56" s="32" t="s">
        <v>21</v>
      </c>
      <c r="D56" s="39"/>
      <c r="E56" s="39"/>
      <c r="F56" s="30" t="str">
        <f>F14</f>
        <v>ul. Stránského a Soví, Tábor</v>
      </c>
      <c r="G56" s="39"/>
      <c r="H56" s="39"/>
      <c r="I56" s="32" t="s">
        <v>23</v>
      </c>
      <c r="J56" s="62" t="str">
        <f>IF(J14="","",J14)</f>
        <v>8. 1. 2026</v>
      </c>
      <c r="K56" s="39"/>
      <c r="L56" s="116"/>
      <c r="S56" s="37"/>
      <c r="T56" s="37"/>
      <c r="U56" s="37"/>
      <c r="V56" s="37"/>
      <c r="W56" s="37"/>
      <c r="X56" s="37"/>
      <c r="Y56" s="37"/>
      <c r="Z56" s="37"/>
      <c r="AA56" s="37"/>
      <c r="AB56" s="37"/>
      <c r="AC56" s="37"/>
      <c r="AD56" s="37"/>
      <c r="AE56" s="37"/>
    </row>
    <row r="57" spans="1:47" s="2" customFormat="1" ht="6.95" customHeight="1">
      <c r="A57" s="37"/>
      <c r="B57" s="38"/>
      <c r="C57" s="39"/>
      <c r="D57" s="39"/>
      <c r="E57" s="39"/>
      <c r="F57" s="39"/>
      <c r="G57" s="39"/>
      <c r="H57" s="39"/>
      <c r="I57" s="39"/>
      <c r="J57" s="39"/>
      <c r="K57" s="39"/>
      <c r="L57" s="116"/>
      <c r="S57" s="37"/>
      <c r="T57" s="37"/>
      <c r="U57" s="37"/>
      <c r="V57" s="37"/>
      <c r="W57" s="37"/>
      <c r="X57" s="37"/>
      <c r="Y57" s="37"/>
      <c r="Z57" s="37"/>
      <c r="AA57" s="37"/>
      <c r="AB57" s="37"/>
      <c r="AC57" s="37"/>
      <c r="AD57" s="37"/>
      <c r="AE57" s="37"/>
    </row>
    <row r="58" spans="1:47" s="2" customFormat="1" ht="15.2" customHeight="1">
      <c r="A58" s="37"/>
      <c r="B58" s="38"/>
      <c r="C58" s="32" t="s">
        <v>25</v>
      </c>
      <c r="D58" s="39"/>
      <c r="E58" s="39"/>
      <c r="F58" s="30" t="str">
        <f>E17</f>
        <v>MĚSTO TÁBOR</v>
      </c>
      <c r="G58" s="39"/>
      <c r="H58" s="39"/>
      <c r="I58" s="32" t="s">
        <v>33</v>
      </c>
      <c r="J58" s="35" t="str">
        <f>E23</f>
        <v>Graphic PRO s.r.o.</v>
      </c>
      <c r="K58" s="39"/>
      <c r="L58" s="116"/>
      <c r="S58" s="37"/>
      <c r="T58" s="37"/>
      <c r="U58" s="37"/>
      <c r="V58" s="37"/>
      <c r="W58" s="37"/>
      <c r="X58" s="37"/>
      <c r="Y58" s="37"/>
      <c r="Z58" s="37"/>
      <c r="AA58" s="37"/>
      <c r="AB58" s="37"/>
      <c r="AC58" s="37"/>
      <c r="AD58" s="37"/>
      <c r="AE58" s="37"/>
    </row>
    <row r="59" spans="1:47" s="2" customFormat="1" ht="15.2" customHeight="1">
      <c r="A59" s="37"/>
      <c r="B59" s="38"/>
      <c r="C59" s="32" t="s">
        <v>31</v>
      </c>
      <c r="D59" s="39"/>
      <c r="E59" s="39"/>
      <c r="F59" s="30" t="str">
        <f>IF(E20="","",E20)</f>
        <v>Vyplň údaj</v>
      </c>
      <c r="G59" s="39"/>
      <c r="H59" s="39"/>
      <c r="I59" s="32" t="s">
        <v>38</v>
      </c>
      <c r="J59" s="35" t="str">
        <f>E26</f>
        <v>Ing. Pavel Vochozka</v>
      </c>
      <c r="K59" s="39"/>
      <c r="L59" s="116"/>
      <c r="S59" s="37"/>
      <c r="T59" s="37"/>
      <c r="U59" s="37"/>
      <c r="V59" s="37"/>
      <c r="W59" s="37"/>
      <c r="X59" s="37"/>
      <c r="Y59" s="37"/>
      <c r="Z59" s="37"/>
      <c r="AA59" s="37"/>
      <c r="AB59" s="37"/>
      <c r="AC59" s="37"/>
      <c r="AD59" s="37"/>
      <c r="AE59" s="37"/>
    </row>
    <row r="60" spans="1:47" s="2" customFormat="1" ht="10.35" customHeight="1">
      <c r="A60" s="37"/>
      <c r="B60" s="38"/>
      <c r="C60" s="39"/>
      <c r="D60" s="39"/>
      <c r="E60" s="39"/>
      <c r="F60" s="39"/>
      <c r="G60" s="39"/>
      <c r="H60" s="39"/>
      <c r="I60" s="39"/>
      <c r="J60" s="39"/>
      <c r="K60" s="39"/>
      <c r="L60" s="116"/>
      <c r="S60" s="37"/>
      <c r="T60" s="37"/>
      <c r="U60" s="37"/>
      <c r="V60" s="37"/>
      <c r="W60" s="37"/>
      <c r="X60" s="37"/>
      <c r="Y60" s="37"/>
      <c r="Z60" s="37"/>
      <c r="AA60" s="37"/>
      <c r="AB60" s="37"/>
      <c r="AC60" s="37"/>
      <c r="AD60" s="37"/>
      <c r="AE60" s="37"/>
    </row>
    <row r="61" spans="1:47" s="2" customFormat="1" ht="29.25" customHeight="1">
      <c r="A61" s="37"/>
      <c r="B61" s="38"/>
      <c r="C61" s="139" t="s">
        <v>175</v>
      </c>
      <c r="D61" s="140"/>
      <c r="E61" s="140"/>
      <c r="F61" s="140"/>
      <c r="G61" s="140"/>
      <c r="H61" s="140"/>
      <c r="I61" s="140"/>
      <c r="J61" s="141" t="s">
        <v>176</v>
      </c>
      <c r="K61" s="140"/>
      <c r="L61" s="116"/>
      <c r="S61" s="37"/>
      <c r="T61" s="37"/>
      <c r="U61" s="37"/>
      <c r="V61" s="37"/>
      <c r="W61" s="37"/>
      <c r="X61" s="37"/>
      <c r="Y61" s="37"/>
      <c r="Z61" s="37"/>
      <c r="AA61" s="37"/>
      <c r="AB61" s="37"/>
      <c r="AC61" s="37"/>
      <c r="AD61" s="37"/>
      <c r="AE61" s="37"/>
    </row>
    <row r="62" spans="1:47" s="2" customFormat="1" ht="10.35" customHeight="1">
      <c r="A62" s="37"/>
      <c r="B62" s="38"/>
      <c r="C62" s="39"/>
      <c r="D62" s="39"/>
      <c r="E62" s="39"/>
      <c r="F62" s="39"/>
      <c r="G62" s="39"/>
      <c r="H62" s="39"/>
      <c r="I62" s="39"/>
      <c r="J62" s="39"/>
      <c r="K62" s="39"/>
      <c r="L62" s="116"/>
      <c r="S62" s="37"/>
      <c r="T62" s="37"/>
      <c r="U62" s="37"/>
      <c r="V62" s="37"/>
      <c r="W62" s="37"/>
      <c r="X62" s="37"/>
      <c r="Y62" s="37"/>
      <c r="Z62" s="37"/>
      <c r="AA62" s="37"/>
      <c r="AB62" s="37"/>
      <c r="AC62" s="37"/>
      <c r="AD62" s="37"/>
      <c r="AE62" s="37"/>
    </row>
    <row r="63" spans="1:47" s="2" customFormat="1" ht="22.9" customHeight="1">
      <c r="A63" s="37"/>
      <c r="B63" s="38"/>
      <c r="C63" s="142" t="s">
        <v>75</v>
      </c>
      <c r="D63" s="39"/>
      <c r="E63" s="39"/>
      <c r="F63" s="39"/>
      <c r="G63" s="39"/>
      <c r="H63" s="39"/>
      <c r="I63" s="39"/>
      <c r="J63" s="80">
        <f>J92</f>
        <v>0</v>
      </c>
      <c r="K63" s="39"/>
      <c r="L63" s="116"/>
      <c r="S63" s="37"/>
      <c r="T63" s="37"/>
      <c r="U63" s="37"/>
      <c r="V63" s="37"/>
      <c r="W63" s="37"/>
      <c r="X63" s="37"/>
      <c r="Y63" s="37"/>
      <c r="Z63" s="37"/>
      <c r="AA63" s="37"/>
      <c r="AB63" s="37"/>
      <c r="AC63" s="37"/>
      <c r="AD63" s="37"/>
      <c r="AE63" s="37"/>
      <c r="AU63" s="20" t="s">
        <v>177</v>
      </c>
    </row>
    <row r="64" spans="1:47" s="9" customFormat="1" ht="24.95" customHeight="1">
      <c r="B64" s="143"/>
      <c r="C64" s="144"/>
      <c r="D64" s="145" t="s">
        <v>178</v>
      </c>
      <c r="E64" s="146"/>
      <c r="F64" s="146"/>
      <c r="G64" s="146"/>
      <c r="H64" s="146"/>
      <c r="I64" s="146"/>
      <c r="J64" s="147">
        <f>J93</f>
        <v>0</v>
      </c>
      <c r="K64" s="144"/>
      <c r="L64" s="148"/>
    </row>
    <row r="65" spans="1:31" s="10" customFormat="1" ht="19.899999999999999" customHeight="1">
      <c r="B65" s="149"/>
      <c r="C65" s="100"/>
      <c r="D65" s="150" t="s">
        <v>179</v>
      </c>
      <c r="E65" s="151"/>
      <c r="F65" s="151"/>
      <c r="G65" s="151"/>
      <c r="H65" s="151"/>
      <c r="I65" s="151"/>
      <c r="J65" s="152">
        <f>J94</f>
        <v>0</v>
      </c>
      <c r="K65" s="100"/>
      <c r="L65" s="153"/>
    </row>
    <row r="66" spans="1:31" s="10" customFormat="1" ht="19.899999999999999" customHeight="1">
      <c r="B66" s="149"/>
      <c r="C66" s="100"/>
      <c r="D66" s="150" t="s">
        <v>497</v>
      </c>
      <c r="E66" s="151"/>
      <c r="F66" s="151"/>
      <c r="G66" s="151"/>
      <c r="H66" s="151"/>
      <c r="I66" s="151"/>
      <c r="J66" s="152">
        <f>J137</f>
        <v>0</v>
      </c>
      <c r="K66" s="100"/>
      <c r="L66" s="153"/>
    </row>
    <row r="67" spans="1:31" s="10" customFormat="1" ht="19.899999999999999" customHeight="1">
      <c r="B67" s="149"/>
      <c r="C67" s="100"/>
      <c r="D67" s="150" t="s">
        <v>383</v>
      </c>
      <c r="E67" s="151"/>
      <c r="F67" s="151"/>
      <c r="G67" s="151"/>
      <c r="H67" s="151"/>
      <c r="I67" s="151"/>
      <c r="J67" s="152">
        <f>J238</f>
        <v>0</v>
      </c>
      <c r="K67" s="100"/>
      <c r="L67" s="153"/>
    </row>
    <row r="68" spans="1:31" s="10" customFormat="1" ht="19.899999999999999" customHeight="1">
      <c r="B68" s="149"/>
      <c r="C68" s="100"/>
      <c r="D68" s="150" t="s">
        <v>1322</v>
      </c>
      <c r="E68" s="151"/>
      <c r="F68" s="151"/>
      <c r="G68" s="151"/>
      <c r="H68" s="151"/>
      <c r="I68" s="151"/>
      <c r="J68" s="152">
        <f>J242</f>
        <v>0</v>
      </c>
      <c r="K68" s="100"/>
      <c r="L68" s="153"/>
    </row>
    <row r="69" spans="1:31" s="10" customFormat="1" ht="14.85" customHeight="1">
      <c r="B69" s="149"/>
      <c r="C69" s="100"/>
      <c r="D69" s="150" t="s">
        <v>1323</v>
      </c>
      <c r="E69" s="151"/>
      <c r="F69" s="151"/>
      <c r="G69" s="151"/>
      <c r="H69" s="151"/>
      <c r="I69" s="151"/>
      <c r="J69" s="152">
        <f>J243</f>
        <v>0</v>
      </c>
      <c r="K69" s="100"/>
      <c r="L69" s="153"/>
    </row>
    <row r="70" spans="1:31" s="10" customFormat="1" ht="14.85" customHeight="1">
      <c r="B70" s="149"/>
      <c r="C70" s="100"/>
      <c r="D70" s="150" t="s">
        <v>1474</v>
      </c>
      <c r="E70" s="151"/>
      <c r="F70" s="151"/>
      <c r="G70" s="151"/>
      <c r="H70" s="151"/>
      <c r="I70" s="151"/>
      <c r="J70" s="152">
        <f>J276</f>
        <v>0</v>
      </c>
      <c r="K70" s="100"/>
      <c r="L70" s="153"/>
    </row>
    <row r="71" spans="1:31" s="2" customFormat="1" ht="21.75" customHeight="1">
      <c r="A71" s="37"/>
      <c r="B71" s="38"/>
      <c r="C71" s="39"/>
      <c r="D71" s="39"/>
      <c r="E71" s="39"/>
      <c r="F71" s="39"/>
      <c r="G71" s="39"/>
      <c r="H71" s="39"/>
      <c r="I71" s="39"/>
      <c r="J71" s="39"/>
      <c r="K71" s="39"/>
      <c r="L71" s="116"/>
      <c r="S71" s="37"/>
      <c r="T71" s="37"/>
      <c r="U71" s="37"/>
      <c r="V71" s="37"/>
      <c r="W71" s="37"/>
      <c r="X71" s="37"/>
      <c r="Y71" s="37"/>
      <c r="Z71" s="37"/>
      <c r="AA71" s="37"/>
      <c r="AB71" s="37"/>
      <c r="AC71" s="37"/>
      <c r="AD71" s="37"/>
      <c r="AE71" s="37"/>
    </row>
    <row r="72" spans="1:31" s="2" customFormat="1" ht="6.95" customHeight="1">
      <c r="A72" s="37"/>
      <c r="B72" s="50"/>
      <c r="C72" s="51"/>
      <c r="D72" s="51"/>
      <c r="E72" s="51"/>
      <c r="F72" s="51"/>
      <c r="G72" s="51"/>
      <c r="H72" s="51"/>
      <c r="I72" s="51"/>
      <c r="J72" s="51"/>
      <c r="K72" s="51"/>
      <c r="L72" s="116"/>
      <c r="S72" s="37"/>
      <c r="T72" s="37"/>
      <c r="U72" s="37"/>
      <c r="V72" s="37"/>
      <c r="W72" s="37"/>
      <c r="X72" s="37"/>
      <c r="Y72" s="37"/>
      <c r="Z72" s="37"/>
      <c r="AA72" s="37"/>
      <c r="AB72" s="37"/>
      <c r="AC72" s="37"/>
      <c r="AD72" s="37"/>
      <c r="AE72" s="37"/>
    </row>
    <row r="76" spans="1:31" s="2" customFormat="1" ht="6.95" customHeight="1">
      <c r="A76" s="37"/>
      <c r="B76" s="52"/>
      <c r="C76" s="53"/>
      <c r="D76" s="53"/>
      <c r="E76" s="53"/>
      <c r="F76" s="53"/>
      <c r="G76" s="53"/>
      <c r="H76" s="53"/>
      <c r="I76" s="53"/>
      <c r="J76" s="53"/>
      <c r="K76" s="53"/>
      <c r="L76" s="116"/>
      <c r="S76" s="37"/>
      <c r="T76" s="37"/>
      <c r="U76" s="37"/>
      <c r="V76" s="37"/>
      <c r="W76" s="37"/>
      <c r="X76" s="37"/>
      <c r="Y76" s="37"/>
      <c r="Z76" s="37"/>
      <c r="AA76" s="37"/>
      <c r="AB76" s="37"/>
      <c r="AC76" s="37"/>
      <c r="AD76" s="37"/>
      <c r="AE76" s="37"/>
    </row>
    <row r="77" spans="1:31" s="2" customFormat="1" ht="24.95" customHeight="1">
      <c r="A77" s="37"/>
      <c r="B77" s="38"/>
      <c r="C77" s="26" t="s">
        <v>182</v>
      </c>
      <c r="D77" s="39"/>
      <c r="E77" s="39"/>
      <c r="F77" s="39"/>
      <c r="G77" s="39"/>
      <c r="H77" s="39"/>
      <c r="I77" s="39"/>
      <c r="J77" s="39"/>
      <c r="K77" s="39"/>
      <c r="L77" s="116"/>
      <c r="S77" s="37"/>
      <c r="T77" s="37"/>
      <c r="U77" s="37"/>
      <c r="V77" s="37"/>
      <c r="W77" s="37"/>
      <c r="X77" s="37"/>
      <c r="Y77" s="37"/>
      <c r="Z77" s="37"/>
      <c r="AA77" s="37"/>
      <c r="AB77" s="37"/>
      <c r="AC77" s="37"/>
      <c r="AD77" s="37"/>
      <c r="AE77" s="37"/>
    </row>
    <row r="78" spans="1:31" s="2" customFormat="1" ht="6.95" customHeight="1">
      <c r="A78" s="37"/>
      <c r="B78" s="38"/>
      <c r="C78" s="39"/>
      <c r="D78" s="39"/>
      <c r="E78" s="39"/>
      <c r="F78" s="39"/>
      <c r="G78" s="39"/>
      <c r="H78" s="39"/>
      <c r="I78" s="39"/>
      <c r="J78" s="39"/>
      <c r="K78" s="39"/>
      <c r="L78" s="116"/>
      <c r="S78" s="37"/>
      <c r="T78" s="37"/>
      <c r="U78" s="37"/>
      <c r="V78" s="37"/>
      <c r="W78" s="37"/>
      <c r="X78" s="37"/>
      <c r="Y78" s="37"/>
      <c r="Z78" s="37"/>
      <c r="AA78" s="37"/>
      <c r="AB78" s="37"/>
      <c r="AC78" s="37"/>
      <c r="AD78" s="37"/>
      <c r="AE78" s="37"/>
    </row>
    <row r="79" spans="1:31" s="2" customFormat="1" ht="12" customHeight="1">
      <c r="A79" s="37"/>
      <c r="B79" s="38"/>
      <c r="C79" s="32" t="s">
        <v>16</v>
      </c>
      <c r="D79" s="39"/>
      <c r="E79" s="39"/>
      <c r="F79" s="39"/>
      <c r="G79" s="39"/>
      <c r="H79" s="39"/>
      <c r="I79" s="39"/>
      <c r="J79" s="39"/>
      <c r="K79" s="39"/>
      <c r="L79" s="116"/>
      <c r="S79" s="37"/>
      <c r="T79" s="37"/>
      <c r="U79" s="37"/>
      <c r="V79" s="37"/>
      <c r="W79" s="37"/>
      <c r="X79" s="37"/>
      <c r="Y79" s="37"/>
      <c r="Z79" s="37"/>
      <c r="AA79" s="37"/>
      <c r="AB79" s="37"/>
      <c r="AC79" s="37"/>
      <c r="AD79" s="37"/>
      <c r="AE79" s="37"/>
    </row>
    <row r="80" spans="1:31" s="2" customFormat="1" ht="16.5" customHeight="1">
      <c r="A80" s="37"/>
      <c r="B80" s="38"/>
      <c r="C80" s="39"/>
      <c r="D80" s="39"/>
      <c r="E80" s="402" t="str">
        <f>E7</f>
        <v>VÝMĚNA OBRUBNÍKŮ V ULICI STRÁNSKÉHO A SOVÍ - TÁBOR</v>
      </c>
      <c r="F80" s="403"/>
      <c r="G80" s="403"/>
      <c r="H80" s="403"/>
      <c r="I80" s="39"/>
      <c r="J80" s="39"/>
      <c r="K80" s="39"/>
      <c r="L80" s="116"/>
      <c r="S80" s="37"/>
      <c r="T80" s="37"/>
      <c r="U80" s="37"/>
      <c r="V80" s="37"/>
      <c r="W80" s="37"/>
      <c r="X80" s="37"/>
      <c r="Y80" s="37"/>
      <c r="Z80" s="37"/>
      <c r="AA80" s="37"/>
      <c r="AB80" s="37"/>
      <c r="AC80" s="37"/>
      <c r="AD80" s="37"/>
      <c r="AE80" s="37"/>
    </row>
    <row r="81" spans="1:65" s="1" customFormat="1" ht="12" customHeight="1">
      <c r="B81" s="24"/>
      <c r="C81" s="32" t="s">
        <v>170</v>
      </c>
      <c r="D81" s="25"/>
      <c r="E81" s="25"/>
      <c r="F81" s="25"/>
      <c r="G81" s="25"/>
      <c r="H81" s="25"/>
      <c r="I81" s="25"/>
      <c r="J81" s="25"/>
      <c r="K81" s="25"/>
      <c r="L81" s="23"/>
    </row>
    <row r="82" spans="1:65" s="2" customFormat="1" ht="16.5" customHeight="1">
      <c r="A82" s="37"/>
      <c r="B82" s="38"/>
      <c r="C82" s="39"/>
      <c r="D82" s="39"/>
      <c r="E82" s="402" t="s">
        <v>1320</v>
      </c>
      <c r="F82" s="404"/>
      <c r="G82" s="404"/>
      <c r="H82" s="404"/>
      <c r="I82" s="39"/>
      <c r="J82" s="39"/>
      <c r="K82" s="39"/>
      <c r="L82" s="116"/>
      <c r="S82" s="37"/>
      <c r="T82" s="37"/>
      <c r="U82" s="37"/>
      <c r="V82" s="37"/>
      <c r="W82" s="37"/>
      <c r="X82" s="37"/>
      <c r="Y82" s="37"/>
      <c r="Z82" s="37"/>
      <c r="AA82" s="37"/>
      <c r="AB82" s="37"/>
      <c r="AC82" s="37"/>
      <c r="AD82" s="37"/>
      <c r="AE82" s="37"/>
    </row>
    <row r="83" spans="1:65" s="2" customFormat="1" ht="12" customHeight="1">
      <c r="A83" s="37"/>
      <c r="B83" s="38"/>
      <c r="C83" s="32" t="s">
        <v>172</v>
      </c>
      <c r="D83" s="39"/>
      <c r="E83" s="39"/>
      <c r="F83" s="39"/>
      <c r="G83" s="39"/>
      <c r="H83" s="39"/>
      <c r="I83" s="39"/>
      <c r="J83" s="39"/>
      <c r="K83" s="39"/>
      <c r="L83" s="116"/>
      <c r="S83" s="37"/>
      <c r="T83" s="37"/>
      <c r="U83" s="37"/>
      <c r="V83" s="37"/>
      <c r="W83" s="37"/>
      <c r="X83" s="37"/>
      <c r="Y83" s="37"/>
      <c r="Z83" s="37"/>
      <c r="AA83" s="37"/>
      <c r="AB83" s="37"/>
      <c r="AC83" s="37"/>
      <c r="AD83" s="37"/>
      <c r="AE83" s="37"/>
    </row>
    <row r="84" spans="1:65" s="2" customFormat="1" ht="16.5" customHeight="1">
      <c r="A84" s="37"/>
      <c r="B84" s="38"/>
      <c r="C84" s="39"/>
      <c r="D84" s="39"/>
      <c r="E84" s="358" t="str">
        <f>E11</f>
        <v>505 - Záhon č.5 (v úseku 2 - plocha 117,0 m2)</v>
      </c>
      <c r="F84" s="404"/>
      <c r="G84" s="404"/>
      <c r="H84" s="404"/>
      <c r="I84" s="39"/>
      <c r="J84" s="39"/>
      <c r="K84" s="39"/>
      <c r="L84" s="116"/>
      <c r="S84" s="37"/>
      <c r="T84" s="37"/>
      <c r="U84" s="37"/>
      <c r="V84" s="37"/>
      <c r="W84" s="37"/>
      <c r="X84" s="37"/>
      <c r="Y84" s="37"/>
      <c r="Z84" s="37"/>
      <c r="AA84" s="37"/>
      <c r="AB84" s="37"/>
      <c r="AC84" s="37"/>
      <c r="AD84" s="37"/>
      <c r="AE84" s="37"/>
    </row>
    <row r="85" spans="1:65" s="2" customFormat="1" ht="6.95" customHeight="1">
      <c r="A85" s="37"/>
      <c r="B85" s="38"/>
      <c r="C85" s="39"/>
      <c r="D85" s="39"/>
      <c r="E85" s="39"/>
      <c r="F85" s="39"/>
      <c r="G85" s="39"/>
      <c r="H85" s="39"/>
      <c r="I85" s="39"/>
      <c r="J85" s="39"/>
      <c r="K85" s="39"/>
      <c r="L85" s="116"/>
      <c r="S85" s="37"/>
      <c r="T85" s="37"/>
      <c r="U85" s="37"/>
      <c r="V85" s="37"/>
      <c r="W85" s="37"/>
      <c r="X85" s="37"/>
      <c r="Y85" s="37"/>
      <c r="Z85" s="37"/>
      <c r="AA85" s="37"/>
      <c r="AB85" s="37"/>
      <c r="AC85" s="37"/>
      <c r="AD85" s="37"/>
      <c r="AE85" s="37"/>
    </row>
    <row r="86" spans="1:65" s="2" customFormat="1" ht="12" customHeight="1">
      <c r="A86" s="37"/>
      <c r="B86" s="38"/>
      <c r="C86" s="32" t="s">
        <v>21</v>
      </c>
      <c r="D86" s="39"/>
      <c r="E86" s="39"/>
      <c r="F86" s="30" t="str">
        <f>F14</f>
        <v>ul. Stránského a Soví, Tábor</v>
      </c>
      <c r="G86" s="39"/>
      <c r="H86" s="39"/>
      <c r="I86" s="32" t="s">
        <v>23</v>
      </c>
      <c r="J86" s="62" t="str">
        <f>IF(J14="","",J14)</f>
        <v>8. 1. 2026</v>
      </c>
      <c r="K86" s="39"/>
      <c r="L86" s="116"/>
      <c r="S86" s="37"/>
      <c r="T86" s="37"/>
      <c r="U86" s="37"/>
      <c r="V86" s="37"/>
      <c r="W86" s="37"/>
      <c r="X86" s="37"/>
      <c r="Y86" s="37"/>
      <c r="Z86" s="37"/>
      <c r="AA86" s="37"/>
      <c r="AB86" s="37"/>
      <c r="AC86" s="37"/>
      <c r="AD86" s="37"/>
      <c r="AE86" s="37"/>
    </row>
    <row r="87" spans="1:65" s="2" customFormat="1" ht="6.95" customHeight="1">
      <c r="A87" s="37"/>
      <c r="B87" s="38"/>
      <c r="C87" s="39"/>
      <c r="D87" s="39"/>
      <c r="E87" s="39"/>
      <c r="F87" s="39"/>
      <c r="G87" s="39"/>
      <c r="H87" s="39"/>
      <c r="I87" s="39"/>
      <c r="J87" s="39"/>
      <c r="K87" s="39"/>
      <c r="L87" s="116"/>
      <c r="S87" s="37"/>
      <c r="T87" s="37"/>
      <c r="U87" s="37"/>
      <c r="V87" s="37"/>
      <c r="W87" s="37"/>
      <c r="X87" s="37"/>
      <c r="Y87" s="37"/>
      <c r="Z87" s="37"/>
      <c r="AA87" s="37"/>
      <c r="AB87" s="37"/>
      <c r="AC87" s="37"/>
      <c r="AD87" s="37"/>
      <c r="AE87" s="37"/>
    </row>
    <row r="88" spans="1:65" s="2" customFormat="1" ht="15.2" customHeight="1">
      <c r="A88" s="37"/>
      <c r="B88" s="38"/>
      <c r="C88" s="32" t="s">
        <v>25</v>
      </c>
      <c r="D88" s="39"/>
      <c r="E88" s="39"/>
      <c r="F88" s="30" t="str">
        <f>E17</f>
        <v>MĚSTO TÁBOR</v>
      </c>
      <c r="G88" s="39"/>
      <c r="H88" s="39"/>
      <c r="I88" s="32" t="s">
        <v>33</v>
      </c>
      <c r="J88" s="35" t="str">
        <f>E23</f>
        <v>Graphic PRO s.r.o.</v>
      </c>
      <c r="K88" s="39"/>
      <c r="L88" s="116"/>
      <c r="S88" s="37"/>
      <c r="T88" s="37"/>
      <c r="U88" s="37"/>
      <c r="V88" s="37"/>
      <c r="W88" s="37"/>
      <c r="X88" s="37"/>
      <c r="Y88" s="37"/>
      <c r="Z88" s="37"/>
      <c r="AA88" s="37"/>
      <c r="AB88" s="37"/>
      <c r="AC88" s="37"/>
      <c r="AD88" s="37"/>
      <c r="AE88" s="37"/>
    </row>
    <row r="89" spans="1:65" s="2" customFormat="1" ht="15.2" customHeight="1">
      <c r="A89" s="37"/>
      <c r="B89" s="38"/>
      <c r="C89" s="32" t="s">
        <v>31</v>
      </c>
      <c r="D89" s="39"/>
      <c r="E89" s="39"/>
      <c r="F89" s="30" t="str">
        <f>IF(E20="","",E20)</f>
        <v>Vyplň údaj</v>
      </c>
      <c r="G89" s="39"/>
      <c r="H89" s="39"/>
      <c r="I89" s="32" t="s">
        <v>38</v>
      </c>
      <c r="J89" s="35" t="str">
        <f>E26</f>
        <v>Ing. Pavel Vochozka</v>
      </c>
      <c r="K89" s="39"/>
      <c r="L89" s="116"/>
      <c r="S89" s="37"/>
      <c r="T89" s="37"/>
      <c r="U89" s="37"/>
      <c r="V89" s="37"/>
      <c r="W89" s="37"/>
      <c r="X89" s="37"/>
      <c r="Y89" s="37"/>
      <c r="Z89" s="37"/>
      <c r="AA89" s="37"/>
      <c r="AB89" s="37"/>
      <c r="AC89" s="37"/>
      <c r="AD89" s="37"/>
      <c r="AE89" s="37"/>
    </row>
    <row r="90" spans="1:65" s="2" customFormat="1" ht="10.35" customHeight="1">
      <c r="A90" s="37"/>
      <c r="B90" s="38"/>
      <c r="C90" s="39"/>
      <c r="D90" s="39"/>
      <c r="E90" s="39"/>
      <c r="F90" s="39"/>
      <c r="G90" s="39"/>
      <c r="H90" s="39"/>
      <c r="I90" s="39"/>
      <c r="J90" s="39"/>
      <c r="K90" s="39"/>
      <c r="L90" s="116"/>
      <c r="S90" s="37"/>
      <c r="T90" s="37"/>
      <c r="U90" s="37"/>
      <c r="V90" s="37"/>
      <c r="W90" s="37"/>
      <c r="X90" s="37"/>
      <c r="Y90" s="37"/>
      <c r="Z90" s="37"/>
      <c r="AA90" s="37"/>
      <c r="AB90" s="37"/>
      <c r="AC90" s="37"/>
      <c r="AD90" s="37"/>
      <c r="AE90" s="37"/>
    </row>
    <row r="91" spans="1:65" s="11" customFormat="1" ht="29.25" customHeight="1">
      <c r="A91" s="154"/>
      <c r="B91" s="155"/>
      <c r="C91" s="156" t="s">
        <v>183</v>
      </c>
      <c r="D91" s="157" t="s">
        <v>62</v>
      </c>
      <c r="E91" s="157" t="s">
        <v>58</v>
      </c>
      <c r="F91" s="157" t="s">
        <v>59</v>
      </c>
      <c r="G91" s="157" t="s">
        <v>184</v>
      </c>
      <c r="H91" s="157" t="s">
        <v>185</v>
      </c>
      <c r="I91" s="157" t="s">
        <v>186</v>
      </c>
      <c r="J91" s="157" t="s">
        <v>176</v>
      </c>
      <c r="K91" s="158" t="s">
        <v>187</v>
      </c>
      <c r="L91" s="159"/>
      <c r="M91" s="71" t="s">
        <v>19</v>
      </c>
      <c r="N91" s="72" t="s">
        <v>47</v>
      </c>
      <c r="O91" s="72" t="s">
        <v>188</v>
      </c>
      <c r="P91" s="72" t="s">
        <v>189</v>
      </c>
      <c r="Q91" s="72" t="s">
        <v>190</v>
      </c>
      <c r="R91" s="72" t="s">
        <v>191</v>
      </c>
      <c r="S91" s="72" t="s">
        <v>192</v>
      </c>
      <c r="T91" s="73" t="s">
        <v>193</v>
      </c>
      <c r="U91" s="154"/>
      <c r="V91" s="154"/>
      <c r="W91" s="154"/>
      <c r="X91" s="154"/>
      <c r="Y91" s="154"/>
      <c r="Z91" s="154"/>
      <c r="AA91" s="154"/>
      <c r="AB91" s="154"/>
      <c r="AC91" s="154"/>
      <c r="AD91" s="154"/>
      <c r="AE91" s="154"/>
    </row>
    <row r="92" spans="1:65" s="2" customFormat="1" ht="22.9" customHeight="1">
      <c r="A92" s="37"/>
      <c r="B92" s="38"/>
      <c r="C92" s="78" t="s">
        <v>194</v>
      </c>
      <c r="D92" s="39"/>
      <c r="E92" s="39"/>
      <c r="F92" s="39"/>
      <c r="G92" s="39"/>
      <c r="H92" s="39"/>
      <c r="I92" s="39"/>
      <c r="J92" s="160">
        <f>BK92</f>
        <v>0</v>
      </c>
      <c r="K92" s="39"/>
      <c r="L92" s="42"/>
      <c r="M92" s="74"/>
      <c r="N92" s="161"/>
      <c r="O92" s="75"/>
      <c r="P92" s="162">
        <f>P93</f>
        <v>0</v>
      </c>
      <c r="Q92" s="75"/>
      <c r="R92" s="162">
        <f>R93</f>
        <v>36.497</v>
      </c>
      <c r="S92" s="75"/>
      <c r="T92" s="163">
        <f>T93</f>
        <v>0</v>
      </c>
      <c r="U92" s="37"/>
      <c r="V92" s="37"/>
      <c r="W92" s="37"/>
      <c r="X92" s="37"/>
      <c r="Y92" s="37"/>
      <c r="Z92" s="37"/>
      <c r="AA92" s="37"/>
      <c r="AB92" s="37"/>
      <c r="AC92" s="37"/>
      <c r="AD92" s="37"/>
      <c r="AE92" s="37"/>
      <c r="AT92" s="20" t="s">
        <v>76</v>
      </c>
      <c r="AU92" s="20" t="s">
        <v>177</v>
      </c>
      <c r="BK92" s="164">
        <f>BK93</f>
        <v>0</v>
      </c>
    </row>
    <row r="93" spans="1:65" s="12" customFormat="1" ht="25.9" customHeight="1">
      <c r="B93" s="165"/>
      <c r="C93" s="166"/>
      <c r="D93" s="167" t="s">
        <v>76</v>
      </c>
      <c r="E93" s="168" t="s">
        <v>195</v>
      </c>
      <c r="F93" s="168" t="s">
        <v>196</v>
      </c>
      <c r="G93" s="166"/>
      <c r="H93" s="166"/>
      <c r="I93" s="169"/>
      <c r="J93" s="170">
        <f>BK93</f>
        <v>0</v>
      </c>
      <c r="K93" s="166"/>
      <c r="L93" s="171"/>
      <c r="M93" s="172"/>
      <c r="N93" s="173"/>
      <c r="O93" s="173"/>
      <c r="P93" s="174">
        <f>P94+P137+P238+P242</f>
        <v>0</v>
      </c>
      <c r="Q93" s="173"/>
      <c r="R93" s="174">
        <f>R94+R137+R238+R242</f>
        <v>36.497</v>
      </c>
      <c r="S93" s="173"/>
      <c r="T93" s="175">
        <f>T94+T137+T238+T242</f>
        <v>0</v>
      </c>
      <c r="AR93" s="176" t="s">
        <v>84</v>
      </c>
      <c r="AT93" s="177" t="s">
        <v>76</v>
      </c>
      <c r="AU93" s="177" t="s">
        <v>77</v>
      </c>
      <c r="AY93" s="176" t="s">
        <v>197</v>
      </c>
      <c r="BK93" s="178">
        <f>BK94+BK137+BK238+BK242</f>
        <v>0</v>
      </c>
    </row>
    <row r="94" spans="1:65" s="12" customFormat="1" ht="22.9" customHeight="1">
      <c r="B94" s="165"/>
      <c r="C94" s="166"/>
      <c r="D94" s="167" t="s">
        <v>76</v>
      </c>
      <c r="E94" s="179" t="s">
        <v>84</v>
      </c>
      <c r="F94" s="179" t="s">
        <v>198</v>
      </c>
      <c r="G94" s="166"/>
      <c r="H94" s="166"/>
      <c r="I94" s="169"/>
      <c r="J94" s="180">
        <f>BK94</f>
        <v>0</v>
      </c>
      <c r="K94" s="166"/>
      <c r="L94" s="171"/>
      <c r="M94" s="172"/>
      <c r="N94" s="173"/>
      <c r="O94" s="173"/>
      <c r="P94" s="174">
        <f>SUM(P95:P136)</f>
        <v>0</v>
      </c>
      <c r="Q94" s="173"/>
      <c r="R94" s="174">
        <f>SUM(R95:R136)</f>
        <v>0</v>
      </c>
      <c r="S94" s="173"/>
      <c r="T94" s="175">
        <f>SUM(T95:T136)</f>
        <v>0</v>
      </c>
      <c r="AR94" s="176" t="s">
        <v>84</v>
      </c>
      <c r="AT94" s="177" t="s">
        <v>76</v>
      </c>
      <c r="AU94" s="177" t="s">
        <v>84</v>
      </c>
      <c r="AY94" s="176" t="s">
        <v>197</v>
      </c>
      <c r="BK94" s="178">
        <f>SUM(BK95:BK136)</f>
        <v>0</v>
      </c>
    </row>
    <row r="95" spans="1:65" s="2" customFormat="1" ht="37.9" customHeight="1">
      <c r="A95" s="37"/>
      <c r="B95" s="38"/>
      <c r="C95" s="181" t="s">
        <v>84</v>
      </c>
      <c r="D95" s="181" t="s">
        <v>199</v>
      </c>
      <c r="E95" s="182" t="s">
        <v>1325</v>
      </c>
      <c r="F95" s="183" t="s">
        <v>1326</v>
      </c>
      <c r="G95" s="184" t="s">
        <v>202</v>
      </c>
      <c r="H95" s="185">
        <v>117</v>
      </c>
      <c r="I95" s="186"/>
      <c r="J95" s="187">
        <f>ROUND(I95*H95,2)</f>
        <v>0</v>
      </c>
      <c r="K95" s="183" t="s">
        <v>203</v>
      </c>
      <c r="L95" s="42"/>
      <c r="M95" s="188" t="s">
        <v>19</v>
      </c>
      <c r="N95" s="189" t="s">
        <v>48</v>
      </c>
      <c r="O95" s="67"/>
      <c r="P95" s="190">
        <f>O95*H95</f>
        <v>0</v>
      </c>
      <c r="Q95" s="190">
        <v>0</v>
      </c>
      <c r="R95" s="190">
        <f>Q95*H95</f>
        <v>0</v>
      </c>
      <c r="S95" s="190">
        <v>0</v>
      </c>
      <c r="T95" s="191">
        <f>S95*H95</f>
        <v>0</v>
      </c>
      <c r="U95" s="37"/>
      <c r="V95" s="37"/>
      <c r="W95" s="37"/>
      <c r="X95" s="37"/>
      <c r="Y95" s="37"/>
      <c r="Z95" s="37"/>
      <c r="AA95" s="37"/>
      <c r="AB95" s="37"/>
      <c r="AC95" s="37"/>
      <c r="AD95" s="37"/>
      <c r="AE95" s="37"/>
      <c r="AR95" s="192" t="s">
        <v>204</v>
      </c>
      <c r="AT95" s="192" t="s">
        <v>199</v>
      </c>
      <c r="AU95" s="192" t="s">
        <v>86</v>
      </c>
      <c r="AY95" s="20" t="s">
        <v>197</v>
      </c>
      <c r="BE95" s="193">
        <f>IF(N95="základní",J95,0)</f>
        <v>0</v>
      </c>
      <c r="BF95" s="193">
        <f>IF(N95="snížená",J95,0)</f>
        <v>0</v>
      </c>
      <c r="BG95" s="193">
        <f>IF(N95="zákl. přenesená",J95,0)</f>
        <v>0</v>
      </c>
      <c r="BH95" s="193">
        <f>IF(N95="sníž. přenesená",J95,0)</f>
        <v>0</v>
      </c>
      <c r="BI95" s="193">
        <f>IF(N95="nulová",J95,0)</f>
        <v>0</v>
      </c>
      <c r="BJ95" s="20" t="s">
        <v>84</v>
      </c>
      <c r="BK95" s="193">
        <f>ROUND(I95*H95,2)</f>
        <v>0</v>
      </c>
      <c r="BL95" s="20" t="s">
        <v>204</v>
      </c>
      <c r="BM95" s="192" t="s">
        <v>1327</v>
      </c>
    </row>
    <row r="96" spans="1:65" s="2" customFormat="1" ht="29.25">
      <c r="A96" s="37"/>
      <c r="B96" s="38"/>
      <c r="C96" s="39"/>
      <c r="D96" s="194" t="s">
        <v>206</v>
      </c>
      <c r="E96" s="39"/>
      <c r="F96" s="195" t="s">
        <v>1328</v>
      </c>
      <c r="G96" s="39"/>
      <c r="H96" s="39"/>
      <c r="I96" s="196"/>
      <c r="J96" s="39"/>
      <c r="K96" s="39"/>
      <c r="L96" s="42"/>
      <c r="M96" s="197"/>
      <c r="N96" s="198"/>
      <c r="O96" s="67"/>
      <c r="P96" s="67"/>
      <c r="Q96" s="67"/>
      <c r="R96" s="67"/>
      <c r="S96" s="67"/>
      <c r="T96" s="68"/>
      <c r="U96" s="37"/>
      <c r="V96" s="37"/>
      <c r="W96" s="37"/>
      <c r="X96" s="37"/>
      <c r="Y96" s="37"/>
      <c r="Z96" s="37"/>
      <c r="AA96" s="37"/>
      <c r="AB96" s="37"/>
      <c r="AC96" s="37"/>
      <c r="AD96" s="37"/>
      <c r="AE96" s="37"/>
      <c r="AT96" s="20" t="s">
        <v>206</v>
      </c>
      <c r="AU96" s="20" t="s">
        <v>86</v>
      </c>
    </row>
    <row r="97" spans="1:65" s="2" customFormat="1" ht="11.25">
      <c r="A97" s="37"/>
      <c r="B97" s="38"/>
      <c r="C97" s="39"/>
      <c r="D97" s="199" t="s">
        <v>208</v>
      </c>
      <c r="E97" s="39"/>
      <c r="F97" s="200" t="s">
        <v>1329</v>
      </c>
      <c r="G97" s="39"/>
      <c r="H97" s="39"/>
      <c r="I97" s="196"/>
      <c r="J97" s="39"/>
      <c r="K97" s="39"/>
      <c r="L97" s="42"/>
      <c r="M97" s="197"/>
      <c r="N97" s="198"/>
      <c r="O97" s="67"/>
      <c r="P97" s="67"/>
      <c r="Q97" s="67"/>
      <c r="R97" s="67"/>
      <c r="S97" s="67"/>
      <c r="T97" s="68"/>
      <c r="U97" s="37"/>
      <c r="V97" s="37"/>
      <c r="W97" s="37"/>
      <c r="X97" s="37"/>
      <c r="Y97" s="37"/>
      <c r="Z97" s="37"/>
      <c r="AA97" s="37"/>
      <c r="AB97" s="37"/>
      <c r="AC97" s="37"/>
      <c r="AD97" s="37"/>
      <c r="AE97" s="37"/>
      <c r="AT97" s="20" t="s">
        <v>208</v>
      </c>
      <c r="AU97" s="20" t="s">
        <v>86</v>
      </c>
    </row>
    <row r="98" spans="1:65" s="13" customFormat="1" ht="11.25">
      <c r="B98" s="201"/>
      <c r="C98" s="202"/>
      <c r="D98" s="194" t="s">
        <v>210</v>
      </c>
      <c r="E98" s="203" t="s">
        <v>19</v>
      </c>
      <c r="F98" s="204" t="s">
        <v>1635</v>
      </c>
      <c r="G98" s="202"/>
      <c r="H98" s="203" t="s">
        <v>19</v>
      </c>
      <c r="I98" s="205"/>
      <c r="J98" s="202"/>
      <c r="K98" s="202"/>
      <c r="L98" s="206"/>
      <c r="M98" s="207"/>
      <c r="N98" s="208"/>
      <c r="O98" s="208"/>
      <c r="P98" s="208"/>
      <c r="Q98" s="208"/>
      <c r="R98" s="208"/>
      <c r="S98" s="208"/>
      <c r="T98" s="209"/>
      <c r="AT98" s="210" t="s">
        <v>210</v>
      </c>
      <c r="AU98" s="210" t="s">
        <v>86</v>
      </c>
      <c r="AV98" s="13" t="s">
        <v>84</v>
      </c>
      <c r="AW98" s="13" t="s">
        <v>37</v>
      </c>
      <c r="AX98" s="13" t="s">
        <v>77</v>
      </c>
      <c r="AY98" s="210" t="s">
        <v>197</v>
      </c>
    </row>
    <row r="99" spans="1:65" s="14" customFormat="1" ht="11.25">
      <c r="B99" s="211"/>
      <c r="C99" s="212"/>
      <c r="D99" s="194" t="s">
        <v>210</v>
      </c>
      <c r="E99" s="213" t="s">
        <v>19</v>
      </c>
      <c r="F99" s="214" t="s">
        <v>1636</v>
      </c>
      <c r="G99" s="212"/>
      <c r="H99" s="215">
        <v>117</v>
      </c>
      <c r="I99" s="216"/>
      <c r="J99" s="212"/>
      <c r="K99" s="212"/>
      <c r="L99" s="217"/>
      <c r="M99" s="218"/>
      <c r="N99" s="219"/>
      <c r="O99" s="219"/>
      <c r="P99" s="219"/>
      <c r="Q99" s="219"/>
      <c r="R99" s="219"/>
      <c r="S99" s="219"/>
      <c r="T99" s="220"/>
      <c r="AT99" s="221" t="s">
        <v>210</v>
      </c>
      <c r="AU99" s="221" t="s">
        <v>86</v>
      </c>
      <c r="AV99" s="14" t="s">
        <v>86</v>
      </c>
      <c r="AW99" s="14" t="s">
        <v>37</v>
      </c>
      <c r="AX99" s="14" t="s">
        <v>84</v>
      </c>
      <c r="AY99" s="221" t="s">
        <v>197</v>
      </c>
    </row>
    <row r="100" spans="1:65" s="2" customFormat="1" ht="37.9" customHeight="1">
      <c r="A100" s="37"/>
      <c r="B100" s="38"/>
      <c r="C100" s="181" t="s">
        <v>86</v>
      </c>
      <c r="D100" s="181" t="s">
        <v>199</v>
      </c>
      <c r="E100" s="182" t="s">
        <v>266</v>
      </c>
      <c r="F100" s="183" t="s">
        <v>267</v>
      </c>
      <c r="G100" s="184" t="s">
        <v>259</v>
      </c>
      <c r="H100" s="185">
        <v>11.821999999999999</v>
      </c>
      <c r="I100" s="186"/>
      <c r="J100" s="187">
        <f>ROUND(I100*H100,2)</f>
        <v>0</v>
      </c>
      <c r="K100" s="183" t="s">
        <v>203</v>
      </c>
      <c r="L100" s="42"/>
      <c r="M100" s="188" t="s">
        <v>19</v>
      </c>
      <c r="N100" s="189" t="s">
        <v>48</v>
      </c>
      <c r="O100" s="67"/>
      <c r="P100" s="190">
        <f>O100*H100</f>
        <v>0</v>
      </c>
      <c r="Q100" s="190">
        <v>0</v>
      </c>
      <c r="R100" s="190">
        <f>Q100*H100</f>
        <v>0</v>
      </c>
      <c r="S100" s="190">
        <v>0</v>
      </c>
      <c r="T100" s="191">
        <f>S100*H100</f>
        <v>0</v>
      </c>
      <c r="U100" s="37"/>
      <c r="V100" s="37"/>
      <c r="W100" s="37"/>
      <c r="X100" s="37"/>
      <c r="Y100" s="37"/>
      <c r="Z100" s="37"/>
      <c r="AA100" s="37"/>
      <c r="AB100" s="37"/>
      <c r="AC100" s="37"/>
      <c r="AD100" s="37"/>
      <c r="AE100" s="37"/>
      <c r="AR100" s="192" t="s">
        <v>204</v>
      </c>
      <c r="AT100" s="192" t="s">
        <v>199</v>
      </c>
      <c r="AU100" s="192" t="s">
        <v>86</v>
      </c>
      <c r="AY100" s="20" t="s">
        <v>197</v>
      </c>
      <c r="BE100" s="193">
        <f>IF(N100="základní",J100,0)</f>
        <v>0</v>
      </c>
      <c r="BF100" s="193">
        <f>IF(N100="snížená",J100,0)</f>
        <v>0</v>
      </c>
      <c r="BG100" s="193">
        <f>IF(N100="zákl. přenesená",J100,0)</f>
        <v>0</v>
      </c>
      <c r="BH100" s="193">
        <f>IF(N100="sníž. přenesená",J100,0)</f>
        <v>0</v>
      </c>
      <c r="BI100" s="193">
        <f>IF(N100="nulová",J100,0)</f>
        <v>0</v>
      </c>
      <c r="BJ100" s="20" t="s">
        <v>84</v>
      </c>
      <c r="BK100" s="193">
        <f>ROUND(I100*H100,2)</f>
        <v>0</v>
      </c>
      <c r="BL100" s="20" t="s">
        <v>204</v>
      </c>
      <c r="BM100" s="192" t="s">
        <v>1637</v>
      </c>
    </row>
    <row r="101" spans="1:65" s="2" customFormat="1" ht="39">
      <c r="A101" s="37"/>
      <c r="B101" s="38"/>
      <c r="C101" s="39"/>
      <c r="D101" s="194" t="s">
        <v>206</v>
      </c>
      <c r="E101" s="39"/>
      <c r="F101" s="195" t="s">
        <v>269</v>
      </c>
      <c r="G101" s="39"/>
      <c r="H101" s="39"/>
      <c r="I101" s="196"/>
      <c r="J101" s="39"/>
      <c r="K101" s="39"/>
      <c r="L101" s="42"/>
      <c r="M101" s="197"/>
      <c r="N101" s="198"/>
      <c r="O101" s="67"/>
      <c r="P101" s="67"/>
      <c r="Q101" s="67"/>
      <c r="R101" s="67"/>
      <c r="S101" s="67"/>
      <c r="T101" s="68"/>
      <c r="U101" s="37"/>
      <c r="V101" s="37"/>
      <c r="W101" s="37"/>
      <c r="X101" s="37"/>
      <c r="Y101" s="37"/>
      <c r="Z101" s="37"/>
      <c r="AA101" s="37"/>
      <c r="AB101" s="37"/>
      <c r="AC101" s="37"/>
      <c r="AD101" s="37"/>
      <c r="AE101" s="37"/>
      <c r="AT101" s="20" t="s">
        <v>206</v>
      </c>
      <c r="AU101" s="20" t="s">
        <v>86</v>
      </c>
    </row>
    <row r="102" spans="1:65" s="2" customFormat="1" ht="11.25">
      <c r="A102" s="37"/>
      <c r="B102" s="38"/>
      <c r="C102" s="39"/>
      <c r="D102" s="199" t="s">
        <v>208</v>
      </c>
      <c r="E102" s="39"/>
      <c r="F102" s="200" t="s">
        <v>270</v>
      </c>
      <c r="G102" s="39"/>
      <c r="H102" s="39"/>
      <c r="I102" s="196"/>
      <c r="J102" s="39"/>
      <c r="K102" s="39"/>
      <c r="L102" s="42"/>
      <c r="M102" s="197"/>
      <c r="N102" s="198"/>
      <c r="O102" s="67"/>
      <c r="P102" s="67"/>
      <c r="Q102" s="67"/>
      <c r="R102" s="67"/>
      <c r="S102" s="67"/>
      <c r="T102" s="68"/>
      <c r="U102" s="37"/>
      <c r="V102" s="37"/>
      <c r="W102" s="37"/>
      <c r="X102" s="37"/>
      <c r="Y102" s="37"/>
      <c r="Z102" s="37"/>
      <c r="AA102" s="37"/>
      <c r="AB102" s="37"/>
      <c r="AC102" s="37"/>
      <c r="AD102" s="37"/>
      <c r="AE102" s="37"/>
      <c r="AT102" s="20" t="s">
        <v>208</v>
      </c>
      <c r="AU102" s="20" t="s">
        <v>86</v>
      </c>
    </row>
    <row r="103" spans="1:65" s="13" customFormat="1" ht="33.75">
      <c r="B103" s="201"/>
      <c r="C103" s="202"/>
      <c r="D103" s="194" t="s">
        <v>210</v>
      </c>
      <c r="E103" s="203" t="s">
        <v>19</v>
      </c>
      <c r="F103" s="204" t="s">
        <v>1477</v>
      </c>
      <c r="G103" s="202"/>
      <c r="H103" s="203" t="s">
        <v>19</v>
      </c>
      <c r="I103" s="205"/>
      <c r="J103" s="202"/>
      <c r="K103" s="202"/>
      <c r="L103" s="206"/>
      <c r="M103" s="207"/>
      <c r="N103" s="208"/>
      <c r="O103" s="208"/>
      <c r="P103" s="208"/>
      <c r="Q103" s="208"/>
      <c r="R103" s="208"/>
      <c r="S103" s="208"/>
      <c r="T103" s="209"/>
      <c r="AT103" s="210" t="s">
        <v>210</v>
      </c>
      <c r="AU103" s="210" t="s">
        <v>86</v>
      </c>
      <c r="AV103" s="13" t="s">
        <v>84</v>
      </c>
      <c r="AW103" s="13" t="s">
        <v>37</v>
      </c>
      <c r="AX103" s="13" t="s">
        <v>77</v>
      </c>
      <c r="AY103" s="210" t="s">
        <v>197</v>
      </c>
    </row>
    <row r="104" spans="1:65" s="13" customFormat="1" ht="22.5">
      <c r="B104" s="201"/>
      <c r="C104" s="202"/>
      <c r="D104" s="194" t="s">
        <v>210</v>
      </c>
      <c r="E104" s="203" t="s">
        <v>19</v>
      </c>
      <c r="F104" s="204" t="s">
        <v>1638</v>
      </c>
      <c r="G104" s="202"/>
      <c r="H104" s="203" t="s">
        <v>19</v>
      </c>
      <c r="I104" s="205"/>
      <c r="J104" s="202"/>
      <c r="K104" s="202"/>
      <c r="L104" s="206"/>
      <c r="M104" s="207"/>
      <c r="N104" s="208"/>
      <c r="O104" s="208"/>
      <c r="P104" s="208"/>
      <c r="Q104" s="208"/>
      <c r="R104" s="208"/>
      <c r="S104" s="208"/>
      <c r="T104" s="209"/>
      <c r="AT104" s="210" t="s">
        <v>210</v>
      </c>
      <c r="AU104" s="210" t="s">
        <v>86</v>
      </c>
      <c r="AV104" s="13" t="s">
        <v>84</v>
      </c>
      <c r="AW104" s="13" t="s">
        <v>37</v>
      </c>
      <c r="AX104" s="13" t="s">
        <v>77</v>
      </c>
      <c r="AY104" s="210" t="s">
        <v>197</v>
      </c>
    </row>
    <row r="105" spans="1:65" s="14" customFormat="1" ht="11.25">
      <c r="B105" s="211"/>
      <c r="C105" s="212"/>
      <c r="D105" s="194" t="s">
        <v>210</v>
      </c>
      <c r="E105" s="213" t="s">
        <v>19</v>
      </c>
      <c r="F105" s="214" t="s">
        <v>1639</v>
      </c>
      <c r="G105" s="212"/>
      <c r="H105" s="215">
        <v>2.7389999999999999</v>
      </c>
      <c r="I105" s="216"/>
      <c r="J105" s="212"/>
      <c r="K105" s="212"/>
      <c r="L105" s="217"/>
      <c r="M105" s="218"/>
      <c r="N105" s="219"/>
      <c r="O105" s="219"/>
      <c r="P105" s="219"/>
      <c r="Q105" s="219"/>
      <c r="R105" s="219"/>
      <c r="S105" s="219"/>
      <c r="T105" s="220"/>
      <c r="AT105" s="221" t="s">
        <v>210</v>
      </c>
      <c r="AU105" s="221" t="s">
        <v>86</v>
      </c>
      <c r="AV105" s="14" t="s">
        <v>86</v>
      </c>
      <c r="AW105" s="14" t="s">
        <v>37</v>
      </c>
      <c r="AX105" s="14" t="s">
        <v>77</v>
      </c>
      <c r="AY105" s="221" t="s">
        <v>197</v>
      </c>
    </row>
    <row r="106" spans="1:65" s="13" customFormat="1" ht="33.75">
      <c r="B106" s="201"/>
      <c r="C106" s="202"/>
      <c r="D106" s="194" t="s">
        <v>210</v>
      </c>
      <c r="E106" s="203" t="s">
        <v>19</v>
      </c>
      <c r="F106" s="204" t="s">
        <v>1640</v>
      </c>
      <c r="G106" s="202"/>
      <c r="H106" s="203" t="s">
        <v>19</v>
      </c>
      <c r="I106" s="205"/>
      <c r="J106" s="202"/>
      <c r="K106" s="202"/>
      <c r="L106" s="206"/>
      <c r="M106" s="207"/>
      <c r="N106" s="208"/>
      <c r="O106" s="208"/>
      <c r="P106" s="208"/>
      <c r="Q106" s="208"/>
      <c r="R106" s="208"/>
      <c r="S106" s="208"/>
      <c r="T106" s="209"/>
      <c r="AT106" s="210" t="s">
        <v>210</v>
      </c>
      <c r="AU106" s="210" t="s">
        <v>86</v>
      </c>
      <c r="AV106" s="13" t="s">
        <v>84</v>
      </c>
      <c r="AW106" s="13" t="s">
        <v>37</v>
      </c>
      <c r="AX106" s="13" t="s">
        <v>77</v>
      </c>
      <c r="AY106" s="210" t="s">
        <v>197</v>
      </c>
    </row>
    <row r="107" spans="1:65" s="14" customFormat="1" ht="11.25">
      <c r="B107" s="211"/>
      <c r="C107" s="212"/>
      <c r="D107" s="194" t="s">
        <v>210</v>
      </c>
      <c r="E107" s="213" t="s">
        <v>19</v>
      </c>
      <c r="F107" s="214" t="s">
        <v>1641</v>
      </c>
      <c r="G107" s="212"/>
      <c r="H107" s="215">
        <v>9.8759999999999994</v>
      </c>
      <c r="I107" s="216"/>
      <c r="J107" s="212"/>
      <c r="K107" s="212"/>
      <c r="L107" s="217"/>
      <c r="M107" s="218"/>
      <c r="N107" s="219"/>
      <c r="O107" s="219"/>
      <c r="P107" s="219"/>
      <c r="Q107" s="219"/>
      <c r="R107" s="219"/>
      <c r="S107" s="219"/>
      <c r="T107" s="220"/>
      <c r="AT107" s="221" t="s">
        <v>210</v>
      </c>
      <c r="AU107" s="221" t="s">
        <v>86</v>
      </c>
      <c r="AV107" s="14" t="s">
        <v>86</v>
      </c>
      <c r="AW107" s="14" t="s">
        <v>37</v>
      </c>
      <c r="AX107" s="14" t="s">
        <v>77</v>
      </c>
      <c r="AY107" s="221" t="s">
        <v>197</v>
      </c>
    </row>
    <row r="108" spans="1:65" s="16" customFormat="1" ht="11.25">
      <c r="B108" s="251"/>
      <c r="C108" s="252"/>
      <c r="D108" s="194" t="s">
        <v>210</v>
      </c>
      <c r="E108" s="253" t="s">
        <v>19</v>
      </c>
      <c r="F108" s="254" t="s">
        <v>661</v>
      </c>
      <c r="G108" s="252"/>
      <c r="H108" s="255">
        <v>12.615</v>
      </c>
      <c r="I108" s="256"/>
      <c r="J108" s="252"/>
      <c r="K108" s="252"/>
      <c r="L108" s="257"/>
      <c r="M108" s="258"/>
      <c r="N108" s="259"/>
      <c r="O108" s="259"/>
      <c r="P108" s="259"/>
      <c r="Q108" s="259"/>
      <c r="R108" s="259"/>
      <c r="S108" s="259"/>
      <c r="T108" s="260"/>
      <c r="AT108" s="261" t="s">
        <v>210</v>
      </c>
      <c r="AU108" s="261" t="s">
        <v>86</v>
      </c>
      <c r="AV108" s="16" t="s">
        <v>151</v>
      </c>
      <c r="AW108" s="16" t="s">
        <v>37</v>
      </c>
      <c r="AX108" s="16" t="s">
        <v>77</v>
      </c>
      <c r="AY108" s="261" t="s">
        <v>197</v>
      </c>
    </row>
    <row r="109" spans="1:65" s="14" customFormat="1" ht="22.5">
      <c r="B109" s="211"/>
      <c r="C109" s="212"/>
      <c r="D109" s="194" t="s">
        <v>210</v>
      </c>
      <c r="E109" s="213" t="s">
        <v>19</v>
      </c>
      <c r="F109" s="214" t="s">
        <v>1642</v>
      </c>
      <c r="G109" s="212"/>
      <c r="H109" s="215">
        <v>-0.79300000000000004</v>
      </c>
      <c r="I109" s="216"/>
      <c r="J109" s="212"/>
      <c r="K109" s="212"/>
      <c r="L109" s="217"/>
      <c r="M109" s="218"/>
      <c r="N109" s="219"/>
      <c r="O109" s="219"/>
      <c r="P109" s="219"/>
      <c r="Q109" s="219"/>
      <c r="R109" s="219"/>
      <c r="S109" s="219"/>
      <c r="T109" s="220"/>
      <c r="AT109" s="221" t="s">
        <v>210</v>
      </c>
      <c r="AU109" s="221" t="s">
        <v>86</v>
      </c>
      <c r="AV109" s="14" t="s">
        <v>86</v>
      </c>
      <c r="AW109" s="14" t="s">
        <v>37</v>
      </c>
      <c r="AX109" s="14" t="s">
        <v>77</v>
      </c>
      <c r="AY109" s="221" t="s">
        <v>197</v>
      </c>
    </row>
    <row r="110" spans="1:65" s="15" customFormat="1" ht="11.25">
      <c r="B110" s="223"/>
      <c r="C110" s="224"/>
      <c r="D110" s="194" t="s">
        <v>210</v>
      </c>
      <c r="E110" s="225" t="s">
        <v>19</v>
      </c>
      <c r="F110" s="226" t="s">
        <v>295</v>
      </c>
      <c r="G110" s="224"/>
      <c r="H110" s="227">
        <v>11.821999999999999</v>
      </c>
      <c r="I110" s="228"/>
      <c r="J110" s="224"/>
      <c r="K110" s="224"/>
      <c r="L110" s="229"/>
      <c r="M110" s="230"/>
      <c r="N110" s="231"/>
      <c r="O110" s="231"/>
      <c r="P110" s="231"/>
      <c r="Q110" s="231"/>
      <c r="R110" s="231"/>
      <c r="S110" s="231"/>
      <c r="T110" s="232"/>
      <c r="AT110" s="233" t="s">
        <v>210</v>
      </c>
      <c r="AU110" s="233" t="s">
        <v>86</v>
      </c>
      <c r="AV110" s="15" t="s">
        <v>204</v>
      </c>
      <c r="AW110" s="15" t="s">
        <v>37</v>
      </c>
      <c r="AX110" s="15" t="s">
        <v>84</v>
      </c>
      <c r="AY110" s="233" t="s">
        <v>197</v>
      </c>
    </row>
    <row r="111" spans="1:65" s="2" customFormat="1" ht="24.2" customHeight="1">
      <c r="A111" s="37"/>
      <c r="B111" s="38"/>
      <c r="C111" s="181" t="s">
        <v>151</v>
      </c>
      <c r="D111" s="181" t="s">
        <v>199</v>
      </c>
      <c r="E111" s="182" t="s">
        <v>278</v>
      </c>
      <c r="F111" s="183" t="s">
        <v>279</v>
      </c>
      <c r="G111" s="184" t="s">
        <v>259</v>
      </c>
      <c r="H111" s="185">
        <v>11.821999999999999</v>
      </c>
      <c r="I111" s="186"/>
      <c r="J111" s="187">
        <f>ROUND(I111*H111,2)</f>
        <v>0</v>
      </c>
      <c r="K111" s="183" t="s">
        <v>203</v>
      </c>
      <c r="L111" s="42"/>
      <c r="M111" s="188" t="s">
        <v>19</v>
      </c>
      <c r="N111" s="189" t="s">
        <v>48</v>
      </c>
      <c r="O111" s="67"/>
      <c r="P111" s="190">
        <f>O111*H111</f>
        <v>0</v>
      </c>
      <c r="Q111" s="190">
        <v>0</v>
      </c>
      <c r="R111" s="190">
        <f>Q111*H111</f>
        <v>0</v>
      </c>
      <c r="S111" s="190">
        <v>0</v>
      </c>
      <c r="T111" s="191">
        <f>S111*H111</f>
        <v>0</v>
      </c>
      <c r="U111" s="37"/>
      <c r="V111" s="37"/>
      <c r="W111" s="37"/>
      <c r="X111" s="37"/>
      <c r="Y111" s="37"/>
      <c r="Z111" s="37"/>
      <c r="AA111" s="37"/>
      <c r="AB111" s="37"/>
      <c r="AC111" s="37"/>
      <c r="AD111" s="37"/>
      <c r="AE111" s="37"/>
      <c r="AR111" s="192" t="s">
        <v>204</v>
      </c>
      <c r="AT111" s="192" t="s">
        <v>199</v>
      </c>
      <c r="AU111" s="192" t="s">
        <v>86</v>
      </c>
      <c r="AY111" s="20" t="s">
        <v>197</v>
      </c>
      <c r="BE111" s="193">
        <f>IF(N111="základní",J111,0)</f>
        <v>0</v>
      </c>
      <c r="BF111" s="193">
        <f>IF(N111="snížená",J111,0)</f>
        <v>0</v>
      </c>
      <c r="BG111" s="193">
        <f>IF(N111="zákl. přenesená",J111,0)</f>
        <v>0</v>
      </c>
      <c r="BH111" s="193">
        <f>IF(N111="sníž. přenesená",J111,0)</f>
        <v>0</v>
      </c>
      <c r="BI111" s="193">
        <f>IF(N111="nulová",J111,0)</f>
        <v>0</v>
      </c>
      <c r="BJ111" s="20" t="s">
        <v>84</v>
      </c>
      <c r="BK111" s="193">
        <f>ROUND(I111*H111,2)</f>
        <v>0</v>
      </c>
      <c r="BL111" s="20" t="s">
        <v>204</v>
      </c>
      <c r="BM111" s="192" t="s">
        <v>1643</v>
      </c>
    </row>
    <row r="112" spans="1:65" s="2" customFormat="1" ht="29.25">
      <c r="A112" s="37"/>
      <c r="B112" s="38"/>
      <c r="C112" s="39"/>
      <c r="D112" s="194" t="s">
        <v>206</v>
      </c>
      <c r="E112" s="39"/>
      <c r="F112" s="195" t="s">
        <v>281</v>
      </c>
      <c r="G112" s="39"/>
      <c r="H112" s="39"/>
      <c r="I112" s="196"/>
      <c r="J112" s="39"/>
      <c r="K112" s="39"/>
      <c r="L112" s="42"/>
      <c r="M112" s="197"/>
      <c r="N112" s="198"/>
      <c r="O112" s="67"/>
      <c r="P112" s="67"/>
      <c r="Q112" s="67"/>
      <c r="R112" s="67"/>
      <c r="S112" s="67"/>
      <c r="T112" s="68"/>
      <c r="U112" s="37"/>
      <c r="V112" s="37"/>
      <c r="W112" s="37"/>
      <c r="X112" s="37"/>
      <c r="Y112" s="37"/>
      <c r="Z112" s="37"/>
      <c r="AA112" s="37"/>
      <c r="AB112" s="37"/>
      <c r="AC112" s="37"/>
      <c r="AD112" s="37"/>
      <c r="AE112" s="37"/>
      <c r="AT112" s="20" t="s">
        <v>206</v>
      </c>
      <c r="AU112" s="20" t="s">
        <v>86</v>
      </c>
    </row>
    <row r="113" spans="1:65" s="2" customFormat="1" ht="11.25">
      <c r="A113" s="37"/>
      <c r="B113" s="38"/>
      <c r="C113" s="39"/>
      <c r="D113" s="199" t="s">
        <v>208</v>
      </c>
      <c r="E113" s="39"/>
      <c r="F113" s="200" t="s">
        <v>282</v>
      </c>
      <c r="G113" s="39"/>
      <c r="H113" s="39"/>
      <c r="I113" s="196"/>
      <c r="J113" s="39"/>
      <c r="K113" s="39"/>
      <c r="L113" s="42"/>
      <c r="M113" s="197"/>
      <c r="N113" s="198"/>
      <c r="O113" s="67"/>
      <c r="P113" s="67"/>
      <c r="Q113" s="67"/>
      <c r="R113" s="67"/>
      <c r="S113" s="67"/>
      <c r="T113" s="68"/>
      <c r="U113" s="37"/>
      <c r="V113" s="37"/>
      <c r="W113" s="37"/>
      <c r="X113" s="37"/>
      <c r="Y113" s="37"/>
      <c r="Z113" s="37"/>
      <c r="AA113" s="37"/>
      <c r="AB113" s="37"/>
      <c r="AC113" s="37"/>
      <c r="AD113" s="37"/>
      <c r="AE113" s="37"/>
      <c r="AT113" s="20" t="s">
        <v>208</v>
      </c>
      <c r="AU113" s="20" t="s">
        <v>86</v>
      </c>
    </row>
    <row r="114" spans="1:65" s="13" customFormat="1" ht="33.75">
      <c r="B114" s="201"/>
      <c r="C114" s="202"/>
      <c r="D114" s="194" t="s">
        <v>210</v>
      </c>
      <c r="E114" s="203" t="s">
        <v>19</v>
      </c>
      <c r="F114" s="204" t="s">
        <v>1481</v>
      </c>
      <c r="G114" s="202"/>
      <c r="H114" s="203" t="s">
        <v>19</v>
      </c>
      <c r="I114" s="205"/>
      <c r="J114" s="202"/>
      <c r="K114" s="202"/>
      <c r="L114" s="206"/>
      <c r="M114" s="207"/>
      <c r="N114" s="208"/>
      <c r="O114" s="208"/>
      <c r="P114" s="208"/>
      <c r="Q114" s="208"/>
      <c r="R114" s="208"/>
      <c r="S114" s="208"/>
      <c r="T114" s="209"/>
      <c r="AT114" s="210" t="s">
        <v>210</v>
      </c>
      <c r="AU114" s="210" t="s">
        <v>86</v>
      </c>
      <c r="AV114" s="13" t="s">
        <v>84</v>
      </c>
      <c r="AW114" s="13" t="s">
        <v>37</v>
      </c>
      <c r="AX114" s="13" t="s">
        <v>77</v>
      </c>
      <c r="AY114" s="210" t="s">
        <v>197</v>
      </c>
    </row>
    <row r="115" spans="1:65" s="13" customFormat="1" ht="22.5">
      <c r="B115" s="201"/>
      <c r="C115" s="202"/>
      <c r="D115" s="194" t="s">
        <v>210</v>
      </c>
      <c r="E115" s="203" t="s">
        <v>19</v>
      </c>
      <c r="F115" s="204" t="s">
        <v>1638</v>
      </c>
      <c r="G115" s="202"/>
      <c r="H115" s="203" t="s">
        <v>19</v>
      </c>
      <c r="I115" s="205"/>
      <c r="J115" s="202"/>
      <c r="K115" s="202"/>
      <c r="L115" s="206"/>
      <c r="M115" s="207"/>
      <c r="N115" s="208"/>
      <c r="O115" s="208"/>
      <c r="P115" s="208"/>
      <c r="Q115" s="208"/>
      <c r="R115" s="208"/>
      <c r="S115" s="208"/>
      <c r="T115" s="209"/>
      <c r="AT115" s="210" t="s">
        <v>210</v>
      </c>
      <c r="AU115" s="210" t="s">
        <v>86</v>
      </c>
      <c r="AV115" s="13" t="s">
        <v>84</v>
      </c>
      <c r="AW115" s="13" t="s">
        <v>37</v>
      </c>
      <c r="AX115" s="13" t="s">
        <v>77</v>
      </c>
      <c r="AY115" s="210" t="s">
        <v>197</v>
      </c>
    </row>
    <row r="116" spans="1:65" s="14" customFormat="1" ht="11.25">
      <c r="B116" s="211"/>
      <c r="C116" s="212"/>
      <c r="D116" s="194" t="s">
        <v>210</v>
      </c>
      <c r="E116" s="213" t="s">
        <v>19</v>
      </c>
      <c r="F116" s="214" t="s">
        <v>1639</v>
      </c>
      <c r="G116" s="212"/>
      <c r="H116" s="215">
        <v>2.7389999999999999</v>
      </c>
      <c r="I116" s="216"/>
      <c r="J116" s="212"/>
      <c r="K116" s="212"/>
      <c r="L116" s="217"/>
      <c r="M116" s="218"/>
      <c r="N116" s="219"/>
      <c r="O116" s="219"/>
      <c r="P116" s="219"/>
      <c r="Q116" s="219"/>
      <c r="R116" s="219"/>
      <c r="S116" s="219"/>
      <c r="T116" s="220"/>
      <c r="AT116" s="221" t="s">
        <v>210</v>
      </c>
      <c r="AU116" s="221" t="s">
        <v>86</v>
      </c>
      <c r="AV116" s="14" t="s">
        <v>86</v>
      </c>
      <c r="AW116" s="14" t="s">
        <v>37</v>
      </c>
      <c r="AX116" s="14" t="s">
        <v>77</v>
      </c>
      <c r="AY116" s="221" t="s">
        <v>197</v>
      </c>
    </row>
    <row r="117" spans="1:65" s="13" customFormat="1" ht="33.75">
      <c r="B117" s="201"/>
      <c r="C117" s="202"/>
      <c r="D117" s="194" t="s">
        <v>210</v>
      </c>
      <c r="E117" s="203" t="s">
        <v>19</v>
      </c>
      <c r="F117" s="204" t="s">
        <v>1640</v>
      </c>
      <c r="G117" s="202"/>
      <c r="H117" s="203" t="s">
        <v>19</v>
      </c>
      <c r="I117" s="205"/>
      <c r="J117" s="202"/>
      <c r="K117" s="202"/>
      <c r="L117" s="206"/>
      <c r="M117" s="207"/>
      <c r="N117" s="208"/>
      <c r="O117" s="208"/>
      <c r="P117" s="208"/>
      <c r="Q117" s="208"/>
      <c r="R117" s="208"/>
      <c r="S117" s="208"/>
      <c r="T117" s="209"/>
      <c r="AT117" s="210" t="s">
        <v>210</v>
      </c>
      <c r="AU117" s="210" t="s">
        <v>86</v>
      </c>
      <c r="AV117" s="13" t="s">
        <v>84</v>
      </c>
      <c r="AW117" s="13" t="s">
        <v>37</v>
      </c>
      <c r="AX117" s="13" t="s">
        <v>77</v>
      </c>
      <c r="AY117" s="210" t="s">
        <v>197</v>
      </c>
    </row>
    <row r="118" spans="1:65" s="14" customFormat="1" ht="11.25">
      <c r="B118" s="211"/>
      <c r="C118" s="212"/>
      <c r="D118" s="194" t="s">
        <v>210</v>
      </c>
      <c r="E118" s="213" t="s">
        <v>19</v>
      </c>
      <c r="F118" s="214" t="s">
        <v>1641</v>
      </c>
      <c r="G118" s="212"/>
      <c r="H118" s="215">
        <v>9.8759999999999994</v>
      </c>
      <c r="I118" s="216"/>
      <c r="J118" s="212"/>
      <c r="K118" s="212"/>
      <c r="L118" s="217"/>
      <c r="M118" s="218"/>
      <c r="N118" s="219"/>
      <c r="O118" s="219"/>
      <c r="P118" s="219"/>
      <c r="Q118" s="219"/>
      <c r="R118" s="219"/>
      <c r="S118" s="219"/>
      <c r="T118" s="220"/>
      <c r="AT118" s="221" t="s">
        <v>210</v>
      </c>
      <c r="AU118" s="221" t="s">
        <v>86</v>
      </c>
      <c r="AV118" s="14" t="s">
        <v>86</v>
      </c>
      <c r="AW118" s="14" t="s">
        <v>37</v>
      </c>
      <c r="AX118" s="14" t="s">
        <v>77</v>
      </c>
      <c r="AY118" s="221" t="s">
        <v>197</v>
      </c>
    </row>
    <row r="119" spans="1:65" s="16" customFormat="1" ht="11.25">
      <c r="B119" s="251"/>
      <c r="C119" s="252"/>
      <c r="D119" s="194" t="s">
        <v>210</v>
      </c>
      <c r="E119" s="253" t="s">
        <v>19</v>
      </c>
      <c r="F119" s="254" t="s">
        <v>661</v>
      </c>
      <c r="G119" s="252"/>
      <c r="H119" s="255">
        <v>12.615</v>
      </c>
      <c r="I119" s="256"/>
      <c r="J119" s="252"/>
      <c r="K119" s="252"/>
      <c r="L119" s="257"/>
      <c r="M119" s="258"/>
      <c r="N119" s="259"/>
      <c r="O119" s="259"/>
      <c r="P119" s="259"/>
      <c r="Q119" s="259"/>
      <c r="R119" s="259"/>
      <c r="S119" s="259"/>
      <c r="T119" s="260"/>
      <c r="AT119" s="261" t="s">
        <v>210</v>
      </c>
      <c r="AU119" s="261" t="s">
        <v>86</v>
      </c>
      <c r="AV119" s="16" t="s">
        <v>151</v>
      </c>
      <c r="AW119" s="16" t="s">
        <v>37</v>
      </c>
      <c r="AX119" s="16" t="s">
        <v>77</v>
      </c>
      <c r="AY119" s="261" t="s">
        <v>197</v>
      </c>
    </row>
    <row r="120" spans="1:65" s="14" customFormat="1" ht="22.5">
      <c r="B120" s="211"/>
      <c r="C120" s="212"/>
      <c r="D120" s="194" t="s">
        <v>210</v>
      </c>
      <c r="E120" s="213" t="s">
        <v>19</v>
      </c>
      <c r="F120" s="214" t="s">
        <v>1642</v>
      </c>
      <c r="G120" s="212"/>
      <c r="H120" s="215">
        <v>-0.79300000000000004</v>
      </c>
      <c r="I120" s="216"/>
      <c r="J120" s="212"/>
      <c r="K120" s="212"/>
      <c r="L120" s="217"/>
      <c r="M120" s="218"/>
      <c r="N120" s="219"/>
      <c r="O120" s="219"/>
      <c r="P120" s="219"/>
      <c r="Q120" s="219"/>
      <c r="R120" s="219"/>
      <c r="S120" s="219"/>
      <c r="T120" s="220"/>
      <c r="AT120" s="221" t="s">
        <v>210</v>
      </c>
      <c r="AU120" s="221" t="s">
        <v>86</v>
      </c>
      <c r="AV120" s="14" t="s">
        <v>86</v>
      </c>
      <c r="AW120" s="14" t="s">
        <v>37</v>
      </c>
      <c r="AX120" s="14" t="s">
        <v>77</v>
      </c>
      <c r="AY120" s="221" t="s">
        <v>197</v>
      </c>
    </row>
    <row r="121" spans="1:65" s="15" customFormat="1" ht="11.25">
      <c r="B121" s="223"/>
      <c r="C121" s="224"/>
      <c r="D121" s="194" t="s">
        <v>210</v>
      </c>
      <c r="E121" s="225" t="s">
        <v>19</v>
      </c>
      <c r="F121" s="226" t="s">
        <v>295</v>
      </c>
      <c r="G121" s="224"/>
      <c r="H121" s="227">
        <v>11.821999999999999</v>
      </c>
      <c r="I121" s="228"/>
      <c r="J121" s="224"/>
      <c r="K121" s="224"/>
      <c r="L121" s="229"/>
      <c r="M121" s="230"/>
      <c r="N121" s="231"/>
      <c r="O121" s="231"/>
      <c r="P121" s="231"/>
      <c r="Q121" s="231"/>
      <c r="R121" s="231"/>
      <c r="S121" s="231"/>
      <c r="T121" s="232"/>
      <c r="AT121" s="233" t="s">
        <v>210</v>
      </c>
      <c r="AU121" s="233" t="s">
        <v>86</v>
      </c>
      <c r="AV121" s="15" t="s">
        <v>204</v>
      </c>
      <c r="AW121" s="15" t="s">
        <v>37</v>
      </c>
      <c r="AX121" s="15" t="s">
        <v>84</v>
      </c>
      <c r="AY121" s="233" t="s">
        <v>197</v>
      </c>
    </row>
    <row r="122" spans="1:65" s="2" customFormat="1" ht="24.2" customHeight="1">
      <c r="A122" s="37"/>
      <c r="B122" s="38"/>
      <c r="C122" s="181" t="s">
        <v>204</v>
      </c>
      <c r="D122" s="181" t="s">
        <v>199</v>
      </c>
      <c r="E122" s="182" t="s">
        <v>515</v>
      </c>
      <c r="F122" s="183" t="s">
        <v>516</v>
      </c>
      <c r="G122" s="184" t="s">
        <v>259</v>
      </c>
      <c r="H122" s="185">
        <v>12.615</v>
      </c>
      <c r="I122" s="186"/>
      <c r="J122" s="187">
        <f>ROUND(I122*H122,2)</f>
        <v>0</v>
      </c>
      <c r="K122" s="183" t="s">
        <v>203</v>
      </c>
      <c r="L122" s="42"/>
      <c r="M122" s="188" t="s">
        <v>19</v>
      </c>
      <c r="N122" s="189" t="s">
        <v>48</v>
      </c>
      <c r="O122" s="67"/>
      <c r="P122" s="190">
        <f>O122*H122</f>
        <v>0</v>
      </c>
      <c r="Q122" s="190">
        <v>0</v>
      </c>
      <c r="R122" s="190">
        <f>Q122*H122</f>
        <v>0</v>
      </c>
      <c r="S122" s="190">
        <v>0</v>
      </c>
      <c r="T122" s="191">
        <f>S122*H122</f>
        <v>0</v>
      </c>
      <c r="U122" s="37"/>
      <c r="V122" s="37"/>
      <c r="W122" s="37"/>
      <c r="X122" s="37"/>
      <c r="Y122" s="37"/>
      <c r="Z122" s="37"/>
      <c r="AA122" s="37"/>
      <c r="AB122" s="37"/>
      <c r="AC122" s="37"/>
      <c r="AD122" s="37"/>
      <c r="AE122" s="37"/>
      <c r="AR122" s="192" t="s">
        <v>204</v>
      </c>
      <c r="AT122" s="192" t="s">
        <v>199</v>
      </c>
      <c r="AU122" s="192" t="s">
        <v>86</v>
      </c>
      <c r="AY122" s="20" t="s">
        <v>197</v>
      </c>
      <c r="BE122" s="193">
        <f>IF(N122="základní",J122,0)</f>
        <v>0</v>
      </c>
      <c r="BF122" s="193">
        <f>IF(N122="snížená",J122,0)</f>
        <v>0</v>
      </c>
      <c r="BG122" s="193">
        <f>IF(N122="zákl. přenesená",J122,0)</f>
        <v>0</v>
      </c>
      <c r="BH122" s="193">
        <f>IF(N122="sníž. přenesená",J122,0)</f>
        <v>0</v>
      </c>
      <c r="BI122" s="193">
        <f>IF(N122="nulová",J122,0)</f>
        <v>0</v>
      </c>
      <c r="BJ122" s="20" t="s">
        <v>84</v>
      </c>
      <c r="BK122" s="193">
        <f>ROUND(I122*H122,2)</f>
        <v>0</v>
      </c>
      <c r="BL122" s="20" t="s">
        <v>204</v>
      </c>
      <c r="BM122" s="192" t="s">
        <v>1644</v>
      </c>
    </row>
    <row r="123" spans="1:65" s="2" customFormat="1" ht="29.25">
      <c r="A123" s="37"/>
      <c r="B123" s="38"/>
      <c r="C123" s="39"/>
      <c r="D123" s="194" t="s">
        <v>206</v>
      </c>
      <c r="E123" s="39"/>
      <c r="F123" s="195" t="s">
        <v>518</v>
      </c>
      <c r="G123" s="39"/>
      <c r="H123" s="39"/>
      <c r="I123" s="196"/>
      <c r="J123" s="39"/>
      <c r="K123" s="39"/>
      <c r="L123" s="42"/>
      <c r="M123" s="197"/>
      <c r="N123" s="198"/>
      <c r="O123" s="67"/>
      <c r="P123" s="67"/>
      <c r="Q123" s="67"/>
      <c r="R123" s="67"/>
      <c r="S123" s="67"/>
      <c r="T123" s="68"/>
      <c r="U123" s="37"/>
      <c r="V123" s="37"/>
      <c r="W123" s="37"/>
      <c r="X123" s="37"/>
      <c r="Y123" s="37"/>
      <c r="Z123" s="37"/>
      <c r="AA123" s="37"/>
      <c r="AB123" s="37"/>
      <c r="AC123" s="37"/>
      <c r="AD123" s="37"/>
      <c r="AE123" s="37"/>
      <c r="AT123" s="20" t="s">
        <v>206</v>
      </c>
      <c r="AU123" s="20" t="s">
        <v>86</v>
      </c>
    </row>
    <row r="124" spans="1:65" s="2" customFormat="1" ht="11.25">
      <c r="A124" s="37"/>
      <c r="B124" s="38"/>
      <c r="C124" s="39"/>
      <c r="D124" s="199" t="s">
        <v>208</v>
      </c>
      <c r="E124" s="39"/>
      <c r="F124" s="200" t="s">
        <v>519</v>
      </c>
      <c r="G124" s="39"/>
      <c r="H124" s="39"/>
      <c r="I124" s="196"/>
      <c r="J124" s="39"/>
      <c r="K124" s="39"/>
      <c r="L124" s="42"/>
      <c r="M124" s="197"/>
      <c r="N124" s="198"/>
      <c r="O124" s="67"/>
      <c r="P124" s="67"/>
      <c r="Q124" s="67"/>
      <c r="R124" s="67"/>
      <c r="S124" s="67"/>
      <c r="T124" s="68"/>
      <c r="U124" s="37"/>
      <c r="V124" s="37"/>
      <c r="W124" s="37"/>
      <c r="X124" s="37"/>
      <c r="Y124" s="37"/>
      <c r="Z124" s="37"/>
      <c r="AA124" s="37"/>
      <c r="AB124" s="37"/>
      <c r="AC124" s="37"/>
      <c r="AD124" s="37"/>
      <c r="AE124" s="37"/>
      <c r="AT124" s="20" t="s">
        <v>208</v>
      </c>
      <c r="AU124" s="20" t="s">
        <v>86</v>
      </c>
    </row>
    <row r="125" spans="1:65" s="2" customFormat="1" ht="39">
      <c r="A125" s="37"/>
      <c r="B125" s="38"/>
      <c r="C125" s="39"/>
      <c r="D125" s="194" t="s">
        <v>252</v>
      </c>
      <c r="E125" s="39"/>
      <c r="F125" s="222" t="s">
        <v>520</v>
      </c>
      <c r="G125" s="39"/>
      <c r="H125" s="39"/>
      <c r="I125" s="196"/>
      <c r="J125" s="39"/>
      <c r="K125" s="39"/>
      <c r="L125" s="42"/>
      <c r="M125" s="197"/>
      <c r="N125" s="198"/>
      <c r="O125" s="67"/>
      <c r="P125" s="67"/>
      <c r="Q125" s="67"/>
      <c r="R125" s="67"/>
      <c r="S125" s="67"/>
      <c r="T125" s="68"/>
      <c r="U125" s="37"/>
      <c r="V125" s="37"/>
      <c r="W125" s="37"/>
      <c r="X125" s="37"/>
      <c r="Y125" s="37"/>
      <c r="Z125" s="37"/>
      <c r="AA125" s="37"/>
      <c r="AB125" s="37"/>
      <c r="AC125" s="37"/>
      <c r="AD125" s="37"/>
      <c r="AE125" s="37"/>
      <c r="AT125" s="20" t="s">
        <v>252</v>
      </c>
      <c r="AU125" s="20" t="s">
        <v>86</v>
      </c>
    </row>
    <row r="126" spans="1:65" s="13" customFormat="1" ht="22.5">
      <c r="B126" s="201"/>
      <c r="C126" s="202"/>
      <c r="D126" s="194" t="s">
        <v>210</v>
      </c>
      <c r="E126" s="203" t="s">
        <v>19</v>
      </c>
      <c r="F126" s="204" t="s">
        <v>1484</v>
      </c>
      <c r="G126" s="202"/>
      <c r="H126" s="203" t="s">
        <v>19</v>
      </c>
      <c r="I126" s="205"/>
      <c r="J126" s="202"/>
      <c r="K126" s="202"/>
      <c r="L126" s="206"/>
      <c r="M126" s="207"/>
      <c r="N126" s="208"/>
      <c r="O126" s="208"/>
      <c r="P126" s="208"/>
      <c r="Q126" s="208"/>
      <c r="R126" s="208"/>
      <c r="S126" s="208"/>
      <c r="T126" s="209"/>
      <c r="AT126" s="210" t="s">
        <v>210</v>
      </c>
      <c r="AU126" s="210" t="s">
        <v>86</v>
      </c>
      <c r="AV126" s="13" t="s">
        <v>84</v>
      </c>
      <c r="AW126" s="13" t="s">
        <v>37</v>
      </c>
      <c r="AX126" s="13" t="s">
        <v>77</v>
      </c>
      <c r="AY126" s="210" t="s">
        <v>197</v>
      </c>
    </row>
    <row r="127" spans="1:65" s="13" customFormat="1" ht="22.5">
      <c r="B127" s="201"/>
      <c r="C127" s="202"/>
      <c r="D127" s="194" t="s">
        <v>210</v>
      </c>
      <c r="E127" s="203" t="s">
        <v>19</v>
      </c>
      <c r="F127" s="204" t="s">
        <v>1645</v>
      </c>
      <c r="G127" s="202"/>
      <c r="H127" s="203" t="s">
        <v>19</v>
      </c>
      <c r="I127" s="205"/>
      <c r="J127" s="202"/>
      <c r="K127" s="202"/>
      <c r="L127" s="206"/>
      <c r="M127" s="207"/>
      <c r="N127" s="208"/>
      <c r="O127" s="208"/>
      <c r="P127" s="208"/>
      <c r="Q127" s="208"/>
      <c r="R127" s="208"/>
      <c r="S127" s="208"/>
      <c r="T127" s="209"/>
      <c r="AT127" s="210" t="s">
        <v>210</v>
      </c>
      <c r="AU127" s="210" t="s">
        <v>86</v>
      </c>
      <c r="AV127" s="13" t="s">
        <v>84</v>
      </c>
      <c r="AW127" s="13" t="s">
        <v>37</v>
      </c>
      <c r="AX127" s="13" t="s">
        <v>77</v>
      </c>
      <c r="AY127" s="210" t="s">
        <v>197</v>
      </c>
    </row>
    <row r="128" spans="1:65" s="14" customFormat="1" ht="11.25">
      <c r="B128" s="211"/>
      <c r="C128" s="212"/>
      <c r="D128" s="194" t="s">
        <v>210</v>
      </c>
      <c r="E128" s="213" t="s">
        <v>19</v>
      </c>
      <c r="F128" s="214" t="s">
        <v>1639</v>
      </c>
      <c r="G128" s="212"/>
      <c r="H128" s="215">
        <v>2.7389999999999999</v>
      </c>
      <c r="I128" s="216"/>
      <c r="J128" s="212"/>
      <c r="K128" s="212"/>
      <c r="L128" s="217"/>
      <c r="M128" s="218"/>
      <c r="N128" s="219"/>
      <c r="O128" s="219"/>
      <c r="P128" s="219"/>
      <c r="Q128" s="219"/>
      <c r="R128" s="219"/>
      <c r="S128" s="219"/>
      <c r="T128" s="220"/>
      <c r="AT128" s="221" t="s">
        <v>210</v>
      </c>
      <c r="AU128" s="221" t="s">
        <v>86</v>
      </c>
      <c r="AV128" s="14" t="s">
        <v>86</v>
      </c>
      <c r="AW128" s="14" t="s">
        <v>37</v>
      </c>
      <c r="AX128" s="14" t="s">
        <v>77</v>
      </c>
      <c r="AY128" s="221" t="s">
        <v>197</v>
      </c>
    </row>
    <row r="129" spans="1:65" s="13" customFormat="1" ht="33.75">
      <c r="B129" s="201"/>
      <c r="C129" s="202"/>
      <c r="D129" s="194" t="s">
        <v>210</v>
      </c>
      <c r="E129" s="203" t="s">
        <v>19</v>
      </c>
      <c r="F129" s="204" t="s">
        <v>1646</v>
      </c>
      <c r="G129" s="202"/>
      <c r="H129" s="203" t="s">
        <v>19</v>
      </c>
      <c r="I129" s="205"/>
      <c r="J129" s="202"/>
      <c r="K129" s="202"/>
      <c r="L129" s="206"/>
      <c r="M129" s="207"/>
      <c r="N129" s="208"/>
      <c r="O129" s="208"/>
      <c r="P129" s="208"/>
      <c r="Q129" s="208"/>
      <c r="R129" s="208"/>
      <c r="S129" s="208"/>
      <c r="T129" s="209"/>
      <c r="AT129" s="210" t="s">
        <v>210</v>
      </c>
      <c r="AU129" s="210" t="s">
        <v>86</v>
      </c>
      <c r="AV129" s="13" t="s">
        <v>84</v>
      </c>
      <c r="AW129" s="13" t="s">
        <v>37</v>
      </c>
      <c r="AX129" s="13" t="s">
        <v>77</v>
      </c>
      <c r="AY129" s="210" t="s">
        <v>197</v>
      </c>
    </row>
    <row r="130" spans="1:65" s="14" customFormat="1" ht="11.25">
      <c r="B130" s="211"/>
      <c r="C130" s="212"/>
      <c r="D130" s="194" t="s">
        <v>210</v>
      </c>
      <c r="E130" s="213" t="s">
        <v>19</v>
      </c>
      <c r="F130" s="214" t="s">
        <v>1641</v>
      </c>
      <c r="G130" s="212"/>
      <c r="H130" s="215">
        <v>9.8759999999999994</v>
      </c>
      <c r="I130" s="216"/>
      <c r="J130" s="212"/>
      <c r="K130" s="212"/>
      <c r="L130" s="217"/>
      <c r="M130" s="218"/>
      <c r="N130" s="219"/>
      <c r="O130" s="219"/>
      <c r="P130" s="219"/>
      <c r="Q130" s="219"/>
      <c r="R130" s="219"/>
      <c r="S130" s="219"/>
      <c r="T130" s="220"/>
      <c r="AT130" s="221" t="s">
        <v>210</v>
      </c>
      <c r="AU130" s="221" t="s">
        <v>86</v>
      </c>
      <c r="AV130" s="14" t="s">
        <v>86</v>
      </c>
      <c r="AW130" s="14" t="s">
        <v>37</v>
      </c>
      <c r="AX130" s="14" t="s">
        <v>77</v>
      </c>
      <c r="AY130" s="221" t="s">
        <v>197</v>
      </c>
    </row>
    <row r="131" spans="1:65" s="15" customFormat="1" ht="11.25">
      <c r="B131" s="223"/>
      <c r="C131" s="224"/>
      <c r="D131" s="194" t="s">
        <v>210</v>
      </c>
      <c r="E131" s="225" t="s">
        <v>19</v>
      </c>
      <c r="F131" s="226" t="s">
        <v>295</v>
      </c>
      <c r="G131" s="224"/>
      <c r="H131" s="227">
        <v>12.615</v>
      </c>
      <c r="I131" s="228"/>
      <c r="J131" s="224"/>
      <c r="K131" s="224"/>
      <c r="L131" s="229"/>
      <c r="M131" s="230"/>
      <c r="N131" s="231"/>
      <c r="O131" s="231"/>
      <c r="P131" s="231"/>
      <c r="Q131" s="231"/>
      <c r="R131" s="231"/>
      <c r="S131" s="231"/>
      <c r="T131" s="232"/>
      <c r="AT131" s="233" t="s">
        <v>210</v>
      </c>
      <c r="AU131" s="233" t="s">
        <v>86</v>
      </c>
      <c r="AV131" s="15" t="s">
        <v>204</v>
      </c>
      <c r="AW131" s="15" t="s">
        <v>37</v>
      </c>
      <c r="AX131" s="15" t="s">
        <v>84</v>
      </c>
      <c r="AY131" s="233" t="s">
        <v>197</v>
      </c>
    </row>
    <row r="132" spans="1:65" s="2" customFormat="1" ht="16.5" customHeight="1">
      <c r="A132" s="37"/>
      <c r="B132" s="38"/>
      <c r="C132" s="237" t="s">
        <v>237</v>
      </c>
      <c r="D132" s="237" t="s">
        <v>452</v>
      </c>
      <c r="E132" s="238" t="s">
        <v>1647</v>
      </c>
      <c r="F132" s="239" t="s">
        <v>1648</v>
      </c>
      <c r="G132" s="240" t="s">
        <v>323</v>
      </c>
      <c r="H132" s="241">
        <v>1.3480000000000001</v>
      </c>
      <c r="I132" s="242"/>
      <c r="J132" s="243">
        <f>ROUND(I132*H132,2)</f>
        <v>0</v>
      </c>
      <c r="K132" s="239" t="s">
        <v>969</v>
      </c>
      <c r="L132" s="244"/>
      <c r="M132" s="245" t="s">
        <v>19</v>
      </c>
      <c r="N132" s="246" t="s">
        <v>48</v>
      </c>
      <c r="O132" s="67"/>
      <c r="P132" s="190">
        <f>O132*H132</f>
        <v>0</v>
      </c>
      <c r="Q132" s="190">
        <v>0</v>
      </c>
      <c r="R132" s="190">
        <f>Q132*H132</f>
        <v>0</v>
      </c>
      <c r="S132" s="190">
        <v>0</v>
      </c>
      <c r="T132" s="191">
        <f>S132*H132</f>
        <v>0</v>
      </c>
      <c r="U132" s="37"/>
      <c r="V132" s="37"/>
      <c r="W132" s="37"/>
      <c r="X132" s="37"/>
      <c r="Y132" s="37"/>
      <c r="Z132" s="37"/>
      <c r="AA132" s="37"/>
      <c r="AB132" s="37"/>
      <c r="AC132" s="37"/>
      <c r="AD132" s="37"/>
      <c r="AE132" s="37"/>
      <c r="AR132" s="192" t="s">
        <v>265</v>
      </c>
      <c r="AT132" s="192" t="s">
        <v>452</v>
      </c>
      <c r="AU132" s="192" t="s">
        <v>86</v>
      </c>
      <c r="AY132" s="20" t="s">
        <v>197</v>
      </c>
      <c r="BE132" s="193">
        <f>IF(N132="základní",J132,0)</f>
        <v>0</v>
      </c>
      <c r="BF132" s="193">
        <f>IF(N132="snížená",J132,0)</f>
        <v>0</v>
      </c>
      <c r="BG132" s="193">
        <f>IF(N132="zákl. přenesená",J132,0)</f>
        <v>0</v>
      </c>
      <c r="BH132" s="193">
        <f>IF(N132="sníž. přenesená",J132,0)</f>
        <v>0</v>
      </c>
      <c r="BI132" s="193">
        <f>IF(N132="nulová",J132,0)</f>
        <v>0</v>
      </c>
      <c r="BJ132" s="20" t="s">
        <v>84</v>
      </c>
      <c r="BK132" s="193">
        <f>ROUND(I132*H132,2)</f>
        <v>0</v>
      </c>
      <c r="BL132" s="20" t="s">
        <v>204</v>
      </c>
      <c r="BM132" s="192" t="s">
        <v>1649</v>
      </c>
    </row>
    <row r="133" spans="1:65" s="2" customFormat="1" ht="11.25">
      <c r="A133" s="37"/>
      <c r="B133" s="38"/>
      <c r="C133" s="39"/>
      <c r="D133" s="194" t="s">
        <v>206</v>
      </c>
      <c r="E133" s="39"/>
      <c r="F133" s="195" t="s">
        <v>1648</v>
      </c>
      <c r="G133" s="39"/>
      <c r="H133" s="39"/>
      <c r="I133" s="196"/>
      <c r="J133" s="39"/>
      <c r="K133" s="39"/>
      <c r="L133" s="42"/>
      <c r="M133" s="197"/>
      <c r="N133" s="198"/>
      <c r="O133" s="67"/>
      <c r="P133" s="67"/>
      <c r="Q133" s="67"/>
      <c r="R133" s="67"/>
      <c r="S133" s="67"/>
      <c r="T133" s="68"/>
      <c r="U133" s="37"/>
      <c r="V133" s="37"/>
      <c r="W133" s="37"/>
      <c r="X133" s="37"/>
      <c r="Y133" s="37"/>
      <c r="Z133" s="37"/>
      <c r="AA133" s="37"/>
      <c r="AB133" s="37"/>
      <c r="AC133" s="37"/>
      <c r="AD133" s="37"/>
      <c r="AE133" s="37"/>
      <c r="AT133" s="20" t="s">
        <v>206</v>
      </c>
      <c r="AU133" s="20" t="s">
        <v>86</v>
      </c>
    </row>
    <row r="134" spans="1:65" s="13" customFormat="1" ht="22.5">
      <c r="B134" s="201"/>
      <c r="C134" s="202"/>
      <c r="D134" s="194" t="s">
        <v>210</v>
      </c>
      <c r="E134" s="203" t="s">
        <v>19</v>
      </c>
      <c r="F134" s="204" t="s">
        <v>1650</v>
      </c>
      <c r="G134" s="202"/>
      <c r="H134" s="203" t="s">
        <v>19</v>
      </c>
      <c r="I134" s="205"/>
      <c r="J134" s="202"/>
      <c r="K134" s="202"/>
      <c r="L134" s="206"/>
      <c r="M134" s="207"/>
      <c r="N134" s="208"/>
      <c r="O134" s="208"/>
      <c r="P134" s="208"/>
      <c r="Q134" s="208"/>
      <c r="R134" s="208"/>
      <c r="S134" s="208"/>
      <c r="T134" s="209"/>
      <c r="AT134" s="210" t="s">
        <v>210</v>
      </c>
      <c r="AU134" s="210" t="s">
        <v>86</v>
      </c>
      <c r="AV134" s="13" t="s">
        <v>84</v>
      </c>
      <c r="AW134" s="13" t="s">
        <v>37</v>
      </c>
      <c r="AX134" s="13" t="s">
        <v>77</v>
      </c>
      <c r="AY134" s="210" t="s">
        <v>197</v>
      </c>
    </row>
    <row r="135" spans="1:65" s="13" customFormat="1" ht="11.25">
      <c r="B135" s="201"/>
      <c r="C135" s="202"/>
      <c r="D135" s="194" t="s">
        <v>210</v>
      </c>
      <c r="E135" s="203" t="s">
        <v>19</v>
      </c>
      <c r="F135" s="204" t="s">
        <v>1651</v>
      </c>
      <c r="G135" s="202"/>
      <c r="H135" s="203" t="s">
        <v>19</v>
      </c>
      <c r="I135" s="205"/>
      <c r="J135" s="202"/>
      <c r="K135" s="202"/>
      <c r="L135" s="206"/>
      <c r="M135" s="207"/>
      <c r="N135" s="208"/>
      <c r="O135" s="208"/>
      <c r="P135" s="208"/>
      <c r="Q135" s="208"/>
      <c r="R135" s="208"/>
      <c r="S135" s="208"/>
      <c r="T135" s="209"/>
      <c r="AT135" s="210" t="s">
        <v>210</v>
      </c>
      <c r="AU135" s="210" t="s">
        <v>86</v>
      </c>
      <c r="AV135" s="13" t="s">
        <v>84</v>
      </c>
      <c r="AW135" s="13" t="s">
        <v>37</v>
      </c>
      <c r="AX135" s="13" t="s">
        <v>77</v>
      </c>
      <c r="AY135" s="210" t="s">
        <v>197</v>
      </c>
    </row>
    <row r="136" spans="1:65" s="14" customFormat="1" ht="11.25">
      <c r="B136" s="211"/>
      <c r="C136" s="212"/>
      <c r="D136" s="194" t="s">
        <v>210</v>
      </c>
      <c r="E136" s="213" t="s">
        <v>19</v>
      </c>
      <c r="F136" s="214" t="s">
        <v>1652</v>
      </c>
      <c r="G136" s="212"/>
      <c r="H136" s="215">
        <v>1.3480000000000001</v>
      </c>
      <c r="I136" s="216"/>
      <c r="J136" s="212"/>
      <c r="K136" s="212"/>
      <c r="L136" s="217"/>
      <c r="M136" s="218"/>
      <c r="N136" s="219"/>
      <c r="O136" s="219"/>
      <c r="P136" s="219"/>
      <c r="Q136" s="219"/>
      <c r="R136" s="219"/>
      <c r="S136" s="219"/>
      <c r="T136" s="220"/>
      <c r="AT136" s="221" t="s">
        <v>210</v>
      </c>
      <c r="AU136" s="221" t="s">
        <v>86</v>
      </c>
      <c r="AV136" s="14" t="s">
        <v>86</v>
      </c>
      <c r="AW136" s="14" t="s">
        <v>37</v>
      </c>
      <c r="AX136" s="14" t="s">
        <v>84</v>
      </c>
      <c r="AY136" s="221" t="s">
        <v>197</v>
      </c>
    </row>
    <row r="137" spans="1:65" s="12" customFormat="1" ht="22.9" customHeight="1">
      <c r="B137" s="165"/>
      <c r="C137" s="166"/>
      <c r="D137" s="167" t="s">
        <v>76</v>
      </c>
      <c r="E137" s="179" t="s">
        <v>347</v>
      </c>
      <c r="F137" s="179" t="s">
        <v>523</v>
      </c>
      <c r="G137" s="166"/>
      <c r="H137" s="166"/>
      <c r="I137" s="169"/>
      <c r="J137" s="180">
        <f>BK137</f>
        <v>0</v>
      </c>
      <c r="K137" s="166"/>
      <c r="L137" s="171"/>
      <c r="M137" s="172"/>
      <c r="N137" s="173"/>
      <c r="O137" s="173"/>
      <c r="P137" s="174">
        <f>SUM(P138:P237)</f>
        <v>0</v>
      </c>
      <c r="Q137" s="173"/>
      <c r="R137" s="174">
        <f>SUM(R138:R237)</f>
        <v>36.497</v>
      </c>
      <c r="S137" s="173"/>
      <c r="T137" s="175">
        <f>SUM(T138:T237)</f>
        <v>0</v>
      </c>
      <c r="AR137" s="176" t="s">
        <v>84</v>
      </c>
      <c r="AT137" s="177" t="s">
        <v>76</v>
      </c>
      <c r="AU137" s="177" t="s">
        <v>84</v>
      </c>
      <c r="AY137" s="176" t="s">
        <v>197</v>
      </c>
      <c r="BK137" s="178">
        <f>SUM(BK138:BK237)</f>
        <v>0</v>
      </c>
    </row>
    <row r="138" spans="1:65" s="2" customFormat="1" ht="37.9" customHeight="1">
      <c r="A138" s="37"/>
      <c r="B138" s="38"/>
      <c r="C138" s="181" t="s">
        <v>246</v>
      </c>
      <c r="D138" s="181" t="s">
        <v>199</v>
      </c>
      <c r="E138" s="182" t="s">
        <v>524</v>
      </c>
      <c r="F138" s="183" t="s">
        <v>525</v>
      </c>
      <c r="G138" s="184" t="s">
        <v>202</v>
      </c>
      <c r="H138" s="185">
        <v>117</v>
      </c>
      <c r="I138" s="186"/>
      <c r="J138" s="187">
        <f>ROUND(I138*H138,2)</f>
        <v>0</v>
      </c>
      <c r="K138" s="183" t="s">
        <v>203</v>
      </c>
      <c r="L138" s="42"/>
      <c r="M138" s="188" t="s">
        <v>19</v>
      </c>
      <c r="N138" s="189" t="s">
        <v>48</v>
      </c>
      <c r="O138" s="67"/>
      <c r="P138" s="190">
        <f>O138*H138</f>
        <v>0</v>
      </c>
      <c r="Q138" s="190">
        <v>0</v>
      </c>
      <c r="R138" s="190">
        <f>Q138*H138</f>
        <v>0</v>
      </c>
      <c r="S138" s="190">
        <v>0</v>
      </c>
      <c r="T138" s="191">
        <f>S138*H138</f>
        <v>0</v>
      </c>
      <c r="U138" s="37"/>
      <c r="V138" s="37"/>
      <c r="W138" s="37"/>
      <c r="X138" s="37"/>
      <c r="Y138" s="37"/>
      <c r="Z138" s="37"/>
      <c r="AA138" s="37"/>
      <c r="AB138" s="37"/>
      <c r="AC138" s="37"/>
      <c r="AD138" s="37"/>
      <c r="AE138" s="37"/>
      <c r="AR138" s="192" t="s">
        <v>204</v>
      </c>
      <c r="AT138" s="192" t="s">
        <v>199</v>
      </c>
      <c r="AU138" s="192" t="s">
        <v>86</v>
      </c>
      <c r="AY138" s="20" t="s">
        <v>197</v>
      </c>
      <c r="BE138" s="193">
        <f>IF(N138="základní",J138,0)</f>
        <v>0</v>
      </c>
      <c r="BF138" s="193">
        <f>IF(N138="snížená",J138,0)</f>
        <v>0</v>
      </c>
      <c r="BG138" s="193">
        <f>IF(N138="zákl. přenesená",J138,0)</f>
        <v>0</v>
      </c>
      <c r="BH138" s="193">
        <f>IF(N138="sníž. přenesená",J138,0)</f>
        <v>0</v>
      </c>
      <c r="BI138" s="193">
        <f>IF(N138="nulová",J138,0)</f>
        <v>0</v>
      </c>
      <c r="BJ138" s="20" t="s">
        <v>84</v>
      </c>
      <c r="BK138" s="193">
        <f>ROUND(I138*H138,2)</f>
        <v>0</v>
      </c>
      <c r="BL138" s="20" t="s">
        <v>204</v>
      </c>
      <c r="BM138" s="192" t="s">
        <v>1332</v>
      </c>
    </row>
    <row r="139" spans="1:65" s="2" customFormat="1" ht="29.25">
      <c r="A139" s="37"/>
      <c r="B139" s="38"/>
      <c r="C139" s="39"/>
      <c r="D139" s="194" t="s">
        <v>206</v>
      </c>
      <c r="E139" s="39"/>
      <c r="F139" s="195" t="s">
        <v>527</v>
      </c>
      <c r="G139" s="39"/>
      <c r="H139" s="39"/>
      <c r="I139" s="196"/>
      <c r="J139" s="39"/>
      <c r="K139" s="39"/>
      <c r="L139" s="42"/>
      <c r="M139" s="197"/>
      <c r="N139" s="198"/>
      <c r="O139" s="67"/>
      <c r="P139" s="67"/>
      <c r="Q139" s="67"/>
      <c r="R139" s="67"/>
      <c r="S139" s="67"/>
      <c r="T139" s="68"/>
      <c r="U139" s="37"/>
      <c r="V139" s="37"/>
      <c r="W139" s="37"/>
      <c r="X139" s="37"/>
      <c r="Y139" s="37"/>
      <c r="Z139" s="37"/>
      <c r="AA139" s="37"/>
      <c r="AB139" s="37"/>
      <c r="AC139" s="37"/>
      <c r="AD139" s="37"/>
      <c r="AE139" s="37"/>
      <c r="AT139" s="20" t="s">
        <v>206</v>
      </c>
      <c r="AU139" s="20" t="s">
        <v>86</v>
      </c>
    </row>
    <row r="140" spans="1:65" s="2" customFormat="1" ht="11.25">
      <c r="A140" s="37"/>
      <c r="B140" s="38"/>
      <c r="C140" s="39"/>
      <c r="D140" s="199" t="s">
        <v>208</v>
      </c>
      <c r="E140" s="39"/>
      <c r="F140" s="200" t="s">
        <v>528</v>
      </c>
      <c r="G140" s="39"/>
      <c r="H140" s="39"/>
      <c r="I140" s="196"/>
      <c r="J140" s="39"/>
      <c r="K140" s="39"/>
      <c r="L140" s="42"/>
      <c r="M140" s="197"/>
      <c r="N140" s="198"/>
      <c r="O140" s="67"/>
      <c r="P140" s="67"/>
      <c r="Q140" s="67"/>
      <c r="R140" s="67"/>
      <c r="S140" s="67"/>
      <c r="T140" s="68"/>
      <c r="U140" s="37"/>
      <c r="V140" s="37"/>
      <c r="W140" s="37"/>
      <c r="X140" s="37"/>
      <c r="Y140" s="37"/>
      <c r="Z140" s="37"/>
      <c r="AA140" s="37"/>
      <c r="AB140" s="37"/>
      <c r="AC140" s="37"/>
      <c r="AD140" s="37"/>
      <c r="AE140" s="37"/>
      <c r="AT140" s="20" t="s">
        <v>208</v>
      </c>
      <c r="AU140" s="20" t="s">
        <v>86</v>
      </c>
    </row>
    <row r="141" spans="1:65" s="13" customFormat="1" ht="22.5">
      <c r="B141" s="201"/>
      <c r="C141" s="202"/>
      <c r="D141" s="194" t="s">
        <v>210</v>
      </c>
      <c r="E141" s="203" t="s">
        <v>19</v>
      </c>
      <c r="F141" s="204" t="s">
        <v>1333</v>
      </c>
      <c r="G141" s="202"/>
      <c r="H141" s="203" t="s">
        <v>19</v>
      </c>
      <c r="I141" s="205"/>
      <c r="J141" s="202"/>
      <c r="K141" s="202"/>
      <c r="L141" s="206"/>
      <c r="M141" s="207"/>
      <c r="N141" s="208"/>
      <c r="O141" s="208"/>
      <c r="P141" s="208"/>
      <c r="Q141" s="208"/>
      <c r="R141" s="208"/>
      <c r="S141" s="208"/>
      <c r="T141" s="209"/>
      <c r="AT141" s="210" t="s">
        <v>210</v>
      </c>
      <c r="AU141" s="210" t="s">
        <v>86</v>
      </c>
      <c r="AV141" s="13" t="s">
        <v>84</v>
      </c>
      <c r="AW141" s="13" t="s">
        <v>37</v>
      </c>
      <c r="AX141" s="13" t="s">
        <v>77</v>
      </c>
      <c r="AY141" s="210" t="s">
        <v>197</v>
      </c>
    </row>
    <row r="142" spans="1:65" s="14" customFormat="1" ht="11.25">
      <c r="B142" s="211"/>
      <c r="C142" s="212"/>
      <c r="D142" s="194" t="s">
        <v>210</v>
      </c>
      <c r="E142" s="213" t="s">
        <v>19</v>
      </c>
      <c r="F142" s="214" t="s">
        <v>1636</v>
      </c>
      <c r="G142" s="212"/>
      <c r="H142" s="215">
        <v>117</v>
      </c>
      <c r="I142" s="216"/>
      <c r="J142" s="212"/>
      <c r="K142" s="212"/>
      <c r="L142" s="217"/>
      <c r="M142" s="218"/>
      <c r="N142" s="219"/>
      <c r="O142" s="219"/>
      <c r="P142" s="219"/>
      <c r="Q142" s="219"/>
      <c r="R142" s="219"/>
      <c r="S142" s="219"/>
      <c r="T142" s="220"/>
      <c r="AT142" s="221" t="s">
        <v>210</v>
      </c>
      <c r="AU142" s="221" t="s">
        <v>86</v>
      </c>
      <c r="AV142" s="14" t="s">
        <v>86</v>
      </c>
      <c r="AW142" s="14" t="s">
        <v>37</v>
      </c>
      <c r="AX142" s="14" t="s">
        <v>84</v>
      </c>
      <c r="AY142" s="221" t="s">
        <v>197</v>
      </c>
    </row>
    <row r="143" spans="1:65" s="2" customFormat="1" ht="24.2" customHeight="1">
      <c r="A143" s="37"/>
      <c r="B143" s="38"/>
      <c r="C143" s="181" t="s">
        <v>256</v>
      </c>
      <c r="D143" s="181" t="s">
        <v>199</v>
      </c>
      <c r="E143" s="182" t="s">
        <v>1334</v>
      </c>
      <c r="F143" s="183" t="s">
        <v>1335</v>
      </c>
      <c r="G143" s="184" t="s">
        <v>202</v>
      </c>
      <c r="H143" s="185">
        <v>117</v>
      </c>
      <c r="I143" s="186"/>
      <c r="J143" s="187">
        <f>ROUND(I143*H143,2)</f>
        <v>0</v>
      </c>
      <c r="K143" s="183" t="s">
        <v>469</v>
      </c>
      <c r="L143" s="42"/>
      <c r="M143" s="188" t="s">
        <v>19</v>
      </c>
      <c r="N143" s="189" t="s">
        <v>48</v>
      </c>
      <c r="O143" s="67"/>
      <c r="P143" s="190">
        <f>O143*H143</f>
        <v>0</v>
      </c>
      <c r="Q143" s="190">
        <v>0</v>
      </c>
      <c r="R143" s="190">
        <f>Q143*H143</f>
        <v>0</v>
      </c>
      <c r="S143" s="190">
        <v>0</v>
      </c>
      <c r="T143" s="191">
        <f>S143*H143</f>
        <v>0</v>
      </c>
      <c r="U143" s="37"/>
      <c r="V143" s="37"/>
      <c r="W143" s="37"/>
      <c r="X143" s="37"/>
      <c r="Y143" s="37"/>
      <c r="Z143" s="37"/>
      <c r="AA143" s="37"/>
      <c r="AB143" s="37"/>
      <c r="AC143" s="37"/>
      <c r="AD143" s="37"/>
      <c r="AE143" s="37"/>
      <c r="AR143" s="192" t="s">
        <v>204</v>
      </c>
      <c r="AT143" s="192" t="s">
        <v>199</v>
      </c>
      <c r="AU143" s="192" t="s">
        <v>86</v>
      </c>
      <c r="AY143" s="20" t="s">
        <v>197</v>
      </c>
      <c r="BE143" s="193">
        <f>IF(N143="základní",J143,0)</f>
        <v>0</v>
      </c>
      <c r="BF143" s="193">
        <f>IF(N143="snížená",J143,0)</f>
        <v>0</v>
      </c>
      <c r="BG143" s="193">
        <f>IF(N143="zákl. přenesená",J143,0)</f>
        <v>0</v>
      </c>
      <c r="BH143" s="193">
        <f>IF(N143="sníž. přenesená",J143,0)</f>
        <v>0</v>
      </c>
      <c r="BI143" s="193">
        <f>IF(N143="nulová",J143,0)</f>
        <v>0</v>
      </c>
      <c r="BJ143" s="20" t="s">
        <v>84</v>
      </c>
      <c r="BK143" s="193">
        <f>ROUND(I143*H143,2)</f>
        <v>0</v>
      </c>
      <c r="BL143" s="20" t="s">
        <v>204</v>
      </c>
      <c r="BM143" s="192" t="s">
        <v>1336</v>
      </c>
    </row>
    <row r="144" spans="1:65" s="2" customFormat="1" ht="19.5">
      <c r="A144" s="37"/>
      <c r="B144" s="38"/>
      <c r="C144" s="39"/>
      <c r="D144" s="194" t="s">
        <v>206</v>
      </c>
      <c r="E144" s="39"/>
      <c r="F144" s="195" t="s">
        <v>1335</v>
      </c>
      <c r="G144" s="39"/>
      <c r="H144" s="39"/>
      <c r="I144" s="196"/>
      <c r="J144" s="39"/>
      <c r="K144" s="39"/>
      <c r="L144" s="42"/>
      <c r="M144" s="197"/>
      <c r="N144" s="198"/>
      <c r="O144" s="67"/>
      <c r="P144" s="67"/>
      <c r="Q144" s="67"/>
      <c r="R144" s="67"/>
      <c r="S144" s="67"/>
      <c r="T144" s="68"/>
      <c r="U144" s="37"/>
      <c r="V144" s="37"/>
      <c r="W144" s="37"/>
      <c r="X144" s="37"/>
      <c r="Y144" s="37"/>
      <c r="Z144" s="37"/>
      <c r="AA144" s="37"/>
      <c r="AB144" s="37"/>
      <c r="AC144" s="37"/>
      <c r="AD144" s="37"/>
      <c r="AE144" s="37"/>
      <c r="AT144" s="20" t="s">
        <v>206</v>
      </c>
      <c r="AU144" s="20" t="s">
        <v>86</v>
      </c>
    </row>
    <row r="145" spans="1:65" s="13" customFormat="1" ht="22.5">
      <c r="B145" s="201"/>
      <c r="C145" s="202"/>
      <c r="D145" s="194" t="s">
        <v>210</v>
      </c>
      <c r="E145" s="203" t="s">
        <v>19</v>
      </c>
      <c r="F145" s="204" t="s">
        <v>1653</v>
      </c>
      <c r="G145" s="202"/>
      <c r="H145" s="203" t="s">
        <v>19</v>
      </c>
      <c r="I145" s="205"/>
      <c r="J145" s="202"/>
      <c r="K145" s="202"/>
      <c r="L145" s="206"/>
      <c r="M145" s="207"/>
      <c r="N145" s="208"/>
      <c r="O145" s="208"/>
      <c r="P145" s="208"/>
      <c r="Q145" s="208"/>
      <c r="R145" s="208"/>
      <c r="S145" s="208"/>
      <c r="T145" s="209"/>
      <c r="AT145" s="210" t="s">
        <v>210</v>
      </c>
      <c r="AU145" s="210" t="s">
        <v>86</v>
      </c>
      <c r="AV145" s="13" t="s">
        <v>84</v>
      </c>
      <c r="AW145" s="13" t="s">
        <v>37</v>
      </c>
      <c r="AX145" s="13" t="s">
        <v>77</v>
      </c>
      <c r="AY145" s="210" t="s">
        <v>197</v>
      </c>
    </row>
    <row r="146" spans="1:65" s="14" customFormat="1" ht="11.25">
      <c r="B146" s="211"/>
      <c r="C146" s="212"/>
      <c r="D146" s="194" t="s">
        <v>210</v>
      </c>
      <c r="E146" s="213" t="s">
        <v>19</v>
      </c>
      <c r="F146" s="214" t="s">
        <v>1636</v>
      </c>
      <c r="G146" s="212"/>
      <c r="H146" s="215">
        <v>117</v>
      </c>
      <c r="I146" s="216"/>
      <c r="J146" s="212"/>
      <c r="K146" s="212"/>
      <c r="L146" s="217"/>
      <c r="M146" s="218"/>
      <c r="N146" s="219"/>
      <c r="O146" s="219"/>
      <c r="P146" s="219"/>
      <c r="Q146" s="219"/>
      <c r="R146" s="219"/>
      <c r="S146" s="219"/>
      <c r="T146" s="220"/>
      <c r="AT146" s="221" t="s">
        <v>210</v>
      </c>
      <c r="AU146" s="221" t="s">
        <v>86</v>
      </c>
      <c r="AV146" s="14" t="s">
        <v>86</v>
      </c>
      <c r="AW146" s="14" t="s">
        <v>37</v>
      </c>
      <c r="AX146" s="14" t="s">
        <v>84</v>
      </c>
      <c r="AY146" s="221" t="s">
        <v>197</v>
      </c>
    </row>
    <row r="147" spans="1:65" s="2" customFormat="1" ht="16.5" customHeight="1">
      <c r="A147" s="37"/>
      <c r="B147" s="38"/>
      <c r="C147" s="237" t="s">
        <v>265</v>
      </c>
      <c r="D147" s="237" t="s">
        <v>452</v>
      </c>
      <c r="E147" s="238" t="s">
        <v>1338</v>
      </c>
      <c r="F147" s="239" t="s">
        <v>1339</v>
      </c>
      <c r="G147" s="240" t="s">
        <v>323</v>
      </c>
      <c r="H147" s="241">
        <v>10.749000000000001</v>
      </c>
      <c r="I147" s="242"/>
      <c r="J147" s="243">
        <f>ROUND(I147*H147,2)</f>
        <v>0</v>
      </c>
      <c r="K147" s="239" t="s">
        <v>203</v>
      </c>
      <c r="L147" s="244"/>
      <c r="M147" s="245" t="s">
        <v>19</v>
      </c>
      <c r="N147" s="246" t="s">
        <v>48</v>
      </c>
      <c r="O147" s="67"/>
      <c r="P147" s="190">
        <f>O147*H147</f>
        <v>0</v>
      </c>
      <c r="Q147" s="190">
        <v>1</v>
      </c>
      <c r="R147" s="190">
        <f>Q147*H147</f>
        <v>10.749000000000001</v>
      </c>
      <c r="S147" s="190">
        <v>0</v>
      </c>
      <c r="T147" s="191">
        <f>S147*H147</f>
        <v>0</v>
      </c>
      <c r="U147" s="37"/>
      <c r="V147" s="37"/>
      <c r="W147" s="37"/>
      <c r="X147" s="37"/>
      <c r="Y147" s="37"/>
      <c r="Z147" s="37"/>
      <c r="AA147" s="37"/>
      <c r="AB147" s="37"/>
      <c r="AC147" s="37"/>
      <c r="AD147" s="37"/>
      <c r="AE147" s="37"/>
      <c r="AR147" s="192" t="s">
        <v>265</v>
      </c>
      <c r="AT147" s="192" t="s">
        <v>452</v>
      </c>
      <c r="AU147" s="192" t="s">
        <v>86</v>
      </c>
      <c r="AY147" s="20" t="s">
        <v>197</v>
      </c>
      <c r="BE147" s="193">
        <f>IF(N147="základní",J147,0)</f>
        <v>0</v>
      </c>
      <c r="BF147" s="193">
        <f>IF(N147="snížená",J147,0)</f>
        <v>0</v>
      </c>
      <c r="BG147" s="193">
        <f>IF(N147="zákl. přenesená",J147,0)</f>
        <v>0</v>
      </c>
      <c r="BH147" s="193">
        <f>IF(N147="sníž. přenesená",J147,0)</f>
        <v>0</v>
      </c>
      <c r="BI147" s="193">
        <f>IF(N147="nulová",J147,0)</f>
        <v>0</v>
      </c>
      <c r="BJ147" s="20" t="s">
        <v>84</v>
      </c>
      <c r="BK147" s="193">
        <f>ROUND(I147*H147,2)</f>
        <v>0</v>
      </c>
      <c r="BL147" s="20" t="s">
        <v>204</v>
      </c>
      <c r="BM147" s="192" t="s">
        <v>1340</v>
      </c>
    </row>
    <row r="148" spans="1:65" s="2" customFormat="1" ht="11.25">
      <c r="A148" s="37"/>
      <c r="B148" s="38"/>
      <c r="C148" s="39"/>
      <c r="D148" s="194" t="s">
        <v>206</v>
      </c>
      <c r="E148" s="39"/>
      <c r="F148" s="195" t="s">
        <v>1339</v>
      </c>
      <c r="G148" s="39"/>
      <c r="H148" s="39"/>
      <c r="I148" s="196"/>
      <c r="J148" s="39"/>
      <c r="K148" s="39"/>
      <c r="L148" s="42"/>
      <c r="M148" s="197"/>
      <c r="N148" s="198"/>
      <c r="O148" s="67"/>
      <c r="P148" s="67"/>
      <c r="Q148" s="67"/>
      <c r="R148" s="67"/>
      <c r="S148" s="67"/>
      <c r="T148" s="68"/>
      <c r="U148" s="37"/>
      <c r="V148" s="37"/>
      <c r="W148" s="37"/>
      <c r="X148" s="37"/>
      <c r="Y148" s="37"/>
      <c r="Z148" s="37"/>
      <c r="AA148" s="37"/>
      <c r="AB148" s="37"/>
      <c r="AC148" s="37"/>
      <c r="AD148" s="37"/>
      <c r="AE148" s="37"/>
      <c r="AT148" s="20" t="s">
        <v>206</v>
      </c>
      <c r="AU148" s="20" t="s">
        <v>86</v>
      </c>
    </row>
    <row r="149" spans="1:65" s="13" customFormat="1" ht="11.25">
      <c r="B149" s="201"/>
      <c r="C149" s="202"/>
      <c r="D149" s="194" t="s">
        <v>210</v>
      </c>
      <c r="E149" s="203" t="s">
        <v>19</v>
      </c>
      <c r="F149" s="204" t="s">
        <v>1341</v>
      </c>
      <c r="G149" s="202"/>
      <c r="H149" s="203" t="s">
        <v>19</v>
      </c>
      <c r="I149" s="205"/>
      <c r="J149" s="202"/>
      <c r="K149" s="202"/>
      <c r="L149" s="206"/>
      <c r="M149" s="207"/>
      <c r="N149" s="208"/>
      <c r="O149" s="208"/>
      <c r="P149" s="208"/>
      <c r="Q149" s="208"/>
      <c r="R149" s="208"/>
      <c r="S149" s="208"/>
      <c r="T149" s="209"/>
      <c r="AT149" s="210" t="s">
        <v>210</v>
      </c>
      <c r="AU149" s="210" t="s">
        <v>86</v>
      </c>
      <c r="AV149" s="13" t="s">
        <v>84</v>
      </c>
      <c r="AW149" s="13" t="s">
        <v>37</v>
      </c>
      <c r="AX149" s="13" t="s">
        <v>77</v>
      </c>
      <c r="AY149" s="210" t="s">
        <v>197</v>
      </c>
    </row>
    <row r="150" spans="1:65" s="13" customFormat="1" ht="11.25">
      <c r="B150" s="201"/>
      <c r="C150" s="202"/>
      <c r="D150" s="194" t="s">
        <v>210</v>
      </c>
      <c r="E150" s="203" t="s">
        <v>19</v>
      </c>
      <c r="F150" s="204" t="s">
        <v>1342</v>
      </c>
      <c r="G150" s="202"/>
      <c r="H150" s="203" t="s">
        <v>19</v>
      </c>
      <c r="I150" s="205"/>
      <c r="J150" s="202"/>
      <c r="K150" s="202"/>
      <c r="L150" s="206"/>
      <c r="M150" s="207"/>
      <c r="N150" s="208"/>
      <c r="O150" s="208"/>
      <c r="P150" s="208"/>
      <c r="Q150" s="208"/>
      <c r="R150" s="208"/>
      <c r="S150" s="208"/>
      <c r="T150" s="209"/>
      <c r="AT150" s="210" t="s">
        <v>210</v>
      </c>
      <c r="AU150" s="210" t="s">
        <v>86</v>
      </c>
      <c r="AV150" s="13" t="s">
        <v>84</v>
      </c>
      <c r="AW150" s="13" t="s">
        <v>37</v>
      </c>
      <c r="AX150" s="13" t="s">
        <v>77</v>
      </c>
      <c r="AY150" s="210" t="s">
        <v>197</v>
      </c>
    </row>
    <row r="151" spans="1:65" s="14" customFormat="1" ht="11.25">
      <c r="B151" s="211"/>
      <c r="C151" s="212"/>
      <c r="D151" s="194" t="s">
        <v>210</v>
      </c>
      <c r="E151" s="213" t="s">
        <v>19</v>
      </c>
      <c r="F151" s="214" t="s">
        <v>1654</v>
      </c>
      <c r="G151" s="212"/>
      <c r="H151" s="215">
        <v>10.749000000000001</v>
      </c>
      <c r="I151" s="216"/>
      <c r="J151" s="212"/>
      <c r="K151" s="212"/>
      <c r="L151" s="217"/>
      <c r="M151" s="218"/>
      <c r="N151" s="219"/>
      <c r="O151" s="219"/>
      <c r="P151" s="219"/>
      <c r="Q151" s="219"/>
      <c r="R151" s="219"/>
      <c r="S151" s="219"/>
      <c r="T151" s="220"/>
      <c r="AT151" s="221" t="s">
        <v>210</v>
      </c>
      <c r="AU151" s="221" t="s">
        <v>86</v>
      </c>
      <c r="AV151" s="14" t="s">
        <v>86</v>
      </c>
      <c r="AW151" s="14" t="s">
        <v>37</v>
      </c>
      <c r="AX151" s="14" t="s">
        <v>84</v>
      </c>
      <c r="AY151" s="221" t="s">
        <v>197</v>
      </c>
    </row>
    <row r="152" spans="1:65" s="2" customFormat="1" ht="24.2" customHeight="1">
      <c r="A152" s="37"/>
      <c r="B152" s="38"/>
      <c r="C152" s="181" t="s">
        <v>273</v>
      </c>
      <c r="D152" s="181" t="s">
        <v>199</v>
      </c>
      <c r="E152" s="182" t="s">
        <v>536</v>
      </c>
      <c r="F152" s="183" t="s">
        <v>537</v>
      </c>
      <c r="G152" s="184" t="s">
        <v>202</v>
      </c>
      <c r="H152" s="185">
        <v>117</v>
      </c>
      <c r="I152" s="186"/>
      <c r="J152" s="187">
        <f>ROUND(I152*H152,2)</f>
        <v>0</v>
      </c>
      <c r="K152" s="183" t="s">
        <v>203</v>
      </c>
      <c r="L152" s="42"/>
      <c r="M152" s="188" t="s">
        <v>19</v>
      </c>
      <c r="N152" s="189" t="s">
        <v>48</v>
      </c>
      <c r="O152" s="67"/>
      <c r="P152" s="190">
        <f>O152*H152</f>
        <v>0</v>
      </c>
      <c r="Q152" s="190">
        <v>0</v>
      </c>
      <c r="R152" s="190">
        <f>Q152*H152</f>
        <v>0</v>
      </c>
      <c r="S152" s="190">
        <v>0</v>
      </c>
      <c r="T152" s="191">
        <f>S152*H152</f>
        <v>0</v>
      </c>
      <c r="U152" s="37"/>
      <c r="V152" s="37"/>
      <c r="W152" s="37"/>
      <c r="X152" s="37"/>
      <c r="Y152" s="37"/>
      <c r="Z152" s="37"/>
      <c r="AA152" s="37"/>
      <c r="AB152" s="37"/>
      <c r="AC152" s="37"/>
      <c r="AD152" s="37"/>
      <c r="AE152" s="37"/>
      <c r="AR152" s="192" t="s">
        <v>204</v>
      </c>
      <c r="AT152" s="192" t="s">
        <v>199</v>
      </c>
      <c r="AU152" s="192" t="s">
        <v>86</v>
      </c>
      <c r="AY152" s="20" t="s">
        <v>197</v>
      </c>
      <c r="BE152" s="193">
        <f>IF(N152="základní",J152,0)</f>
        <v>0</v>
      </c>
      <c r="BF152" s="193">
        <f>IF(N152="snížená",J152,0)</f>
        <v>0</v>
      </c>
      <c r="BG152" s="193">
        <f>IF(N152="zákl. přenesená",J152,0)</f>
        <v>0</v>
      </c>
      <c r="BH152" s="193">
        <f>IF(N152="sníž. přenesená",J152,0)</f>
        <v>0</v>
      </c>
      <c r="BI152" s="193">
        <f>IF(N152="nulová",J152,0)</f>
        <v>0</v>
      </c>
      <c r="BJ152" s="20" t="s">
        <v>84</v>
      </c>
      <c r="BK152" s="193">
        <f>ROUND(I152*H152,2)</f>
        <v>0</v>
      </c>
      <c r="BL152" s="20" t="s">
        <v>204</v>
      </c>
      <c r="BM152" s="192" t="s">
        <v>1655</v>
      </c>
    </row>
    <row r="153" spans="1:65" s="2" customFormat="1" ht="19.5">
      <c r="A153" s="37"/>
      <c r="B153" s="38"/>
      <c r="C153" s="39"/>
      <c r="D153" s="194" t="s">
        <v>206</v>
      </c>
      <c r="E153" s="39"/>
      <c r="F153" s="195" t="s">
        <v>539</v>
      </c>
      <c r="G153" s="39"/>
      <c r="H153" s="39"/>
      <c r="I153" s="196"/>
      <c r="J153" s="39"/>
      <c r="K153" s="39"/>
      <c r="L153" s="42"/>
      <c r="M153" s="197"/>
      <c r="N153" s="198"/>
      <c r="O153" s="67"/>
      <c r="P153" s="67"/>
      <c r="Q153" s="67"/>
      <c r="R153" s="67"/>
      <c r="S153" s="67"/>
      <c r="T153" s="68"/>
      <c r="U153" s="37"/>
      <c r="V153" s="37"/>
      <c r="W153" s="37"/>
      <c r="X153" s="37"/>
      <c r="Y153" s="37"/>
      <c r="Z153" s="37"/>
      <c r="AA153" s="37"/>
      <c r="AB153" s="37"/>
      <c r="AC153" s="37"/>
      <c r="AD153" s="37"/>
      <c r="AE153" s="37"/>
      <c r="AT153" s="20" t="s">
        <v>206</v>
      </c>
      <c r="AU153" s="20" t="s">
        <v>86</v>
      </c>
    </row>
    <row r="154" spans="1:65" s="2" customFormat="1" ht="11.25">
      <c r="A154" s="37"/>
      <c r="B154" s="38"/>
      <c r="C154" s="39"/>
      <c r="D154" s="199" t="s">
        <v>208</v>
      </c>
      <c r="E154" s="39"/>
      <c r="F154" s="200" t="s">
        <v>540</v>
      </c>
      <c r="G154" s="39"/>
      <c r="H154" s="39"/>
      <c r="I154" s="196"/>
      <c r="J154" s="39"/>
      <c r="K154" s="39"/>
      <c r="L154" s="42"/>
      <c r="M154" s="197"/>
      <c r="N154" s="198"/>
      <c r="O154" s="67"/>
      <c r="P154" s="67"/>
      <c r="Q154" s="67"/>
      <c r="R154" s="67"/>
      <c r="S154" s="67"/>
      <c r="T154" s="68"/>
      <c r="U154" s="37"/>
      <c r="V154" s="37"/>
      <c r="W154" s="37"/>
      <c r="X154" s="37"/>
      <c r="Y154" s="37"/>
      <c r="Z154" s="37"/>
      <c r="AA154" s="37"/>
      <c r="AB154" s="37"/>
      <c r="AC154" s="37"/>
      <c r="AD154" s="37"/>
      <c r="AE154" s="37"/>
      <c r="AT154" s="20" t="s">
        <v>208</v>
      </c>
      <c r="AU154" s="20" t="s">
        <v>86</v>
      </c>
    </row>
    <row r="155" spans="1:65" s="13" customFormat="1" ht="22.5">
      <c r="B155" s="201"/>
      <c r="C155" s="202"/>
      <c r="D155" s="194" t="s">
        <v>210</v>
      </c>
      <c r="E155" s="203" t="s">
        <v>19</v>
      </c>
      <c r="F155" s="204" t="s">
        <v>1656</v>
      </c>
      <c r="G155" s="202"/>
      <c r="H155" s="203" t="s">
        <v>19</v>
      </c>
      <c r="I155" s="205"/>
      <c r="J155" s="202"/>
      <c r="K155" s="202"/>
      <c r="L155" s="206"/>
      <c r="M155" s="207"/>
      <c r="N155" s="208"/>
      <c r="O155" s="208"/>
      <c r="P155" s="208"/>
      <c r="Q155" s="208"/>
      <c r="R155" s="208"/>
      <c r="S155" s="208"/>
      <c r="T155" s="209"/>
      <c r="AT155" s="210" t="s">
        <v>210</v>
      </c>
      <c r="AU155" s="210" t="s">
        <v>86</v>
      </c>
      <c r="AV155" s="13" t="s">
        <v>84</v>
      </c>
      <c r="AW155" s="13" t="s">
        <v>37</v>
      </c>
      <c r="AX155" s="13" t="s">
        <v>77</v>
      </c>
      <c r="AY155" s="210" t="s">
        <v>197</v>
      </c>
    </row>
    <row r="156" spans="1:65" s="13" customFormat="1" ht="11.25">
      <c r="B156" s="201"/>
      <c r="C156" s="202"/>
      <c r="D156" s="194" t="s">
        <v>210</v>
      </c>
      <c r="E156" s="203" t="s">
        <v>19</v>
      </c>
      <c r="F156" s="204" t="s">
        <v>1346</v>
      </c>
      <c r="G156" s="202"/>
      <c r="H156" s="203" t="s">
        <v>19</v>
      </c>
      <c r="I156" s="205"/>
      <c r="J156" s="202"/>
      <c r="K156" s="202"/>
      <c r="L156" s="206"/>
      <c r="M156" s="207"/>
      <c r="N156" s="208"/>
      <c r="O156" s="208"/>
      <c r="P156" s="208"/>
      <c r="Q156" s="208"/>
      <c r="R156" s="208"/>
      <c r="S156" s="208"/>
      <c r="T156" s="209"/>
      <c r="AT156" s="210" t="s">
        <v>210</v>
      </c>
      <c r="AU156" s="210" t="s">
        <v>86</v>
      </c>
      <c r="AV156" s="13" t="s">
        <v>84</v>
      </c>
      <c r="AW156" s="13" t="s">
        <v>37</v>
      </c>
      <c r="AX156" s="13" t="s">
        <v>77</v>
      </c>
      <c r="AY156" s="210" t="s">
        <v>197</v>
      </c>
    </row>
    <row r="157" spans="1:65" s="14" customFormat="1" ht="11.25">
      <c r="B157" s="211"/>
      <c r="C157" s="212"/>
      <c r="D157" s="194" t="s">
        <v>210</v>
      </c>
      <c r="E157" s="213" t="s">
        <v>19</v>
      </c>
      <c r="F157" s="214" t="s">
        <v>1636</v>
      </c>
      <c r="G157" s="212"/>
      <c r="H157" s="215">
        <v>117</v>
      </c>
      <c r="I157" s="216"/>
      <c r="J157" s="212"/>
      <c r="K157" s="212"/>
      <c r="L157" s="217"/>
      <c r="M157" s="218"/>
      <c r="N157" s="219"/>
      <c r="O157" s="219"/>
      <c r="P157" s="219"/>
      <c r="Q157" s="219"/>
      <c r="R157" s="219"/>
      <c r="S157" s="219"/>
      <c r="T157" s="220"/>
      <c r="AT157" s="221" t="s">
        <v>210</v>
      </c>
      <c r="AU157" s="221" t="s">
        <v>86</v>
      </c>
      <c r="AV157" s="14" t="s">
        <v>86</v>
      </c>
      <c r="AW157" s="14" t="s">
        <v>37</v>
      </c>
      <c r="AX157" s="14" t="s">
        <v>84</v>
      </c>
      <c r="AY157" s="221" t="s">
        <v>197</v>
      </c>
    </row>
    <row r="158" spans="1:65" s="2" customFormat="1" ht="24.2" customHeight="1">
      <c r="A158" s="37"/>
      <c r="B158" s="38"/>
      <c r="C158" s="237" t="s">
        <v>277</v>
      </c>
      <c r="D158" s="237" t="s">
        <v>452</v>
      </c>
      <c r="E158" s="238" t="s">
        <v>1347</v>
      </c>
      <c r="F158" s="239" t="s">
        <v>1348</v>
      </c>
      <c r="G158" s="240" t="s">
        <v>323</v>
      </c>
      <c r="H158" s="241">
        <v>15.21</v>
      </c>
      <c r="I158" s="242"/>
      <c r="J158" s="243">
        <f>ROUND(I158*H158,2)</f>
        <v>0</v>
      </c>
      <c r="K158" s="239" t="s">
        <v>217</v>
      </c>
      <c r="L158" s="244"/>
      <c r="M158" s="245" t="s">
        <v>19</v>
      </c>
      <c r="N158" s="246" t="s">
        <v>48</v>
      </c>
      <c r="O158" s="67"/>
      <c r="P158" s="190">
        <f>O158*H158</f>
        <v>0</v>
      </c>
      <c r="Q158" s="190">
        <v>1</v>
      </c>
      <c r="R158" s="190">
        <f>Q158*H158</f>
        <v>15.21</v>
      </c>
      <c r="S158" s="190">
        <v>0</v>
      </c>
      <c r="T158" s="191">
        <f>S158*H158</f>
        <v>0</v>
      </c>
      <c r="U158" s="37"/>
      <c r="V158" s="37"/>
      <c r="W158" s="37"/>
      <c r="X158" s="37"/>
      <c r="Y158" s="37"/>
      <c r="Z158" s="37"/>
      <c r="AA158" s="37"/>
      <c r="AB158" s="37"/>
      <c r="AC158" s="37"/>
      <c r="AD158" s="37"/>
      <c r="AE158" s="37"/>
      <c r="AR158" s="192" t="s">
        <v>265</v>
      </c>
      <c r="AT158" s="192" t="s">
        <v>452</v>
      </c>
      <c r="AU158" s="192" t="s">
        <v>86</v>
      </c>
      <c r="AY158" s="20" t="s">
        <v>197</v>
      </c>
      <c r="BE158" s="193">
        <f>IF(N158="základní",J158,0)</f>
        <v>0</v>
      </c>
      <c r="BF158" s="193">
        <f>IF(N158="snížená",J158,0)</f>
        <v>0</v>
      </c>
      <c r="BG158" s="193">
        <f>IF(N158="zákl. přenesená",J158,0)</f>
        <v>0</v>
      </c>
      <c r="BH158" s="193">
        <f>IF(N158="sníž. přenesená",J158,0)</f>
        <v>0</v>
      </c>
      <c r="BI158" s="193">
        <f>IF(N158="nulová",J158,0)</f>
        <v>0</v>
      </c>
      <c r="BJ158" s="20" t="s">
        <v>84</v>
      </c>
      <c r="BK158" s="193">
        <f>ROUND(I158*H158,2)</f>
        <v>0</v>
      </c>
      <c r="BL158" s="20" t="s">
        <v>204</v>
      </c>
      <c r="BM158" s="192" t="s">
        <v>1657</v>
      </c>
    </row>
    <row r="159" spans="1:65" s="2" customFormat="1" ht="11.25">
      <c r="A159" s="37"/>
      <c r="B159" s="38"/>
      <c r="C159" s="39"/>
      <c r="D159" s="194" t="s">
        <v>206</v>
      </c>
      <c r="E159" s="39"/>
      <c r="F159" s="195" t="s">
        <v>1348</v>
      </c>
      <c r="G159" s="39"/>
      <c r="H159" s="39"/>
      <c r="I159" s="196"/>
      <c r="J159" s="39"/>
      <c r="K159" s="39"/>
      <c r="L159" s="42"/>
      <c r="M159" s="197"/>
      <c r="N159" s="198"/>
      <c r="O159" s="67"/>
      <c r="P159" s="67"/>
      <c r="Q159" s="67"/>
      <c r="R159" s="67"/>
      <c r="S159" s="67"/>
      <c r="T159" s="68"/>
      <c r="U159" s="37"/>
      <c r="V159" s="37"/>
      <c r="W159" s="37"/>
      <c r="X159" s="37"/>
      <c r="Y159" s="37"/>
      <c r="Z159" s="37"/>
      <c r="AA159" s="37"/>
      <c r="AB159" s="37"/>
      <c r="AC159" s="37"/>
      <c r="AD159" s="37"/>
      <c r="AE159" s="37"/>
      <c r="AT159" s="20" t="s">
        <v>206</v>
      </c>
      <c r="AU159" s="20" t="s">
        <v>86</v>
      </c>
    </row>
    <row r="160" spans="1:65" s="13" customFormat="1" ht="22.5">
      <c r="B160" s="201"/>
      <c r="C160" s="202"/>
      <c r="D160" s="194" t="s">
        <v>210</v>
      </c>
      <c r="E160" s="203" t="s">
        <v>19</v>
      </c>
      <c r="F160" s="204" t="s">
        <v>1351</v>
      </c>
      <c r="G160" s="202"/>
      <c r="H160" s="203" t="s">
        <v>19</v>
      </c>
      <c r="I160" s="205"/>
      <c r="J160" s="202"/>
      <c r="K160" s="202"/>
      <c r="L160" s="206"/>
      <c r="M160" s="207"/>
      <c r="N160" s="208"/>
      <c r="O160" s="208"/>
      <c r="P160" s="208"/>
      <c r="Q160" s="208"/>
      <c r="R160" s="208"/>
      <c r="S160" s="208"/>
      <c r="T160" s="209"/>
      <c r="AT160" s="210" t="s">
        <v>210</v>
      </c>
      <c r="AU160" s="210" t="s">
        <v>86</v>
      </c>
      <c r="AV160" s="13" t="s">
        <v>84</v>
      </c>
      <c r="AW160" s="13" t="s">
        <v>37</v>
      </c>
      <c r="AX160" s="13" t="s">
        <v>77</v>
      </c>
      <c r="AY160" s="210" t="s">
        <v>197</v>
      </c>
    </row>
    <row r="161" spans="1:65" s="13" customFormat="1" ht="11.25">
      <c r="B161" s="201"/>
      <c r="C161" s="202"/>
      <c r="D161" s="194" t="s">
        <v>210</v>
      </c>
      <c r="E161" s="203" t="s">
        <v>19</v>
      </c>
      <c r="F161" s="204" t="s">
        <v>1352</v>
      </c>
      <c r="G161" s="202"/>
      <c r="H161" s="203" t="s">
        <v>19</v>
      </c>
      <c r="I161" s="205"/>
      <c r="J161" s="202"/>
      <c r="K161" s="202"/>
      <c r="L161" s="206"/>
      <c r="M161" s="207"/>
      <c r="N161" s="208"/>
      <c r="O161" s="208"/>
      <c r="P161" s="208"/>
      <c r="Q161" s="208"/>
      <c r="R161" s="208"/>
      <c r="S161" s="208"/>
      <c r="T161" s="209"/>
      <c r="AT161" s="210" t="s">
        <v>210</v>
      </c>
      <c r="AU161" s="210" t="s">
        <v>86</v>
      </c>
      <c r="AV161" s="13" t="s">
        <v>84</v>
      </c>
      <c r="AW161" s="13" t="s">
        <v>37</v>
      </c>
      <c r="AX161" s="13" t="s">
        <v>77</v>
      </c>
      <c r="AY161" s="210" t="s">
        <v>197</v>
      </c>
    </row>
    <row r="162" spans="1:65" s="14" customFormat="1" ht="11.25">
      <c r="B162" s="211"/>
      <c r="C162" s="212"/>
      <c r="D162" s="194" t="s">
        <v>210</v>
      </c>
      <c r="E162" s="213" t="s">
        <v>19</v>
      </c>
      <c r="F162" s="214" t="s">
        <v>1658</v>
      </c>
      <c r="G162" s="212"/>
      <c r="H162" s="215">
        <v>15.21</v>
      </c>
      <c r="I162" s="216"/>
      <c r="J162" s="212"/>
      <c r="K162" s="212"/>
      <c r="L162" s="217"/>
      <c r="M162" s="218"/>
      <c r="N162" s="219"/>
      <c r="O162" s="219"/>
      <c r="P162" s="219"/>
      <c r="Q162" s="219"/>
      <c r="R162" s="219"/>
      <c r="S162" s="219"/>
      <c r="T162" s="220"/>
      <c r="AT162" s="221" t="s">
        <v>210</v>
      </c>
      <c r="AU162" s="221" t="s">
        <v>86</v>
      </c>
      <c r="AV162" s="14" t="s">
        <v>86</v>
      </c>
      <c r="AW162" s="14" t="s">
        <v>37</v>
      </c>
      <c r="AX162" s="14" t="s">
        <v>84</v>
      </c>
      <c r="AY162" s="221" t="s">
        <v>197</v>
      </c>
    </row>
    <row r="163" spans="1:65" s="2" customFormat="1" ht="33" customHeight="1">
      <c r="A163" s="37"/>
      <c r="B163" s="38"/>
      <c r="C163" s="181" t="s">
        <v>287</v>
      </c>
      <c r="D163" s="181" t="s">
        <v>199</v>
      </c>
      <c r="E163" s="182" t="s">
        <v>1354</v>
      </c>
      <c r="F163" s="183" t="s">
        <v>1355</v>
      </c>
      <c r="G163" s="184" t="s">
        <v>884</v>
      </c>
      <c r="H163" s="185">
        <v>1383</v>
      </c>
      <c r="I163" s="186"/>
      <c r="J163" s="187">
        <f>ROUND(I163*H163,2)</f>
        <v>0</v>
      </c>
      <c r="K163" s="183" t="s">
        <v>203</v>
      </c>
      <c r="L163" s="42"/>
      <c r="M163" s="188" t="s">
        <v>19</v>
      </c>
      <c r="N163" s="189" t="s">
        <v>48</v>
      </c>
      <c r="O163" s="67"/>
      <c r="P163" s="190">
        <f>O163*H163</f>
        <v>0</v>
      </c>
      <c r="Q163" s="190">
        <v>0</v>
      </c>
      <c r="R163" s="190">
        <f>Q163*H163</f>
        <v>0</v>
      </c>
      <c r="S163" s="190">
        <v>0</v>
      </c>
      <c r="T163" s="191">
        <f>S163*H163</f>
        <v>0</v>
      </c>
      <c r="U163" s="37"/>
      <c r="V163" s="37"/>
      <c r="W163" s="37"/>
      <c r="X163" s="37"/>
      <c r="Y163" s="37"/>
      <c r="Z163" s="37"/>
      <c r="AA163" s="37"/>
      <c r="AB163" s="37"/>
      <c r="AC163" s="37"/>
      <c r="AD163" s="37"/>
      <c r="AE163" s="37"/>
      <c r="AR163" s="192" t="s">
        <v>204</v>
      </c>
      <c r="AT163" s="192" t="s">
        <v>199</v>
      </c>
      <c r="AU163" s="192" t="s">
        <v>86</v>
      </c>
      <c r="AY163" s="20" t="s">
        <v>197</v>
      </c>
      <c r="BE163" s="193">
        <f>IF(N163="základní",J163,0)</f>
        <v>0</v>
      </c>
      <c r="BF163" s="193">
        <f>IF(N163="snížená",J163,0)</f>
        <v>0</v>
      </c>
      <c r="BG163" s="193">
        <f>IF(N163="zákl. přenesená",J163,0)</f>
        <v>0</v>
      </c>
      <c r="BH163" s="193">
        <f>IF(N163="sníž. přenesená",J163,0)</f>
        <v>0</v>
      </c>
      <c r="BI163" s="193">
        <f>IF(N163="nulová",J163,0)</f>
        <v>0</v>
      </c>
      <c r="BJ163" s="20" t="s">
        <v>84</v>
      </c>
      <c r="BK163" s="193">
        <f>ROUND(I163*H163,2)</f>
        <v>0</v>
      </c>
      <c r="BL163" s="20" t="s">
        <v>204</v>
      </c>
      <c r="BM163" s="192" t="s">
        <v>1356</v>
      </c>
    </row>
    <row r="164" spans="1:65" s="2" customFormat="1" ht="19.5">
      <c r="A164" s="37"/>
      <c r="B164" s="38"/>
      <c r="C164" s="39"/>
      <c r="D164" s="194" t="s">
        <v>206</v>
      </c>
      <c r="E164" s="39"/>
      <c r="F164" s="195" t="s">
        <v>1357</v>
      </c>
      <c r="G164" s="39"/>
      <c r="H164" s="39"/>
      <c r="I164" s="196"/>
      <c r="J164" s="39"/>
      <c r="K164" s="39"/>
      <c r="L164" s="42"/>
      <c r="M164" s="197"/>
      <c r="N164" s="198"/>
      <c r="O164" s="67"/>
      <c r="P164" s="67"/>
      <c r="Q164" s="67"/>
      <c r="R164" s="67"/>
      <c r="S164" s="67"/>
      <c r="T164" s="68"/>
      <c r="U164" s="37"/>
      <c r="V164" s="37"/>
      <c r="W164" s="37"/>
      <c r="X164" s="37"/>
      <c r="Y164" s="37"/>
      <c r="Z164" s="37"/>
      <c r="AA164" s="37"/>
      <c r="AB164" s="37"/>
      <c r="AC164" s="37"/>
      <c r="AD164" s="37"/>
      <c r="AE164" s="37"/>
      <c r="AT164" s="20" t="s">
        <v>206</v>
      </c>
      <c r="AU164" s="20" t="s">
        <v>86</v>
      </c>
    </row>
    <row r="165" spans="1:65" s="2" customFormat="1" ht="11.25">
      <c r="A165" s="37"/>
      <c r="B165" s="38"/>
      <c r="C165" s="39"/>
      <c r="D165" s="199" t="s">
        <v>208</v>
      </c>
      <c r="E165" s="39"/>
      <c r="F165" s="200" t="s">
        <v>1358</v>
      </c>
      <c r="G165" s="39"/>
      <c r="H165" s="39"/>
      <c r="I165" s="196"/>
      <c r="J165" s="39"/>
      <c r="K165" s="39"/>
      <c r="L165" s="42"/>
      <c r="M165" s="197"/>
      <c r="N165" s="198"/>
      <c r="O165" s="67"/>
      <c r="P165" s="67"/>
      <c r="Q165" s="67"/>
      <c r="R165" s="67"/>
      <c r="S165" s="67"/>
      <c r="T165" s="68"/>
      <c r="U165" s="37"/>
      <c r="V165" s="37"/>
      <c r="W165" s="37"/>
      <c r="X165" s="37"/>
      <c r="Y165" s="37"/>
      <c r="Z165" s="37"/>
      <c r="AA165" s="37"/>
      <c r="AB165" s="37"/>
      <c r="AC165" s="37"/>
      <c r="AD165" s="37"/>
      <c r="AE165" s="37"/>
      <c r="AT165" s="20" t="s">
        <v>208</v>
      </c>
      <c r="AU165" s="20" t="s">
        <v>86</v>
      </c>
    </row>
    <row r="166" spans="1:65" s="13" customFormat="1" ht="22.5">
      <c r="B166" s="201"/>
      <c r="C166" s="202"/>
      <c r="D166" s="194" t="s">
        <v>210</v>
      </c>
      <c r="E166" s="203" t="s">
        <v>19</v>
      </c>
      <c r="F166" s="204" t="s">
        <v>1359</v>
      </c>
      <c r="G166" s="202"/>
      <c r="H166" s="203" t="s">
        <v>19</v>
      </c>
      <c r="I166" s="205"/>
      <c r="J166" s="202"/>
      <c r="K166" s="202"/>
      <c r="L166" s="206"/>
      <c r="M166" s="207"/>
      <c r="N166" s="208"/>
      <c r="O166" s="208"/>
      <c r="P166" s="208"/>
      <c r="Q166" s="208"/>
      <c r="R166" s="208"/>
      <c r="S166" s="208"/>
      <c r="T166" s="209"/>
      <c r="AT166" s="210" t="s">
        <v>210</v>
      </c>
      <c r="AU166" s="210" t="s">
        <v>86</v>
      </c>
      <c r="AV166" s="13" t="s">
        <v>84</v>
      </c>
      <c r="AW166" s="13" t="s">
        <v>37</v>
      </c>
      <c r="AX166" s="13" t="s">
        <v>77</v>
      </c>
      <c r="AY166" s="210" t="s">
        <v>197</v>
      </c>
    </row>
    <row r="167" spans="1:65" s="14" customFormat="1" ht="11.25">
      <c r="B167" s="211"/>
      <c r="C167" s="212"/>
      <c r="D167" s="194" t="s">
        <v>210</v>
      </c>
      <c r="E167" s="213" t="s">
        <v>19</v>
      </c>
      <c r="F167" s="214" t="s">
        <v>1659</v>
      </c>
      <c r="G167" s="212"/>
      <c r="H167" s="215">
        <v>783</v>
      </c>
      <c r="I167" s="216"/>
      <c r="J167" s="212"/>
      <c r="K167" s="212"/>
      <c r="L167" s="217"/>
      <c r="M167" s="218"/>
      <c r="N167" s="219"/>
      <c r="O167" s="219"/>
      <c r="P167" s="219"/>
      <c r="Q167" s="219"/>
      <c r="R167" s="219"/>
      <c r="S167" s="219"/>
      <c r="T167" s="220"/>
      <c r="AT167" s="221" t="s">
        <v>210</v>
      </c>
      <c r="AU167" s="221" t="s">
        <v>86</v>
      </c>
      <c r="AV167" s="14" t="s">
        <v>86</v>
      </c>
      <c r="AW167" s="14" t="s">
        <v>37</v>
      </c>
      <c r="AX167" s="14" t="s">
        <v>77</v>
      </c>
      <c r="AY167" s="221" t="s">
        <v>197</v>
      </c>
    </row>
    <row r="168" spans="1:65" s="13" customFormat="1" ht="22.5">
      <c r="B168" s="201"/>
      <c r="C168" s="202"/>
      <c r="D168" s="194" t="s">
        <v>210</v>
      </c>
      <c r="E168" s="203" t="s">
        <v>19</v>
      </c>
      <c r="F168" s="204" t="s">
        <v>1490</v>
      </c>
      <c r="G168" s="202"/>
      <c r="H168" s="203" t="s">
        <v>19</v>
      </c>
      <c r="I168" s="205"/>
      <c r="J168" s="202"/>
      <c r="K168" s="202"/>
      <c r="L168" s="206"/>
      <c r="M168" s="207"/>
      <c r="N168" s="208"/>
      <c r="O168" s="208"/>
      <c r="P168" s="208"/>
      <c r="Q168" s="208"/>
      <c r="R168" s="208"/>
      <c r="S168" s="208"/>
      <c r="T168" s="209"/>
      <c r="AT168" s="210" t="s">
        <v>210</v>
      </c>
      <c r="AU168" s="210" t="s">
        <v>86</v>
      </c>
      <c r="AV168" s="13" t="s">
        <v>84</v>
      </c>
      <c r="AW168" s="13" t="s">
        <v>37</v>
      </c>
      <c r="AX168" s="13" t="s">
        <v>77</v>
      </c>
      <c r="AY168" s="210" t="s">
        <v>197</v>
      </c>
    </row>
    <row r="169" spans="1:65" s="14" customFormat="1" ht="11.25">
      <c r="B169" s="211"/>
      <c r="C169" s="212"/>
      <c r="D169" s="194" t="s">
        <v>210</v>
      </c>
      <c r="E169" s="213" t="s">
        <v>19</v>
      </c>
      <c r="F169" s="214" t="s">
        <v>1660</v>
      </c>
      <c r="G169" s="212"/>
      <c r="H169" s="215">
        <v>600</v>
      </c>
      <c r="I169" s="216"/>
      <c r="J169" s="212"/>
      <c r="K169" s="212"/>
      <c r="L169" s="217"/>
      <c r="M169" s="218"/>
      <c r="N169" s="219"/>
      <c r="O169" s="219"/>
      <c r="P169" s="219"/>
      <c r="Q169" s="219"/>
      <c r="R169" s="219"/>
      <c r="S169" s="219"/>
      <c r="T169" s="220"/>
      <c r="AT169" s="221" t="s">
        <v>210</v>
      </c>
      <c r="AU169" s="221" t="s">
        <v>86</v>
      </c>
      <c r="AV169" s="14" t="s">
        <v>86</v>
      </c>
      <c r="AW169" s="14" t="s">
        <v>37</v>
      </c>
      <c r="AX169" s="14" t="s">
        <v>77</v>
      </c>
      <c r="AY169" s="221" t="s">
        <v>197</v>
      </c>
    </row>
    <row r="170" spans="1:65" s="15" customFormat="1" ht="11.25">
      <c r="B170" s="223"/>
      <c r="C170" s="224"/>
      <c r="D170" s="194" t="s">
        <v>210</v>
      </c>
      <c r="E170" s="225" t="s">
        <v>19</v>
      </c>
      <c r="F170" s="226" t="s">
        <v>295</v>
      </c>
      <c r="G170" s="224"/>
      <c r="H170" s="227">
        <v>1383</v>
      </c>
      <c r="I170" s="228"/>
      <c r="J170" s="224"/>
      <c r="K170" s="224"/>
      <c r="L170" s="229"/>
      <c r="M170" s="230"/>
      <c r="N170" s="231"/>
      <c r="O170" s="231"/>
      <c r="P170" s="231"/>
      <c r="Q170" s="231"/>
      <c r="R170" s="231"/>
      <c r="S170" s="231"/>
      <c r="T170" s="232"/>
      <c r="AT170" s="233" t="s">
        <v>210</v>
      </c>
      <c r="AU170" s="233" t="s">
        <v>86</v>
      </c>
      <c r="AV170" s="15" t="s">
        <v>204</v>
      </c>
      <c r="AW170" s="15" t="s">
        <v>37</v>
      </c>
      <c r="AX170" s="15" t="s">
        <v>84</v>
      </c>
      <c r="AY170" s="233" t="s">
        <v>197</v>
      </c>
    </row>
    <row r="171" spans="1:65" s="2" customFormat="1" ht="24.2" customHeight="1">
      <c r="A171" s="37"/>
      <c r="B171" s="38"/>
      <c r="C171" s="181" t="s">
        <v>8</v>
      </c>
      <c r="D171" s="181" t="s">
        <v>199</v>
      </c>
      <c r="E171" s="182" t="s">
        <v>1368</v>
      </c>
      <c r="F171" s="183" t="s">
        <v>1369</v>
      </c>
      <c r="G171" s="184" t="s">
        <v>202</v>
      </c>
      <c r="H171" s="185">
        <v>117</v>
      </c>
      <c r="I171" s="186"/>
      <c r="J171" s="187">
        <f>ROUND(I171*H171,2)</f>
        <v>0</v>
      </c>
      <c r="K171" s="183" t="s">
        <v>203</v>
      </c>
      <c r="L171" s="42"/>
      <c r="M171" s="188" t="s">
        <v>19</v>
      </c>
      <c r="N171" s="189" t="s">
        <v>48</v>
      </c>
      <c r="O171" s="67"/>
      <c r="P171" s="190">
        <f>O171*H171</f>
        <v>0</v>
      </c>
      <c r="Q171" s="190">
        <v>0</v>
      </c>
      <c r="R171" s="190">
        <f>Q171*H171</f>
        <v>0</v>
      </c>
      <c r="S171" s="190">
        <v>0</v>
      </c>
      <c r="T171" s="191">
        <f>S171*H171</f>
        <v>0</v>
      </c>
      <c r="U171" s="37"/>
      <c r="V171" s="37"/>
      <c r="W171" s="37"/>
      <c r="X171" s="37"/>
      <c r="Y171" s="37"/>
      <c r="Z171" s="37"/>
      <c r="AA171" s="37"/>
      <c r="AB171" s="37"/>
      <c r="AC171" s="37"/>
      <c r="AD171" s="37"/>
      <c r="AE171" s="37"/>
      <c r="AR171" s="192" t="s">
        <v>204</v>
      </c>
      <c r="AT171" s="192" t="s">
        <v>199</v>
      </c>
      <c r="AU171" s="192" t="s">
        <v>86</v>
      </c>
      <c r="AY171" s="20" t="s">
        <v>197</v>
      </c>
      <c r="BE171" s="193">
        <f>IF(N171="základní",J171,0)</f>
        <v>0</v>
      </c>
      <c r="BF171" s="193">
        <f>IF(N171="snížená",J171,0)</f>
        <v>0</v>
      </c>
      <c r="BG171" s="193">
        <f>IF(N171="zákl. přenesená",J171,0)</f>
        <v>0</v>
      </c>
      <c r="BH171" s="193">
        <f>IF(N171="sníž. přenesená",J171,0)</f>
        <v>0</v>
      </c>
      <c r="BI171" s="193">
        <f>IF(N171="nulová",J171,0)</f>
        <v>0</v>
      </c>
      <c r="BJ171" s="20" t="s">
        <v>84</v>
      </c>
      <c r="BK171" s="193">
        <f>ROUND(I171*H171,2)</f>
        <v>0</v>
      </c>
      <c r="BL171" s="20" t="s">
        <v>204</v>
      </c>
      <c r="BM171" s="192" t="s">
        <v>1370</v>
      </c>
    </row>
    <row r="172" spans="1:65" s="2" customFormat="1" ht="19.5">
      <c r="A172" s="37"/>
      <c r="B172" s="38"/>
      <c r="C172" s="39"/>
      <c r="D172" s="194" t="s">
        <v>206</v>
      </c>
      <c r="E172" s="39"/>
      <c r="F172" s="195" t="s">
        <v>1371</v>
      </c>
      <c r="G172" s="39"/>
      <c r="H172" s="39"/>
      <c r="I172" s="196"/>
      <c r="J172" s="39"/>
      <c r="K172" s="39"/>
      <c r="L172" s="42"/>
      <c r="M172" s="197"/>
      <c r="N172" s="198"/>
      <c r="O172" s="67"/>
      <c r="P172" s="67"/>
      <c r="Q172" s="67"/>
      <c r="R172" s="67"/>
      <c r="S172" s="67"/>
      <c r="T172" s="68"/>
      <c r="U172" s="37"/>
      <c r="V172" s="37"/>
      <c r="W172" s="37"/>
      <c r="X172" s="37"/>
      <c r="Y172" s="37"/>
      <c r="Z172" s="37"/>
      <c r="AA172" s="37"/>
      <c r="AB172" s="37"/>
      <c r="AC172" s="37"/>
      <c r="AD172" s="37"/>
      <c r="AE172" s="37"/>
      <c r="AT172" s="20" t="s">
        <v>206</v>
      </c>
      <c r="AU172" s="20" t="s">
        <v>86</v>
      </c>
    </row>
    <row r="173" spans="1:65" s="2" customFormat="1" ht="11.25">
      <c r="A173" s="37"/>
      <c r="B173" s="38"/>
      <c r="C173" s="39"/>
      <c r="D173" s="199" t="s">
        <v>208</v>
      </c>
      <c r="E173" s="39"/>
      <c r="F173" s="200" t="s">
        <v>1372</v>
      </c>
      <c r="G173" s="39"/>
      <c r="H173" s="39"/>
      <c r="I173" s="196"/>
      <c r="J173" s="39"/>
      <c r="K173" s="39"/>
      <c r="L173" s="42"/>
      <c r="M173" s="197"/>
      <c r="N173" s="198"/>
      <c r="O173" s="67"/>
      <c r="P173" s="67"/>
      <c r="Q173" s="67"/>
      <c r="R173" s="67"/>
      <c r="S173" s="67"/>
      <c r="T173" s="68"/>
      <c r="U173" s="37"/>
      <c r="V173" s="37"/>
      <c r="W173" s="37"/>
      <c r="X173" s="37"/>
      <c r="Y173" s="37"/>
      <c r="Z173" s="37"/>
      <c r="AA173" s="37"/>
      <c r="AB173" s="37"/>
      <c r="AC173" s="37"/>
      <c r="AD173" s="37"/>
      <c r="AE173" s="37"/>
      <c r="AT173" s="20" t="s">
        <v>208</v>
      </c>
      <c r="AU173" s="20" t="s">
        <v>86</v>
      </c>
    </row>
    <row r="174" spans="1:65" s="13" customFormat="1" ht="11.25">
      <c r="B174" s="201"/>
      <c r="C174" s="202"/>
      <c r="D174" s="194" t="s">
        <v>210</v>
      </c>
      <c r="E174" s="203" t="s">
        <v>19</v>
      </c>
      <c r="F174" s="204" t="s">
        <v>1661</v>
      </c>
      <c r="G174" s="202"/>
      <c r="H174" s="203" t="s">
        <v>19</v>
      </c>
      <c r="I174" s="205"/>
      <c r="J174" s="202"/>
      <c r="K174" s="202"/>
      <c r="L174" s="206"/>
      <c r="M174" s="207"/>
      <c r="N174" s="208"/>
      <c r="O174" s="208"/>
      <c r="P174" s="208"/>
      <c r="Q174" s="208"/>
      <c r="R174" s="208"/>
      <c r="S174" s="208"/>
      <c r="T174" s="209"/>
      <c r="AT174" s="210" t="s">
        <v>210</v>
      </c>
      <c r="AU174" s="210" t="s">
        <v>86</v>
      </c>
      <c r="AV174" s="13" t="s">
        <v>84</v>
      </c>
      <c r="AW174" s="13" t="s">
        <v>37</v>
      </c>
      <c r="AX174" s="13" t="s">
        <v>77</v>
      </c>
      <c r="AY174" s="210" t="s">
        <v>197</v>
      </c>
    </row>
    <row r="175" spans="1:65" s="14" customFormat="1" ht="11.25">
      <c r="B175" s="211"/>
      <c r="C175" s="212"/>
      <c r="D175" s="194" t="s">
        <v>210</v>
      </c>
      <c r="E175" s="213" t="s">
        <v>19</v>
      </c>
      <c r="F175" s="214" t="s">
        <v>1636</v>
      </c>
      <c r="G175" s="212"/>
      <c r="H175" s="215">
        <v>117</v>
      </c>
      <c r="I175" s="216"/>
      <c r="J175" s="212"/>
      <c r="K175" s="212"/>
      <c r="L175" s="217"/>
      <c r="M175" s="218"/>
      <c r="N175" s="219"/>
      <c r="O175" s="219"/>
      <c r="P175" s="219"/>
      <c r="Q175" s="219"/>
      <c r="R175" s="219"/>
      <c r="S175" s="219"/>
      <c r="T175" s="220"/>
      <c r="AT175" s="221" t="s">
        <v>210</v>
      </c>
      <c r="AU175" s="221" t="s">
        <v>86</v>
      </c>
      <c r="AV175" s="14" t="s">
        <v>86</v>
      </c>
      <c r="AW175" s="14" t="s">
        <v>37</v>
      </c>
      <c r="AX175" s="14" t="s">
        <v>84</v>
      </c>
      <c r="AY175" s="221" t="s">
        <v>197</v>
      </c>
    </row>
    <row r="176" spans="1:65" s="2" customFormat="1" ht="16.5" customHeight="1">
      <c r="A176" s="37"/>
      <c r="B176" s="38"/>
      <c r="C176" s="181" t="s">
        <v>303</v>
      </c>
      <c r="D176" s="181" t="s">
        <v>199</v>
      </c>
      <c r="E176" s="182" t="s">
        <v>1493</v>
      </c>
      <c r="F176" s="183" t="s">
        <v>1494</v>
      </c>
      <c r="G176" s="184" t="s">
        <v>884</v>
      </c>
      <c r="H176" s="185">
        <v>600</v>
      </c>
      <c r="I176" s="186"/>
      <c r="J176" s="187">
        <f>ROUND(I176*H176,2)</f>
        <v>0</v>
      </c>
      <c r="K176" s="183" t="s">
        <v>203</v>
      </c>
      <c r="L176" s="42"/>
      <c r="M176" s="188" t="s">
        <v>19</v>
      </c>
      <c r="N176" s="189" t="s">
        <v>48</v>
      </c>
      <c r="O176" s="67"/>
      <c r="P176" s="190">
        <f>O176*H176</f>
        <v>0</v>
      </c>
      <c r="Q176" s="190">
        <v>0</v>
      </c>
      <c r="R176" s="190">
        <f>Q176*H176</f>
        <v>0</v>
      </c>
      <c r="S176" s="190">
        <v>0</v>
      </c>
      <c r="T176" s="191">
        <f>S176*H176</f>
        <v>0</v>
      </c>
      <c r="U176" s="37"/>
      <c r="V176" s="37"/>
      <c r="W176" s="37"/>
      <c r="X176" s="37"/>
      <c r="Y176" s="37"/>
      <c r="Z176" s="37"/>
      <c r="AA176" s="37"/>
      <c r="AB176" s="37"/>
      <c r="AC176" s="37"/>
      <c r="AD176" s="37"/>
      <c r="AE176" s="37"/>
      <c r="AR176" s="192" t="s">
        <v>204</v>
      </c>
      <c r="AT176" s="192" t="s">
        <v>199</v>
      </c>
      <c r="AU176" s="192" t="s">
        <v>86</v>
      </c>
      <c r="AY176" s="20" t="s">
        <v>197</v>
      </c>
      <c r="BE176" s="193">
        <f>IF(N176="základní",J176,0)</f>
        <v>0</v>
      </c>
      <c r="BF176" s="193">
        <f>IF(N176="snížená",J176,0)</f>
        <v>0</v>
      </c>
      <c r="BG176" s="193">
        <f>IF(N176="zákl. přenesená",J176,0)</f>
        <v>0</v>
      </c>
      <c r="BH176" s="193">
        <f>IF(N176="sníž. přenesená",J176,0)</f>
        <v>0</v>
      </c>
      <c r="BI176" s="193">
        <f>IF(N176="nulová",J176,0)</f>
        <v>0</v>
      </c>
      <c r="BJ176" s="20" t="s">
        <v>84</v>
      </c>
      <c r="BK176" s="193">
        <f>ROUND(I176*H176,2)</f>
        <v>0</v>
      </c>
      <c r="BL176" s="20" t="s">
        <v>204</v>
      </c>
      <c r="BM176" s="192" t="s">
        <v>1495</v>
      </c>
    </row>
    <row r="177" spans="1:65" s="2" customFormat="1" ht="19.5">
      <c r="A177" s="37"/>
      <c r="B177" s="38"/>
      <c r="C177" s="39"/>
      <c r="D177" s="194" t="s">
        <v>206</v>
      </c>
      <c r="E177" s="39"/>
      <c r="F177" s="195" t="s">
        <v>1496</v>
      </c>
      <c r="G177" s="39"/>
      <c r="H177" s="39"/>
      <c r="I177" s="196"/>
      <c r="J177" s="39"/>
      <c r="K177" s="39"/>
      <c r="L177" s="42"/>
      <c r="M177" s="197"/>
      <c r="N177" s="198"/>
      <c r="O177" s="67"/>
      <c r="P177" s="67"/>
      <c r="Q177" s="67"/>
      <c r="R177" s="67"/>
      <c r="S177" s="67"/>
      <c r="T177" s="68"/>
      <c r="U177" s="37"/>
      <c r="V177" s="37"/>
      <c r="W177" s="37"/>
      <c r="X177" s="37"/>
      <c r="Y177" s="37"/>
      <c r="Z177" s="37"/>
      <c r="AA177" s="37"/>
      <c r="AB177" s="37"/>
      <c r="AC177" s="37"/>
      <c r="AD177" s="37"/>
      <c r="AE177" s="37"/>
      <c r="AT177" s="20" t="s">
        <v>206</v>
      </c>
      <c r="AU177" s="20" t="s">
        <v>86</v>
      </c>
    </row>
    <row r="178" spans="1:65" s="2" customFormat="1" ht="11.25">
      <c r="A178" s="37"/>
      <c r="B178" s="38"/>
      <c r="C178" s="39"/>
      <c r="D178" s="199" t="s">
        <v>208</v>
      </c>
      <c r="E178" s="39"/>
      <c r="F178" s="200" t="s">
        <v>1497</v>
      </c>
      <c r="G178" s="39"/>
      <c r="H178" s="39"/>
      <c r="I178" s="196"/>
      <c r="J178" s="39"/>
      <c r="K178" s="39"/>
      <c r="L178" s="42"/>
      <c r="M178" s="197"/>
      <c r="N178" s="198"/>
      <c r="O178" s="67"/>
      <c r="P178" s="67"/>
      <c r="Q178" s="67"/>
      <c r="R178" s="67"/>
      <c r="S178" s="67"/>
      <c r="T178" s="68"/>
      <c r="U178" s="37"/>
      <c r="V178" s="37"/>
      <c r="W178" s="37"/>
      <c r="X178" s="37"/>
      <c r="Y178" s="37"/>
      <c r="Z178" s="37"/>
      <c r="AA178" s="37"/>
      <c r="AB178" s="37"/>
      <c r="AC178" s="37"/>
      <c r="AD178" s="37"/>
      <c r="AE178" s="37"/>
      <c r="AT178" s="20" t="s">
        <v>208</v>
      </c>
      <c r="AU178" s="20" t="s">
        <v>86</v>
      </c>
    </row>
    <row r="179" spans="1:65" s="13" customFormat="1" ht="11.25">
      <c r="B179" s="201"/>
      <c r="C179" s="202"/>
      <c r="D179" s="194" t="s">
        <v>210</v>
      </c>
      <c r="E179" s="203" t="s">
        <v>19</v>
      </c>
      <c r="F179" s="204" t="s">
        <v>1662</v>
      </c>
      <c r="G179" s="202"/>
      <c r="H179" s="203" t="s">
        <v>19</v>
      </c>
      <c r="I179" s="205"/>
      <c r="J179" s="202"/>
      <c r="K179" s="202"/>
      <c r="L179" s="206"/>
      <c r="M179" s="207"/>
      <c r="N179" s="208"/>
      <c r="O179" s="208"/>
      <c r="P179" s="208"/>
      <c r="Q179" s="208"/>
      <c r="R179" s="208"/>
      <c r="S179" s="208"/>
      <c r="T179" s="209"/>
      <c r="AT179" s="210" t="s">
        <v>210</v>
      </c>
      <c r="AU179" s="210" t="s">
        <v>86</v>
      </c>
      <c r="AV179" s="13" t="s">
        <v>84</v>
      </c>
      <c r="AW179" s="13" t="s">
        <v>37</v>
      </c>
      <c r="AX179" s="13" t="s">
        <v>77</v>
      </c>
      <c r="AY179" s="210" t="s">
        <v>197</v>
      </c>
    </row>
    <row r="180" spans="1:65" s="14" customFormat="1" ht="11.25">
      <c r="B180" s="211"/>
      <c r="C180" s="212"/>
      <c r="D180" s="194" t="s">
        <v>210</v>
      </c>
      <c r="E180" s="213" t="s">
        <v>19</v>
      </c>
      <c r="F180" s="214" t="s">
        <v>1663</v>
      </c>
      <c r="G180" s="212"/>
      <c r="H180" s="215">
        <v>600</v>
      </c>
      <c r="I180" s="216"/>
      <c r="J180" s="212"/>
      <c r="K180" s="212"/>
      <c r="L180" s="217"/>
      <c r="M180" s="218"/>
      <c r="N180" s="219"/>
      <c r="O180" s="219"/>
      <c r="P180" s="219"/>
      <c r="Q180" s="219"/>
      <c r="R180" s="219"/>
      <c r="S180" s="219"/>
      <c r="T180" s="220"/>
      <c r="AT180" s="221" t="s">
        <v>210</v>
      </c>
      <c r="AU180" s="221" t="s">
        <v>86</v>
      </c>
      <c r="AV180" s="14" t="s">
        <v>86</v>
      </c>
      <c r="AW180" s="14" t="s">
        <v>37</v>
      </c>
      <c r="AX180" s="14" t="s">
        <v>84</v>
      </c>
      <c r="AY180" s="221" t="s">
        <v>197</v>
      </c>
    </row>
    <row r="181" spans="1:65" s="2" customFormat="1" ht="24.2" customHeight="1">
      <c r="A181" s="37"/>
      <c r="B181" s="38"/>
      <c r="C181" s="181" t="s">
        <v>310</v>
      </c>
      <c r="D181" s="181" t="s">
        <v>199</v>
      </c>
      <c r="E181" s="182" t="s">
        <v>1374</v>
      </c>
      <c r="F181" s="183" t="s">
        <v>1375</v>
      </c>
      <c r="G181" s="184" t="s">
        <v>884</v>
      </c>
      <c r="H181" s="185">
        <v>783</v>
      </c>
      <c r="I181" s="186"/>
      <c r="J181" s="187">
        <f>ROUND(I181*H181,2)</f>
        <v>0</v>
      </c>
      <c r="K181" s="183" t="s">
        <v>203</v>
      </c>
      <c r="L181" s="42"/>
      <c r="M181" s="188" t="s">
        <v>19</v>
      </c>
      <c r="N181" s="189" t="s">
        <v>48</v>
      </c>
      <c r="O181" s="67"/>
      <c r="P181" s="190">
        <f>O181*H181</f>
        <v>0</v>
      </c>
      <c r="Q181" s="190">
        <v>0</v>
      </c>
      <c r="R181" s="190">
        <f>Q181*H181</f>
        <v>0</v>
      </c>
      <c r="S181" s="190">
        <v>0</v>
      </c>
      <c r="T181" s="191">
        <f>S181*H181</f>
        <v>0</v>
      </c>
      <c r="U181" s="37"/>
      <c r="V181" s="37"/>
      <c r="W181" s="37"/>
      <c r="X181" s="37"/>
      <c r="Y181" s="37"/>
      <c r="Z181" s="37"/>
      <c r="AA181" s="37"/>
      <c r="AB181" s="37"/>
      <c r="AC181" s="37"/>
      <c r="AD181" s="37"/>
      <c r="AE181" s="37"/>
      <c r="AR181" s="192" t="s">
        <v>204</v>
      </c>
      <c r="AT181" s="192" t="s">
        <v>199</v>
      </c>
      <c r="AU181" s="192" t="s">
        <v>86</v>
      </c>
      <c r="AY181" s="20" t="s">
        <v>197</v>
      </c>
      <c r="BE181" s="193">
        <f>IF(N181="základní",J181,0)</f>
        <v>0</v>
      </c>
      <c r="BF181" s="193">
        <f>IF(N181="snížená",J181,0)</f>
        <v>0</v>
      </c>
      <c r="BG181" s="193">
        <f>IF(N181="zákl. přenesená",J181,0)</f>
        <v>0</v>
      </c>
      <c r="BH181" s="193">
        <f>IF(N181="sníž. přenesená",J181,0)</f>
        <v>0</v>
      </c>
      <c r="BI181" s="193">
        <f>IF(N181="nulová",J181,0)</f>
        <v>0</v>
      </c>
      <c r="BJ181" s="20" t="s">
        <v>84</v>
      </c>
      <c r="BK181" s="193">
        <f>ROUND(I181*H181,2)</f>
        <v>0</v>
      </c>
      <c r="BL181" s="20" t="s">
        <v>204</v>
      </c>
      <c r="BM181" s="192" t="s">
        <v>1376</v>
      </c>
    </row>
    <row r="182" spans="1:65" s="2" customFormat="1" ht="29.25">
      <c r="A182" s="37"/>
      <c r="B182" s="38"/>
      <c r="C182" s="39"/>
      <c r="D182" s="194" t="s">
        <v>206</v>
      </c>
      <c r="E182" s="39"/>
      <c r="F182" s="195" t="s">
        <v>1377</v>
      </c>
      <c r="G182" s="39"/>
      <c r="H182" s="39"/>
      <c r="I182" s="196"/>
      <c r="J182" s="39"/>
      <c r="K182" s="39"/>
      <c r="L182" s="42"/>
      <c r="M182" s="197"/>
      <c r="N182" s="198"/>
      <c r="O182" s="67"/>
      <c r="P182" s="67"/>
      <c r="Q182" s="67"/>
      <c r="R182" s="67"/>
      <c r="S182" s="67"/>
      <c r="T182" s="68"/>
      <c r="U182" s="37"/>
      <c r="V182" s="37"/>
      <c r="W182" s="37"/>
      <c r="X182" s="37"/>
      <c r="Y182" s="37"/>
      <c r="Z182" s="37"/>
      <c r="AA182" s="37"/>
      <c r="AB182" s="37"/>
      <c r="AC182" s="37"/>
      <c r="AD182" s="37"/>
      <c r="AE182" s="37"/>
      <c r="AT182" s="20" t="s">
        <v>206</v>
      </c>
      <c r="AU182" s="20" t="s">
        <v>86</v>
      </c>
    </row>
    <row r="183" spans="1:65" s="2" customFormat="1" ht="11.25">
      <c r="A183" s="37"/>
      <c r="B183" s="38"/>
      <c r="C183" s="39"/>
      <c r="D183" s="199" t="s">
        <v>208</v>
      </c>
      <c r="E183" s="39"/>
      <c r="F183" s="200" t="s">
        <v>1378</v>
      </c>
      <c r="G183" s="39"/>
      <c r="H183" s="39"/>
      <c r="I183" s="196"/>
      <c r="J183" s="39"/>
      <c r="K183" s="39"/>
      <c r="L183" s="42"/>
      <c r="M183" s="197"/>
      <c r="N183" s="198"/>
      <c r="O183" s="67"/>
      <c r="P183" s="67"/>
      <c r="Q183" s="67"/>
      <c r="R183" s="67"/>
      <c r="S183" s="67"/>
      <c r="T183" s="68"/>
      <c r="U183" s="37"/>
      <c r="V183" s="37"/>
      <c r="W183" s="37"/>
      <c r="X183" s="37"/>
      <c r="Y183" s="37"/>
      <c r="Z183" s="37"/>
      <c r="AA183" s="37"/>
      <c r="AB183" s="37"/>
      <c r="AC183" s="37"/>
      <c r="AD183" s="37"/>
      <c r="AE183" s="37"/>
      <c r="AT183" s="20" t="s">
        <v>208</v>
      </c>
      <c r="AU183" s="20" t="s">
        <v>86</v>
      </c>
    </row>
    <row r="184" spans="1:65" s="13" customFormat="1" ht="11.25">
      <c r="B184" s="201"/>
      <c r="C184" s="202"/>
      <c r="D184" s="194" t="s">
        <v>210</v>
      </c>
      <c r="E184" s="203" t="s">
        <v>19</v>
      </c>
      <c r="F184" s="204" t="s">
        <v>1664</v>
      </c>
      <c r="G184" s="202"/>
      <c r="H184" s="203" t="s">
        <v>19</v>
      </c>
      <c r="I184" s="205"/>
      <c r="J184" s="202"/>
      <c r="K184" s="202"/>
      <c r="L184" s="206"/>
      <c r="M184" s="207"/>
      <c r="N184" s="208"/>
      <c r="O184" s="208"/>
      <c r="P184" s="208"/>
      <c r="Q184" s="208"/>
      <c r="R184" s="208"/>
      <c r="S184" s="208"/>
      <c r="T184" s="209"/>
      <c r="AT184" s="210" t="s">
        <v>210</v>
      </c>
      <c r="AU184" s="210" t="s">
        <v>86</v>
      </c>
      <c r="AV184" s="13" t="s">
        <v>84</v>
      </c>
      <c r="AW184" s="13" t="s">
        <v>37</v>
      </c>
      <c r="AX184" s="13" t="s">
        <v>77</v>
      </c>
      <c r="AY184" s="210" t="s">
        <v>197</v>
      </c>
    </row>
    <row r="185" spans="1:65" s="14" customFormat="1" ht="11.25">
      <c r="B185" s="211"/>
      <c r="C185" s="212"/>
      <c r="D185" s="194" t="s">
        <v>210</v>
      </c>
      <c r="E185" s="213" t="s">
        <v>19</v>
      </c>
      <c r="F185" s="214" t="s">
        <v>1665</v>
      </c>
      <c r="G185" s="212"/>
      <c r="H185" s="215">
        <v>783</v>
      </c>
      <c r="I185" s="216"/>
      <c r="J185" s="212"/>
      <c r="K185" s="212"/>
      <c r="L185" s="217"/>
      <c r="M185" s="218"/>
      <c r="N185" s="219"/>
      <c r="O185" s="219"/>
      <c r="P185" s="219"/>
      <c r="Q185" s="219"/>
      <c r="R185" s="219"/>
      <c r="S185" s="219"/>
      <c r="T185" s="220"/>
      <c r="AT185" s="221" t="s">
        <v>210</v>
      </c>
      <c r="AU185" s="221" t="s">
        <v>86</v>
      </c>
      <c r="AV185" s="14" t="s">
        <v>86</v>
      </c>
      <c r="AW185" s="14" t="s">
        <v>37</v>
      </c>
      <c r="AX185" s="14" t="s">
        <v>84</v>
      </c>
      <c r="AY185" s="221" t="s">
        <v>197</v>
      </c>
    </row>
    <row r="186" spans="1:65" s="2" customFormat="1" ht="21.75" customHeight="1">
      <c r="A186" s="37"/>
      <c r="B186" s="38"/>
      <c r="C186" s="181" t="s">
        <v>320</v>
      </c>
      <c r="D186" s="181" t="s">
        <v>199</v>
      </c>
      <c r="E186" s="182" t="s">
        <v>1380</v>
      </c>
      <c r="F186" s="183" t="s">
        <v>1381</v>
      </c>
      <c r="G186" s="184" t="s">
        <v>202</v>
      </c>
      <c r="H186" s="185">
        <v>117</v>
      </c>
      <c r="I186" s="186"/>
      <c r="J186" s="187">
        <f>ROUND(I186*H186,2)</f>
        <v>0</v>
      </c>
      <c r="K186" s="183" t="s">
        <v>203</v>
      </c>
      <c r="L186" s="42"/>
      <c r="M186" s="188" t="s">
        <v>19</v>
      </c>
      <c r="N186" s="189" t="s">
        <v>48</v>
      </c>
      <c r="O186" s="67"/>
      <c r="P186" s="190">
        <f>O186*H186</f>
        <v>0</v>
      </c>
      <c r="Q186" s="190">
        <v>0</v>
      </c>
      <c r="R186" s="190">
        <f>Q186*H186</f>
        <v>0</v>
      </c>
      <c r="S186" s="190">
        <v>0</v>
      </c>
      <c r="T186" s="191">
        <f>S186*H186</f>
        <v>0</v>
      </c>
      <c r="U186" s="37"/>
      <c r="V186" s="37"/>
      <c r="W186" s="37"/>
      <c r="X186" s="37"/>
      <c r="Y186" s="37"/>
      <c r="Z186" s="37"/>
      <c r="AA186" s="37"/>
      <c r="AB186" s="37"/>
      <c r="AC186" s="37"/>
      <c r="AD186" s="37"/>
      <c r="AE186" s="37"/>
      <c r="AR186" s="192" t="s">
        <v>204</v>
      </c>
      <c r="AT186" s="192" t="s">
        <v>199</v>
      </c>
      <c r="AU186" s="192" t="s">
        <v>86</v>
      </c>
      <c r="AY186" s="20" t="s">
        <v>197</v>
      </c>
      <c r="BE186" s="193">
        <f>IF(N186="základní",J186,0)</f>
        <v>0</v>
      </c>
      <c r="BF186" s="193">
        <f>IF(N186="snížená",J186,0)</f>
        <v>0</v>
      </c>
      <c r="BG186" s="193">
        <f>IF(N186="zákl. přenesená",J186,0)</f>
        <v>0</v>
      </c>
      <c r="BH186" s="193">
        <f>IF(N186="sníž. přenesená",J186,0)</f>
        <v>0</v>
      </c>
      <c r="BI186" s="193">
        <f>IF(N186="nulová",J186,0)</f>
        <v>0</v>
      </c>
      <c r="BJ186" s="20" t="s">
        <v>84</v>
      </c>
      <c r="BK186" s="193">
        <f>ROUND(I186*H186,2)</f>
        <v>0</v>
      </c>
      <c r="BL186" s="20" t="s">
        <v>204</v>
      </c>
      <c r="BM186" s="192" t="s">
        <v>1666</v>
      </c>
    </row>
    <row r="187" spans="1:65" s="2" customFormat="1" ht="11.25">
      <c r="A187" s="37"/>
      <c r="B187" s="38"/>
      <c r="C187" s="39"/>
      <c r="D187" s="194" t="s">
        <v>206</v>
      </c>
      <c r="E187" s="39"/>
      <c r="F187" s="195" t="s">
        <v>1383</v>
      </c>
      <c r="G187" s="39"/>
      <c r="H187" s="39"/>
      <c r="I187" s="196"/>
      <c r="J187" s="39"/>
      <c r="K187" s="39"/>
      <c r="L187" s="42"/>
      <c r="M187" s="197"/>
      <c r="N187" s="198"/>
      <c r="O187" s="67"/>
      <c r="P187" s="67"/>
      <c r="Q187" s="67"/>
      <c r="R187" s="67"/>
      <c r="S187" s="67"/>
      <c r="T187" s="68"/>
      <c r="U187" s="37"/>
      <c r="V187" s="37"/>
      <c r="W187" s="37"/>
      <c r="X187" s="37"/>
      <c r="Y187" s="37"/>
      <c r="Z187" s="37"/>
      <c r="AA187" s="37"/>
      <c r="AB187" s="37"/>
      <c r="AC187" s="37"/>
      <c r="AD187" s="37"/>
      <c r="AE187" s="37"/>
      <c r="AT187" s="20" t="s">
        <v>206</v>
      </c>
      <c r="AU187" s="20" t="s">
        <v>86</v>
      </c>
    </row>
    <row r="188" spans="1:65" s="2" customFormat="1" ht="11.25">
      <c r="A188" s="37"/>
      <c r="B188" s="38"/>
      <c r="C188" s="39"/>
      <c r="D188" s="199" t="s">
        <v>208</v>
      </c>
      <c r="E188" s="39"/>
      <c r="F188" s="200" t="s">
        <v>1384</v>
      </c>
      <c r="G188" s="39"/>
      <c r="H188" s="39"/>
      <c r="I188" s="196"/>
      <c r="J188" s="39"/>
      <c r="K188" s="39"/>
      <c r="L188" s="42"/>
      <c r="M188" s="197"/>
      <c r="N188" s="198"/>
      <c r="O188" s="67"/>
      <c r="P188" s="67"/>
      <c r="Q188" s="67"/>
      <c r="R188" s="67"/>
      <c r="S188" s="67"/>
      <c r="T188" s="68"/>
      <c r="U188" s="37"/>
      <c r="V188" s="37"/>
      <c r="W188" s="37"/>
      <c r="X188" s="37"/>
      <c r="Y188" s="37"/>
      <c r="Z188" s="37"/>
      <c r="AA188" s="37"/>
      <c r="AB188" s="37"/>
      <c r="AC188" s="37"/>
      <c r="AD188" s="37"/>
      <c r="AE188" s="37"/>
      <c r="AT188" s="20" t="s">
        <v>208</v>
      </c>
      <c r="AU188" s="20" t="s">
        <v>86</v>
      </c>
    </row>
    <row r="189" spans="1:65" s="13" customFormat="1" ht="22.5">
      <c r="B189" s="201"/>
      <c r="C189" s="202"/>
      <c r="D189" s="194" t="s">
        <v>210</v>
      </c>
      <c r="E189" s="203" t="s">
        <v>19</v>
      </c>
      <c r="F189" s="204" t="s">
        <v>1667</v>
      </c>
      <c r="G189" s="202"/>
      <c r="H189" s="203" t="s">
        <v>19</v>
      </c>
      <c r="I189" s="205"/>
      <c r="J189" s="202"/>
      <c r="K189" s="202"/>
      <c r="L189" s="206"/>
      <c r="M189" s="207"/>
      <c r="N189" s="208"/>
      <c r="O189" s="208"/>
      <c r="P189" s="208"/>
      <c r="Q189" s="208"/>
      <c r="R189" s="208"/>
      <c r="S189" s="208"/>
      <c r="T189" s="209"/>
      <c r="AT189" s="210" t="s">
        <v>210</v>
      </c>
      <c r="AU189" s="210" t="s">
        <v>86</v>
      </c>
      <c r="AV189" s="13" t="s">
        <v>84</v>
      </c>
      <c r="AW189" s="13" t="s">
        <v>37</v>
      </c>
      <c r="AX189" s="13" t="s">
        <v>77</v>
      </c>
      <c r="AY189" s="210" t="s">
        <v>197</v>
      </c>
    </row>
    <row r="190" spans="1:65" s="14" customFormat="1" ht="11.25">
      <c r="B190" s="211"/>
      <c r="C190" s="212"/>
      <c r="D190" s="194" t="s">
        <v>210</v>
      </c>
      <c r="E190" s="213" t="s">
        <v>19</v>
      </c>
      <c r="F190" s="214" t="s">
        <v>1636</v>
      </c>
      <c r="G190" s="212"/>
      <c r="H190" s="215">
        <v>117</v>
      </c>
      <c r="I190" s="216"/>
      <c r="J190" s="212"/>
      <c r="K190" s="212"/>
      <c r="L190" s="217"/>
      <c r="M190" s="218"/>
      <c r="N190" s="219"/>
      <c r="O190" s="219"/>
      <c r="P190" s="219"/>
      <c r="Q190" s="219"/>
      <c r="R190" s="219"/>
      <c r="S190" s="219"/>
      <c r="T190" s="220"/>
      <c r="AT190" s="221" t="s">
        <v>210</v>
      </c>
      <c r="AU190" s="221" t="s">
        <v>86</v>
      </c>
      <c r="AV190" s="14" t="s">
        <v>86</v>
      </c>
      <c r="AW190" s="14" t="s">
        <v>37</v>
      </c>
      <c r="AX190" s="14" t="s">
        <v>84</v>
      </c>
      <c r="AY190" s="221" t="s">
        <v>197</v>
      </c>
    </row>
    <row r="191" spans="1:65" s="2" customFormat="1" ht="24.2" customHeight="1">
      <c r="A191" s="37"/>
      <c r="B191" s="38"/>
      <c r="C191" s="181" t="s">
        <v>328</v>
      </c>
      <c r="D191" s="181" t="s">
        <v>199</v>
      </c>
      <c r="E191" s="182" t="s">
        <v>1386</v>
      </c>
      <c r="F191" s="183" t="s">
        <v>1387</v>
      </c>
      <c r="G191" s="184" t="s">
        <v>202</v>
      </c>
      <c r="H191" s="185">
        <v>117</v>
      </c>
      <c r="I191" s="186"/>
      <c r="J191" s="187">
        <f>ROUND(I191*H191,2)</f>
        <v>0</v>
      </c>
      <c r="K191" s="183" t="s">
        <v>203</v>
      </c>
      <c r="L191" s="42"/>
      <c r="M191" s="188" t="s">
        <v>19</v>
      </c>
      <c r="N191" s="189" t="s">
        <v>48</v>
      </c>
      <c r="O191" s="67"/>
      <c r="P191" s="190">
        <f>O191*H191</f>
        <v>0</v>
      </c>
      <c r="Q191" s="190">
        <v>0</v>
      </c>
      <c r="R191" s="190">
        <f>Q191*H191</f>
        <v>0</v>
      </c>
      <c r="S191" s="190">
        <v>0</v>
      </c>
      <c r="T191" s="191">
        <f>S191*H191</f>
        <v>0</v>
      </c>
      <c r="U191" s="37"/>
      <c r="V191" s="37"/>
      <c r="W191" s="37"/>
      <c r="X191" s="37"/>
      <c r="Y191" s="37"/>
      <c r="Z191" s="37"/>
      <c r="AA191" s="37"/>
      <c r="AB191" s="37"/>
      <c r="AC191" s="37"/>
      <c r="AD191" s="37"/>
      <c r="AE191" s="37"/>
      <c r="AR191" s="192" t="s">
        <v>204</v>
      </c>
      <c r="AT191" s="192" t="s">
        <v>199</v>
      </c>
      <c r="AU191" s="192" t="s">
        <v>86</v>
      </c>
      <c r="AY191" s="20" t="s">
        <v>197</v>
      </c>
      <c r="BE191" s="193">
        <f>IF(N191="základní",J191,0)</f>
        <v>0</v>
      </c>
      <c r="BF191" s="193">
        <f>IF(N191="snížená",J191,0)</f>
        <v>0</v>
      </c>
      <c r="BG191" s="193">
        <f>IF(N191="zákl. přenesená",J191,0)</f>
        <v>0</v>
      </c>
      <c r="BH191" s="193">
        <f>IF(N191="sníž. přenesená",J191,0)</f>
        <v>0</v>
      </c>
      <c r="BI191" s="193">
        <f>IF(N191="nulová",J191,0)</f>
        <v>0</v>
      </c>
      <c r="BJ191" s="20" t="s">
        <v>84</v>
      </c>
      <c r="BK191" s="193">
        <f>ROUND(I191*H191,2)</f>
        <v>0</v>
      </c>
      <c r="BL191" s="20" t="s">
        <v>204</v>
      </c>
      <c r="BM191" s="192" t="s">
        <v>1668</v>
      </c>
    </row>
    <row r="192" spans="1:65" s="2" customFormat="1" ht="19.5">
      <c r="A192" s="37"/>
      <c r="B192" s="38"/>
      <c r="C192" s="39"/>
      <c r="D192" s="194" t="s">
        <v>206</v>
      </c>
      <c r="E192" s="39"/>
      <c r="F192" s="195" t="s">
        <v>1389</v>
      </c>
      <c r="G192" s="39"/>
      <c r="H192" s="39"/>
      <c r="I192" s="196"/>
      <c r="J192" s="39"/>
      <c r="K192" s="39"/>
      <c r="L192" s="42"/>
      <c r="M192" s="197"/>
      <c r="N192" s="198"/>
      <c r="O192" s="67"/>
      <c r="P192" s="67"/>
      <c r="Q192" s="67"/>
      <c r="R192" s="67"/>
      <c r="S192" s="67"/>
      <c r="T192" s="68"/>
      <c r="U192" s="37"/>
      <c r="V192" s="37"/>
      <c r="W192" s="37"/>
      <c r="X192" s="37"/>
      <c r="Y192" s="37"/>
      <c r="Z192" s="37"/>
      <c r="AA192" s="37"/>
      <c r="AB192" s="37"/>
      <c r="AC192" s="37"/>
      <c r="AD192" s="37"/>
      <c r="AE192" s="37"/>
      <c r="AT192" s="20" t="s">
        <v>206</v>
      </c>
      <c r="AU192" s="20" t="s">
        <v>86</v>
      </c>
    </row>
    <row r="193" spans="1:65" s="2" customFormat="1" ht="11.25">
      <c r="A193" s="37"/>
      <c r="B193" s="38"/>
      <c r="C193" s="39"/>
      <c r="D193" s="199" t="s">
        <v>208</v>
      </c>
      <c r="E193" s="39"/>
      <c r="F193" s="200" t="s">
        <v>1390</v>
      </c>
      <c r="G193" s="39"/>
      <c r="H193" s="39"/>
      <c r="I193" s="196"/>
      <c r="J193" s="39"/>
      <c r="K193" s="39"/>
      <c r="L193" s="42"/>
      <c r="M193" s="197"/>
      <c r="N193" s="198"/>
      <c r="O193" s="67"/>
      <c r="P193" s="67"/>
      <c r="Q193" s="67"/>
      <c r="R193" s="67"/>
      <c r="S193" s="67"/>
      <c r="T193" s="68"/>
      <c r="U193" s="37"/>
      <c r="V193" s="37"/>
      <c r="W193" s="37"/>
      <c r="X193" s="37"/>
      <c r="Y193" s="37"/>
      <c r="Z193" s="37"/>
      <c r="AA193" s="37"/>
      <c r="AB193" s="37"/>
      <c r="AC193" s="37"/>
      <c r="AD193" s="37"/>
      <c r="AE193" s="37"/>
      <c r="AT193" s="20" t="s">
        <v>208</v>
      </c>
      <c r="AU193" s="20" t="s">
        <v>86</v>
      </c>
    </row>
    <row r="194" spans="1:65" s="13" customFormat="1" ht="22.5">
      <c r="B194" s="201"/>
      <c r="C194" s="202"/>
      <c r="D194" s="194" t="s">
        <v>210</v>
      </c>
      <c r="E194" s="203" t="s">
        <v>19</v>
      </c>
      <c r="F194" s="204" t="s">
        <v>1669</v>
      </c>
      <c r="G194" s="202"/>
      <c r="H194" s="203" t="s">
        <v>19</v>
      </c>
      <c r="I194" s="205"/>
      <c r="J194" s="202"/>
      <c r="K194" s="202"/>
      <c r="L194" s="206"/>
      <c r="M194" s="207"/>
      <c r="N194" s="208"/>
      <c r="O194" s="208"/>
      <c r="P194" s="208"/>
      <c r="Q194" s="208"/>
      <c r="R194" s="208"/>
      <c r="S194" s="208"/>
      <c r="T194" s="209"/>
      <c r="AT194" s="210" t="s">
        <v>210</v>
      </c>
      <c r="AU194" s="210" t="s">
        <v>86</v>
      </c>
      <c r="AV194" s="13" t="s">
        <v>84</v>
      </c>
      <c r="AW194" s="13" t="s">
        <v>37</v>
      </c>
      <c r="AX194" s="13" t="s">
        <v>77</v>
      </c>
      <c r="AY194" s="210" t="s">
        <v>197</v>
      </c>
    </row>
    <row r="195" spans="1:65" s="14" customFormat="1" ht="11.25">
      <c r="B195" s="211"/>
      <c r="C195" s="212"/>
      <c r="D195" s="194" t="s">
        <v>210</v>
      </c>
      <c r="E195" s="213" t="s">
        <v>19</v>
      </c>
      <c r="F195" s="214" t="s">
        <v>1636</v>
      </c>
      <c r="G195" s="212"/>
      <c r="H195" s="215">
        <v>117</v>
      </c>
      <c r="I195" s="216"/>
      <c r="J195" s="212"/>
      <c r="K195" s="212"/>
      <c r="L195" s="217"/>
      <c r="M195" s="218"/>
      <c r="N195" s="219"/>
      <c r="O195" s="219"/>
      <c r="P195" s="219"/>
      <c r="Q195" s="219"/>
      <c r="R195" s="219"/>
      <c r="S195" s="219"/>
      <c r="T195" s="220"/>
      <c r="AT195" s="221" t="s">
        <v>210</v>
      </c>
      <c r="AU195" s="221" t="s">
        <v>86</v>
      </c>
      <c r="AV195" s="14" t="s">
        <v>86</v>
      </c>
      <c r="AW195" s="14" t="s">
        <v>37</v>
      </c>
      <c r="AX195" s="14" t="s">
        <v>84</v>
      </c>
      <c r="AY195" s="221" t="s">
        <v>197</v>
      </c>
    </row>
    <row r="196" spans="1:65" s="2" customFormat="1" ht="24.2" customHeight="1">
      <c r="A196" s="37"/>
      <c r="B196" s="38"/>
      <c r="C196" s="181" t="s">
        <v>337</v>
      </c>
      <c r="D196" s="181" t="s">
        <v>199</v>
      </c>
      <c r="E196" s="182" t="s">
        <v>1398</v>
      </c>
      <c r="F196" s="183" t="s">
        <v>1399</v>
      </c>
      <c r="G196" s="184" t="s">
        <v>202</v>
      </c>
      <c r="H196" s="185">
        <v>117</v>
      </c>
      <c r="I196" s="186"/>
      <c r="J196" s="187">
        <f>ROUND(I196*H196,2)</f>
        <v>0</v>
      </c>
      <c r="K196" s="183" t="s">
        <v>203</v>
      </c>
      <c r="L196" s="42"/>
      <c r="M196" s="188" t="s">
        <v>19</v>
      </c>
      <c r="N196" s="189" t="s">
        <v>48</v>
      </c>
      <c r="O196" s="67"/>
      <c r="P196" s="190">
        <f>O196*H196</f>
        <v>0</v>
      </c>
      <c r="Q196" s="190">
        <v>0</v>
      </c>
      <c r="R196" s="190">
        <f>Q196*H196</f>
        <v>0</v>
      </c>
      <c r="S196" s="190">
        <v>0</v>
      </c>
      <c r="T196" s="191">
        <f>S196*H196</f>
        <v>0</v>
      </c>
      <c r="U196" s="37"/>
      <c r="V196" s="37"/>
      <c r="W196" s="37"/>
      <c r="X196" s="37"/>
      <c r="Y196" s="37"/>
      <c r="Z196" s="37"/>
      <c r="AA196" s="37"/>
      <c r="AB196" s="37"/>
      <c r="AC196" s="37"/>
      <c r="AD196" s="37"/>
      <c r="AE196" s="37"/>
      <c r="AR196" s="192" t="s">
        <v>204</v>
      </c>
      <c r="AT196" s="192" t="s">
        <v>199</v>
      </c>
      <c r="AU196" s="192" t="s">
        <v>86</v>
      </c>
      <c r="AY196" s="20" t="s">
        <v>197</v>
      </c>
      <c r="BE196" s="193">
        <f>IF(N196="základní",J196,0)</f>
        <v>0</v>
      </c>
      <c r="BF196" s="193">
        <f>IF(N196="snížená",J196,0)</f>
        <v>0</v>
      </c>
      <c r="BG196" s="193">
        <f>IF(N196="zákl. přenesená",J196,0)</f>
        <v>0</v>
      </c>
      <c r="BH196" s="193">
        <f>IF(N196="sníž. přenesená",J196,0)</f>
        <v>0</v>
      </c>
      <c r="BI196" s="193">
        <f>IF(N196="nulová",J196,0)</f>
        <v>0</v>
      </c>
      <c r="BJ196" s="20" t="s">
        <v>84</v>
      </c>
      <c r="BK196" s="193">
        <f>ROUND(I196*H196,2)</f>
        <v>0</v>
      </c>
      <c r="BL196" s="20" t="s">
        <v>204</v>
      </c>
      <c r="BM196" s="192" t="s">
        <v>1670</v>
      </c>
    </row>
    <row r="197" spans="1:65" s="2" customFormat="1" ht="19.5">
      <c r="A197" s="37"/>
      <c r="B197" s="38"/>
      <c r="C197" s="39"/>
      <c r="D197" s="194" t="s">
        <v>206</v>
      </c>
      <c r="E197" s="39"/>
      <c r="F197" s="195" t="s">
        <v>1401</v>
      </c>
      <c r="G197" s="39"/>
      <c r="H197" s="39"/>
      <c r="I197" s="196"/>
      <c r="J197" s="39"/>
      <c r="K197" s="39"/>
      <c r="L197" s="42"/>
      <c r="M197" s="197"/>
      <c r="N197" s="198"/>
      <c r="O197" s="67"/>
      <c r="P197" s="67"/>
      <c r="Q197" s="67"/>
      <c r="R197" s="67"/>
      <c r="S197" s="67"/>
      <c r="T197" s="68"/>
      <c r="U197" s="37"/>
      <c r="V197" s="37"/>
      <c r="W197" s="37"/>
      <c r="X197" s="37"/>
      <c r="Y197" s="37"/>
      <c r="Z197" s="37"/>
      <c r="AA197" s="37"/>
      <c r="AB197" s="37"/>
      <c r="AC197" s="37"/>
      <c r="AD197" s="37"/>
      <c r="AE197" s="37"/>
      <c r="AT197" s="20" t="s">
        <v>206</v>
      </c>
      <c r="AU197" s="20" t="s">
        <v>86</v>
      </c>
    </row>
    <row r="198" spans="1:65" s="2" customFormat="1" ht="11.25">
      <c r="A198" s="37"/>
      <c r="B198" s="38"/>
      <c r="C198" s="39"/>
      <c r="D198" s="199" t="s">
        <v>208</v>
      </c>
      <c r="E198" s="39"/>
      <c r="F198" s="200" t="s">
        <v>1402</v>
      </c>
      <c r="G198" s="39"/>
      <c r="H198" s="39"/>
      <c r="I198" s="196"/>
      <c r="J198" s="39"/>
      <c r="K198" s="39"/>
      <c r="L198" s="42"/>
      <c r="M198" s="197"/>
      <c r="N198" s="198"/>
      <c r="O198" s="67"/>
      <c r="P198" s="67"/>
      <c r="Q198" s="67"/>
      <c r="R198" s="67"/>
      <c r="S198" s="67"/>
      <c r="T198" s="68"/>
      <c r="U198" s="37"/>
      <c r="V198" s="37"/>
      <c r="W198" s="37"/>
      <c r="X198" s="37"/>
      <c r="Y198" s="37"/>
      <c r="Z198" s="37"/>
      <c r="AA198" s="37"/>
      <c r="AB198" s="37"/>
      <c r="AC198" s="37"/>
      <c r="AD198" s="37"/>
      <c r="AE198" s="37"/>
      <c r="AT198" s="20" t="s">
        <v>208</v>
      </c>
      <c r="AU198" s="20" t="s">
        <v>86</v>
      </c>
    </row>
    <row r="199" spans="1:65" s="13" customFormat="1" ht="22.5">
      <c r="B199" s="201"/>
      <c r="C199" s="202"/>
      <c r="D199" s="194" t="s">
        <v>210</v>
      </c>
      <c r="E199" s="203" t="s">
        <v>19</v>
      </c>
      <c r="F199" s="204" t="s">
        <v>1671</v>
      </c>
      <c r="G199" s="202"/>
      <c r="H199" s="203" t="s">
        <v>19</v>
      </c>
      <c r="I199" s="205"/>
      <c r="J199" s="202"/>
      <c r="K199" s="202"/>
      <c r="L199" s="206"/>
      <c r="M199" s="207"/>
      <c r="N199" s="208"/>
      <c r="O199" s="208"/>
      <c r="P199" s="208"/>
      <c r="Q199" s="208"/>
      <c r="R199" s="208"/>
      <c r="S199" s="208"/>
      <c r="T199" s="209"/>
      <c r="AT199" s="210" t="s">
        <v>210</v>
      </c>
      <c r="AU199" s="210" t="s">
        <v>86</v>
      </c>
      <c r="AV199" s="13" t="s">
        <v>84</v>
      </c>
      <c r="AW199" s="13" t="s">
        <v>37</v>
      </c>
      <c r="AX199" s="13" t="s">
        <v>77</v>
      </c>
      <c r="AY199" s="210" t="s">
        <v>197</v>
      </c>
    </row>
    <row r="200" spans="1:65" s="14" customFormat="1" ht="11.25">
      <c r="B200" s="211"/>
      <c r="C200" s="212"/>
      <c r="D200" s="194" t="s">
        <v>210</v>
      </c>
      <c r="E200" s="213" t="s">
        <v>19</v>
      </c>
      <c r="F200" s="214" t="s">
        <v>1636</v>
      </c>
      <c r="G200" s="212"/>
      <c r="H200" s="215">
        <v>117</v>
      </c>
      <c r="I200" s="216"/>
      <c r="J200" s="212"/>
      <c r="K200" s="212"/>
      <c r="L200" s="217"/>
      <c r="M200" s="218"/>
      <c r="N200" s="219"/>
      <c r="O200" s="219"/>
      <c r="P200" s="219"/>
      <c r="Q200" s="219"/>
      <c r="R200" s="219"/>
      <c r="S200" s="219"/>
      <c r="T200" s="220"/>
      <c r="AT200" s="221" t="s">
        <v>210</v>
      </c>
      <c r="AU200" s="221" t="s">
        <v>86</v>
      </c>
      <c r="AV200" s="14" t="s">
        <v>86</v>
      </c>
      <c r="AW200" s="14" t="s">
        <v>37</v>
      </c>
      <c r="AX200" s="14" t="s">
        <v>84</v>
      </c>
      <c r="AY200" s="221" t="s">
        <v>197</v>
      </c>
    </row>
    <row r="201" spans="1:65" s="2" customFormat="1" ht="16.5" customHeight="1">
      <c r="A201" s="37"/>
      <c r="B201" s="38"/>
      <c r="C201" s="237" t="s">
        <v>347</v>
      </c>
      <c r="D201" s="237" t="s">
        <v>452</v>
      </c>
      <c r="E201" s="238" t="s">
        <v>1404</v>
      </c>
      <c r="F201" s="239" t="s">
        <v>1405</v>
      </c>
      <c r="G201" s="240" t="s">
        <v>323</v>
      </c>
      <c r="H201" s="241">
        <v>10.53</v>
      </c>
      <c r="I201" s="242"/>
      <c r="J201" s="243">
        <f>ROUND(I201*H201,2)</f>
        <v>0</v>
      </c>
      <c r="K201" s="239" t="s">
        <v>203</v>
      </c>
      <c r="L201" s="244"/>
      <c r="M201" s="245" t="s">
        <v>19</v>
      </c>
      <c r="N201" s="246" t="s">
        <v>48</v>
      </c>
      <c r="O201" s="67"/>
      <c r="P201" s="190">
        <f>O201*H201</f>
        <v>0</v>
      </c>
      <c r="Q201" s="190">
        <v>1</v>
      </c>
      <c r="R201" s="190">
        <f>Q201*H201</f>
        <v>10.53</v>
      </c>
      <c r="S201" s="190">
        <v>0</v>
      </c>
      <c r="T201" s="191">
        <f>S201*H201</f>
        <v>0</v>
      </c>
      <c r="U201" s="37"/>
      <c r="V201" s="37"/>
      <c r="W201" s="37"/>
      <c r="X201" s="37"/>
      <c r="Y201" s="37"/>
      <c r="Z201" s="37"/>
      <c r="AA201" s="37"/>
      <c r="AB201" s="37"/>
      <c r="AC201" s="37"/>
      <c r="AD201" s="37"/>
      <c r="AE201" s="37"/>
      <c r="AR201" s="192" t="s">
        <v>265</v>
      </c>
      <c r="AT201" s="192" t="s">
        <v>452</v>
      </c>
      <c r="AU201" s="192" t="s">
        <v>86</v>
      </c>
      <c r="AY201" s="20" t="s">
        <v>197</v>
      </c>
      <c r="BE201" s="193">
        <f>IF(N201="základní",J201,0)</f>
        <v>0</v>
      </c>
      <c r="BF201" s="193">
        <f>IF(N201="snížená",J201,0)</f>
        <v>0</v>
      </c>
      <c r="BG201" s="193">
        <f>IF(N201="zákl. přenesená",J201,0)</f>
        <v>0</v>
      </c>
      <c r="BH201" s="193">
        <f>IF(N201="sníž. přenesená",J201,0)</f>
        <v>0</v>
      </c>
      <c r="BI201" s="193">
        <f>IF(N201="nulová",J201,0)</f>
        <v>0</v>
      </c>
      <c r="BJ201" s="20" t="s">
        <v>84</v>
      </c>
      <c r="BK201" s="193">
        <f>ROUND(I201*H201,2)</f>
        <v>0</v>
      </c>
      <c r="BL201" s="20" t="s">
        <v>204</v>
      </c>
      <c r="BM201" s="192" t="s">
        <v>1672</v>
      </c>
    </row>
    <row r="202" spans="1:65" s="2" customFormat="1" ht="11.25">
      <c r="A202" s="37"/>
      <c r="B202" s="38"/>
      <c r="C202" s="39"/>
      <c r="D202" s="194" t="s">
        <v>206</v>
      </c>
      <c r="E202" s="39"/>
      <c r="F202" s="195" t="s">
        <v>1405</v>
      </c>
      <c r="G202" s="39"/>
      <c r="H202" s="39"/>
      <c r="I202" s="196"/>
      <c r="J202" s="39"/>
      <c r="K202" s="39"/>
      <c r="L202" s="42"/>
      <c r="M202" s="197"/>
      <c r="N202" s="198"/>
      <c r="O202" s="67"/>
      <c r="P202" s="67"/>
      <c r="Q202" s="67"/>
      <c r="R202" s="67"/>
      <c r="S202" s="67"/>
      <c r="T202" s="68"/>
      <c r="U202" s="37"/>
      <c r="V202" s="37"/>
      <c r="W202" s="37"/>
      <c r="X202" s="37"/>
      <c r="Y202" s="37"/>
      <c r="Z202" s="37"/>
      <c r="AA202" s="37"/>
      <c r="AB202" s="37"/>
      <c r="AC202" s="37"/>
      <c r="AD202" s="37"/>
      <c r="AE202" s="37"/>
      <c r="AT202" s="20" t="s">
        <v>206</v>
      </c>
      <c r="AU202" s="20" t="s">
        <v>86</v>
      </c>
    </row>
    <row r="203" spans="1:65" s="13" customFormat="1" ht="22.5">
      <c r="B203" s="201"/>
      <c r="C203" s="202"/>
      <c r="D203" s="194" t="s">
        <v>210</v>
      </c>
      <c r="E203" s="203" t="s">
        <v>19</v>
      </c>
      <c r="F203" s="204" t="s">
        <v>1673</v>
      </c>
      <c r="G203" s="202"/>
      <c r="H203" s="203" t="s">
        <v>19</v>
      </c>
      <c r="I203" s="205"/>
      <c r="J203" s="202"/>
      <c r="K203" s="202"/>
      <c r="L203" s="206"/>
      <c r="M203" s="207"/>
      <c r="N203" s="208"/>
      <c r="O203" s="208"/>
      <c r="P203" s="208"/>
      <c r="Q203" s="208"/>
      <c r="R203" s="208"/>
      <c r="S203" s="208"/>
      <c r="T203" s="209"/>
      <c r="AT203" s="210" t="s">
        <v>210</v>
      </c>
      <c r="AU203" s="210" t="s">
        <v>86</v>
      </c>
      <c r="AV203" s="13" t="s">
        <v>84</v>
      </c>
      <c r="AW203" s="13" t="s">
        <v>37</v>
      </c>
      <c r="AX203" s="13" t="s">
        <v>77</v>
      </c>
      <c r="AY203" s="210" t="s">
        <v>197</v>
      </c>
    </row>
    <row r="204" spans="1:65" s="13" customFormat="1" ht="11.25">
      <c r="B204" s="201"/>
      <c r="C204" s="202"/>
      <c r="D204" s="194" t="s">
        <v>210</v>
      </c>
      <c r="E204" s="203" t="s">
        <v>19</v>
      </c>
      <c r="F204" s="204" t="s">
        <v>1408</v>
      </c>
      <c r="G204" s="202"/>
      <c r="H204" s="203" t="s">
        <v>19</v>
      </c>
      <c r="I204" s="205"/>
      <c r="J204" s="202"/>
      <c r="K204" s="202"/>
      <c r="L204" s="206"/>
      <c r="M204" s="207"/>
      <c r="N204" s="208"/>
      <c r="O204" s="208"/>
      <c r="P204" s="208"/>
      <c r="Q204" s="208"/>
      <c r="R204" s="208"/>
      <c r="S204" s="208"/>
      <c r="T204" s="209"/>
      <c r="AT204" s="210" t="s">
        <v>210</v>
      </c>
      <c r="AU204" s="210" t="s">
        <v>86</v>
      </c>
      <c r="AV204" s="13" t="s">
        <v>84</v>
      </c>
      <c r="AW204" s="13" t="s">
        <v>37</v>
      </c>
      <c r="AX204" s="13" t="s">
        <v>77</v>
      </c>
      <c r="AY204" s="210" t="s">
        <v>197</v>
      </c>
    </row>
    <row r="205" spans="1:65" s="14" customFormat="1" ht="11.25">
      <c r="B205" s="211"/>
      <c r="C205" s="212"/>
      <c r="D205" s="194" t="s">
        <v>210</v>
      </c>
      <c r="E205" s="213" t="s">
        <v>19</v>
      </c>
      <c r="F205" s="214" t="s">
        <v>1674</v>
      </c>
      <c r="G205" s="212"/>
      <c r="H205" s="215">
        <v>10.53</v>
      </c>
      <c r="I205" s="216"/>
      <c r="J205" s="212"/>
      <c r="K205" s="212"/>
      <c r="L205" s="217"/>
      <c r="M205" s="218"/>
      <c r="N205" s="219"/>
      <c r="O205" s="219"/>
      <c r="P205" s="219"/>
      <c r="Q205" s="219"/>
      <c r="R205" s="219"/>
      <c r="S205" s="219"/>
      <c r="T205" s="220"/>
      <c r="AT205" s="221" t="s">
        <v>210</v>
      </c>
      <c r="AU205" s="221" t="s">
        <v>86</v>
      </c>
      <c r="AV205" s="14" t="s">
        <v>86</v>
      </c>
      <c r="AW205" s="14" t="s">
        <v>37</v>
      </c>
      <c r="AX205" s="14" t="s">
        <v>84</v>
      </c>
      <c r="AY205" s="221" t="s">
        <v>197</v>
      </c>
    </row>
    <row r="206" spans="1:65" s="2" customFormat="1" ht="24.2" customHeight="1">
      <c r="A206" s="37"/>
      <c r="B206" s="38"/>
      <c r="C206" s="181" t="s">
        <v>356</v>
      </c>
      <c r="D206" s="181" t="s">
        <v>199</v>
      </c>
      <c r="E206" s="182" t="s">
        <v>1410</v>
      </c>
      <c r="F206" s="183" t="s">
        <v>1411</v>
      </c>
      <c r="G206" s="184" t="s">
        <v>323</v>
      </c>
      <c r="H206" s="185">
        <v>4.0000000000000001E-3</v>
      </c>
      <c r="I206" s="186"/>
      <c r="J206" s="187">
        <f>ROUND(I206*H206,2)</f>
        <v>0</v>
      </c>
      <c r="K206" s="183" t="s">
        <v>203</v>
      </c>
      <c r="L206" s="42"/>
      <c r="M206" s="188" t="s">
        <v>19</v>
      </c>
      <c r="N206" s="189" t="s">
        <v>48</v>
      </c>
      <c r="O206" s="67"/>
      <c r="P206" s="190">
        <f>O206*H206</f>
        <v>0</v>
      </c>
      <c r="Q206" s="190">
        <v>0</v>
      </c>
      <c r="R206" s="190">
        <f>Q206*H206</f>
        <v>0</v>
      </c>
      <c r="S206" s="190">
        <v>0</v>
      </c>
      <c r="T206" s="191">
        <f>S206*H206</f>
        <v>0</v>
      </c>
      <c r="U206" s="37"/>
      <c r="V206" s="37"/>
      <c r="W206" s="37"/>
      <c r="X206" s="37"/>
      <c r="Y206" s="37"/>
      <c r="Z206" s="37"/>
      <c r="AA206" s="37"/>
      <c r="AB206" s="37"/>
      <c r="AC206" s="37"/>
      <c r="AD206" s="37"/>
      <c r="AE206" s="37"/>
      <c r="AR206" s="192" t="s">
        <v>204</v>
      </c>
      <c r="AT206" s="192" t="s">
        <v>199</v>
      </c>
      <c r="AU206" s="192" t="s">
        <v>86</v>
      </c>
      <c r="AY206" s="20" t="s">
        <v>197</v>
      </c>
      <c r="BE206" s="193">
        <f>IF(N206="základní",J206,0)</f>
        <v>0</v>
      </c>
      <c r="BF206" s="193">
        <f>IF(N206="snížená",J206,0)</f>
        <v>0</v>
      </c>
      <c r="BG206" s="193">
        <f>IF(N206="zákl. přenesená",J206,0)</f>
        <v>0</v>
      </c>
      <c r="BH206" s="193">
        <f>IF(N206="sníž. přenesená",J206,0)</f>
        <v>0</v>
      </c>
      <c r="BI206" s="193">
        <f>IF(N206="nulová",J206,0)</f>
        <v>0</v>
      </c>
      <c r="BJ206" s="20" t="s">
        <v>84</v>
      </c>
      <c r="BK206" s="193">
        <f>ROUND(I206*H206,2)</f>
        <v>0</v>
      </c>
      <c r="BL206" s="20" t="s">
        <v>204</v>
      </c>
      <c r="BM206" s="192" t="s">
        <v>1412</v>
      </c>
    </row>
    <row r="207" spans="1:65" s="2" customFormat="1" ht="19.5">
      <c r="A207" s="37"/>
      <c r="B207" s="38"/>
      <c r="C207" s="39"/>
      <c r="D207" s="194" t="s">
        <v>206</v>
      </c>
      <c r="E207" s="39"/>
      <c r="F207" s="195" t="s">
        <v>1413</v>
      </c>
      <c r="G207" s="39"/>
      <c r="H207" s="39"/>
      <c r="I207" s="196"/>
      <c r="J207" s="39"/>
      <c r="K207" s="39"/>
      <c r="L207" s="42"/>
      <c r="M207" s="197"/>
      <c r="N207" s="198"/>
      <c r="O207" s="67"/>
      <c r="P207" s="67"/>
      <c r="Q207" s="67"/>
      <c r="R207" s="67"/>
      <c r="S207" s="67"/>
      <c r="T207" s="68"/>
      <c r="U207" s="37"/>
      <c r="V207" s="37"/>
      <c r="W207" s="37"/>
      <c r="X207" s="37"/>
      <c r="Y207" s="37"/>
      <c r="Z207" s="37"/>
      <c r="AA207" s="37"/>
      <c r="AB207" s="37"/>
      <c r="AC207" s="37"/>
      <c r="AD207" s="37"/>
      <c r="AE207" s="37"/>
      <c r="AT207" s="20" t="s">
        <v>206</v>
      </c>
      <c r="AU207" s="20" t="s">
        <v>86</v>
      </c>
    </row>
    <row r="208" spans="1:65" s="2" customFormat="1" ht="11.25">
      <c r="A208" s="37"/>
      <c r="B208" s="38"/>
      <c r="C208" s="39"/>
      <c r="D208" s="199" t="s">
        <v>208</v>
      </c>
      <c r="E208" s="39"/>
      <c r="F208" s="200" t="s">
        <v>1414</v>
      </c>
      <c r="G208" s="39"/>
      <c r="H208" s="39"/>
      <c r="I208" s="196"/>
      <c r="J208" s="39"/>
      <c r="K208" s="39"/>
      <c r="L208" s="42"/>
      <c r="M208" s="197"/>
      <c r="N208" s="198"/>
      <c r="O208" s="67"/>
      <c r="P208" s="67"/>
      <c r="Q208" s="67"/>
      <c r="R208" s="67"/>
      <c r="S208" s="67"/>
      <c r="T208" s="68"/>
      <c r="U208" s="37"/>
      <c r="V208" s="37"/>
      <c r="W208" s="37"/>
      <c r="X208" s="37"/>
      <c r="Y208" s="37"/>
      <c r="Z208" s="37"/>
      <c r="AA208" s="37"/>
      <c r="AB208" s="37"/>
      <c r="AC208" s="37"/>
      <c r="AD208" s="37"/>
      <c r="AE208" s="37"/>
      <c r="AT208" s="20" t="s">
        <v>208</v>
      </c>
      <c r="AU208" s="20" t="s">
        <v>86</v>
      </c>
    </row>
    <row r="209" spans="1:65" s="13" customFormat="1" ht="22.5">
      <c r="B209" s="201"/>
      <c r="C209" s="202"/>
      <c r="D209" s="194" t="s">
        <v>210</v>
      </c>
      <c r="E209" s="203" t="s">
        <v>19</v>
      </c>
      <c r="F209" s="204" t="s">
        <v>1415</v>
      </c>
      <c r="G209" s="202"/>
      <c r="H209" s="203" t="s">
        <v>19</v>
      </c>
      <c r="I209" s="205"/>
      <c r="J209" s="202"/>
      <c r="K209" s="202"/>
      <c r="L209" s="206"/>
      <c r="M209" s="207"/>
      <c r="N209" s="208"/>
      <c r="O209" s="208"/>
      <c r="P209" s="208"/>
      <c r="Q209" s="208"/>
      <c r="R209" s="208"/>
      <c r="S209" s="208"/>
      <c r="T209" s="209"/>
      <c r="AT209" s="210" t="s">
        <v>210</v>
      </c>
      <c r="AU209" s="210" t="s">
        <v>86</v>
      </c>
      <c r="AV209" s="13" t="s">
        <v>84</v>
      </c>
      <c r="AW209" s="13" t="s">
        <v>37</v>
      </c>
      <c r="AX209" s="13" t="s">
        <v>77</v>
      </c>
      <c r="AY209" s="210" t="s">
        <v>197</v>
      </c>
    </row>
    <row r="210" spans="1:65" s="14" customFormat="1" ht="11.25">
      <c r="B210" s="211"/>
      <c r="C210" s="212"/>
      <c r="D210" s="194" t="s">
        <v>210</v>
      </c>
      <c r="E210" s="213" t="s">
        <v>19</v>
      </c>
      <c r="F210" s="214" t="s">
        <v>1675</v>
      </c>
      <c r="G210" s="212"/>
      <c r="H210" s="215">
        <v>4.0000000000000001E-3</v>
      </c>
      <c r="I210" s="216"/>
      <c r="J210" s="212"/>
      <c r="K210" s="212"/>
      <c r="L210" s="217"/>
      <c r="M210" s="218"/>
      <c r="N210" s="219"/>
      <c r="O210" s="219"/>
      <c r="P210" s="219"/>
      <c r="Q210" s="219"/>
      <c r="R210" s="219"/>
      <c r="S210" s="219"/>
      <c r="T210" s="220"/>
      <c r="AT210" s="221" t="s">
        <v>210</v>
      </c>
      <c r="AU210" s="221" t="s">
        <v>86</v>
      </c>
      <c r="AV210" s="14" t="s">
        <v>86</v>
      </c>
      <c r="AW210" s="14" t="s">
        <v>37</v>
      </c>
      <c r="AX210" s="14" t="s">
        <v>84</v>
      </c>
      <c r="AY210" s="221" t="s">
        <v>197</v>
      </c>
    </row>
    <row r="211" spans="1:65" s="2" customFormat="1" ht="16.5" customHeight="1">
      <c r="A211" s="37"/>
      <c r="B211" s="38"/>
      <c r="C211" s="237" t="s">
        <v>362</v>
      </c>
      <c r="D211" s="237" t="s">
        <v>452</v>
      </c>
      <c r="E211" s="238" t="s">
        <v>1417</v>
      </c>
      <c r="F211" s="239" t="s">
        <v>1418</v>
      </c>
      <c r="G211" s="240" t="s">
        <v>556</v>
      </c>
      <c r="H211" s="241">
        <v>4</v>
      </c>
      <c r="I211" s="242"/>
      <c r="J211" s="243">
        <f>ROUND(I211*H211,2)</f>
        <v>0</v>
      </c>
      <c r="K211" s="239" t="s">
        <v>969</v>
      </c>
      <c r="L211" s="244"/>
      <c r="M211" s="245" t="s">
        <v>19</v>
      </c>
      <c r="N211" s="246" t="s">
        <v>48</v>
      </c>
      <c r="O211" s="67"/>
      <c r="P211" s="190">
        <f>O211*H211</f>
        <v>0</v>
      </c>
      <c r="Q211" s="190">
        <v>1E-3</v>
      </c>
      <c r="R211" s="190">
        <f>Q211*H211</f>
        <v>4.0000000000000001E-3</v>
      </c>
      <c r="S211" s="190">
        <v>0</v>
      </c>
      <c r="T211" s="191">
        <f>S211*H211</f>
        <v>0</v>
      </c>
      <c r="U211" s="37"/>
      <c r="V211" s="37"/>
      <c r="W211" s="37"/>
      <c r="X211" s="37"/>
      <c r="Y211" s="37"/>
      <c r="Z211" s="37"/>
      <c r="AA211" s="37"/>
      <c r="AB211" s="37"/>
      <c r="AC211" s="37"/>
      <c r="AD211" s="37"/>
      <c r="AE211" s="37"/>
      <c r="AR211" s="192" t="s">
        <v>265</v>
      </c>
      <c r="AT211" s="192" t="s">
        <v>452</v>
      </c>
      <c r="AU211" s="192" t="s">
        <v>86</v>
      </c>
      <c r="AY211" s="20" t="s">
        <v>197</v>
      </c>
      <c r="BE211" s="193">
        <f>IF(N211="základní",J211,0)</f>
        <v>0</v>
      </c>
      <c r="BF211" s="193">
        <f>IF(N211="snížená",J211,0)</f>
        <v>0</v>
      </c>
      <c r="BG211" s="193">
        <f>IF(N211="zákl. přenesená",J211,0)</f>
        <v>0</v>
      </c>
      <c r="BH211" s="193">
        <f>IF(N211="sníž. přenesená",J211,0)</f>
        <v>0</v>
      </c>
      <c r="BI211" s="193">
        <f>IF(N211="nulová",J211,0)</f>
        <v>0</v>
      </c>
      <c r="BJ211" s="20" t="s">
        <v>84</v>
      </c>
      <c r="BK211" s="193">
        <f>ROUND(I211*H211,2)</f>
        <v>0</v>
      </c>
      <c r="BL211" s="20" t="s">
        <v>204</v>
      </c>
      <c r="BM211" s="192" t="s">
        <v>1419</v>
      </c>
    </row>
    <row r="212" spans="1:65" s="2" customFormat="1" ht="11.25">
      <c r="A212" s="37"/>
      <c r="B212" s="38"/>
      <c r="C212" s="39"/>
      <c r="D212" s="194" t="s">
        <v>206</v>
      </c>
      <c r="E212" s="39"/>
      <c r="F212" s="195" t="s">
        <v>1418</v>
      </c>
      <c r="G212" s="39"/>
      <c r="H212" s="39"/>
      <c r="I212" s="196"/>
      <c r="J212" s="39"/>
      <c r="K212" s="39"/>
      <c r="L212" s="42"/>
      <c r="M212" s="197"/>
      <c r="N212" s="198"/>
      <c r="O212" s="67"/>
      <c r="P212" s="67"/>
      <c r="Q212" s="67"/>
      <c r="R212" s="67"/>
      <c r="S212" s="67"/>
      <c r="T212" s="68"/>
      <c r="U212" s="37"/>
      <c r="V212" s="37"/>
      <c r="W212" s="37"/>
      <c r="X212" s="37"/>
      <c r="Y212" s="37"/>
      <c r="Z212" s="37"/>
      <c r="AA212" s="37"/>
      <c r="AB212" s="37"/>
      <c r="AC212" s="37"/>
      <c r="AD212" s="37"/>
      <c r="AE212" s="37"/>
      <c r="AT212" s="20" t="s">
        <v>206</v>
      </c>
      <c r="AU212" s="20" t="s">
        <v>86</v>
      </c>
    </row>
    <row r="213" spans="1:65" s="2" customFormat="1" ht="19.5">
      <c r="A213" s="37"/>
      <c r="B213" s="38"/>
      <c r="C213" s="39"/>
      <c r="D213" s="194" t="s">
        <v>252</v>
      </c>
      <c r="E213" s="39"/>
      <c r="F213" s="222" t="s">
        <v>1420</v>
      </c>
      <c r="G213" s="39"/>
      <c r="H213" s="39"/>
      <c r="I213" s="196"/>
      <c r="J213" s="39"/>
      <c r="K213" s="39"/>
      <c r="L213" s="42"/>
      <c r="M213" s="197"/>
      <c r="N213" s="198"/>
      <c r="O213" s="67"/>
      <c r="P213" s="67"/>
      <c r="Q213" s="67"/>
      <c r="R213" s="67"/>
      <c r="S213" s="67"/>
      <c r="T213" s="68"/>
      <c r="U213" s="37"/>
      <c r="V213" s="37"/>
      <c r="W213" s="37"/>
      <c r="X213" s="37"/>
      <c r="Y213" s="37"/>
      <c r="Z213" s="37"/>
      <c r="AA213" s="37"/>
      <c r="AB213" s="37"/>
      <c r="AC213" s="37"/>
      <c r="AD213" s="37"/>
      <c r="AE213" s="37"/>
      <c r="AT213" s="20" t="s">
        <v>252</v>
      </c>
      <c r="AU213" s="20" t="s">
        <v>86</v>
      </c>
    </row>
    <row r="214" spans="1:65" s="14" customFormat="1" ht="11.25">
      <c r="B214" s="211"/>
      <c r="C214" s="212"/>
      <c r="D214" s="194" t="s">
        <v>210</v>
      </c>
      <c r="E214" s="212"/>
      <c r="F214" s="214" t="s">
        <v>1676</v>
      </c>
      <c r="G214" s="212"/>
      <c r="H214" s="215">
        <v>4</v>
      </c>
      <c r="I214" s="216"/>
      <c r="J214" s="212"/>
      <c r="K214" s="212"/>
      <c r="L214" s="217"/>
      <c r="M214" s="218"/>
      <c r="N214" s="219"/>
      <c r="O214" s="219"/>
      <c r="P214" s="219"/>
      <c r="Q214" s="219"/>
      <c r="R214" s="219"/>
      <c r="S214" s="219"/>
      <c r="T214" s="220"/>
      <c r="AT214" s="221" t="s">
        <v>210</v>
      </c>
      <c r="AU214" s="221" t="s">
        <v>86</v>
      </c>
      <c r="AV214" s="14" t="s">
        <v>86</v>
      </c>
      <c r="AW214" s="14" t="s">
        <v>4</v>
      </c>
      <c r="AX214" s="14" t="s">
        <v>84</v>
      </c>
      <c r="AY214" s="221" t="s">
        <v>197</v>
      </c>
    </row>
    <row r="215" spans="1:65" s="2" customFormat="1" ht="24.2" customHeight="1">
      <c r="A215" s="37"/>
      <c r="B215" s="38"/>
      <c r="C215" s="181" t="s">
        <v>7</v>
      </c>
      <c r="D215" s="181" t="s">
        <v>199</v>
      </c>
      <c r="E215" s="182" t="s">
        <v>1410</v>
      </c>
      <c r="F215" s="183" t="s">
        <v>1411</v>
      </c>
      <c r="G215" s="184" t="s">
        <v>323</v>
      </c>
      <c r="H215" s="185">
        <v>4.0000000000000001E-3</v>
      </c>
      <c r="I215" s="186"/>
      <c r="J215" s="187">
        <f>ROUND(I215*H215,2)</f>
        <v>0</v>
      </c>
      <c r="K215" s="183" t="s">
        <v>203</v>
      </c>
      <c r="L215" s="42"/>
      <c r="M215" s="188" t="s">
        <v>19</v>
      </c>
      <c r="N215" s="189" t="s">
        <v>48</v>
      </c>
      <c r="O215" s="67"/>
      <c r="P215" s="190">
        <f>O215*H215</f>
        <v>0</v>
      </c>
      <c r="Q215" s="190">
        <v>0</v>
      </c>
      <c r="R215" s="190">
        <f>Q215*H215</f>
        <v>0</v>
      </c>
      <c r="S215" s="190">
        <v>0</v>
      </c>
      <c r="T215" s="191">
        <f>S215*H215</f>
        <v>0</v>
      </c>
      <c r="U215" s="37"/>
      <c r="V215" s="37"/>
      <c r="W215" s="37"/>
      <c r="X215" s="37"/>
      <c r="Y215" s="37"/>
      <c r="Z215" s="37"/>
      <c r="AA215" s="37"/>
      <c r="AB215" s="37"/>
      <c r="AC215" s="37"/>
      <c r="AD215" s="37"/>
      <c r="AE215" s="37"/>
      <c r="AR215" s="192" t="s">
        <v>204</v>
      </c>
      <c r="AT215" s="192" t="s">
        <v>199</v>
      </c>
      <c r="AU215" s="192" t="s">
        <v>86</v>
      </c>
      <c r="AY215" s="20" t="s">
        <v>197</v>
      </c>
      <c r="BE215" s="193">
        <f>IF(N215="základní",J215,0)</f>
        <v>0</v>
      </c>
      <c r="BF215" s="193">
        <f>IF(N215="snížená",J215,0)</f>
        <v>0</v>
      </c>
      <c r="BG215" s="193">
        <f>IF(N215="zákl. přenesená",J215,0)</f>
        <v>0</v>
      </c>
      <c r="BH215" s="193">
        <f>IF(N215="sníž. přenesená",J215,0)</f>
        <v>0</v>
      </c>
      <c r="BI215" s="193">
        <f>IF(N215="nulová",J215,0)</f>
        <v>0</v>
      </c>
      <c r="BJ215" s="20" t="s">
        <v>84</v>
      </c>
      <c r="BK215" s="193">
        <f>ROUND(I215*H215,2)</f>
        <v>0</v>
      </c>
      <c r="BL215" s="20" t="s">
        <v>204</v>
      </c>
      <c r="BM215" s="192" t="s">
        <v>1422</v>
      </c>
    </row>
    <row r="216" spans="1:65" s="2" customFormat="1" ht="19.5">
      <c r="A216" s="37"/>
      <c r="B216" s="38"/>
      <c r="C216" s="39"/>
      <c r="D216" s="194" t="s">
        <v>206</v>
      </c>
      <c r="E216" s="39"/>
      <c r="F216" s="195" t="s">
        <v>1413</v>
      </c>
      <c r="G216" s="39"/>
      <c r="H216" s="39"/>
      <c r="I216" s="196"/>
      <c r="J216" s="39"/>
      <c r="K216" s="39"/>
      <c r="L216" s="42"/>
      <c r="M216" s="197"/>
      <c r="N216" s="198"/>
      <c r="O216" s="67"/>
      <c r="P216" s="67"/>
      <c r="Q216" s="67"/>
      <c r="R216" s="67"/>
      <c r="S216" s="67"/>
      <c r="T216" s="68"/>
      <c r="U216" s="37"/>
      <c r="V216" s="37"/>
      <c r="W216" s="37"/>
      <c r="X216" s="37"/>
      <c r="Y216" s="37"/>
      <c r="Z216" s="37"/>
      <c r="AA216" s="37"/>
      <c r="AB216" s="37"/>
      <c r="AC216" s="37"/>
      <c r="AD216" s="37"/>
      <c r="AE216" s="37"/>
      <c r="AT216" s="20" t="s">
        <v>206</v>
      </c>
      <c r="AU216" s="20" t="s">
        <v>86</v>
      </c>
    </row>
    <row r="217" spans="1:65" s="2" customFormat="1" ht="11.25">
      <c r="A217" s="37"/>
      <c r="B217" s="38"/>
      <c r="C217" s="39"/>
      <c r="D217" s="199" t="s">
        <v>208</v>
      </c>
      <c r="E217" s="39"/>
      <c r="F217" s="200" t="s">
        <v>1414</v>
      </c>
      <c r="G217" s="39"/>
      <c r="H217" s="39"/>
      <c r="I217" s="196"/>
      <c r="J217" s="39"/>
      <c r="K217" s="39"/>
      <c r="L217" s="42"/>
      <c r="M217" s="197"/>
      <c r="N217" s="198"/>
      <c r="O217" s="67"/>
      <c r="P217" s="67"/>
      <c r="Q217" s="67"/>
      <c r="R217" s="67"/>
      <c r="S217" s="67"/>
      <c r="T217" s="68"/>
      <c r="U217" s="37"/>
      <c r="V217" s="37"/>
      <c r="W217" s="37"/>
      <c r="X217" s="37"/>
      <c r="Y217" s="37"/>
      <c r="Z217" s="37"/>
      <c r="AA217" s="37"/>
      <c r="AB217" s="37"/>
      <c r="AC217" s="37"/>
      <c r="AD217" s="37"/>
      <c r="AE217" s="37"/>
      <c r="AT217" s="20" t="s">
        <v>208</v>
      </c>
      <c r="AU217" s="20" t="s">
        <v>86</v>
      </c>
    </row>
    <row r="218" spans="1:65" s="13" customFormat="1" ht="22.5">
      <c r="B218" s="201"/>
      <c r="C218" s="202"/>
      <c r="D218" s="194" t="s">
        <v>210</v>
      </c>
      <c r="E218" s="203" t="s">
        <v>19</v>
      </c>
      <c r="F218" s="204" t="s">
        <v>1423</v>
      </c>
      <c r="G218" s="202"/>
      <c r="H218" s="203" t="s">
        <v>19</v>
      </c>
      <c r="I218" s="205"/>
      <c r="J218" s="202"/>
      <c r="K218" s="202"/>
      <c r="L218" s="206"/>
      <c r="M218" s="207"/>
      <c r="N218" s="208"/>
      <c r="O218" s="208"/>
      <c r="P218" s="208"/>
      <c r="Q218" s="208"/>
      <c r="R218" s="208"/>
      <c r="S218" s="208"/>
      <c r="T218" s="209"/>
      <c r="AT218" s="210" t="s">
        <v>210</v>
      </c>
      <c r="AU218" s="210" t="s">
        <v>86</v>
      </c>
      <c r="AV218" s="13" t="s">
        <v>84</v>
      </c>
      <c r="AW218" s="13" t="s">
        <v>37</v>
      </c>
      <c r="AX218" s="13" t="s">
        <v>77</v>
      </c>
      <c r="AY218" s="210" t="s">
        <v>197</v>
      </c>
    </row>
    <row r="219" spans="1:65" s="14" customFormat="1" ht="11.25">
      <c r="B219" s="211"/>
      <c r="C219" s="212"/>
      <c r="D219" s="194" t="s">
        <v>210</v>
      </c>
      <c r="E219" s="213" t="s">
        <v>19</v>
      </c>
      <c r="F219" s="214" t="s">
        <v>1675</v>
      </c>
      <c r="G219" s="212"/>
      <c r="H219" s="215">
        <v>4.0000000000000001E-3</v>
      </c>
      <c r="I219" s="216"/>
      <c r="J219" s="212"/>
      <c r="K219" s="212"/>
      <c r="L219" s="217"/>
      <c r="M219" s="218"/>
      <c r="N219" s="219"/>
      <c r="O219" s="219"/>
      <c r="P219" s="219"/>
      <c r="Q219" s="219"/>
      <c r="R219" s="219"/>
      <c r="S219" s="219"/>
      <c r="T219" s="220"/>
      <c r="AT219" s="221" t="s">
        <v>210</v>
      </c>
      <c r="AU219" s="221" t="s">
        <v>86</v>
      </c>
      <c r="AV219" s="14" t="s">
        <v>86</v>
      </c>
      <c r="AW219" s="14" t="s">
        <v>37</v>
      </c>
      <c r="AX219" s="14" t="s">
        <v>84</v>
      </c>
      <c r="AY219" s="221" t="s">
        <v>197</v>
      </c>
    </row>
    <row r="220" spans="1:65" s="2" customFormat="1" ht="16.5" customHeight="1">
      <c r="A220" s="37"/>
      <c r="B220" s="38"/>
      <c r="C220" s="237" t="s">
        <v>373</v>
      </c>
      <c r="D220" s="237" t="s">
        <v>452</v>
      </c>
      <c r="E220" s="238" t="s">
        <v>1424</v>
      </c>
      <c r="F220" s="239" t="s">
        <v>1425</v>
      </c>
      <c r="G220" s="240" t="s">
        <v>556</v>
      </c>
      <c r="H220" s="241">
        <v>4</v>
      </c>
      <c r="I220" s="242"/>
      <c r="J220" s="243">
        <f>ROUND(I220*H220,2)</f>
        <v>0</v>
      </c>
      <c r="K220" s="239" t="s">
        <v>969</v>
      </c>
      <c r="L220" s="244"/>
      <c r="M220" s="245" t="s">
        <v>19</v>
      </c>
      <c r="N220" s="246" t="s">
        <v>48</v>
      </c>
      <c r="O220" s="67"/>
      <c r="P220" s="190">
        <f>O220*H220</f>
        <v>0</v>
      </c>
      <c r="Q220" s="190">
        <v>1E-3</v>
      </c>
      <c r="R220" s="190">
        <f>Q220*H220</f>
        <v>4.0000000000000001E-3</v>
      </c>
      <c r="S220" s="190">
        <v>0</v>
      </c>
      <c r="T220" s="191">
        <f>S220*H220</f>
        <v>0</v>
      </c>
      <c r="U220" s="37"/>
      <c r="V220" s="37"/>
      <c r="W220" s="37"/>
      <c r="X220" s="37"/>
      <c r="Y220" s="37"/>
      <c r="Z220" s="37"/>
      <c r="AA220" s="37"/>
      <c r="AB220" s="37"/>
      <c r="AC220" s="37"/>
      <c r="AD220" s="37"/>
      <c r="AE220" s="37"/>
      <c r="AR220" s="192" t="s">
        <v>265</v>
      </c>
      <c r="AT220" s="192" t="s">
        <v>452</v>
      </c>
      <c r="AU220" s="192" t="s">
        <v>86</v>
      </c>
      <c r="AY220" s="20" t="s">
        <v>197</v>
      </c>
      <c r="BE220" s="193">
        <f>IF(N220="základní",J220,0)</f>
        <v>0</v>
      </c>
      <c r="BF220" s="193">
        <f>IF(N220="snížená",J220,0)</f>
        <v>0</v>
      </c>
      <c r="BG220" s="193">
        <f>IF(N220="zákl. přenesená",J220,0)</f>
        <v>0</v>
      </c>
      <c r="BH220" s="193">
        <f>IF(N220="sníž. přenesená",J220,0)</f>
        <v>0</v>
      </c>
      <c r="BI220" s="193">
        <f>IF(N220="nulová",J220,0)</f>
        <v>0</v>
      </c>
      <c r="BJ220" s="20" t="s">
        <v>84</v>
      </c>
      <c r="BK220" s="193">
        <f>ROUND(I220*H220,2)</f>
        <v>0</v>
      </c>
      <c r="BL220" s="20" t="s">
        <v>204</v>
      </c>
      <c r="BM220" s="192" t="s">
        <v>1426</v>
      </c>
    </row>
    <row r="221" spans="1:65" s="2" customFormat="1" ht="11.25">
      <c r="A221" s="37"/>
      <c r="B221" s="38"/>
      <c r="C221" s="39"/>
      <c r="D221" s="194" t="s">
        <v>206</v>
      </c>
      <c r="E221" s="39"/>
      <c r="F221" s="195" t="s">
        <v>1425</v>
      </c>
      <c r="G221" s="39"/>
      <c r="H221" s="39"/>
      <c r="I221" s="196"/>
      <c r="J221" s="39"/>
      <c r="K221" s="39"/>
      <c r="L221" s="42"/>
      <c r="M221" s="197"/>
      <c r="N221" s="198"/>
      <c r="O221" s="67"/>
      <c r="P221" s="67"/>
      <c r="Q221" s="67"/>
      <c r="R221" s="67"/>
      <c r="S221" s="67"/>
      <c r="T221" s="68"/>
      <c r="U221" s="37"/>
      <c r="V221" s="37"/>
      <c r="W221" s="37"/>
      <c r="X221" s="37"/>
      <c r="Y221" s="37"/>
      <c r="Z221" s="37"/>
      <c r="AA221" s="37"/>
      <c r="AB221" s="37"/>
      <c r="AC221" s="37"/>
      <c r="AD221" s="37"/>
      <c r="AE221" s="37"/>
      <c r="AT221" s="20" t="s">
        <v>206</v>
      </c>
      <c r="AU221" s="20" t="s">
        <v>86</v>
      </c>
    </row>
    <row r="222" spans="1:65" s="2" customFormat="1" ht="19.5">
      <c r="A222" s="37"/>
      <c r="B222" s="38"/>
      <c r="C222" s="39"/>
      <c r="D222" s="194" t="s">
        <v>252</v>
      </c>
      <c r="E222" s="39"/>
      <c r="F222" s="222" t="s">
        <v>1427</v>
      </c>
      <c r="G222" s="39"/>
      <c r="H222" s="39"/>
      <c r="I222" s="196"/>
      <c r="J222" s="39"/>
      <c r="K222" s="39"/>
      <c r="L222" s="42"/>
      <c r="M222" s="197"/>
      <c r="N222" s="198"/>
      <c r="O222" s="67"/>
      <c r="P222" s="67"/>
      <c r="Q222" s="67"/>
      <c r="R222" s="67"/>
      <c r="S222" s="67"/>
      <c r="T222" s="68"/>
      <c r="U222" s="37"/>
      <c r="V222" s="37"/>
      <c r="W222" s="37"/>
      <c r="X222" s="37"/>
      <c r="Y222" s="37"/>
      <c r="Z222" s="37"/>
      <c r="AA222" s="37"/>
      <c r="AB222" s="37"/>
      <c r="AC222" s="37"/>
      <c r="AD222" s="37"/>
      <c r="AE222" s="37"/>
      <c r="AT222" s="20" t="s">
        <v>252</v>
      </c>
      <c r="AU222" s="20" t="s">
        <v>86</v>
      </c>
    </row>
    <row r="223" spans="1:65" s="14" customFormat="1" ht="11.25">
      <c r="B223" s="211"/>
      <c r="C223" s="212"/>
      <c r="D223" s="194" t="s">
        <v>210</v>
      </c>
      <c r="E223" s="212"/>
      <c r="F223" s="214" t="s">
        <v>1676</v>
      </c>
      <c r="G223" s="212"/>
      <c r="H223" s="215">
        <v>4</v>
      </c>
      <c r="I223" s="216"/>
      <c r="J223" s="212"/>
      <c r="K223" s="212"/>
      <c r="L223" s="217"/>
      <c r="M223" s="218"/>
      <c r="N223" s="219"/>
      <c r="O223" s="219"/>
      <c r="P223" s="219"/>
      <c r="Q223" s="219"/>
      <c r="R223" s="219"/>
      <c r="S223" s="219"/>
      <c r="T223" s="220"/>
      <c r="AT223" s="221" t="s">
        <v>210</v>
      </c>
      <c r="AU223" s="221" t="s">
        <v>86</v>
      </c>
      <c r="AV223" s="14" t="s">
        <v>86</v>
      </c>
      <c r="AW223" s="14" t="s">
        <v>4</v>
      </c>
      <c r="AX223" s="14" t="s">
        <v>84</v>
      </c>
      <c r="AY223" s="221" t="s">
        <v>197</v>
      </c>
    </row>
    <row r="224" spans="1:65" s="2" customFormat="1" ht="16.5" customHeight="1">
      <c r="A224" s="37"/>
      <c r="B224" s="38"/>
      <c r="C224" s="181" t="s">
        <v>678</v>
      </c>
      <c r="D224" s="181" t="s">
        <v>199</v>
      </c>
      <c r="E224" s="182" t="s">
        <v>1617</v>
      </c>
      <c r="F224" s="183" t="s">
        <v>1618</v>
      </c>
      <c r="G224" s="184" t="s">
        <v>259</v>
      </c>
      <c r="H224" s="185">
        <v>1.17</v>
      </c>
      <c r="I224" s="186"/>
      <c r="J224" s="187">
        <f>ROUND(I224*H224,2)</f>
        <v>0</v>
      </c>
      <c r="K224" s="183" t="s">
        <v>203</v>
      </c>
      <c r="L224" s="42"/>
      <c r="M224" s="188" t="s">
        <v>19</v>
      </c>
      <c r="N224" s="189" t="s">
        <v>48</v>
      </c>
      <c r="O224" s="67"/>
      <c r="P224" s="190">
        <f>O224*H224</f>
        <v>0</v>
      </c>
      <c r="Q224" s="190">
        <v>0</v>
      </c>
      <c r="R224" s="190">
        <f>Q224*H224</f>
        <v>0</v>
      </c>
      <c r="S224" s="190">
        <v>0</v>
      </c>
      <c r="T224" s="191">
        <f>S224*H224</f>
        <v>0</v>
      </c>
      <c r="U224" s="37"/>
      <c r="V224" s="37"/>
      <c r="W224" s="37"/>
      <c r="X224" s="37"/>
      <c r="Y224" s="37"/>
      <c r="Z224" s="37"/>
      <c r="AA224" s="37"/>
      <c r="AB224" s="37"/>
      <c r="AC224" s="37"/>
      <c r="AD224" s="37"/>
      <c r="AE224" s="37"/>
      <c r="AR224" s="192" t="s">
        <v>204</v>
      </c>
      <c r="AT224" s="192" t="s">
        <v>199</v>
      </c>
      <c r="AU224" s="192" t="s">
        <v>86</v>
      </c>
      <c r="AY224" s="20" t="s">
        <v>197</v>
      </c>
      <c r="BE224" s="193">
        <f>IF(N224="základní",J224,0)</f>
        <v>0</v>
      </c>
      <c r="BF224" s="193">
        <f>IF(N224="snížená",J224,0)</f>
        <v>0</v>
      </c>
      <c r="BG224" s="193">
        <f>IF(N224="zákl. přenesená",J224,0)</f>
        <v>0</v>
      </c>
      <c r="BH224" s="193">
        <f>IF(N224="sníž. přenesená",J224,0)</f>
        <v>0</v>
      </c>
      <c r="BI224" s="193">
        <f>IF(N224="nulová",J224,0)</f>
        <v>0</v>
      </c>
      <c r="BJ224" s="20" t="s">
        <v>84</v>
      </c>
      <c r="BK224" s="193">
        <f>ROUND(I224*H224,2)</f>
        <v>0</v>
      </c>
      <c r="BL224" s="20" t="s">
        <v>204</v>
      </c>
      <c r="BM224" s="192" t="s">
        <v>1677</v>
      </c>
    </row>
    <row r="225" spans="1:65" s="2" customFormat="1" ht="11.25">
      <c r="A225" s="37"/>
      <c r="B225" s="38"/>
      <c r="C225" s="39"/>
      <c r="D225" s="194" t="s">
        <v>206</v>
      </c>
      <c r="E225" s="39"/>
      <c r="F225" s="195" t="s">
        <v>1620</v>
      </c>
      <c r="G225" s="39"/>
      <c r="H225" s="39"/>
      <c r="I225" s="196"/>
      <c r="J225" s="39"/>
      <c r="K225" s="39"/>
      <c r="L225" s="42"/>
      <c r="M225" s="197"/>
      <c r="N225" s="198"/>
      <c r="O225" s="67"/>
      <c r="P225" s="67"/>
      <c r="Q225" s="67"/>
      <c r="R225" s="67"/>
      <c r="S225" s="67"/>
      <c r="T225" s="68"/>
      <c r="U225" s="37"/>
      <c r="V225" s="37"/>
      <c r="W225" s="37"/>
      <c r="X225" s="37"/>
      <c r="Y225" s="37"/>
      <c r="Z225" s="37"/>
      <c r="AA225" s="37"/>
      <c r="AB225" s="37"/>
      <c r="AC225" s="37"/>
      <c r="AD225" s="37"/>
      <c r="AE225" s="37"/>
      <c r="AT225" s="20" t="s">
        <v>206</v>
      </c>
      <c r="AU225" s="20" t="s">
        <v>86</v>
      </c>
    </row>
    <row r="226" spans="1:65" s="2" customFormat="1" ht="11.25">
      <c r="A226" s="37"/>
      <c r="B226" s="38"/>
      <c r="C226" s="39"/>
      <c r="D226" s="199" t="s">
        <v>208</v>
      </c>
      <c r="E226" s="39"/>
      <c r="F226" s="200" t="s">
        <v>1621</v>
      </c>
      <c r="G226" s="39"/>
      <c r="H226" s="39"/>
      <c r="I226" s="196"/>
      <c r="J226" s="39"/>
      <c r="K226" s="39"/>
      <c r="L226" s="42"/>
      <c r="M226" s="197"/>
      <c r="N226" s="198"/>
      <c r="O226" s="67"/>
      <c r="P226" s="67"/>
      <c r="Q226" s="67"/>
      <c r="R226" s="67"/>
      <c r="S226" s="67"/>
      <c r="T226" s="68"/>
      <c r="U226" s="37"/>
      <c r="V226" s="37"/>
      <c r="W226" s="37"/>
      <c r="X226" s="37"/>
      <c r="Y226" s="37"/>
      <c r="Z226" s="37"/>
      <c r="AA226" s="37"/>
      <c r="AB226" s="37"/>
      <c r="AC226" s="37"/>
      <c r="AD226" s="37"/>
      <c r="AE226" s="37"/>
      <c r="AT226" s="20" t="s">
        <v>208</v>
      </c>
      <c r="AU226" s="20" t="s">
        <v>86</v>
      </c>
    </row>
    <row r="227" spans="1:65" s="13" customFormat="1" ht="11.25">
      <c r="B227" s="201"/>
      <c r="C227" s="202"/>
      <c r="D227" s="194" t="s">
        <v>210</v>
      </c>
      <c r="E227" s="203" t="s">
        <v>19</v>
      </c>
      <c r="F227" s="204" t="s">
        <v>1433</v>
      </c>
      <c r="G227" s="202"/>
      <c r="H227" s="203" t="s">
        <v>19</v>
      </c>
      <c r="I227" s="205"/>
      <c r="J227" s="202"/>
      <c r="K227" s="202"/>
      <c r="L227" s="206"/>
      <c r="M227" s="207"/>
      <c r="N227" s="208"/>
      <c r="O227" s="208"/>
      <c r="P227" s="208"/>
      <c r="Q227" s="208"/>
      <c r="R227" s="208"/>
      <c r="S227" s="208"/>
      <c r="T227" s="209"/>
      <c r="AT227" s="210" t="s">
        <v>210</v>
      </c>
      <c r="AU227" s="210" t="s">
        <v>86</v>
      </c>
      <c r="AV227" s="13" t="s">
        <v>84</v>
      </c>
      <c r="AW227" s="13" t="s">
        <v>37</v>
      </c>
      <c r="AX227" s="13" t="s">
        <v>77</v>
      </c>
      <c r="AY227" s="210" t="s">
        <v>197</v>
      </c>
    </row>
    <row r="228" spans="1:65" s="14" customFormat="1" ht="11.25">
      <c r="B228" s="211"/>
      <c r="C228" s="212"/>
      <c r="D228" s="194" t="s">
        <v>210</v>
      </c>
      <c r="E228" s="213" t="s">
        <v>19</v>
      </c>
      <c r="F228" s="214" t="s">
        <v>1678</v>
      </c>
      <c r="G228" s="212"/>
      <c r="H228" s="215">
        <v>1.17</v>
      </c>
      <c r="I228" s="216"/>
      <c r="J228" s="212"/>
      <c r="K228" s="212"/>
      <c r="L228" s="217"/>
      <c r="M228" s="218"/>
      <c r="N228" s="219"/>
      <c r="O228" s="219"/>
      <c r="P228" s="219"/>
      <c r="Q228" s="219"/>
      <c r="R228" s="219"/>
      <c r="S228" s="219"/>
      <c r="T228" s="220"/>
      <c r="AT228" s="221" t="s">
        <v>210</v>
      </c>
      <c r="AU228" s="221" t="s">
        <v>86</v>
      </c>
      <c r="AV228" s="14" t="s">
        <v>86</v>
      </c>
      <c r="AW228" s="14" t="s">
        <v>37</v>
      </c>
      <c r="AX228" s="14" t="s">
        <v>84</v>
      </c>
      <c r="AY228" s="221" t="s">
        <v>197</v>
      </c>
    </row>
    <row r="229" spans="1:65" s="2" customFormat="1" ht="21.75" customHeight="1">
      <c r="A229" s="37"/>
      <c r="B229" s="38"/>
      <c r="C229" s="181" t="s">
        <v>679</v>
      </c>
      <c r="D229" s="181" t="s">
        <v>199</v>
      </c>
      <c r="E229" s="182" t="s">
        <v>1435</v>
      </c>
      <c r="F229" s="183" t="s">
        <v>1436</v>
      </c>
      <c r="G229" s="184" t="s">
        <v>259</v>
      </c>
      <c r="H229" s="185">
        <v>1.17</v>
      </c>
      <c r="I229" s="186"/>
      <c r="J229" s="187">
        <f>ROUND(I229*H229,2)</f>
        <v>0</v>
      </c>
      <c r="K229" s="183" t="s">
        <v>203</v>
      </c>
      <c r="L229" s="42"/>
      <c r="M229" s="188" t="s">
        <v>19</v>
      </c>
      <c r="N229" s="189" t="s">
        <v>48</v>
      </c>
      <c r="O229" s="67"/>
      <c r="P229" s="190">
        <f>O229*H229</f>
        <v>0</v>
      </c>
      <c r="Q229" s="190">
        <v>0</v>
      </c>
      <c r="R229" s="190">
        <f>Q229*H229</f>
        <v>0</v>
      </c>
      <c r="S229" s="190">
        <v>0</v>
      </c>
      <c r="T229" s="191">
        <f>S229*H229</f>
        <v>0</v>
      </c>
      <c r="U229" s="37"/>
      <c r="V229" s="37"/>
      <c r="W229" s="37"/>
      <c r="X229" s="37"/>
      <c r="Y229" s="37"/>
      <c r="Z229" s="37"/>
      <c r="AA229" s="37"/>
      <c r="AB229" s="37"/>
      <c r="AC229" s="37"/>
      <c r="AD229" s="37"/>
      <c r="AE229" s="37"/>
      <c r="AR229" s="192" t="s">
        <v>204</v>
      </c>
      <c r="AT229" s="192" t="s">
        <v>199</v>
      </c>
      <c r="AU229" s="192" t="s">
        <v>86</v>
      </c>
      <c r="AY229" s="20" t="s">
        <v>197</v>
      </c>
      <c r="BE229" s="193">
        <f>IF(N229="základní",J229,0)</f>
        <v>0</v>
      </c>
      <c r="BF229" s="193">
        <f>IF(N229="snížená",J229,0)</f>
        <v>0</v>
      </c>
      <c r="BG229" s="193">
        <f>IF(N229="zákl. přenesená",J229,0)</f>
        <v>0</v>
      </c>
      <c r="BH229" s="193">
        <f>IF(N229="sníž. přenesená",J229,0)</f>
        <v>0</v>
      </c>
      <c r="BI229" s="193">
        <f>IF(N229="nulová",J229,0)</f>
        <v>0</v>
      </c>
      <c r="BJ229" s="20" t="s">
        <v>84</v>
      </c>
      <c r="BK229" s="193">
        <f>ROUND(I229*H229,2)</f>
        <v>0</v>
      </c>
      <c r="BL229" s="20" t="s">
        <v>204</v>
      </c>
      <c r="BM229" s="192" t="s">
        <v>1437</v>
      </c>
    </row>
    <row r="230" spans="1:65" s="2" customFormat="1" ht="11.25">
      <c r="A230" s="37"/>
      <c r="B230" s="38"/>
      <c r="C230" s="39"/>
      <c r="D230" s="194" t="s">
        <v>206</v>
      </c>
      <c r="E230" s="39"/>
      <c r="F230" s="195" t="s">
        <v>1438</v>
      </c>
      <c r="G230" s="39"/>
      <c r="H230" s="39"/>
      <c r="I230" s="196"/>
      <c r="J230" s="39"/>
      <c r="K230" s="39"/>
      <c r="L230" s="42"/>
      <c r="M230" s="197"/>
      <c r="N230" s="198"/>
      <c r="O230" s="67"/>
      <c r="P230" s="67"/>
      <c r="Q230" s="67"/>
      <c r="R230" s="67"/>
      <c r="S230" s="67"/>
      <c r="T230" s="68"/>
      <c r="U230" s="37"/>
      <c r="V230" s="37"/>
      <c r="W230" s="37"/>
      <c r="X230" s="37"/>
      <c r="Y230" s="37"/>
      <c r="Z230" s="37"/>
      <c r="AA230" s="37"/>
      <c r="AB230" s="37"/>
      <c r="AC230" s="37"/>
      <c r="AD230" s="37"/>
      <c r="AE230" s="37"/>
      <c r="AT230" s="20" t="s">
        <v>206</v>
      </c>
      <c r="AU230" s="20" t="s">
        <v>86</v>
      </c>
    </row>
    <row r="231" spans="1:65" s="2" customFormat="1" ht="11.25">
      <c r="A231" s="37"/>
      <c r="B231" s="38"/>
      <c r="C231" s="39"/>
      <c r="D231" s="199" t="s">
        <v>208</v>
      </c>
      <c r="E231" s="39"/>
      <c r="F231" s="200" t="s">
        <v>1439</v>
      </c>
      <c r="G231" s="39"/>
      <c r="H231" s="39"/>
      <c r="I231" s="196"/>
      <c r="J231" s="39"/>
      <c r="K231" s="39"/>
      <c r="L231" s="42"/>
      <c r="M231" s="197"/>
      <c r="N231" s="198"/>
      <c r="O231" s="67"/>
      <c r="P231" s="67"/>
      <c r="Q231" s="67"/>
      <c r="R231" s="67"/>
      <c r="S231" s="67"/>
      <c r="T231" s="68"/>
      <c r="U231" s="37"/>
      <c r="V231" s="37"/>
      <c r="W231" s="37"/>
      <c r="X231" s="37"/>
      <c r="Y231" s="37"/>
      <c r="Z231" s="37"/>
      <c r="AA231" s="37"/>
      <c r="AB231" s="37"/>
      <c r="AC231" s="37"/>
      <c r="AD231" s="37"/>
      <c r="AE231" s="37"/>
      <c r="AT231" s="20" t="s">
        <v>208</v>
      </c>
      <c r="AU231" s="20" t="s">
        <v>86</v>
      </c>
    </row>
    <row r="232" spans="1:65" s="2" customFormat="1" ht="24.2" customHeight="1">
      <c r="A232" s="37"/>
      <c r="B232" s="38"/>
      <c r="C232" s="181" t="s">
        <v>680</v>
      </c>
      <c r="D232" s="181" t="s">
        <v>199</v>
      </c>
      <c r="E232" s="182" t="s">
        <v>1440</v>
      </c>
      <c r="F232" s="183" t="s">
        <v>1441</v>
      </c>
      <c r="G232" s="184" t="s">
        <v>259</v>
      </c>
      <c r="H232" s="185">
        <v>4.68</v>
      </c>
      <c r="I232" s="186"/>
      <c r="J232" s="187">
        <f>ROUND(I232*H232,2)</f>
        <v>0</v>
      </c>
      <c r="K232" s="183" t="s">
        <v>203</v>
      </c>
      <c r="L232" s="42"/>
      <c r="M232" s="188" t="s">
        <v>19</v>
      </c>
      <c r="N232" s="189" t="s">
        <v>48</v>
      </c>
      <c r="O232" s="67"/>
      <c r="P232" s="190">
        <f>O232*H232</f>
        <v>0</v>
      </c>
      <c r="Q232" s="190">
        <v>0</v>
      </c>
      <c r="R232" s="190">
        <f>Q232*H232</f>
        <v>0</v>
      </c>
      <c r="S232" s="190">
        <v>0</v>
      </c>
      <c r="T232" s="191">
        <f>S232*H232</f>
        <v>0</v>
      </c>
      <c r="U232" s="37"/>
      <c r="V232" s="37"/>
      <c r="W232" s="37"/>
      <c r="X232" s="37"/>
      <c r="Y232" s="37"/>
      <c r="Z232" s="37"/>
      <c r="AA232" s="37"/>
      <c r="AB232" s="37"/>
      <c r="AC232" s="37"/>
      <c r="AD232" s="37"/>
      <c r="AE232" s="37"/>
      <c r="AR232" s="192" t="s">
        <v>204</v>
      </c>
      <c r="AT232" s="192" t="s">
        <v>199</v>
      </c>
      <c r="AU232" s="192" t="s">
        <v>86</v>
      </c>
      <c r="AY232" s="20" t="s">
        <v>197</v>
      </c>
      <c r="BE232" s="193">
        <f>IF(N232="základní",J232,0)</f>
        <v>0</v>
      </c>
      <c r="BF232" s="193">
        <f>IF(N232="snížená",J232,0)</f>
        <v>0</v>
      </c>
      <c r="BG232" s="193">
        <f>IF(N232="zákl. přenesená",J232,0)</f>
        <v>0</v>
      </c>
      <c r="BH232" s="193">
        <f>IF(N232="sníž. přenesená",J232,0)</f>
        <v>0</v>
      </c>
      <c r="BI232" s="193">
        <f>IF(N232="nulová",J232,0)</f>
        <v>0</v>
      </c>
      <c r="BJ232" s="20" t="s">
        <v>84</v>
      </c>
      <c r="BK232" s="193">
        <f>ROUND(I232*H232,2)</f>
        <v>0</v>
      </c>
      <c r="BL232" s="20" t="s">
        <v>204</v>
      </c>
      <c r="BM232" s="192" t="s">
        <v>1442</v>
      </c>
    </row>
    <row r="233" spans="1:65" s="2" customFormat="1" ht="19.5">
      <c r="A233" s="37"/>
      <c r="B233" s="38"/>
      <c r="C233" s="39"/>
      <c r="D233" s="194" t="s">
        <v>206</v>
      </c>
      <c r="E233" s="39"/>
      <c r="F233" s="195" t="s">
        <v>1443</v>
      </c>
      <c r="G233" s="39"/>
      <c r="H233" s="39"/>
      <c r="I233" s="196"/>
      <c r="J233" s="39"/>
      <c r="K233" s="39"/>
      <c r="L233" s="42"/>
      <c r="M233" s="197"/>
      <c r="N233" s="198"/>
      <c r="O233" s="67"/>
      <c r="P233" s="67"/>
      <c r="Q233" s="67"/>
      <c r="R233" s="67"/>
      <c r="S233" s="67"/>
      <c r="T233" s="68"/>
      <c r="U233" s="37"/>
      <c r="V233" s="37"/>
      <c r="W233" s="37"/>
      <c r="X233" s="37"/>
      <c r="Y233" s="37"/>
      <c r="Z233" s="37"/>
      <c r="AA233" s="37"/>
      <c r="AB233" s="37"/>
      <c r="AC233" s="37"/>
      <c r="AD233" s="37"/>
      <c r="AE233" s="37"/>
      <c r="AT233" s="20" t="s">
        <v>206</v>
      </c>
      <c r="AU233" s="20" t="s">
        <v>86</v>
      </c>
    </row>
    <row r="234" spans="1:65" s="2" customFormat="1" ht="11.25">
      <c r="A234" s="37"/>
      <c r="B234" s="38"/>
      <c r="C234" s="39"/>
      <c r="D234" s="199" t="s">
        <v>208</v>
      </c>
      <c r="E234" s="39"/>
      <c r="F234" s="200" t="s">
        <v>1444</v>
      </c>
      <c r="G234" s="39"/>
      <c r="H234" s="39"/>
      <c r="I234" s="196"/>
      <c r="J234" s="39"/>
      <c r="K234" s="39"/>
      <c r="L234" s="42"/>
      <c r="M234" s="197"/>
      <c r="N234" s="198"/>
      <c r="O234" s="67"/>
      <c r="P234" s="67"/>
      <c r="Q234" s="67"/>
      <c r="R234" s="67"/>
      <c r="S234" s="67"/>
      <c r="T234" s="68"/>
      <c r="U234" s="37"/>
      <c r="V234" s="37"/>
      <c r="W234" s="37"/>
      <c r="X234" s="37"/>
      <c r="Y234" s="37"/>
      <c r="Z234" s="37"/>
      <c r="AA234" s="37"/>
      <c r="AB234" s="37"/>
      <c r="AC234" s="37"/>
      <c r="AD234" s="37"/>
      <c r="AE234" s="37"/>
      <c r="AT234" s="20" t="s">
        <v>208</v>
      </c>
      <c r="AU234" s="20" t="s">
        <v>86</v>
      </c>
    </row>
    <row r="235" spans="1:65" s="13" customFormat="1" ht="11.25">
      <c r="B235" s="201"/>
      <c r="C235" s="202"/>
      <c r="D235" s="194" t="s">
        <v>210</v>
      </c>
      <c r="E235" s="203" t="s">
        <v>19</v>
      </c>
      <c r="F235" s="204" t="s">
        <v>1445</v>
      </c>
      <c r="G235" s="202"/>
      <c r="H235" s="203" t="s">
        <v>19</v>
      </c>
      <c r="I235" s="205"/>
      <c r="J235" s="202"/>
      <c r="K235" s="202"/>
      <c r="L235" s="206"/>
      <c r="M235" s="207"/>
      <c r="N235" s="208"/>
      <c r="O235" s="208"/>
      <c r="P235" s="208"/>
      <c r="Q235" s="208"/>
      <c r="R235" s="208"/>
      <c r="S235" s="208"/>
      <c r="T235" s="209"/>
      <c r="AT235" s="210" t="s">
        <v>210</v>
      </c>
      <c r="AU235" s="210" t="s">
        <v>86</v>
      </c>
      <c r="AV235" s="13" t="s">
        <v>84</v>
      </c>
      <c r="AW235" s="13" t="s">
        <v>37</v>
      </c>
      <c r="AX235" s="13" t="s">
        <v>77</v>
      </c>
      <c r="AY235" s="210" t="s">
        <v>197</v>
      </c>
    </row>
    <row r="236" spans="1:65" s="13" customFormat="1" ht="11.25">
      <c r="B236" s="201"/>
      <c r="C236" s="202"/>
      <c r="D236" s="194" t="s">
        <v>210</v>
      </c>
      <c r="E236" s="203" t="s">
        <v>19</v>
      </c>
      <c r="F236" s="204" t="s">
        <v>918</v>
      </c>
      <c r="G236" s="202"/>
      <c r="H236" s="203" t="s">
        <v>19</v>
      </c>
      <c r="I236" s="205"/>
      <c r="J236" s="202"/>
      <c r="K236" s="202"/>
      <c r="L236" s="206"/>
      <c r="M236" s="207"/>
      <c r="N236" s="208"/>
      <c r="O236" s="208"/>
      <c r="P236" s="208"/>
      <c r="Q236" s="208"/>
      <c r="R236" s="208"/>
      <c r="S236" s="208"/>
      <c r="T236" s="209"/>
      <c r="AT236" s="210" t="s">
        <v>210</v>
      </c>
      <c r="AU236" s="210" t="s">
        <v>86</v>
      </c>
      <c r="AV236" s="13" t="s">
        <v>84</v>
      </c>
      <c r="AW236" s="13" t="s">
        <v>37</v>
      </c>
      <c r="AX236" s="13" t="s">
        <v>77</v>
      </c>
      <c r="AY236" s="210" t="s">
        <v>197</v>
      </c>
    </row>
    <row r="237" spans="1:65" s="14" customFormat="1" ht="11.25">
      <c r="B237" s="211"/>
      <c r="C237" s="212"/>
      <c r="D237" s="194" t="s">
        <v>210</v>
      </c>
      <c r="E237" s="213" t="s">
        <v>19</v>
      </c>
      <c r="F237" s="214" t="s">
        <v>1679</v>
      </c>
      <c r="G237" s="212"/>
      <c r="H237" s="215">
        <v>4.68</v>
      </c>
      <c r="I237" s="216"/>
      <c r="J237" s="212"/>
      <c r="K237" s="212"/>
      <c r="L237" s="217"/>
      <c r="M237" s="218"/>
      <c r="N237" s="219"/>
      <c r="O237" s="219"/>
      <c r="P237" s="219"/>
      <c r="Q237" s="219"/>
      <c r="R237" s="219"/>
      <c r="S237" s="219"/>
      <c r="T237" s="220"/>
      <c r="AT237" s="221" t="s">
        <v>210</v>
      </c>
      <c r="AU237" s="221" t="s">
        <v>86</v>
      </c>
      <c r="AV237" s="14" t="s">
        <v>86</v>
      </c>
      <c r="AW237" s="14" t="s">
        <v>37</v>
      </c>
      <c r="AX237" s="14" t="s">
        <v>84</v>
      </c>
      <c r="AY237" s="221" t="s">
        <v>197</v>
      </c>
    </row>
    <row r="238" spans="1:65" s="12" customFormat="1" ht="22.9" customHeight="1">
      <c r="B238" s="165"/>
      <c r="C238" s="166"/>
      <c r="D238" s="167" t="s">
        <v>76</v>
      </c>
      <c r="E238" s="179" t="s">
        <v>489</v>
      </c>
      <c r="F238" s="179" t="s">
        <v>490</v>
      </c>
      <c r="G238" s="166"/>
      <c r="H238" s="166"/>
      <c r="I238" s="169"/>
      <c r="J238" s="180">
        <f>BK238</f>
        <v>0</v>
      </c>
      <c r="K238" s="166"/>
      <c r="L238" s="171"/>
      <c r="M238" s="172"/>
      <c r="N238" s="173"/>
      <c r="O238" s="173"/>
      <c r="P238" s="174">
        <f>SUM(P239:P241)</f>
        <v>0</v>
      </c>
      <c r="Q238" s="173"/>
      <c r="R238" s="174">
        <f>SUM(R239:R241)</f>
        <v>0</v>
      </c>
      <c r="S238" s="173"/>
      <c r="T238" s="175">
        <f>SUM(T239:T241)</f>
        <v>0</v>
      </c>
      <c r="AR238" s="176" t="s">
        <v>84</v>
      </c>
      <c r="AT238" s="177" t="s">
        <v>76</v>
      </c>
      <c r="AU238" s="177" t="s">
        <v>84</v>
      </c>
      <c r="AY238" s="176" t="s">
        <v>197</v>
      </c>
      <c r="BK238" s="178">
        <f>SUM(BK239:BK241)</f>
        <v>0</v>
      </c>
    </row>
    <row r="239" spans="1:65" s="2" customFormat="1" ht="24.2" customHeight="1">
      <c r="A239" s="37"/>
      <c r="B239" s="38"/>
      <c r="C239" s="181" t="s">
        <v>915</v>
      </c>
      <c r="D239" s="181" t="s">
        <v>199</v>
      </c>
      <c r="E239" s="182" t="s">
        <v>594</v>
      </c>
      <c r="F239" s="183" t="s">
        <v>595</v>
      </c>
      <c r="G239" s="184" t="s">
        <v>323</v>
      </c>
      <c r="H239" s="185">
        <v>36.497</v>
      </c>
      <c r="I239" s="186"/>
      <c r="J239" s="187">
        <f>ROUND(I239*H239,2)</f>
        <v>0</v>
      </c>
      <c r="K239" s="183" t="s">
        <v>203</v>
      </c>
      <c r="L239" s="42"/>
      <c r="M239" s="188" t="s">
        <v>19</v>
      </c>
      <c r="N239" s="189" t="s">
        <v>48</v>
      </c>
      <c r="O239" s="67"/>
      <c r="P239" s="190">
        <f>O239*H239</f>
        <v>0</v>
      </c>
      <c r="Q239" s="190">
        <v>0</v>
      </c>
      <c r="R239" s="190">
        <f>Q239*H239</f>
        <v>0</v>
      </c>
      <c r="S239" s="190">
        <v>0</v>
      </c>
      <c r="T239" s="191">
        <f>S239*H239</f>
        <v>0</v>
      </c>
      <c r="U239" s="37"/>
      <c r="V239" s="37"/>
      <c r="W239" s="37"/>
      <c r="X239" s="37"/>
      <c r="Y239" s="37"/>
      <c r="Z239" s="37"/>
      <c r="AA239" s="37"/>
      <c r="AB239" s="37"/>
      <c r="AC239" s="37"/>
      <c r="AD239" s="37"/>
      <c r="AE239" s="37"/>
      <c r="AR239" s="192" t="s">
        <v>204</v>
      </c>
      <c r="AT239" s="192" t="s">
        <v>199</v>
      </c>
      <c r="AU239" s="192" t="s">
        <v>86</v>
      </c>
      <c r="AY239" s="20" t="s">
        <v>197</v>
      </c>
      <c r="BE239" s="193">
        <f>IF(N239="základní",J239,0)</f>
        <v>0</v>
      </c>
      <c r="BF239" s="193">
        <f>IF(N239="snížená",J239,0)</f>
        <v>0</v>
      </c>
      <c r="BG239" s="193">
        <f>IF(N239="zákl. přenesená",J239,0)</f>
        <v>0</v>
      </c>
      <c r="BH239" s="193">
        <f>IF(N239="sníž. přenesená",J239,0)</f>
        <v>0</v>
      </c>
      <c r="BI239" s="193">
        <f>IF(N239="nulová",J239,0)</f>
        <v>0</v>
      </c>
      <c r="BJ239" s="20" t="s">
        <v>84</v>
      </c>
      <c r="BK239" s="193">
        <f>ROUND(I239*H239,2)</f>
        <v>0</v>
      </c>
      <c r="BL239" s="20" t="s">
        <v>204</v>
      </c>
      <c r="BM239" s="192" t="s">
        <v>1447</v>
      </c>
    </row>
    <row r="240" spans="1:65" s="2" customFormat="1" ht="19.5">
      <c r="A240" s="37"/>
      <c r="B240" s="38"/>
      <c r="C240" s="39"/>
      <c r="D240" s="194" t="s">
        <v>206</v>
      </c>
      <c r="E240" s="39"/>
      <c r="F240" s="195" t="s">
        <v>597</v>
      </c>
      <c r="G240" s="39"/>
      <c r="H240" s="39"/>
      <c r="I240" s="196"/>
      <c r="J240" s="39"/>
      <c r="K240" s="39"/>
      <c r="L240" s="42"/>
      <c r="M240" s="197"/>
      <c r="N240" s="198"/>
      <c r="O240" s="67"/>
      <c r="P240" s="67"/>
      <c r="Q240" s="67"/>
      <c r="R240" s="67"/>
      <c r="S240" s="67"/>
      <c r="T240" s="68"/>
      <c r="U240" s="37"/>
      <c r="V240" s="37"/>
      <c r="W240" s="37"/>
      <c r="X240" s="37"/>
      <c r="Y240" s="37"/>
      <c r="Z240" s="37"/>
      <c r="AA240" s="37"/>
      <c r="AB240" s="37"/>
      <c r="AC240" s="37"/>
      <c r="AD240" s="37"/>
      <c r="AE240" s="37"/>
      <c r="AT240" s="20" t="s">
        <v>206</v>
      </c>
      <c r="AU240" s="20" t="s">
        <v>86</v>
      </c>
    </row>
    <row r="241" spans="1:65" s="2" customFormat="1" ht="11.25">
      <c r="A241" s="37"/>
      <c r="B241" s="38"/>
      <c r="C241" s="39"/>
      <c r="D241" s="199" t="s">
        <v>208</v>
      </c>
      <c r="E241" s="39"/>
      <c r="F241" s="200" t="s">
        <v>598</v>
      </c>
      <c r="G241" s="39"/>
      <c r="H241" s="39"/>
      <c r="I241" s="196"/>
      <c r="J241" s="39"/>
      <c r="K241" s="39"/>
      <c r="L241" s="42"/>
      <c r="M241" s="197"/>
      <c r="N241" s="198"/>
      <c r="O241" s="67"/>
      <c r="P241" s="67"/>
      <c r="Q241" s="67"/>
      <c r="R241" s="67"/>
      <c r="S241" s="67"/>
      <c r="T241" s="68"/>
      <c r="U241" s="37"/>
      <c r="V241" s="37"/>
      <c r="W241" s="37"/>
      <c r="X241" s="37"/>
      <c r="Y241" s="37"/>
      <c r="Z241" s="37"/>
      <c r="AA241" s="37"/>
      <c r="AB241" s="37"/>
      <c r="AC241" s="37"/>
      <c r="AD241" s="37"/>
      <c r="AE241" s="37"/>
      <c r="AT241" s="20" t="s">
        <v>208</v>
      </c>
      <c r="AU241" s="20" t="s">
        <v>86</v>
      </c>
    </row>
    <row r="242" spans="1:65" s="12" customFormat="1" ht="22.9" customHeight="1">
      <c r="B242" s="165"/>
      <c r="C242" s="166"/>
      <c r="D242" s="167" t="s">
        <v>76</v>
      </c>
      <c r="E242" s="179" t="s">
        <v>1448</v>
      </c>
      <c r="F242" s="179" t="s">
        <v>1449</v>
      </c>
      <c r="G242" s="166"/>
      <c r="H242" s="166"/>
      <c r="I242" s="169"/>
      <c r="J242" s="180">
        <f>BK242</f>
        <v>0</v>
      </c>
      <c r="K242" s="166"/>
      <c r="L242" s="171"/>
      <c r="M242" s="172"/>
      <c r="N242" s="173"/>
      <c r="O242" s="173"/>
      <c r="P242" s="174">
        <f>P243+P276</f>
        <v>0</v>
      </c>
      <c r="Q242" s="173"/>
      <c r="R242" s="174">
        <f>R243+R276</f>
        <v>0</v>
      </c>
      <c r="S242" s="173"/>
      <c r="T242" s="175">
        <f>T243+T276</f>
        <v>0</v>
      </c>
      <c r="AR242" s="176" t="s">
        <v>84</v>
      </c>
      <c r="AT242" s="177" t="s">
        <v>76</v>
      </c>
      <c r="AU242" s="177" t="s">
        <v>84</v>
      </c>
      <c r="AY242" s="176" t="s">
        <v>197</v>
      </c>
      <c r="BK242" s="178">
        <f>BK243+BK276</f>
        <v>0</v>
      </c>
    </row>
    <row r="243" spans="1:65" s="12" customFormat="1" ht="20.85" customHeight="1">
      <c r="B243" s="165"/>
      <c r="C243" s="166"/>
      <c r="D243" s="167" t="s">
        <v>76</v>
      </c>
      <c r="E243" s="179" t="s">
        <v>128</v>
      </c>
      <c r="F243" s="179" t="s">
        <v>1450</v>
      </c>
      <c r="G243" s="166"/>
      <c r="H243" s="166"/>
      <c r="I243" s="169"/>
      <c r="J243" s="180">
        <f>BK243</f>
        <v>0</v>
      </c>
      <c r="K243" s="166"/>
      <c r="L243" s="171"/>
      <c r="M243" s="172"/>
      <c r="N243" s="173"/>
      <c r="O243" s="173"/>
      <c r="P243" s="174">
        <f>SUM(P244:P275)</f>
        <v>0</v>
      </c>
      <c r="Q243" s="173"/>
      <c r="R243" s="174">
        <f>SUM(R244:R275)</f>
        <v>0</v>
      </c>
      <c r="S243" s="173"/>
      <c r="T243" s="175">
        <f>SUM(T244:T275)</f>
        <v>0</v>
      </c>
      <c r="AR243" s="176" t="s">
        <v>84</v>
      </c>
      <c r="AT243" s="177" t="s">
        <v>76</v>
      </c>
      <c r="AU243" s="177" t="s">
        <v>86</v>
      </c>
      <c r="AY243" s="176" t="s">
        <v>197</v>
      </c>
      <c r="BK243" s="178">
        <f>SUM(BK244:BK275)</f>
        <v>0</v>
      </c>
    </row>
    <row r="244" spans="1:65" s="2" customFormat="1" ht="16.5" customHeight="1">
      <c r="A244" s="37"/>
      <c r="B244" s="38"/>
      <c r="C244" s="237" t="s">
        <v>920</v>
      </c>
      <c r="D244" s="237" t="s">
        <v>452</v>
      </c>
      <c r="E244" s="238" t="s">
        <v>1505</v>
      </c>
      <c r="F244" s="239" t="s">
        <v>1506</v>
      </c>
      <c r="G244" s="240" t="s">
        <v>884</v>
      </c>
      <c r="H244" s="241">
        <v>91</v>
      </c>
      <c r="I244" s="242"/>
      <c r="J244" s="243">
        <f>ROUND(I244*H244,2)</f>
        <v>0</v>
      </c>
      <c r="K244" s="239" t="s">
        <v>969</v>
      </c>
      <c r="L244" s="244"/>
      <c r="M244" s="245" t="s">
        <v>19</v>
      </c>
      <c r="N244" s="246" t="s">
        <v>48</v>
      </c>
      <c r="O244" s="67"/>
      <c r="P244" s="190">
        <f>O244*H244</f>
        <v>0</v>
      </c>
      <c r="Q244" s="190">
        <v>0</v>
      </c>
      <c r="R244" s="190">
        <f>Q244*H244</f>
        <v>0</v>
      </c>
      <c r="S244" s="190">
        <v>0</v>
      </c>
      <c r="T244" s="191">
        <f>S244*H244</f>
        <v>0</v>
      </c>
      <c r="U244" s="37"/>
      <c r="V244" s="37"/>
      <c r="W244" s="37"/>
      <c r="X244" s="37"/>
      <c r="Y244" s="37"/>
      <c r="Z244" s="37"/>
      <c r="AA244" s="37"/>
      <c r="AB244" s="37"/>
      <c r="AC244" s="37"/>
      <c r="AD244" s="37"/>
      <c r="AE244" s="37"/>
      <c r="AR244" s="192" t="s">
        <v>265</v>
      </c>
      <c r="AT244" s="192" t="s">
        <v>452</v>
      </c>
      <c r="AU244" s="192" t="s">
        <v>151</v>
      </c>
      <c r="AY244" s="20" t="s">
        <v>197</v>
      </c>
      <c r="BE244" s="193">
        <f>IF(N244="základní",J244,0)</f>
        <v>0</v>
      </c>
      <c r="BF244" s="193">
        <f>IF(N244="snížená",J244,0)</f>
        <v>0</v>
      </c>
      <c r="BG244" s="193">
        <f>IF(N244="zákl. přenesená",J244,0)</f>
        <v>0</v>
      </c>
      <c r="BH244" s="193">
        <f>IF(N244="sníž. přenesená",J244,0)</f>
        <v>0</v>
      </c>
      <c r="BI244" s="193">
        <f>IF(N244="nulová",J244,0)</f>
        <v>0</v>
      </c>
      <c r="BJ244" s="20" t="s">
        <v>84</v>
      </c>
      <c r="BK244" s="193">
        <f>ROUND(I244*H244,2)</f>
        <v>0</v>
      </c>
      <c r="BL244" s="20" t="s">
        <v>204</v>
      </c>
      <c r="BM244" s="192" t="s">
        <v>1507</v>
      </c>
    </row>
    <row r="245" spans="1:65" s="2" customFormat="1" ht="11.25">
      <c r="A245" s="37"/>
      <c r="B245" s="38"/>
      <c r="C245" s="39"/>
      <c r="D245" s="194" t="s">
        <v>206</v>
      </c>
      <c r="E245" s="39"/>
      <c r="F245" s="195" t="s">
        <v>1506</v>
      </c>
      <c r="G245" s="39"/>
      <c r="H245" s="39"/>
      <c r="I245" s="196"/>
      <c r="J245" s="39"/>
      <c r="K245" s="39"/>
      <c r="L245" s="42"/>
      <c r="M245" s="197"/>
      <c r="N245" s="198"/>
      <c r="O245" s="67"/>
      <c r="P245" s="67"/>
      <c r="Q245" s="67"/>
      <c r="R245" s="67"/>
      <c r="S245" s="67"/>
      <c r="T245" s="68"/>
      <c r="U245" s="37"/>
      <c r="V245" s="37"/>
      <c r="W245" s="37"/>
      <c r="X245" s="37"/>
      <c r="Y245" s="37"/>
      <c r="Z245" s="37"/>
      <c r="AA245" s="37"/>
      <c r="AB245" s="37"/>
      <c r="AC245" s="37"/>
      <c r="AD245" s="37"/>
      <c r="AE245" s="37"/>
      <c r="AT245" s="20" t="s">
        <v>206</v>
      </c>
      <c r="AU245" s="20" t="s">
        <v>151</v>
      </c>
    </row>
    <row r="246" spans="1:65" s="2" customFormat="1" ht="19.5">
      <c r="A246" s="37"/>
      <c r="B246" s="38"/>
      <c r="C246" s="39"/>
      <c r="D246" s="194" t="s">
        <v>252</v>
      </c>
      <c r="E246" s="39"/>
      <c r="F246" s="222" t="s">
        <v>1508</v>
      </c>
      <c r="G246" s="39"/>
      <c r="H246" s="39"/>
      <c r="I246" s="196"/>
      <c r="J246" s="39"/>
      <c r="K246" s="39"/>
      <c r="L246" s="42"/>
      <c r="M246" s="197"/>
      <c r="N246" s="198"/>
      <c r="O246" s="67"/>
      <c r="P246" s="67"/>
      <c r="Q246" s="67"/>
      <c r="R246" s="67"/>
      <c r="S246" s="67"/>
      <c r="T246" s="68"/>
      <c r="U246" s="37"/>
      <c r="V246" s="37"/>
      <c r="W246" s="37"/>
      <c r="X246" s="37"/>
      <c r="Y246" s="37"/>
      <c r="Z246" s="37"/>
      <c r="AA246" s="37"/>
      <c r="AB246" s="37"/>
      <c r="AC246" s="37"/>
      <c r="AD246" s="37"/>
      <c r="AE246" s="37"/>
      <c r="AT246" s="20" t="s">
        <v>252</v>
      </c>
      <c r="AU246" s="20" t="s">
        <v>151</v>
      </c>
    </row>
    <row r="247" spans="1:65" s="2" customFormat="1" ht="16.5" customHeight="1">
      <c r="A247" s="37"/>
      <c r="B247" s="38"/>
      <c r="C247" s="237" t="s">
        <v>921</v>
      </c>
      <c r="D247" s="237" t="s">
        <v>452</v>
      </c>
      <c r="E247" s="238" t="s">
        <v>1624</v>
      </c>
      <c r="F247" s="239" t="s">
        <v>1625</v>
      </c>
      <c r="G247" s="240" t="s">
        <v>884</v>
      </c>
      <c r="H247" s="241">
        <v>71</v>
      </c>
      <c r="I247" s="242"/>
      <c r="J247" s="243">
        <f>ROUND(I247*H247,2)</f>
        <v>0</v>
      </c>
      <c r="K247" s="239" t="s">
        <v>969</v>
      </c>
      <c r="L247" s="244"/>
      <c r="M247" s="245" t="s">
        <v>19</v>
      </c>
      <c r="N247" s="246" t="s">
        <v>48</v>
      </c>
      <c r="O247" s="67"/>
      <c r="P247" s="190">
        <f>O247*H247</f>
        <v>0</v>
      </c>
      <c r="Q247" s="190">
        <v>0</v>
      </c>
      <c r="R247" s="190">
        <f>Q247*H247</f>
        <v>0</v>
      </c>
      <c r="S247" s="190">
        <v>0</v>
      </c>
      <c r="T247" s="191">
        <f>S247*H247</f>
        <v>0</v>
      </c>
      <c r="U247" s="37"/>
      <c r="V247" s="37"/>
      <c r="W247" s="37"/>
      <c r="X247" s="37"/>
      <c r="Y247" s="37"/>
      <c r="Z247" s="37"/>
      <c r="AA247" s="37"/>
      <c r="AB247" s="37"/>
      <c r="AC247" s="37"/>
      <c r="AD247" s="37"/>
      <c r="AE247" s="37"/>
      <c r="AR247" s="192" t="s">
        <v>265</v>
      </c>
      <c r="AT247" s="192" t="s">
        <v>452</v>
      </c>
      <c r="AU247" s="192" t="s">
        <v>151</v>
      </c>
      <c r="AY247" s="20" t="s">
        <v>197</v>
      </c>
      <c r="BE247" s="193">
        <f>IF(N247="základní",J247,0)</f>
        <v>0</v>
      </c>
      <c r="BF247" s="193">
        <f>IF(N247="snížená",J247,0)</f>
        <v>0</v>
      </c>
      <c r="BG247" s="193">
        <f>IF(N247="zákl. přenesená",J247,0)</f>
        <v>0</v>
      </c>
      <c r="BH247" s="193">
        <f>IF(N247="sníž. přenesená",J247,0)</f>
        <v>0</v>
      </c>
      <c r="BI247" s="193">
        <f>IF(N247="nulová",J247,0)</f>
        <v>0</v>
      </c>
      <c r="BJ247" s="20" t="s">
        <v>84</v>
      </c>
      <c r="BK247" s="193">
        <f>ROUND(I247*H247,2)</f>
        <v>0</v>
      </c>
      <c r="BL247" s="20" t="s">
        <v>204</v>
      </c>
      <c r="BM247" s="192" t="s">
        <v>1626</v>
      </c>
    </row>
    <row r="248" spans="1:65" s="2" customFormat="1" ht="11.25">
      <c r="A248" s="37"/>
      <c r="B248" s="38"/>
      <c r="C248" s="39"/>
      <c r="D248" s="194" t="s">
        <v>206</v>
      </c>
      <c r="E248" s="39"/>
      <c r="F248" s="195" t="s">
        <v>1625</v>
      </c>
      <c r="G248" s="39"/>
      <c r="H248" s="39"/>
      <c r="I248" s="196"/>
      <c r="J248" s="39"/>
      <c r="K248" s="39"/>
      <c r="L248" s="42"/>
      <c r="M248" s="197"/>
      <c r="N248" s="198"/>
      <c r="O248" s="67"/>
      <c r="P248" s="67"/>
      <c r="Q248" s="67"/>
      <c r="R248" s="67"/>
      <c r="S248" s="67"/>
      <c r="T248" s="68"/>
      <c r="U248" s="37"/>
      <c r="V248" s="37"/>
      <c r="W248" s="37"/>
      <c r="X248" s="37"/>
      <c r="Y248" s="37"/>
      <c r="Z248" s="37"/>
      <c r="AA248" s="37"/>
      <c r="AB248" s="37"/>
      <c r="AC248" s="37"/>
      <c r="AD248" s="37"/>
      <c r="AE248" s="37"/>
      <c r="AT248" s="20" t="s">
        <v>206</v>
      </c>
      <c r="AU248" s="20" t="s">
        <v>151</v>
      </c>
    </row>
    <row r="249" spans="1:65" s="2" customFormat="1" ht="19.5">
      <c r="A249" s="37"/>
      <c r="B249" s="38"/>
      <c r="C249" s="39"/>
      <c r="D249" s="194" t="s">
        <v>252</v>
      </c>
      <c r="E249" s="39"/>
      <c r="F249" s="222" t="s">
        <v>1508</v>
      </c>
      <c r="G249" s="39"/>
      <c r="H249" s="39"/>
      <c r="I249" s="196"/>
      <c r="J249" s="39"/>
      <c r="K249" s="39"/>
      <c r="L249" s="42"/>
      <c r="M249" s="197"/>
      <c r="N249" s="198"/>
      <c r="O249" s="67"/>
      <c r="P249" s="67"/>
      <c r="Q249" s="67"/>
      <c r="R249" s="67"/>
      <c r="S249" s="67"/>
      <c r="T249" s="68"/>
      <c r="U249" s="37"/>
      <c r="V249" s="37"/>
      <c r="W249" s="37"/>
      <c r="X249" s="37"/>
      <c r="Y249" s="37"/>
      <c r="Z249" s="37"/>
      <c r="AA249" s="37"/>
      <c r="AB249" s="37"/>
      <c r="AC249" s="37"/>
      <c r="AD249" s="37"/>
      <c r="AE249" s="37"/>
      <c r="AT249" s="20" t="s">
        <v>252</v>
      </c>
      <c r="AU249" s="20" t="s">
        <v>151</v>
      </c>
    </row>
    <row r="250" spans="1:65" s="2" customFormat="1" ht="16.5" customHeight="1">
      <c r="A250" s="37"/>
      <c r="B250" s="38"/>
      <c r="C250" s="237" t="s">
        <v>922</v>
      </c>
      <c r="D250" s="237" t="s">
        <v>452</v>
      </c>
      <c r="E250" s="238" t="s">
        <v>1509</v>
      </c>
      <c r="F250" s="239" t="s">
        <v>1510</v>
      </c>
      <c r="G250" s="240" t="s">
        <v>884</v>
      </c>
      <c r="H250" s="241">
        <v>64</v>
      </c>
      <c r="I250" s="242"/>
      <c r="J250" s="243">
        <f>ROUND(I250*H250,2)</f>
        <v>0</v>
      </c>
      <c r="K250" s="239" t="s">
        <v>969</v>
      </c>
      <c r="L250" s="244"/>
      <c r="M250" s="245" t="s">
        <v>19</v>
      </c>
      <c r="N250" s="246" t="s">
        <v>48</v>
      </c>
      <c r="O250" s="67"/>
      <c r="P250" s="190">
        <f>O250*H250</f>
        <v>0</v>
      </c>
      <c r="Q250" s="190">
        <v>0</v>
      </c>
      <c r="R250" s="190">
        <f>Q250*H250</f>
        <v>0</v>
      </c>
      <c r="S250" s="190">
        <v>0</v>
      </c>
      <c r="T250" s="191">
        <f>S250*H250</f>
        <v>0</v>
      </c>
      <c r="U250" s="37"/>
      <c r="V250" s="37"/>
      <c r="W250" s="37"/>
      <c r="X250" s="37"/>
      <c r="Y250" s="37"/>
      <c r="Z250" s="37"/>
      <c r="AA250" s="37"/>
      <c r="AB250" s="37"/>
      <c r="AC250" s="37"/>
      <c r="AD250" s="37"/>
      <c r="AE250" s="37"/>
      <c r="AR250" s="192" t="s">
        <v>265</v>
      </c>
      <c r="AT250" s="192" t="s">
        <v>452</v>
      </c>
      <c r="AU250" s="192" t="s">
        <v>151</v>
      </c>
      <c r="AY250" s="20" t="s">
        <v>197</v>
      </c>
      <c r="BE250" s="193">
        <f>IF(N250="základní",J250,0)</f>
        <v>0</v>
      </c>
      <c r="BF250" s="193">
        <f>IF(N250="snížená",J250,0)</f>
        <v>0</v>
      </c>
      <c r="BG250" s="193">
        <f>IF(N250="zákl. přenesená",J250,0)</f>
        <v>0</v>
      </c>
      <c r="BH250" s="193">
        <f>IF(N250="sníž. přenesená",J250,0)</f>
        <v>0</v>
      </c>
      <c r="BI250" s="193">
        <f>IF(N250="nulová",J250,0)</f>
        <v>0</v>
      </c>
      <c r="BJ250" s="20" t="s">
        <v>84</v>
      </c>
      <c r="BK250" s="193">
        <f>ROUND(I250*H250,2)</f>
        <v>0</v>
      </c>
      <c r="BL250" s="20" t="s">
        <v>204</v>
      </c>
      <c r="BM250" s="192" t="s">
        <v>1511</v>
      </c>
    </row>
    <row r="251" spans="1:65" s="2" customFormat="1" ht="11.25">
      <c r="A251" s="37"/>
      <c r="B251" s="38"/>
      <c r="C251" s="39"/>
      <c r="D251" s="194" t="s">
        <v>206</v>
      </c>
      <c r="E251" s="39"/>
      <c r="F251" s="195" t="s">
        <v>1510</v>
      </c>
      <c r="G251" s="39"/>
      <c r="H251" s="39"/>
      <c r="I251" s="196"/>
      <c r="J251" s="39"/>
      <c r="K251" s="39"/>
      <c r="L251" s="42"/>
      <c r="M251" s="197"/>
      <c r="N251" s="198"/>
      <c r="O251" s="67"/>
      <c r="P251" s="67"/>
      <c r="Q251" s="67"/>
      <c r="R251" s="67"/>
      <c r="S251" s="67"/>
      <c r="T251" s="68"/>
      <c r="U251" s="37"/>
      <c r="V251" s="37"/>
      <c r="W251" s="37"/>
      <c r="X251" s="37"/>
      <c r="Y251" s="37"/>
      <c r="Z251" s="37"/>
      <c r="AA251" s="37"/>
      <c r="AB251" s="37"/>
      <c r="AC251" s="37"/>
      <c r="AD251" s="37"/>
      <c r="AE251" s="37"/>
      <c r="AT251" s="20" t="s">
        <v>206</v>
      </c>
      <c r="AU251" s="20" t="s">
        <v>151</v>
      </c>
    </row>
    <row r="252" spans="1:65" s="2" customFormat="1" ht="19.5">
      <c r="A252" s="37"/>
      <c r="B252" s="38"/>
      <c r="C252" s="39"/>
      <c r="D252" s="194" t="s">
        <v>252</v>
      </c>
      <c r="E252" s="39"/>
      <c r="F252" s="222" t="s">
        <v>1508</v>
      </c>
      <c r="G252" s="39"/>
      <c r="H252" s="39"/>
      <c r="I252" s="196"/>
      <c r="J252" s="39"/>
      <c r="K252" s="39"/>
      <c r="L252" s="42"/>
      <c r="M252" s="197"/>
      <c r="N252" s="198"/>
      <c r="O252" s="67"/>
      <c r="P252" s="67"/>
      <c r="Q252" s="67"/>
      <c r="R252" s="67"/>
      <c r="S252" s="67"/>
      <c r="T252" s="68"/>
      <c r="U252" s="37"/>
      <c r="V252" s="37"/>
      <c r="W252" s="37"/>
      <c r="X252" s="37"/>
      <c r="Y252" s="37"/>
      <c r="Z252" s="37"/>
      <c r="AA252" s="37"/>
      <c r="AB252" s="37"/>
      <c r="AC252" s="37"/>
      <c r="AD252" s="37"/>
      <c r="AE252" s="37"/>
      <c r="AT252" s="20" t="s">
        <v>252</v>
      </c>
      <c r="AU252" s="20" t="s">
        <v>151</v>
      </c>
    </row>
    <row r="253" spans="1:65" s="2" customFormat="1" ht="16.5" customHeight="1">
      <c r="A253" s="37"/>
      <c r="B253" s="38"/>
      <c r="C253" s="237" t="s">
        <v>923</v>
      </c>
      <c r="D253" s="237" t="s">
        <v>452</v>
      </c>
      <c r="E253" s="238" t="s">
        <v>1627</v>
      </c>
      <c r="F253" s="239" t="s">
        <v>1628</v>
      </c>
      <c r="G253" s="240" t="s">
        <v>884</v>
      </c>
      <c r="H253" s="241">
        <v>40</v>
      </c>
      <c r="I253" s="242"/>
      <c r="J253" s="243">
        <f>ROUND(I253*H253,2)</f>
        <v>0</v>
      </c>
      <c r="K253" s="239" t="s">
        <v>969</v>
      </c>
      <c r="L253" s="244"/>
      <c r="M253" s="245" t="s">
        <v>19</v>
      </c>
      <c r="N253" s="246" t="s">
        <v>48</v>
      </c>
      <c r="O253" s="67"/>
      <c r="P253" s="190">
        <f>O253*H253</f>
        <v>0</v>
      </c>
      <c r="Q253" s="190">
        <v>0</v>
      </c>
      <c r="R253" s="190">
        <f>Q253*H253</f>
        <v>0</v>
      </c>
      <c r="S253" s="190">
        <v>0</v>
      </c>
      <c r="T253" s="191">
        <f>S253*H253</f>
        <v>0</v>
      </c>
      <c r="U253" s="37"/>
      <c r="V253" s="37"/>
      <c r="W253" s="37"/>
      <c r="X253" s="37"/>
      <c r="Y253" s="37"/>
      <c r="Z253" s="37"/>
      <c r="AA253" s="37"/>
      <c r="AB253" s="37"/>
      <c r="AC253" s="37"/>
      <c r="AD253" s="37"/>
      <c r="AE253" s="37"/>
      <c r="AR253" s="192" t="s">
        <v>265</v>
      </c>
      <c r="AT253" s="192" t="s">
        <v>452</v>
      </c>
      <c r="AU253" s="192" t="s">
        <v>151</v>
      </c>
      <c r="AY253" s="20" t="s">
        <v>197</v>
      </c>
      <c r="BE253" s="193">
        <f>IF(N253="základní",J253,0)</f>
        <v>0</v>
      </c>
      <c r="BF253" s="193">
        <f>IF(N253="snížená",J253,0)</f>
        <v>0</v>
      </c>
      <c r="BG253" s="193">
        <f>IF(N253="zákl. přenesená",J253,0)</f>
        <v>0</v>
      </c>
      <c r="BH253" s="193">
        <f>IF(N253="sníž. přenesená",J253,0)</f>
        <v>0</v>
      </c>
      <c r="BI253" s="193">
        <f>IF(N253="nulová",J253,0)</f>
        <v>0</v>
      </c>
      <c r="BJ253" s="20" t="s">
        <v>84</v>
      </c>
      <c r="BK253" s="193">
        <f>ROUND(I253*H253,2)</f>
        <v>0</v>
      </c>
      <c r="BL253" s="20" t="s">
        <v>204</v>
      </c>
      <c r="BM253" s="192" t="s">
        <v>1629</v>
      </c>
    </row>
    <row r="254" spans="1:65" s="2" customFormat="1" ht="11.25">
      <c r="A254" s="37"/>
      <c r="B254" s="38"/>
      <c r="C254" s="39"/>
      <c r="D254" s="194" t="s">
        <v>206</v>
      </c>
      <c r="E254" s="39"/>
      <c r="F254" s="195" t="s">
        <v>1628</v>
      </c>
      <c r="G254" s="39"/>
      <c r="H254" s="39"/>
      <c r="I254" s="196"/>
      <c r="J254" s="39"/>
      <c r="K254" s="39"/>
      <c r="L254" s="42"/>
      <c r="M254" s="197"/>
      <c r="N254" s="198"/>
      <c r="O254" s="67"/>
      <c r="P254" s="67"/>
      <c r="Q254" s="67"/>
      <c r="R254" s="67"/>
      <c r="S254" s="67"/>
      <c r="T254" s="68"/>
      <c r="U254" s="37"/>
      <c r="V254" s="37"/>
      <c r="W254" s="37"/>
      <c r="X254" s="37"/>
      <c r="Y254" s="37"/>
      <c r="Z254" s="37"/>
      <c r="AA254" s="37"/>
      <c r="AB254" s="37"/>
      <c r="AC254" s="37"/>
      <c r="AD254" s="37"/>
      <c r="AE254" s="37"/>
      <c r="AT254" s="20" t="s">
        <v>206</v>
      </c>
      <c r="AU254" s="20" t="s">
        <v>151</v>
      </c>
    </row>
    <row r="255" spans="1:65" s="2" customFormat="1" ht="19.5">
      <c r="A255" s="37"/>
      <c r="B255" s="38"/>
      <c r="C255" s="39"/>
      <c r="D255" s="194" t="s">
        <v>252</v>
      </c>
      <c r="E255" s="39"/>
      <c r="F255" s="222" t="s">
        <v>1508</v>
      </c>
      <c r="G255" s="39"/>
      <c r="H255" s="39"/>
      <c r="I255" s="196"/>
      <c r="J255" s="39"/>
      <c r="K255" s="39"/>
      <c r="L255" s="42"/>
      <c r="M255" s="197"/>
      <c r="N255" s="198"/>
      <c r="O255" s="67"/>
      <c r="P255" s="67"/>
      <c r="Q255" s="67"/>
      <c r="R255" s="67"/>
      <c r="S255" s="67"/>
      <c r="T255" s="68"/>
      <c r="U255" s="37"/>
      <c r="V255" s="37"/>
      <c r="W255" s="37"/>
      <c r="X255" s="37"/>
      <c r="Y255" s="37"/>
      <c r="Z255" s="37"/>
      <c r="AA255" s="37"/>
      <c r="AB255" s="37"/>
      <c r="AC255" s="37"/>
      <c r="AD255" s="37"/>
      <c r="AE255" s="37"/>
      <c r="AT255" s="20" t="s">
        <v>252</v>
      </c>
      <c r="AU255" s="20" t="s">
        <v>151</v>
      </c>
    </row>
    <row r="256" spans="1:65" s="2" customFormat="1" ht="16.5" customHeight="1">
      <c r="A256" s="37"/>
      <c r="B256" s="38"/>
      <c r="C256" s="237" t="s">
        <v>1034</v>
      </c>
      <c r="D256" s="237" t="s">
        <v>452</v>
      </c>
      <c r="E256" s="238" t="s">
        <v>1512</v>
      </c>
      <c r="F256" s="239" t="s">
        <v>1513</v>
      </c>
      <c r="G256" s="240" t="s">
        <v>884</v>
      </c>
      <c r="H256" s="241">
        <v>97</v>
      </c>
      <c r="I256" s="242"/>
      <c r="J256" s="243">
        <f>ROUND(I256*H256,2)</f>
        <v>0</v>
      </c>
      <c r="K256" s="239" t="s">
        <v>969</v>
      </c>
      <c r="L256" s="244"/>
      <c r="M256" s="245" t="s">
        <v>19</v>
      </c>
      <c r="N256" s="246" t="s">
        <v>48</v>
      </c>
      <c r="O256" s="67"/>
      <c r="P256" s="190">
        <f>O256*H256</f>
        <v>0</v>
      </c>
      <c r="Q256" s="190">
        <v>0</v>
      </c>
      <c r="R256" s="190">
        <f>Q256*H256</f>
        <v>0</v>
      </c>
      <c r="S256" s="190">
        <v>0</v>
      </c>
      <c r="T256" s="191">
        <f>S256*H256</f>
        <v>0</v>
      </c>
      <c r="U256" s="37"/>
      <c r="V256" s="37"/>
      <c r="W256" s="37"/>
      <c r="X256" s="37"/>
      <c r="Y256" s="37"/>
      <c r="Z256" s="37"/>
      <c r="AA256" s="37"/>
      <c r="AB256" s="37"/>
      <c r="AC256" s="37"/>
      <c r="AD256" s="37"/>
      <c r="AE256" s="37"/>
      <c r="AR256" s="192" t="s">
        <v>265</v>
      </c>
      <c r="AT256" s="192" t="s">
        <v>452</v>
      </c>
      <c r="AU256" s="192" t="s">
        <v>151</v>
      </c>
      <c r="AY256" s="20" t="s">
        <v>197</v>
      </c>
      <c r="BE256" s="193">
        <f>IF(N256="základní",J256,0)</f>
        <v>0</v>
      </c>
      <c r="BF256" s="193">
        <f>IF(N256="snížená",J256,0)</f>
        <v>0</v>
      </c>
      <c r="BG256" s="193">
        <f>IF(N256="zákl. přenesená",J256,0)</f>
        <v>0</v>
      </c>
      <c r="BH256" s="193">
        <f>IF(N256="sníž. přenesená",J256,0)</f>
        <v>0</v>
      </c>
      <c r="BI256" s="193">
        <f>IF(N256="nulová",J256,0)</f>
        <v>0</v>
      </c>
      <c r="BJ256" s="20" t="s">
        <v>84</v>
      </c>
      <c r="BK256" s="193">
        <f>ROUND(I256*H256,2)</f>
        <v>0</v>
      </c>
      <c r="BL256" s="20" t="s">
        <v>204</v>
      </c>
      <c r="BM256" s="192" t="s">
        <v>1514</v>
      </c>
    </row>
    <row r="257" spans="1:65" s="2" customFormat="1" ht="11.25">
      <c r="A257" s="37"/>
      <c r="B257" s="38"/>
      <c r="C257" s="39"/>
      <c r="D257" s="194" t="s">
        <v>206</v>
      </c>
      <c r="E257" s="39"/>
      <c r="F257" s="195" t="s">
        <v>1513</v>
      </c>
      <c r="G257" s="39"/>
      <c r="H257" s="39"/>
      <c r="I257" s="196"/>
      <c r="J257" s="39"/>
      <c r="K257" s="39"/>
      <c r="L257" s="42"/>
      <c r="M257" s="197"/>
      <c r="N257" s="198"/>
      <c r="O257" s="67"/>
      <c r="P257" s="67"/>
      <c r="Q257" s="67"/>
      <c r="R257" s="67"/>
      <c r="S257" s="67"/>
      <c r="T257" s="68"/>
      <c r="U257" s="37"/>
      <c r="V257" s="37"/>
      <c r="W257" s="37"/>
      <c r="X257" s="37"/>
      <c r="Y257" s="37"/>
      <c r="Z257" s="37"/>
      <c r="AA257" s="37"/>
      <c r="AB257" s="37"/>
      <c r="AC257" s="37"/>
      <c r="AD257" s="37"/>
      <c r="AE257" s="37"/>
      <c r="AT257" s="20" t="s">
        <v>206</v>
      </c>
      <c r="AU257" s="20" t="s">
        <v>151</v>
      </c>
    </row>
    <row r="258" spans="1:65" s="2" customFormat="1" ht="19.5">
      <c r="A258" s="37"/>
      <c r="B258" s="38"/>
      <c r="C258" s="39"/>
      <c r="D258" s="194" t="s">
        <v>252</v>
      </c>
      <c r="E258" s="39"/>
      <c r="F258" s="222" t="s">
        <v>1508</v>
      </c>
      <c r="G258" s="39"/>
      <c r="H258" s="39"/>
      <c r="I258" s="196"/>
      <c r="J258" s="39"/>
      <c r="K258" s="39"/>
      <c r="L258" s="42"/>
      <c r="M258" s="197"/>
      <c r="N258" s="198"/>
      <c r="O258" s="67"/>
      <c r="P258" s="67"/>
      <c r="Q258" s="67"/>
      <c r="R258" s="67"/>
      <c r="S258" s="67"/>
      <c r="T258" s="68"/>
      <c r="U258" s="37"/>
      <c r="V258" s="37"/>
      <c r="W258" s="37"/>
      <c r="X258" s="37"/>
      <c r="Y258" s="37"/>
      <c r="Z258" s="37"/>
      <c r="AA258" s="37"/>
      <c r="AB258" s="37"/>
      <c r="AC258" s="37"/>
      <c r="AD258" s="37"/>
      <c r="AE258" s="37"/>
      <c r="AT258" s="20" t="s">
        <v>252</v>
      </c>
      <c r="AU258" s="20" t="s">
        <v>151</v>
      </c>
    </row>
    <row r="259" spans="1:65" s="2" customFormat="1" ht="16.5" customHeight="1">
      <c r="A259" s="37"/>
      <c r="B259" s="38"/>
      <c r="C259" s="237" t="s">
        <v>1256</v>
      </c>
      <c r="D259" s="237" t="s">
        <v>452</v>
      </c>
      <c r="E259" s="238" t="s">
        <v>1630</v>
      </c>
      <c r="F259" s="239" t="s">
        <v>1518</v>
      </c>
      <c r="G259" s="240" t="s">
        <v>884</v>
      </c>
      <c r="H259" s="241">
        <v>34</v>
      </c>
      <c r="I259" s="242"/>
      <c r="J259" s="243">
        <f>ROUND(I259*H259,2)</f>
        <v>0</v>
      </c>
      <c r="K259" s="239" t="s">
        <v>969</v>
      </c>
      <c r="L259" s="244"/>
      <c r="M259" s="245" t="s">
        <v>19</v>
      </c>
      <c r="N259" s="246" t="s">
        <v>48</v>
      </c>
      <c r="O259" s="67"/>
      <c r="P259" s="190">
        <f>O259*H259</f>
        <v>0</v>
      </c>
      <c r="Q259" s="190">
        <v>0</v>
      </c>
      <c r="R259" s="190">
        <f>Q259*H259</f>
        <v>0</v>
      </c>
      <c r="S259" s="190">
        <v>0</v>
      </c>
      <c r="T259" s="191">
        <f>S259*H259</f>
        <v>0</v>
      </c>
      <c r="U259" s="37"/>
      <c r="V259" s="37"/>
      <c r="W259" s="37"/>
      <c r="X259" s="37"/>
      <c r="Y259" s="37"/>
      <c r="Z259" s="37"/>
      <c r="AA259" s="37"/>
      <c r="AB259" s="37"/>
      <c r="AC259" s="37"/>
      <c r="AD259" s="37"/>
      <c r="AE259" s="37"/>
      <c r="AR259" s="192" t="s">
        <v>265</v>
      </c>
      <c r="AT259" s="192" t="s">
        <v>452</v>
      </c>
      <c r="AU259" s="192" t="s">
        <v>151</v>
      </c>
      <c r="AY259" s="20" t="s">
        <v>197</v>
      </c>
      <c r="BE259" s="193">
        <f>IF(N259="základní",J259,0)</f>
        <v>0</v>
      </c>
      <c r="BF259" s="193">
        <f>IF(N259="snížená",J259,0)</f>
        <v>0</v>
      </c>
      <c r="BG259" s="193">
        <f>IF(N259="zákl. přenesená",J259,0)</f>
        <v>0</v>
      </c>
      <c r="BH259" s="193">
        <f>IF(N259="sníž. přenesená",J259,0)</f>
        <v>0</v>
      </c>
      <c r="BI259" s="193">
        <f>IF(N259="nulová",J259,0)</f>
        <v>0</v>
      </c>
      <c r="BJ259" s="20" t="s">
        <v>84</v>
      </c>
      <c r="BK259" s="193">
        <f>ROUND(I259*H259,2)</f>
        <v>0</v>
      </c>
      <c r="BL259" s="20" t="s">
        <v>204</v>
      </c>
      <c r="BM259" s="192" t="s">
        <v>1631</v>
      </c>
    </row>
    <row r="260" spans="1:65" s="2" customFormat="1" ht="11.25">
      <c r="A260" s="37"/>
      <c r="B260" s="38"/>
      <c r="C260" s="39"/>
      <c r="D260" s="194" t="s">
        <v>206</v>
      </c>
      <c r="E260" s="39"/>
      <c r="F260" s="195" t="s">
        <v>1518</v>
      </c>
      <c r="G260" s="39"/>
      <c r="H260" s="39"/>
      <c r="I260" s="196"/>
      <c r="J260" s="39"/>
      <c r="K260" s="39"/>
      <c r="L260" s="42"/>
      <c r="M260" s="197"/>
      <c r="N260" s="198"/>
      <c r="O260" s="67"/>
      <c r="P260" s="67"/>
      <c r="Q260" s="67"/>
      <c r="R260" s="67"/>
      <c r="S260" s="67"/>
      <c r="T260" s="68"/>
      <c r="U260" s="37"/>
      <c r="V260" s="37"/>
      <c r="W260" s="37"/>
      <c r="X260" s="37"/>
      <c r="Y260" s="37"/>
      <c r="Z260" s="37"/>
      <c r="AA260" s="37"/>
      <c r="AB260" s="37"/>
      <c r="AC260" s="37"/>
      <c r="AD260" s="37"/>
      <c r="AE260" s="37"/>
      <c r="AT260" s="20" t="s">
        <v>206</v>
      </c>
      <c r="AU260" s="20" t="s">
        <v>151</v>
      </c>
    </row>
    <row r="261" spans="1:65" s="2" customFormat="1" ht="19.5">
      <c r="A261" s="37"/>
      <c r="B261" s="38"/>
      <c r="C261" s="39"/>
      <c r="D261" s="194" t="s">
        <v>252</v>
      </c>
      <c r="E261" s="39"/>
      <c r="F261" s="222" t="s">
        <v>1454</v>
      </c>
      <c r="G261" s="39"/>
      <c r="H261" s="39"/>
      <c r="I261" s="196"/>
      <c r="J261" s="39"/>
      <c r="K261" s="39"/>
      <c r="L261" s="42"/>
      <c r="M261" s="197"/>
      <c r="N261" s="198"/>
      <c r="O261" s="67"/>
      <c r="P261" s="67"/>
      <c r="Q261" s="67"/>
      <c r="R261" s="67"/>
      <c r="S261" s="67"/>
      <c r="T261" s="68"/>
      <c r="U261" s="37"/>
      <c r="V261" s="37"/>
      <c r="W261" s="37"/>
      <c r="X261" s="37"/>
      <c r="Y261" s="37"/>
      <c r="Z261" s="37"/>
      <c r="AA261" s="37"/>
      <c r="AB261" s="37"/>
      <c r="AC261" s="37"/>
      <c r="AD261" s="37"/>
      <c r="AE261" s="37"/>
      <c r="AT261" s="20" t="s">
        <v>252</v>
      </c>
      <c r="AU261" s="20" t="s">
        <v>151</v>
      </c>
    </row>
    <row r="262" spans="1:65" s="2" customFormat="1" ht="16.5" customHeight="1">
      <c r="A262" s="37"/>
      <c r="B262" s="38"/>
      <c r="C262" s="237" t="s">
        <v>1260</v>
      </c>
      <c r="D262" s="237" t="s">
        <v>452</v>
      </c>
      <c r="E262" s="238" t="s">
        <v>1519</v>
      </c>
      <c r="F262" s="239" t="s">
        <v>1520</v>
      </c>
      <c r="G262" s="240" t="s">
        <v>884</v>
      </c>
      <c r="H262" s="241">
        <v>51</v>
      </c>
      <c r="I262" s="242"/>
      <c r="J262" s="243">
        <f>ROUND(I262*H262,2)</f>
        <v>0</v>
      </c>
      <c r="K262" s="239" t="s">
        <v>969</v>
      </c>
      <c r="L262" s="244"/>
      <c r="M262" s="245" t="s">
        <v>19</v>
      </c>
      <c r="N262" s="246" t="s">
        <v>48</v>
      </c>
      <c r="O262" s="67"/>
      <c r="P262" s="190">
        <f>O262*H262</f>
        <v>0</v>
      </c>
      <c r="Q262" s="190">
        <v>0</v>
      </c>
      <c r="R262" s="190">
        <f>Q262*H262</f>
        <v>0</v>
      </c>
      <c r="S262" s="190">
        <v>0</v>
      </c>
      <c r="T262" s="191">
        <f>S262*H262</f>
        <v>0</v>
      </c>
      <c r="U262" s="37"/>
      <c r="V262" s="37"/>
      <c r="W262" s="37"/>
      <c r="X262" s="37"/>
      <c r="Y262" s="37"/>
      <c r="Z262" s="37"/>
      <c r="AA262" s="37"/>
      <c r="AB262" s="37"/>
      <c r="AC262" s="37"/>
      <c r="AD262" s="37"/>
      <c r="AE262" s="37"/>
      <c r="AR262" s="192" t="s">
        <v>265</v>
      </c>
      <c r="AT262" s="192" t="s">
        <v>452</v>
      </c>
      <c r="AU262" s="192" t="s">
        <v>151</v>
      </c>
      <c r="AY262" s="20" t="s">
        <v>197</v>
      </c>
      <c r="BE262" s="193">
        <f>IF(N262="základní",J262,0)</f>
        <v>0</v>
      </c>
      <c r="BF262" s="193">
        <f>IF(N262="snížená",J262,0)</f>
        <v>0</v>
      </c>
      <c r="BG262" s="193">
        <f>IF(N262="zákl. přenesená",J262,0)</f>
        <v>0</v>
      </c>
      <c r="BH262" s="193">
        <f>IF(N262="sníž. přenesená",J262,0)</f>
        <v>0</v>
      </c>
      <c r="BI262" s="193">
        <f>IF(N262="nulová",J262,0)</f>
        <v>0</v>
      </c>
      <c r="BJ262" s="20" t="s">
        <v>84</v>
      </c>
      <c r="BK262" s="193">
        <f>ROUND(I262*H262,2)</f>
        <v>0</v>
      </c>
      <c r="BL262" s="20" t="s">
        <v>204</v>
      </c>
      <c r="BM262" s="192" t="s">
        <v>1521</v>
      </c>
    </row>
    <row r="263" spans="1:65" s="2" customFormat="1" ht="11.25">
      <c r="A263" s="37"/>
      <c r="B263" s="38"/>
      <c r="C263" s="39"/>
      <c r="D263" s="194" t="s">
        <v>206</v>
      </c>
      <c r="E263" s="39"/>
      <c r="F263" s="195" t="s">
        <v>1520</v>
      </c>
      <c r="G263" s="39"/>
      <c r="H263" s="39"/>
      <c r="I263" s="196"/>
      <c r="J263" s="39"/>
      <c r="K263" s="39"/>
      <c r="L263" s="42"/>
      <c r="M263" s="197"/>
      <c r="N263" s="198"/>
      <c r="O263" s="67"/>
      <c r="P263" s="67"/>
      <c r="Q263" s="67"/>
      <c r="R263" s="67"/>
      <c r="S263" s="67"/>
      <c r="T263" s="68"/>
      <c r="U263" s="37"/>
      <c r="V263" s="37"/>
      <c r="W263" s="37"/>
      <c r="X263" s="37"/>
      <c r="Y263" s="37"/>
      <c r="Z263" s="37"/>
      <c r="AA263" s="37"/>
      <c r="AB263" s="37"/>
      <c r="AC263" s="37"/>
      <c r="AD263" s="37"/>
      <c r="AE263" s="37"/>
      <c r="AT263" s="20" t="s">
        <v>206</v>
      </c>
      <c r="AU263" s="20" t="s">
        <v>151</v>
      </c>
    </row>
    <row r="264" spans="1:65" s="2" customFormat="1" ht="19.5">
      <c r="A264" s="37"/>
      <c r="B264" s="38"/>
      <c r="C264" s="39"/>
      <c r="D264" s="194" t="s">
        <v>252</v>
      </c>
      <c r="E264" s="39"/>
      <c r="F264" s="222" t="s">
        <v>1508</v>
      </c>
      <c r="G264" s="39"/>
      <c r="H264" s="39"/>
      <c r="I264" s="196"/>
      <c r="J264" s="39"/>
      <c r="K264" s="39"/>
      <c r="L264" s="42"/>
      <c r="M264" s="197"/>
      <c r="N264" s="198"/>
      <c r="O264" s="67"/>
      <c r="P264" s="67"/>
      <c r="Q264" s="67"/>
      <c r="R264" s="67"/>
      <c r="S264" s="67"/>
      <c r="T264" s="68"/>
      <c r="U264" s="37"/>
      <c r="V264" s="37"/>
      <c r="W264" s="37"/>
      <c r="X264" s="37"/>
      <c r="Y264" s="37"/>
      <c r="Z264" s="37"/>
      <c r="AA264" s="37"/>
      <c r="AB264" s="37"/>
      <c r="AC264" s="37"/>
      <c r="AD264" s="37"/>
      <c r="AE264" s="37"/>
      <c r="AT264" s="20" t="s">
        <v>252</v>
      </c>
      <c r="AU264" s="20" t="s">
        <v>151</v>
      </c>
    </row>
    <row r="265" spans="1:65" s="2" customFormat="1" ht="16.5" customHeight="1">
      <c r="A265" s="37"/>
      <c r="B265" s="38"/>
      <c r="C265" s="237" t="s">
        <v>1265</v>
      </c>
      <c r="D265" s="237" t="s">
        <v>452</v>
      </c>
      <c r="E265" s="238" t="s">
        <v>1522</v>
      </c>
      <c r="F265" s="239" t="s">
        <v>1523</v>
      </c>
      <c r="G265" s="240" t="s">
        <v>884</v>
      </c>
      <c r="H265" s="241">
        <v>24</v>
      </c>
      <c r="I265" s="242"/>
      <c r="J265" s="243">
        <f>ROUND(I265*H265,2)</f>
        <v>0</v>
      </c>
      <c r="K265" s="239" t="s">
        <v>969</v>
      </c>
      <c r="L265" s="244"/>
      <c r="M265" s="245" t="s">
        <v>19</v>
      </c>
      <c r="N265" s="246" t="s">
        <v>48</v>
      </c>
      <c r="O265" s="67"/>
      <c r="P265" s="190">
        <f>O265*H265</f>
        <v>0</v>
      </c>
      <c r="Q265" s="190">
        <v>0</v>
      </c>
      <c r="R265" s="190">
        <f>Q265*H265</f>
        <v>0</v>
      </c>
      <c r="S265" s="190">
        <v>0</v>
      </c>
      <c r="T265" s="191">
        <f>S265*H265</f>
        <v>0</v>
      </c>
      <c r="U265" s="37"/>
      <c r="V265" s="37"/>
      <c r="W265" s="37"/>
      <c r="X265" s="37"/>
      <c r="Y265" s="37"/>
      <c r="Z265" s="37"/>
      <c r="AA265" s="37"/>
      <c r="AB265" s="37"/>
      <c r="AC265" s="37"/>
      <c r="AD265" s="37"/>
      <c r="AE265" s="37"/>
      <c r="AR265" s="192" t="s">
        <v>265</v>
      </c>
      <c r="AT265" s="192" t="s">
        <v>452</v>
      </c>
      <c r="AU265" s="192" t="s">
        <v>151</v>
      </c>
      <c r="AY265" s="20" t="s">
        <v>197</v>
      </c>
      <c r="BE265" s="193">
        <f>IF(N265="základní",J265,0)</f>
        <v>0</v>
      </c>
      <c r="BF265" s="193">
        <f>IF(N265="snížená",J265,0)</f>
        <v>0</v>
      </c>
      <c r="BG265" s="193">
        <f>IF(N265="zákl. přenesená",J265,0)</f>
        <v>0</v>
      </c>
      <c r="BH265" s="193">
        <f>IF(N265="sníž. přenesená",J265,0)</f>
        <v>0</v>
      </c>
      <c r="BI265" s="193">
        <f>IF(N265="nulová",J265,0)</f>
        <v>0</v>
      </c>
      <c r="BJ265" s="20" t="s">
        <v>84</v>
      </c>
      <c r="BK265" s="193">
        <f>ROUND(I265*H265,2)</f>
        <v>0</v>
      </c>
      <c r="BL265" s="20" t="s">
        <v>204</v>
      </c>
      <c r="BM265" s="192" t="s">
        <v>1524</v>
      </c>
    </row>
    <row r="266" spans="1:65" s="2" customFormat="1" ht="11.25">
      <c r="A266" s="37"/>
      <c r="B266" s="38"/>
      <c r="C266" s="39"/>
      <c r="D266" s="194" t="s">
        <v>206</v>
      </c>
      <c r="E266" s="39"/>
      <c r="F266" s="195" t="s">
        <v>1523</v>
      </c>
      <c r="G266" s="39"/>
      <c r="H266" s="39"/>
      <c r="I266" s="196"/>
      <c r="J266" s="39"/>
      <c r="K266" s="39"/>
      <c r="L266" s="42"/>
      <c r="M266" s="197"/>
      <c r="N266" s="198"/>
      <c r="O266" s="67"/>
      <c r="P266" s="67"/>
      <c r="Q266" s="67"/>
      <c r="R266" s="67"/>
      <c r="S266" s="67"/>
      <c r="T266" s="68"/>
      <c r="U266" s="37"/>
      <c r="V266" s="37"/>
      <c r="W266" s="37"/>
      <c r="X266" s="37"/>
      <c r="Y266" s="37"/>
      <c r="Z266" s="37"/>
      <c r="AA266" s="37"/>
      <c r="AB266" s="37"/>
      <c r="AC266" s="37"/>
      <c r="AD266" s="37"/>
      <c r="AE266" s="37"/>
      <c r="AT266" s="20" t="s">
        <v>206</v>
      </c>
      <c r="AU266" s="20" t="s">
        <v>151</v>
      </c>
    </row>
    <row r="267" spans="1:65" s="2" customFormat="1" ht="19.5">
      <c r="A267" s="37"/>
      <c r="B267" s="38"/>
      <c r="C267" s="39"/>
      <c r="D267" s="194" t="s">
        <v>252</v>
      </c>
      <c r="E267" s="39"/>
      <c r="F267" s="222" t="s">
        <v>1508</v>
      </c>
      <c r="G267" s="39"/>
      <c r="H267" s="39"/>
      <c r="I267" s="196"/>
      <c r="J267" s="39"/>
      <c r="K267" s="39"/>
      <c r="L267" s="42"/>
      <c r="M267" s="197"/>
      <c r="N267" s="198"/>
      <c r="O267" s="67"/>
      <c r="P267" s="67"/>
      <c r="Q267" s="67"/>
      <c r="R267" s="67"/>
      <c r="S267" s="67"/>
      <c r="T267" s="68"/>
      <c r="U267" s="37"/>
      <c r="V267" s="37"/>
      <c r="W267" s="37"/>
      <c r="X267" s="37"/>
      <c r="Y267" s="37"/>
      <c r="Z267" s="37"/>
      <c r="AA267" s="37"/>
      <c r="AB267" s="37"/>
      <c r="AC267" s="37"/>
      <c r="AD267" s="37"/>
      <c r="AE267" s="37"/>
      <c r="AT267" s="20" t="s">
        <v>252</v>
      </c>
      <c r="AU267" s="20" t="s">
        <v>151</v>
      </c>
    </row>
    <row r="268" spans="1:65" s="2" customFormat="1" ht="16.5" customHeight="1">
      <c r="A268" s="37"/>
      <c r="B268" s="38"/>
      <c r="C268" s="237" t="s">
        <v>1270</v>
      </c>
      <c r="D268" s="237" t="s">
        <v>452</v>
      </c>
      <c r="E268" s="238" t="s">
        <v>1531</v>
      </c>
      <c r="F268" s="239" t="s">
        <v>1532</v>
      </c>
      <c r="G268" s="240" t="s">
        <v>884</v>
      </c>
      <c r="H268" s="241">
        <v>99</v>
      </c>
      <c r="I268" s="242"/>
      <c r="J268" s="243">
        <f>ROUND(I268*H268,2)</f>
        <v>0</v>
      </c>
      <c r="K268" s="239" t="s">
        <v>969</v>
      </c>
      <c r="L268" s="244"/>
      <c r="M268" s="245" t="s">
        <v>19</v>
      </c>
      <c r="N268" s="246" t="s">
        <v>48</v>
      </c>
      <c r="O268" s="67"/>
      <c r="P268" s="190">
        <f>O268*H268</f>
        <v>0</v>
      </c>
      <c r="Q268" s="190">
        <v>0</v>
      </c>
      <c r="R268" s="190">
        <f>Q268*H268</f>
        <v>0</v>
      </c>
      <c r="S268" s="190">
        <v>0</v>
      </c>
      <c r="T268" s="191">
        <f>S268*H268</f>
        <v>0</v>
      </c>
      <c r="U268" s="37"/>
      <c r="V268" s="37"/>
      <c r="W268" s="37"/>
      <c r="X268" s="37"/>
      <c r="Y268" s="37"/>
      <c r="Z268" s="37"/>
      <c r="AA268" s="37"/>
      <c r="AB268" s="37"/>
      <c r="AC268" s="37"/>
      <c r="AD268" s="37"/>
      <c r="AE268" s="37"/>
      <c r="AR268" s="192" t="s">
        <v>265</v>
      </c>
      <c r="AT268" s="192" t="s">
        <v>452</v>
      </c>
      <c r="AU268" s="192" t="s">
        <v>151</v>
      </c>
      <c r="AY268" s="20" t="s">
        <v>197</v>
      </c>
      <c r="BE268" s="193">
        <f>IF(N268="základní",J268,0)</f>
        <v>0</v>
      </c>
      <c r="BF268" s="193">
        <f>IF(N268="snížená",J268,0)</f>
        <v>0</v>
      </c>
      <c r="BG268" s="193">
        <f>IF(N268="zákl. přenesená",J268,0)</f>
        <v>0</v>
      </c>
      <c r="BH268" s="193">
        <f>IF(N268="sníž. přenesená",J268,0)</f>
        <v>0</v>
      </c>
      <c r="BI268" s="193">
        <f>IF(N268="nulová",J268,0)</f>
        <v>0</v>
      </c>
      <c r="BJ268" s="20" t="s">
        <v>84</v>
      </c>
      <c r="BK268" s="193">
        <f>ROUND(I268*H268,2)</f>
        <v>0</v>
      </c>
      <c r="BL268" s="20" t="s">
        <v>204</v>
      </c>
      <c r="BM268" s="192" t="s">
        <v>1533</v>
      </c>
    </row>
    <row r="269" spans="1:65" s="2" customFormat="1" ht="11.25">
      <c r="A269" s="37"/>
      <c r="B269" s="38"/>
      <c r="C269" s="39"/>
      <c r="D269" s="194" t="s">
        <v>206</v>
      </c>
      <c r="E269" s="39"/>
      <c r="F269" s="195" t="s">
        <v>1532</v>
      </c>
      <c r="G269" s="39"/>
      <c r="H269" s="39"/>
      <c r="I269" s="196"/>
      <c r="J269" s="39"/>
      <c r="K269" s="39"/>
      <c r="L269" s="42"/>
      <c r="M269" s="197"/>
      <c r="N269" s="198"/>
      <c r="O269" s="67"/>
      <c r="P269" s="67"/>
      <c r="Q269" s="67"/>
      <c r="R269" s="67"/>
      <c r="S269" s="67"/>
      <c r="T269" s="68"/>
      <c r="U269" s="37"/>
      <c r="V269" s="37"/>
      <c r="W269" s="37"/>
      <c r="X269" s="37"/>
      <c r="Y269" s="37"/>
      <c r="Z269" s="37"/>
      <c r="AA269" s="37"/>
      <c r="AB269" s="37"/>
      <c r="AC269" s="37"/>
      <c r="AD269" s="37"/>
      <c r="AE269" s="37"/>
      <c r="AT269" s="20" t="s">
        <v>206</v>
      </c>
      <c r="AU269" s="20" t="s">
        <v>151</v>
      </c>
    </row>
    <row r="270" spans="1:65" s="2" customFormat="1" ht="19.5">
      <c r="A270" s="37"/>
      <c r="B270" s="38"/>
      <c r="C270" s="39"/>
      <c r="D270" s="194" t="s">
        <v>252</v>
      </c>
      <c r="E270" s="39"/>
      <c r="F270" s="222" t="s">
        <v>1508</v>
      </c>
      <c r="G270" s="39"/>
      <c r="H270" s="39"/>
      <c r="I270" s="196"/>
      <c r="J270" s="39"/>
      <c r="K270" s="39"/>
      <c r="L270" s="42"/>
      <c r="M270" s="197"/>
      <c r="N270" s="198"/>
      <c r="O270" s="67"/>
      <c r="P270" s="67"/>
      <c r="Q270" s="67"/>
      <c r="R270" s="67"/>
      <c r="S270" s="67"/>
      <c r="T270" s="68"/>
      <c r="U270" s="37"/>
      <c r="V270" s="37"/>
      <c r="W270" s="37"/>
      <c r="X270" s="37"/>
      <c r="Y270" s="37"/>
      <c r="Z270" s="37"/>
      <c r="AA270" s="37"/>
      <c r="AB270" s="37"/>
      <c r="AC270" s="37"/>
      <c r="AD270" s="37"/>
      <c r="AE270" s="37"/>
      <c r="AT270" s="20" t="s">
        <v>252</v>
      </c>
      <c r="AU270" s="20" t="s">
        <v>151</v>
      </c>
    </row>
    <row r="271" spans="1:65" s="2" customFormat="1" ht="16.5" customHeight="1">
      <c r="A271" s="37"/>
      <c r="B271" s="38"/>
      <c r="C271" s="237" t="s">
        <v>1274</v>
      </c>
      <c r="D271" s="237" t="s">
        <v>452</v>
      </c>
      <c r="E271" s="238" t="s">
        <v>1680</v>
      </c>
      <c r="F271" s="239" t="s">
        <v>1681</v>
      </c>
      <c r="G271" s="240" t="s">
        <v>884</v>
      </c>
      <c r="H271" s="241">
        <v>212</v>
      </c>
      <c r="I271" s="242"/>
      <c r="J271" s="243">
        <f>ROUND(I271*H271,2)</f>
        <v>0</v>
      </c>
      <c r="K271" s="239" t="s">
        <v>969</v>
      </c>
      <c r="L271" s="244"/>
      <c r="M271" s="245" t="s">
        <v>19</v>
      </c>
      <c r="N271" s="246" t="s">
        <v>48</v>
      </c>
      <c r="O271" s="67"/>
      <c r="P271" s="190">
        <f>O271*H271</f>
        <v>0</v>
      </c>
      <c r="Q271" s="190">
        <v>0</v>
      </c>
      <c r="R271" s="190">
        <f>Q271*H271</f>
        <v>0</v>
      </c>
      <c r="S271" s="190">
        <v>0</v>
      </c>
      <c r="T271" s="191">
        <f>S271*H271</f>
        <v>0</v>
      </c>
      <c r="U271" s="37"/>
      <c r="V271" s="37"/>
      <c r="W271" s="37"/>
      <c r="X271" s="37"/>
      <c r="Y271" s="37"/>
      <c r="Z271" s="37"/>
      <c r="AA271" s="37"/>
      <c r="AB271" s="37"/>
      <c r="AC271" s="37"/>
      <c r="AD271" s="37"/>
      <c r="AE271" s="37"/>
      <c r="AR271" s="192" t="s">
        <v>265</v>
      </c>
      <c r="AT271" s="192" t="s">
        <v>452</v>
      </c>
      <c r="AU271" s="192" t="s">
        <v>151</v>
      </c>
      <c r="AY271" s="20" t="s">
        <v>197</v>
      </c>
      <c r="BE271" s="193">
        <f>IF(N271="základní",J271,0)</f>
        <v>0</v>
      </c>
      <c r="BF271" s="193">
        <f>IF(N271="snížená",J271,0)</f>
        <v>0</v>
      </c>
      <c r="BG271" s="193">
        <f>IF(N271="zákl. přenesená",J271,0)</f>
        <v>0</v>
      </c>
      <c r="BH271" s="193">
        <f>IF(N271="sníž. přenesená",J271,0)</f>
        <v>0</v>
      </c>
      <c r="BI271" s="193">
        <f>IF(N271="nulová",J271,0)</f>
        <v>0</v>
      </c>
      <c r="BJ271" s="20" t="s">
        <v>84</v>
      </c>
      <c r="BK271" s="193">
        <f>ROUND(I271*H271,2)</f>
        <v>0</v>
      </c>
      <c r="BL271" s="20" t="s">
        <v>204</v>
      </c>
      <c r="BM271" s="192" t="s">
        <v>1682</v>
      </c>
    </row>
    <row r="272" spans="1:65" s="2" customFormat="1" ht="11.25">
      <c r="A272" s="37"/>
      <c r="B272" s="38"/>
      <c r="C272" s="39"/>
      <c r="D272" s="194" t="s">
        <v>206</v>
      </c>
      <c r="E272" s="39"/>
      <c r="F272" s="195" t="s">
        <v>1681</v>
      </c>
      <c r="G272" s="39"/>
      <c r="H272" s="39"/>
      <c r="I272" s="196"/>
      <c r="J272" s="39"/>
      <c r="K272" s="39"/>
      <c r="L272" s="42"/>
      <c r="M272" s="197"/>
      <c r="N272" s="198"/>
      <c r="O272" s="67"/>
      <c r="P272" s="67"/>
      <c r="Q272" s="67"/>
      <c r="R272" s="67"/>
      <c r="S272" s="67"/>
      <c r="T272" s="68"/>
      <c r="U272" s="37"/>
      <c r="V272" s="37"/>
      <c r="W272" s="37"/>
      <c r="X272" s="37"/>
      <c r="Y272" s="37"/>
      <c r="Z272" s="37"/>
      <c r="AA272" s="37"/>
      <c r="AB272" s="37"/>
      <c r="AC272" s="37"/>
      <c r="AD272" s="37"/>
      <c r="AE272" s="37"/>
      <c r="AT272" s="20" t="s">
        <v>206</v>
      </c>
      <c r="AU272" s="20" t="s">
        <v>151</v>
      </c>
    </row>
    <row r="273" spans="1:65" s="2" customFormat="1" ht="19.5">
      <c r="A273" s="37"/>
      <c r="B273" s="38"/>
      <c r="C273" s="39"/>
      <c r="D273" s="194" t="s">
        <v>252</v>
      </c>
      <c r="E273" s="39"/>
      <c r="F273" s="222" t="s">
        <v>1508</v>
      </c>
      <c r="G273" s="39"/>
      <c r="H273" s="39"/>
      <c r="I273" s="196"/>
      <c r="J273" s="39"/>
      <c r="K273" s="39"/>
      <c r="L273" s="42"/>
      <c r="M273" s="197"/>
      <c r="N273" s="198"/>
      <c r="O273" s="67"/>
      <c r="P273" s="67"/>
      <c r="Q273" s="67"/>
      <c r="R273" s="67"/>
      <c r="S273" s="67"/>
      <c r="T273" s="68"/>
      <c r="U273" s="37"/>
      <c r="V273" s="37"/>
      <c r="W273" s="37"/>
      <c r="X273" s="37"/>
      <c r="Y273" s="37"/>
      <c r="Z273" s="37"/>
      <c r="AA273" s="37"/>
      <c r="AB273" s="37"/>
      <c r="AC273" s="37"/>
      <c r="AD273" s="37"/>
      <c r="AE273" s="37"/>
      <c r="AT273" s="20" t="s">
        <v>252</v>
      </c>
      <c r="AU273" s="20" t="s">
        <v>151</v>
      </c>
    </row>
    <row r="274" spans="1:65" s="2" customFormat="1" ht="16.5" customHeight="1">
      <c r="A274" s="37"/>
      <c r="B274" s="38"/>
      <c r="C274" s="181" t="s">
        <v>1276</v>
      </c>
      <c r="D274" s="181" t="s">
        <v>199</v>
      </c>
      <c r="E274" s="182" t="s">
        <v>1455</v>
      </c>
      <c r="F274" s="183" t="s">
        <v>1456</v>
      </c>
      <c r="G274" s="184" t="s">
        <v>1457</v>
      </c>
      <c r="H274" s="262"/>
      <c r="I274" s="186"/>
      <c r="J274" s="187">
        <f>ROUND(I274*H274,2)</f>
        <v>0</v>
      </c>
      <c r="K274" s="183" t="s">
        <v>469</v>
      </c>
      <c r="L274" s="42"/>
      <c r="M274" s="188" t="s">
        <v>19</v>
      </c>
      <c r="N274" s="189" t="s">
        <v>48</v>
      </c>
      <c r="O274" s="67"/>
      <c r="P274" s="190">
        <f>O274*H274</f>
        <v>0</v>
      </c>
      <c r="Q274" s="190">
        <v>0</v>
      </c>
      <c r="R274" s="190">
        <f>Q274*H274</f>
        <v>0</v>
      </c>
      <c r="S274" s="190">
        <v>0</v>
      </c>
      <c r="T274" s="191">
        <f>S274*H274</f>
        <v>0</v>
      </c>
      <c r="U274" s="37"/>
      <c r="V274" s="37"/>
      <c r="W274" s="37"/>
      <c r="X274" s="37"/>
      <c r="Y274" s="37"/>
      <c r="Z274" s="37"/>
      <c r="AA274" s="37"/>
      <c r="AB274" s="37"/>
      <c r="AC274" s="37"/>
      <c r="AD274" s="37"/>
      <c r="AE274" s="37"/>
      <c r="AR274" s="192" t="s">
        <v>204</v>
      </c>
      <c r="AT274" s="192" t="s">
        <v>199</v>
      </c>
      <c r="AU274" s="192" t="s">
        <v>151</v>
      </c>
      <c r="AY274" s="20" t="s">
        <v>197</v>
      </c>
      <c r="BE274" s="193">
        <f>IF(N274="základní",J274,0)</f>
        <v>0</v>
      </c>
      <c r="BF274" s="193">
        <f>IF(N274="snížená",J274,0)</f>
        <v>0</v>
      </c>
      <c r="BG274" s="193">
        <f>IF(N274="zákl. přenesená",J274,0)</f>
        <v>0</v>
      </c>
      <c r="BH274" s="193">
        <f>IF(N274="sníž. přenesená",J274,0)</f>
        <v>0</v>
      </c>
      <c r="BI274" s="193">
        <f>IF(N274="nulová",J274,0)</f>
        <v>0</v>
      </c>
      <c r="BJ274" s="20" t="s">
        <v>84</v>
      </c>
      <c r="BK274" s="193">
        <f>ROUND(I274*H274,2)</f>
        <v>0</v>
      </c>
      <c r="BL274" s="20" t="s">
        <v>204</v>
      </c>
      <c r="BM274" s="192" t="s">
        <v>1683</v>
      </c>
    </row>
    <row r="275" spans="1:65" s="2" customFormat="1" ht="11.25">
      <c r="A275" s="37"/>
      <c r="B275" s="38"/>
      <c r="C275" s="39"/>
      <c r="D275" s="194" t="s">
        <v>206</v>
      </c>
      <c r="E275" s="39"/>
      <c r="F275" s="195" t="s">
        <v>1456</v>
      </c>
      <c r="G275" s="39"/>
      <c r="H275" s="39"/>
      <c r="I275" s="196"/>
      <c r="J275" s="39"/>
      <c r="K275" s="39"/>
      <c r="L275" s="42"/>
      <c r="M275" s="197"/>
      <c r="N275" s="198"/>
      <c r="O275" s="67"/>
      <c r="P275" s="67"/>
      <c r="Q275" s="67"/>
      <c r="R275" s="67"/>
      <c r="S275" s="67"/>
      <c r="T275" s="68"/>
      <c r="U275" s="37"/>
      <c r="V275" s="37"/>
      <c r="W275" s="37"/>
      <c r="X275" s="37"/>
      <c r="Y275" s="37"/>
      <c r="Z275" s="37"/>
      <c r="AA275" s="37"/>
      <c r="AB275" s="37"/>
      <c r="AC275" s="37"/>
      <c r="AD275" s="37"/>
      <c r="AE275" s="37"/>
      <c r="AT275" s="20" t="s">
        <v>206</v>
      </c>
      <c r="AU275" s="20" t="s">
        <v>151</v>
      </c>
    </row>
    <row r="276" spans="1:65" s="12" customFormat="1" ht="20.85" customHeight="1">
      <c r="B276" s="165"/>
      <c r="C276" s="166"/>
      <c r="D276" s="167" t="s">
        <v>76</v>
      </c>
      <c r="E276" s="179" t="s">
        <v>134</v>
      </c>
      <c r="F276" s="179" t="s">
        <v>1535</v>
      </c>
      <c r="G276" s="166"/>
      <c r="H276" s="166"/>
      <c r="I276" s="169"/>
      <c r="J276" s="180">
        <f>BK276</f>
        <v>0</v>
      </c>
      <c r="K276" s="166"/>
      <c r="L276" s="171"/>
      <c r="M276" s="172"/>
      <c r="N276" s="173"/>
      <c r="O276" s="173"/>
      <c r="P276" s="174">
        <f>SUM(P277:P284)</f>
        <v>0</v>
      </c>
      <c r="Q276" s="173"/>
      <c r="R276" s="174">
        <f>SUM(R277:R284)</f>
        <v>0</v>
      </c>
      <c r="S276" s="173"/>
      <c r="T276" s="175">
        <f>SUM(T277:T284)</f>
        <v>0</v>
      </c>
      <c r="AR276" s="176" t="s">
        <v>84</v>
      </c>
      <c r="AT276" s="177" t="s">
        <v>76</v>
      </c>
      <c r="AU276" s="177" t="s">
        <v>86</v>
      </c>
      <c r="AY276" s="176" t="s">
        <v>197</v>
      </c>
      <c r="BK276" s="178">
        <f>SUM(BK277:BK284)</f>
        <v>0</v>
      </c>
    </row>
    <row r="277" spans="1:65" s="2" customFormat="1" ht="16.5" customHeight="1">
      <c r="A277" s="37"/>
      <c r="B277" s="38"/>
      <c r="C277" s="237" t="s">
        <v>1282</v>
      </c>
      <c r="D277" s="237" t="s">
        <v>452</v>
      </c>
      <c r="E277" s="238" t="s">
        <v>1536</v>
      </c>
      <c r="F277" s="239" t="s">
        <v>1537</v>
      </c>
      <c r="G277" s="240" t="s">
        <v>884</v>
      </c>
      <c r="H277" s="241">
        <v>300</v>
      </c>
      <c r="I277" s="242"/>
      <c r="J277" s="243">
        <f>ROUND(I277*H277,2)</f>
        <v>0</v>
      </c>
      <c r="K277" s="239" t="s">
        <v>969</v>
      </c>
      <c r="L277" s="244"/>
      <c r="M277" s="245" t="s">
        <v>19</v>
      </c>
      <c r="N277" s="246" t="s">
        <v>48</v>
      </c>
      <c r="O277" s="67"/>
      <c r="P277" s="190">
        <f>O277*H277</f>
        <v>0</v>
      </c>
      <c r="Q277" s="190">
        <v>0</v>
      </c>
      <c r="R277" s="190">
        <f>Q277*H277</f>
        <v>0</v>
      </c>
      <c r="S277" s="190">
        <v>0</v>
      </c>
      <c r="T277" s="191">
        <f>S277*H277</f>
        <v>0</v>
      </c>
      <c r="U277" s="37"/>
      <c r="V277" s="37"/>
      <c r="W277" s="37"/>
      <c r="X277" s="37"/>
      <c r="Y277" s="37"/>
      <c r="Z277" s="37"/>
      <c r="AA277" s="37"/>
      <c r="AB277" s="37"/>
      <c r="AC277" s="37"/>
      <c r="AD277" s="37"/>
      <c r="AE277" s="37"/>
      <c r="AR277" s="192" t="s">
        <v>265</v>
      </c>
      <c r="AT277" s="192" t="s">
        <v>452</v>
      </c>
      <c r="AU277" s="192" t="s">
        <v>151</v>
      </c>
      <c r="AY277" s="20" t="s">
        <v>197</v>
      </c>
      <c r="BE277" s="193">
        <f>IF(N277="základní",J277,0)</f>
        <v>0</v>
      </c>
      <c r="BF277" s="193">
        <f>IF(N277="snížená",J277,0)</f>
        <v>0</v>
      </c>
      <c r="BG277" s="193">
        <f>IF(N277="zákl. přenesená",J277,0)</f>
        <v>0</v>
      </c>
      <c r="BH277" s="193">
        <f>IF(N277="sníž. přenesená",J277,0)</f>
        <v>0</v>
      </c>
      <c r="BI277" s="193">
        <f>IF(N277="nulová",J277,0)</f>
        <v>0</v>
      </c>
      <c r="BJ277" s="20" t="s">
        <v>84</v>
      </c>
      <c r="BK277" s="193">
        <f>ROUND(I277*H277,2)</f>
        <v>0</v>
      </c>
      <c r="BL277" s="20" t="s">
        <v>204</v>
      </c>
      <c r="BM277" s="192" t="s">
        <v>1538</v>
      </c>
    </row>
    <row r="278" spans="1:65" s="2" customFormat="1" ht="11.25">
      <c r="A278" s="37"/>
      <c r="B278" s="38"/>
      <c r="C278" s="39"/>
      <c r="D278" s="194" t="s">
        <v>206</v>
      </c>
      <c r="E278" s="39"/>
      <c r="F278" s="195" t="s">
        <v>1537</v>
      </c>
      <c r="G278" s="39"/>
      <c r="H278" s="39"/>
      <c r="I278" s="196"/>
      <c r="J278" s="39"/>
      <c r="K278" s="39"/>
      <c r="L278" s="42"/>
      <c r="M278" s="197"/>
      <c r="N278" s="198"/>
      <c r="O278" s="67"/>
      <c r="P278" s="67"/>
      <c r="Q278" s="67"/>
      <c r="R278" s="67"/>
      <c r="S278" s="67"/>
      <c r="T278" s="68"/>
      <c r="U278" s="37"/>
      <c r="V278" s="37"/>
      <c r="W278" s="37"/>
      <c r="X278" s="37"/>
      <c r="Y278" s="37"/>
      <c r="Z278" s="37"/>
      <c r="AA278" s="37"/>
      <c r="AB278" s="37"/>
      <c r="AC278" s="37"/>
      <c r="AD278" s="37"/>
      <c r="AE278" s="37"/>
      <c r="AT278" s="20" t="s">
        <v>206</v>
      </c>
      <c r="AU278" s="20" t="s">
        <v>151</v>
      </c>
    </row>
    <row r="279" spans="1:65" s="2" customFormat="1" ht="19.5">
      <c r="A279" s="37"/>
      <c r="B279" s="38"/>
      <c r="C279" s="39"/>
      <c r="D279" s="194" t="s">
        <v>252</v>
      </c>
      <c r="E279" s="39"/>
      <c r="F279" s="222" t="s">
        <v>1539</v>
      </c>
      <c r="G279" s="39"/>
      <c r="H279" s="39"/>
      <c r="I279" s="196"/>
      <c r="J279" s="39"/>
      <c r="K279" s="39"/>
      <c r="L279" s="42"/>
      <c r="M279" s="197"/>
      <c r="N279" s="198"/>
      <c r="O279" s="67"/>
      <c r="P279" s="67"/>
      <c r="Q279" s="67"/>
      <c r="R279" s="67"/>
      <c r="S279" s="67"/>
      <c r="T279" s="68"/>
      <c r="U279" s="37"/>
      <c r="V279" s="37"/>
      <c r="W279" s="37"/>
      <c r="X279" s="37"/>
      <c r="Y279" s="37"/>
      <c r="Z279" s="37"/>
      <c r="AA279" s="37"/>
      <c r="AB279" s="37"/>
      <c r="AC279" s="37"/>
      <c r="AD279" s="37"/>
      <c r="AE279" s="37"/>
      <c r="AT279" s="20" t="s">
        <v>252</v>
      </c>
      <c r="AU279" s="20" t="s">
        <v>151</v>
      </c>
    </row>
    <row r="280" spans="1:65" s="2" customFormat="1" ht="16.5" customHeight="1">
      <c r="A280" s="37"/>
      <c r="B280" s="38"/>
      <c r="C280" s="237" t="s">
        <v>1285</v>
      </c>
      <c r="D280" s="237" t="s">
        <v>452</v>
      </c>
      <c r="E280" s="238" t="s">
        <v>1540</v>
      </c>
      <c r="F280" s="239" t="s">
        <v>1541</v>
      </c>
      <c r="G280" s="240" t="s">
        <v>884</v>
      </c>
      <c r="H280" s="241">
        <v>300</v>
      </c>
      <c r="I280" s="242"/>
      <c r="J280" s="243">
        <f>ROUND(I280*H280,2)</f>
        <v>0</v>
      </c>
      <c r="K280" s="239" t="s">
        <v>969</v>
      </c>
      <c r="L280" s="244"/>
      <c r="M280" s="245" t="s">
        <v>19</v>
      </c>
      <c r="N280" s="246" t="s">
        <v>48</v>
      </c>
      <c r="O280" s="67"/>
      <c r="P280" s="190">
        <f>O280*H280</f>
        <v>0</v>
      </c>
      <c r="Q280" s="190">
        <v>0</v>
      </c>
      <c r="R280" s="190">
        <f>Q280*H280</f>
        <v>0</v>
      </c>
      <c r="S280" s="190">
        <v>0</v>
      </c>
      <c r="T280" s="191">
        <f>S280*H280</f>
        <v>0</v>
      </c>
      <c r="U280" s="37"/>
      <c r="V280" s="37"/>
      <c r="W280" s="37"/>
      <c r="X280" s="37"/>
      <c r="Y280" s="37"/>
      <c r="Z280" s="37"/>
      <c r="AA280" s="37"/>
      <c r="AB280" s="37"/>
      <c r="AC280" s="37"/>
      <c r="AD280" s="37"/>
      <c r="AE280" s="37"/>
      <c r="AR280" s="192" t="s">
        <v>265</v>
      </c>
      <c r="AT280" s="192" t="s">
        <v>452</v>
      </c>
      <c r="AU280" s="192" t="s">
        <v>151</v>
      </c>
      <c r="AY280" s="20" t="s">
        <v>197</v>
      </c>
      <c r="BE280" s="193">
        <f>IF(N280="základní",J280,0)</f>
        <v>0</v>
      </c>
      <c r="BF280" s="193">
        <f>IF(N280="snížená",J280,0)</f>
        <v>0</v>
      </c>
      <c r="BG280" s="193">
        <f>IF(N280="zákl. přenesená",J280,0)</f>
        <v>0</v>
      </c>
      <c r="BH280" s="193">
        <f>IF(N280="sníž. přenesená",J280,0)</f>
        <v>0</v>
      </c>
      <c r="BI280" s="193">
        <f>IF(N280="nulová",J280,0)</f>
        <v>0</v>
      </c>
      <c r="BJ280" s="20" t="s">
        <v>84</v>
      </c>
      <c r="BK280" s="193">
        <f>ROUND(I280*H280,2)</f>
        <v>0</v>
      </c>
      <c r="BL280" s="20" t="s">
        <v>204</v>
      </c>
      <c r="BM280" s="192" t="s">
        <v>1542</v>
      </c>
    </row>
    <row r="281" spans="1:65" s="2" customFormat="1" ht="11.25">
      <c r="A281" s="37"/>
      <c r="B281" s="38"/>
      <c r="C281" s="39"/>
      <c r="D281" s="194" t="s">
        <v>206</v>
      </c>
      <c r="E281" s="39"/>
      <c r="F281" s="195" t="s">
        <v>1541</v>
      </c>
      <c r="G281" s="39"/>
      <c r="H281" s="39"/>
      <c r="I281" s="196"/>
      <c r="J281" s="39"/>
      <c r="K281" s="39"/>
      <c r="L281" s="42"/>
      <c r="M281" s="197"/>
      <c r="N281" s="198"/>
      <c r="O281" s="67"/>
      <c r="P281" s="67"/>
      <c r="Q281" s="67"/>
      <c r="R281" s="67"/>
      <c r="S281" s="67"/>
      <c r="T281" s="68"/>
      <c r="U281" s="37"/>
      <c r="V281" s="37"/>
      <c r="W281" s="37"/>
      <c r="X281" s="37"/>
      <c r="Y281" s="37"/>
      <c r="Z281" s="37"/>
      <c r="AA281" s="37"/>
      <c r="AB281" s="37"/>
      <c r="AC281" s="37"/>
      <c r="AD281" s="37"/>
      <c r="AE281" s="37"/>
      <c r="AT281" s="20" t="s">
        <v>206</v>
      </c>
      <c r="AU281" s="20" t="s">
        <v>151</v>
      </c>
    </row>
    <row r="282" spans="1:65" s="2" customFormat="1" ht="19.5">
      <c r="A282" s="37"/>
      <c r="B282" s="38"/>
      <c r="C282" s="39"/>
      <c r="D282" s="194" t="s">
        <v>252</v>
      </c>
      <c r="E282" s="39"/>
      <c r="F282" s="222" t="s">
        <v>1543</v>
      </c>
      <c r="G282" s="39"/>
      <c r="H282" s="39"/>
      <c r="I282" s="196"/>
      <c r="J282" s="39"/>
      <c r="K282" s="39"/>
      <c r="L282" s="42"/>
      <c r="M282" s="197"/>
      <c r="N282" s="198"/>
      <c r="O282" s="67"/>
      <c r="P282" s="67"/>
      <c r="Q282" s="67"/>
      <c r="R282" s="67"/>
      <c r="S282" s="67"/>
      <c r="T282" s="68"/>
      <c r="U282" s="37"/>
      <c r="V282" s="37"/>
      <c r="W282" s="37"/>
      <c r="X282" s="37"/>
      <c r="Y282" s="37"/>
      <c r="Z282" s="37"/>
      <c r="AA282" s="37"/>
      <c r="AB282" s="37"/>
      <c r="AC282" s="37"/>
      <c r="AD282" s="37"/>
      <c r="AE282" s="37"/>
      <c r="AT282" s="20" t="s">
        <v>252</v>
      </c>
      <c r="AU282" s="20" t="s">
        <v>151</v>
      </c>
    </row>
    <row r="283" spans="1:65" s="2" customFormat="1" ht="16.5" customHeight="1">
      <c r="A283" s="37"/>
      <c r="B283" s="38"/>
      <c r="C283" s="181" t="s">
        <v>1289</v>
      </c>
      <c r="D283" s="181" t="s">
        <v>199</v>
      </c>
      <c r="E283" s="182" t="s">
        <v>1544</v>
      </c>
      <c r="F283" s="183" t="s">
        <v>1545</v>
      </c>
      <c r="G283" s="184" t="s">
        <v>1457</v>
      </c>
      <c r="H283" s="262"/>
      <c r="I283" s="186"/>
      <c r="J283" s="187">
        <f>ROUND(I283*H283,2)</f>
        <v>0</v>
      </c>
      <c r="K283" s="183" t="s">
        <v>469</v>
      </c>
      <c r="L283" s="42"/>
      <c r="M283" s="188" t="s">
        <v>19</v>
      </c>
      <c r="N283" s="189" t="s">
        <v>48</v>
      </c>
      <c r="O283" s="67"/>
      <c r="P283" s="190">
        <f>O283*H283</f>
        <v>0</v>
      </c>
      <c r="Q283" s="190">
        <v>0</v>
      </c>
      <c r="R283" s="190">
        <f>Q283*H283</f>
        <v>0</v>
      </c>
      <c r="S283" s="190">
        <v>0</v>
      </c>
      <c r="T283" s="191">
        <f>S283*H283</f>
        <v>0</v>
      </c>
      <c r="U283" s="37"/>
      <c r="V283" s="37"/>
      <c r="W283" s="37"/>
      <c r="X283" s="37"/>
      <c r="Y283" s="37"/>
      <c r="Z283" s="37"/>
      <c r="AA283" s="37"/>
      <c r="AB283" s="37"/>
      <c r="AC283" s="37"/>
      <c r="AD283" s="37"/>
      <c r="AE283" s="37"/>
      <c r="AR283" s="192" t="s">
        <v>204</v>
      </c>
      <c r="AT283" s="192" t="s">
        <v>199</v>
      </c>
      <c r="AU283" s="192" t="s">
        <v>151</v>
      </c>
      <c r="AY283" s="20" t="s">
        <v>197</v>
      </c>
      <c r="BE283" s="193">
        <f>IF(N283="základní",J283,0)</f>
        <v>0</v>
      </c>
      <c r="BF283" s="193">
        <f>IF(N283="snížená",J283,0)</f>
        <v>0</v>
      </c>
      <c r="BG283" s="193">
        <f>IF(N283="zákl. přenesená",J283,0)</f>
        <v>0</v>
      </c>
      <c r="BH283" s="193">
        <f>IF(N283="sníž. přenesená",J283,0)</f>
        <v>0</v>
      </c>
      <c r="BI283" s="193">
        <f>IF(N283="nulová",J283,0)</f>
        <v>0</v>
      </c>
      <c r="BJ283" s="20" t="s">
        <v>84</v>
      </c>
      <c r="BK283" s="193">
        <f>ROUND(I283*H283,2)</f>
        <v>0</v>
      </c>
      <c r="BL283" s="20" t="s">
        <v>204</v>
      </c>
      <c r="BM283" s="192" t="s">
        <v>1684</v>
      </c>
    </row>
    <row r="284" spans="1:65" s="2" customFormat="1" ht="11.25">
      <c r="A284" s="37"/>
      <c r="B284" s="38"/>
      <c r="C284" s="39"/>
      <c r="D284" s="194" t="s">
        <v>206</v>
      </c>
      <c r="E284" s="39"/>
      <c r="F284" s="195" t="s">
        <v>1545</v>
      </c>
      <c r="G284" s="39"/>
      <c r="H284" s="39"/>
      <c r="I284" s="196"/>
      <c r="J284" s="39"/>
      <c r="K284" s="39"/>
      <c r="L284" s="42"/>
      <c r="M284" s="247"/>
      <c r="N284" s="248"/>
      <c r="O284" s="249"/>
      <c r="P284" s="249"/>
      <c r="Q284" s="249"/>
      <c r="R284" s="249"/>
      <c r="S284" s="249"/>
      <c r="T284" s="250"/>
      <c r="U284" s="37"/>
      <c r="V284" s="37"/>
      <c r="W284" s="37"/>
      <c r="X284" s="37"/>
      <c r="Y284" s="37"/>
      <c r="Z284" s="37"/>
      <c r="AA284" s="37"/>
      <c r="AB284" s="37"/>
      <c r="AC284" s="37"/>
      <c r="AD284" s="37"/>
      <c r="AE284" s="37"/>
      <c r="AT284" s="20" t="s">
        <v>206</v>
      </c>
      <c r="AU284" s="20" t="s">
        <v>151</v>
      </c>
    </row>
    <row r="285" spans="1:65" s="2" customFormat="1" ht="6.95" customHeight="1">
      <c r="A285" s="37"/>
      <c r="B285" s="50"/>
      <c r="C285" s="51"/>
      <c r="D285" s="51"/>
      <c r="E285" s="51"/>
      <c r="F285" s="51"/>
      <c r="G285" s="51"/>
      <c r="H285" s="51"/>
      <c r="I285" s="51"/>
      <c r="J285" s="51"/>
      <c r="K285" s="51"/>
      <c r="L285" s="42"/>
      <c r="M285" s="37"/>
      <c r="O285" s="37"/>
      <c r="P285" s="37"/>
      <c r="Q285" s="37"/>
      <c r="R285" s="37"/>
      <c r="S285" s="37"/>
      <c r="T285" s="37"/>
      <c r="U285" s="37"/>
      <c r="V285" s="37"/>
      <c r="W285" s="37"/>
      <c r="X285" s="37"/>
      <c r="Y285" s="37"/>
      <c r="Z285" s="37"/>
      <c r="AA285" s="37"/>
      <c r="AB285" s="37"/>
      <c r="AC285" s="37"/>
      <c r="AD285" s="37"/>
      <c r="AE285" s="37"/>
    </row>
  </sheetData>
  <sheetProtection algorithmName="SHA-512" hashValue="6ToUIIT6h1gyVmPAdNGClRfp/Ahc+zmka+XVRyMgXw9f0ziJFAVpngQxIDTKdwb2BuViGL7G2c5+sku1d3cquw==" saltValue="2LYmyKCYaUHHRTdQuxVeNqbgmIstJ+Nd8Wy9ZMK+lIAhur1xQa4J1KWSHZthyVn2QnViZndz4uA49PUa1TVL6w==" spinCount="100000" sheet="1" objects="1" scenarios="1" formatColumns="0" formatRows="0" autoFilter="0"/>
  <autoFilter ref="C91:K284" xr:uid="{00000000-0009-0000-0000-000011000000}"/>
  <mergeCells count="12">
    <mergeCell ref="E84:H84"/>
    <mergeCell ref="L2:V2"/>
    <mergeCell ref="E50:H50"/>
    <mergeCell ref="E52:H52"/>
    <mergeCell ref="E54:H54"/>
    <mergeCell ref="E80:H80"/>
    <mergeCell ref="E82:H82"/>
    <mergeCell ref="E7:H7"/>
    <mergeCell ref="E9:H9"/>
    <mergeCell ref="E11:H11"/>
    <mergeCell ref="E20:H20"/>
    <mergeCell ref="E29:H29"/>
  </mergeCells>
  <hyperlinks>
    <hyperlink ref="F97" r:id="rId1" xr:uid="{00000000-0004-0000-1100-000000000000}"/>
    <hyperlink ref="F102" r:id="rId2" xr:uid="{00000000-0004-0000-1100-000001000000}"/>
    <hyperlink ref="F113" r:id="rId3" xr:uid="{00000000-0004-0000-1100-000002000000}"/>
    <hyperlink ref="F124" r:id="rId4" xr:uid="{00000000-0004-0000-1100-000003000000}"/>
    <hyperlink ref="F140" r:id="rId5" xr:uid="{00000000-0004-0000-1100-000004000000}"/>
    <hyperlink ref="F154" r:id="rId6" xr:uid="{00000000-0004-0000-1100-000005000000}"/>
    <hyperlink ref="F165" r:id="rId7" xr:uid="{00000000-0004-0000-1100-000006000000}"/>
    <hyperlink ref="F173" r:id="rId8" xr:uid="{00000000-0004-0000-1100-000007000000}"/>
    <hyperlink ref="F178" r:id="rId9" xr:uid="{00000000-0004-0000-1100-000008000000}"/>
    <hyperlink ref="F183" r:id="rId10" xr:uid="{00000000-0004-0000-1100-000009000000}"/>
    <hyperlink ref="F188" r:id="rId11" xr:uid="{00000000-0004-0000-1100-00000A000000}"/>
    <hyperlink ref="F193" r:id="rId12" xr:uid="{00000000-0004-0000-1100-00000B000000}"/>
    <hyperlink ref="F198" r:id="rId13" xr:uid="{00000000-0004-0000-1100-00000C000000}"/>
    <hyperlink ref="F208" r:id="rId14" xr:uid="{00000000-0004-0000-1100-00000D000000}"/>
    <hyperlink ref="F217" r:id="rId15" xr:uid="{00000000-0004-0000-1100-00000E000000}"/>
    <hyperlink ref="F226" r:id="rId16" xr:uid="{00000000-0004-0000-1100-00000F000000}"/>
    <hyperlink ref="F231" r:id="rId17" xr:uid="{00000000-0004-0000-1100-000010000000}"/>
    <hyperlink ref="F234" r:id="rId18" xr:uid="{00000000-0004-0000-1100-000011000000}"/>
    <hyperlink ref="F241" r:id="rId19" xr:uid="{00000000-0004-0000-1100-000012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2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2:BM246"/>
  <sheetViews>
    <sheetView showGridLines="0" workbookViewId="0">
      <selection activeCell="D6" sqref="D6"/>
    </sheetView>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94"/>
      <c r="M2" s="394"/>
      <c r="N2" s="394"/>
      <c r="O2" s="394"/>
      <c r="P2" s="394"/>
      <c r="Q2" s="394"/>
      <c r="R2" s="394"/>
      <c r="S2" s="394"/>
      <c r="T2" s="394"/>
      <c r="U2" s="394"/>
      <c r="V2" s="394"/>
      <c r="AT2" s="20" t="s">
        <v>145</v>
      </c>
    </row>
    <row r="3" spans="1:46" s="1" customFormat="1" ht="6.95" customHeight="1">
      <c r="B3" s="111"/>
      <c r="C3" s="112"/>
      <c r="D3" s="112"/>
      <c r="E3" s="112"/>
      <c r="F3" s="112"/>
      <c r="G3" s="112"/>
      <c r="H3" s="112"/>
      <c r="I3" s="112"/>
      <c r="J3" s="112"/>
      <c r="K3" s="112"/>
      <c r="L3" s="23"/>
      <c r="AT3" s="20" t="s">
        <v>86</v>
      </c>
    </row>
    <row r="4" spans="1:46" s="1" customFormat="1" ht="24.95" customHeight="1">
      <c r="B4" s="23"/>
      <c r="D4" s="113" t="s">
        <v>169</v>
      </c>
      <c r="L4" s="23"/>
      <c r="M4" s="114" t="s">
        <v>10</v>
      </c>
      <c r="AT4" s="20" t="s">
        <v>4</v>
      </c>
    </row>
    <row r="5" spans="1:46" s="1" customFormat="1" ht="6.95" customHeight="1">
      <c r="B5" s="23"/>
      <c r="L5" s="23"/>
    </row>
    <row r="6" spans="1:46" s="1" customFormat="1" ht="12" customHeight="1">
      <c r="B6" s="23"/>
      <c r="D6" s="115" t="s">
        <v>16</v>
      </c>
      <c r="L6" s="23"/>
    </row>
    <row r="7" spans="1:46" s="1" customFormat="1" ht="16.5" customHeight="1">
      <c r="B7" s="23"/>
      <c r="E7" s="395" t="str">
        <f>'Rekapitulace stavby'!K6</f>
        <v>VÝMĚNA OBRUBNÍKŮ V ULICI STRÁNSKÉHO A SOVÍ - TÁBOR</v>
      </c>
      <c r="F7" s="396"/>
      <c r="G7" s="396"/>
      <c r="H7" s="396"/>
      <c r="L7" s="23"/>
    </row>
    <row r="8" spans="1:46" s="1" customFormat="1" ht="12" customHeight="1">
      <c r="B8" s="23"/>
      <c r="D8" s="115" t="s">
        <v>170</v>
      </c>
      <c r="L8" s="23"/>
    </row>
    <row r="9" spans="1:46" s="2" customFormat="1" ht="16.5" customHeight="1">
      <c r="A9" s="37"/>
      <c r="B9" s="42"/>
      <c r="C9" s="37"/>
      <c r="D9" s="37"/>
      <c r="E9" s="395" t="s">
        <v>1320</v>
      </c>
      <c r="F9" s="397"/>
      <c r="G9" s="397"/>
      <c r="H9" s="397"/>
      <c r="I9" s="37"/>
      <c r="J9" s="37"/>
      <c r="K9" s="37"/>
      <c r="L9" s="116"/>
      <c r="S9" s="37"/>
      <c r="T9" s="37"/>
      <c r="U9" s="37"/>
      <c r="V9" s="37"/>
      <c r="W9" s="37"/>
      <c r="X9" s="37"/>
      <c r="Y9" s="37"/>
      <c r="Z9" s="37"/>
      <c r="AA9" s="37"/>
      <c r="AB9" s="37"/>
      <c r="AC9" s="37"/>
      <c r="AD9" s="37"/>
      <c r="AE9" s="37"/>
    </row>
    <row r="10" spans="1:46" s="2" customFormat="1" ht="12" customHeight="1">
      <c r="A10" s="37"/>
      <c r="B10" s="42"/>
      <c r="C10" s="37"/>
      <c r="D10" s="115" t="s">
        <v>172</v>
      </c>
      <c r="E10" s="37"/>
      <c r="F10" s="37"/>
      <c r="G10" s="37"/>
      <c r="H10" s="37"/>
      <c r="I10" s="37"/>
      <c r="J10" s="37"/>
      <c r="K10" s="37"/>
      <c r="L10" s="116"/>
      <c r="S10" s="37"/>
      <c r="T10" s="37"/>
      <c r="U10" s="37"/>
      <c r="V10" s="37"/>
      <c r="W10" s="37"/>
      <c r="X10" s="37"/>
      <c r="Y10" s="37"/>
      <c r="Z10" s="37"/>
      <c r="AA10" s="37"/>
      <c r="AB10" s="37"/>
      <c r="AC10" s="37"/>
      <c r="AD10" s="37"/>
      <c r="AE10" s="37"/>
    </row>
    <row r="11" spans="1:46" s="2" customFormat="1" ht="16.5" customHeight="1">
      <c r="A11" s="37"/>
      <c r="B11" s="42"/>
      <c r="C11" s="37"/>
      <c r="D11" s="37"/>
      <c r="E11" s="398" t="s">
        <v>1685</v>
      </c>
      <c r="F11" s="397"/>
      <c r="G11" s="397"/>
      <c r="H11" s="397"/>
      <c r="I11" s="37"/>
      <c r="J11" s="37"/>
      <c r="K11" s="37"/>
      <c r="L11" s="116"/>
      <c r="S11" s="37"/>
      <c r="T11" s="37"/>
      <c r="U11" s="37"/>
      <c r="V11" s="37"/>
      <c r="W11" s="37"/>
      <c r="X11" s="37"/>
      <c r="Y11" s="37"/>
      <c r="Z11" s="37"/>
      <c r="AA11" s="37"/>
      <c r="AB11" s="37"/>
      <c r="AC11" s="37"/>
      <c r="AD11" s="37"/>
      <c r="AE11" s="37"/>
    </row>
    <row r="12" spans="1:46" s="2" customFormat="1" ht="11.25">
      <c r="A12" s="37"/>
      <c r="B12" s="42"/>
      <c r="C12" s="37"/>
      <c r="D12" s="37"/>
      <c r="E12" s="37"/>
      <c r="F12" s="37"/>
      <c r="G12" s="37"/>
      <c r="H12" s="37"/>
      <c r="I12" s="37"/>
      <c r="J12" s="37"/>
      <c r="K12" s="37"/>
      <c r="L12" s="116"/>
      <c r="S12" s="37"/>
      <c r="T12" s="37"/>
      <c r="U12" s="37"/>
      <c r="V12" s="37"/>
      <c r="W12" s="37"/>
      <c r="X12" s="37"/>
      <c r="Y12" s="37"/>
      <c r="Z12" s="37"/>
      <c r="AA12" s="37"/>
      <c r="AB12" s="37"/>
      <c r="AC12" s="37"/>
      <c r="AD12" s="37"/>
      <c r="AE12" s="37"/>
    </row>
    <row r="13" spans="1:46" s="2" customFormat="1" ht="12" customHeight="1">
      <c r="A13" s="37"/>
      <c r="B13" s="42"/>
      <c r="C13" s="37"/>
      <c r="D13" s="115" t="s">
        <v>18</v>
      </c>
      <c r="E13" s="37"/>
      <c r="F13" s="106" t="s">
        <v>19</v>
      </c>
      <c r="G13" s="37"/>
      <c r="H13" s="37"/>
      <c r="I13" s="115" t="s">
        <v>20</v>
      </c>
      <c r="J13" s="106" t="s">
        <v>19</v>
      </c>
      <c r="K13" s="37"/>
      <c r="L13" s="116"/>
      <c r="S13" s="37"/>
      <c r="T13" s="37"/>
      <c r="U13" s="37"/>
      <c r="V13" s="37"/>
      <c r="W13" s="37"/>
      <c r="X13" s="37"/>
      <c r="Y13" s="37"/>
      <c r="Z13" s="37"/>
      <c r="AA13" s="37"/>
      <c r="AB13" s="37"/>
      <c r="AC13" s="37"/>
      <c r="AD13" s="37"/>
      <c r="AE13" s="37"/>
    </row>
    <row r="14" spans="1:46" s="2" customFormat="1" ht="12" customHeight="1">
      <c r="A14" s="37"/>
      <c r="B14" s="42"/>
      <c r="C14" s="37"/>
      <c r="D14" s="115" t="s">
        <v>21</v>
      </c>
      <c r="E14" s="37"/>
      <c r="F14" s="106" t="s">
        <v>22</v>
      </c>
      <c r="G14" s="37"/>
      <c r="H14" s="37"/>
      <c r="I14" s="115" t="s">
        <v>23</v>
      </c>
      <c r="J14" s="117" t="str">
        <f>'Rekapitulace stavby'!AN8</f>
        <v>8. 1. 2026</v>
      </c>
      <c r="K14" s="37"/>
      <c r="L14" s="116"/>
      <c r="S14" s="37"/>
      <c r="T14" s="37"/>
      <c r="U14" s="37"/>
      <c r="V14" s="37"/>
      <c r="W14" s="37"/>
      <c r="X14" s="37"/>
      <c r="Y14" s="37"/>
      <c r="Z14" s="37"/>
      <c r="AA14" s="37"/>
      <c r="AB14" s="37"/>
      <c r="AC14" s="37"/>
      <c r="AD14" s="37"/>
      <c r="AE14" s="37"/>
    </row>
    <row r="15" spans="1:46" s="2" customFormat="1" ht="10.9" customHeight="1">
      <c r="A15" s="37"/>
      <c r="B15" s="42"/>
      <c r="C15" s="37"/>
      <c r="D15" s="37"/>
      <c r="E15" s="37"/>
      <c r="F15" s="37"/>
      <c r="G15" s="37"/>
      <c r="H15" s="37"/>
      <c r="I15" s="37"/>
      <c r="J15" s="37"/>
      <c r="K15" s="37"/>
      <c r="L15" s="116"/>
      <c r="S15" s="37"/>
      <c r="T15" s="37"/>
      <c r="U15" s="37"/>
      <c r="V15" s="37"/>
      <c r="W15" s="37"/>
      <c r="X15" s="37"/>
      <c r="Y15" s="37"/>
      <c r="Z15" s="37"/>
      <c r="AA15" s="37"/>
      <c r="AB15" s="37"/>
      <c r="AC15" s="37"/>
      <c r="AD15" s="37"/>
      <c r="AE15" s="37"/>
    </row>
    <row r="16" spans="1:46" s="2" customFormat="1" ht="12" customHeight="1">
      <c r="A16" s="37"/>
      <c r="B16" s="42"/>
      <c r="C16" s="37"/>
      <c r="D16" s="115" t="s">
        <v>25</v>
      </c>
      <c r="E16" s="37"/>
      <c r="F16" s="37"/>
      <c r="G16" s="37"/>
      <c r="H16" s="37"/>
      <c r="I16" s="115" t="s">
        <v>26</v>
      </c>
      <c r="J16" s="106" t="s">
        <v>27</v>
      </c>
      <c r="K16" s="37"/>
      <c r="L16" s="116"/>
      <c r="S16" s="37"/>
      <c r="T16" s="37"/>
      <c r="U16" s="37"/>
      <c r="V16" s="37"/>
      <c r="W16" s="37"/>
      <c r="X16" s="37"/>
      <c r="Y16" s="37"/>
      <c r="Z16" s="37"/>
      <c r="AA16" s="37"/>
      <c r="AB16" s="37"/>
      <c r="AC16" s="37"/>
      <c r="AD16" s="37"/>
      <c r="AE16" s="37"/>
    </row>
    <row r="17" spans="1:31" s="2" customFormat="1" ht="18" customHeight="1">
      <c r="A17" s="37"/>
      <c r="B17" s="42"/>
      <c r="C17" s="37"/>
      <c r="D17" s="37"/>
      <c r="E17" s="106" t="s">
        <v>28</v>
      </c>
      <c r="F17" s="37"/>
      <c r="G17" s="37"/>
      <c r="H17" s="37"/>
      <c r="I17" s="115" t="s">
        <v>29</v>
      </c>
      <c r="J17" s="106" t="s">
        <v>30</v>
      </c>
      <c r="K17" s="37"/>
      <c r="L17" s="116"/>
      <c r="S17" s="37"/>
      <c r="T17" s="37"/>
      <c r="U17" s="37"/>
      <c r="V17" s="37"/>
      <c r="W17" s="37"/>
      <c r="X17" s="37"/>
      <c r="Y17" s="37"/>
      <c r="Z17" s="37"/>
      <c r="AA17" s="37"/>
      <c r="AB17" s="37"/>
      <c r="AC17" s="37"/>
      <c r="AD17" s="37"/>
      <c r="AE17" s="37"/>
    </row>
    <row r="18" spans="1:31" s="2" customFormat="1" ht="6.95" customHeight="1">
      <c r="A18" s="37"/>
      <c r="B18" s="42"/>
      <c r="C18" s="37"/>
      <c r="D18" s="37"/>
      <c r="E18" s="37"/>
      <c r="F18" s="37"/>
      <c r="G18" s="37"/>
      <c r="H18" s="37"/>
      <c r="I18" s="37"/>
      <c r="J18" s="37"/>
      <c r="K18" s="37"/>
      <c r="L18" s="116"/>
      <c r="S18" s="37"/>
      <c r="T18" s="37"/>
      <c r="U18" s="37"/>
      <c r="V18" s="37"/>
      <c r="W18" s="37"/>
      <c r="X18" s="37"/>
      <c r="Y18" s="37"/>
      <c r="Z18" s="37"/>
      <c r="AA18" s="37"/>
      <c r="AB18" s="37"/>
      <c r="AC18" s="37"/>
      <c r="AD18" s="37"/>
      <c r="AE18" s="37"/>
    </row>
    <row r="19" spans="1:31" s="2" customFormat="1" ht="12" customHeight="1">
      <c r="A19" s="37"/>
      <c r="B19" s="42"/>
      <c r="C19" s="37"/>
      <c r="D19" s="115" t="s">
        <v>31</v>
      </c>
      <c r="E19" s="37"/>
      <c r="F19" s="37"/>
      <c r="G19" s="37"/>
      <c r="H19" s="37"/>
      <c r="I19" s="115" t="s">
        <v>26</v>
      </c>
      <c r="J19" s="33" t="str">
        <f>'Rekapitulace stavby'!AN13</f>
        <v>Vyplň údaj</v>
      </c>
      <c r="K19" s="37"/>
      <c r="L19" s="116"/>
      <c r="S19" s="37"/>
      <c r="T19" s="37"/>
      <c r="U19" s="37"/>
      <c r="V19" s="37"/>
      <c r="W19" s="37"/>
      <c r="X19" s="37"/>
      <c r="Y19" s="37"/>
      <c r="Z19" s="37"/>
      <c r="AA19" s="37"/>
      <c r="AB19" s="37"/>
      <c r="AC19" s="37"/>
      <c r="AD19" s="37"/>
      <c r="AE19" s="37"/>
    </row>
    <row r="20" spans="1:31" s="2" customFormat="1" ht="18" customHeight="1">
      <c r="A20" s="37"/>
      <c r="B20" s="42"/>
      <c r="C20" s="37"/>
      <c r="D20" s="37"/>
      <c r="E20" s="399" t="str">
        <f>'Rekapitulace stavby'!E14</f>
        <v>Vyplň údaj</v>
      </c>
      <c r="F20" s="400"/>
      <c r="G20" s="400"/>
      <c r="H20" s="400"/>
      <c r="I20" s="115" t="s">
        <v>29</v>
      </c>
      <c r="J20" s="33" t="str">
        <f>'Rekapitulace stavby'!AN14</f>
        <v>Vyplň údaj</v>
      </c>
      <c r="K20" s="37"/>
      <c r="L20" s="116"/>
      <c r="S20" s="37"/>
      <c r="T20" s="37"/>
      <c r="U20" s="37"/>
      <c r="V20" s="37"/>
      <c r="W20" s="37"/>
      <c r="X20" s="37"/>
      <c r="Y20" s="37"/>
      <c r="Z20" s="37"/>
      <c r="AA20" s="37"/>
      <c r="AB20" s="37"/>
      <c r="AC20" s="37"/>
      <c r="AD20" s="37"/>
      <c r="AE20" s="37"/>
    </row>
    <row r="21" spans="1:31" s="2" customFormat="1" ht="6.95" customHeight="1">
      <c r="A21" s="37"/>
      <c r="B21" s="42"/>
      <c r="C21" s="37"/>
      <c r="D21" s="37"/>
      <c r="E21" s="37"/>
      <c r="F21" s="37"/>
      <c r="G21" s="37"/>
      <c r="H21" s="37"/>
      <c r="I21" s="37"/>
      <c r="J21" s="37"/>
      <c r="K21" s="37"/>
      <c r="L21" s="116"/>
      <c r="S21" s="37"/>
      <c r="T21" s="37"/>
      <c r="U21" s="37"/>
      <c r="V21" s="37"/>
      <c r="W21" s="37"/>
      <c r="X21" s="37"/>
      <c r="Y21" s="37"/>
      <c r="Z21" s="37"/>
      <c r="AA21" s="37"/>
      <c r="AB21" s="37"/>
      <c r="AC21" s="37"/>
      <c r="AD21" s="37"/>
      <c r="AE21" s="37"/>
    </row>
    <row r="22" spans="1:31" s="2" customFormat="1" ht="12" customHeight="1">
      <c r="A22" s="37"/>
      <c r="B22" s="42"/>
      <c r="C22" s="37"/>
      <c r="D22" s="115" t="s">
        <v>33</v>
      </c>
      <c r="E22" s="37"/>
      <c r="F22" s="37"/>
      <c r="G22" s="37"/>
      <c r="H22" s="37"/>
      <c r="I22" s="115" t="s">
        <v>26</v>
      </c>
      <c r="J22" s="106" t="s">
        <v>34</v>
      </c>
      <c r="K22" s="37"/>
      <c r="L22" s="116"/>
      <c r="S22" s="37"/>
      <c r="T22" s="37"/>
      <c r="U22" s="37"/>
      <c r="V22" s="37"/>
      <c r="W22" s="37"/>
      <c r="X22" s="37"/>
      <c r="Y22" s="37"/>
      <c r="Z22" s="37"/>
      <c r="AA22" s="37"/>
      <c r="AB22" s="37"/>
      <c r="AC22" s="37"/>
      <c r="AD22" s="37"/>
      <c r="AE22" s="37"/>
    </row>
    <row r="23" spans="1:31" s="2" customFormat="1" ht="18" customHeight="1">
      <c r="A23" s="37"/>
      <c r="B23" s="42"/>
      <c r="C23" s="37"/>
      <c r="D23" s="37"/>
      <c r="E23" s="106" t="s">
        <v>35</v>
      </c>
      <c r="F23" s="37"/>
      <c r="G23" s="37"/>
      <c r="H23" s="37"/>
      <c r="I23" s="115" t="s">
        <v>29</v>
      </c>
      <c r="J23" s="106" t="s">
        <v>36</v>
      </c>
      <c r="K23" s="37"/>
      <c r="L23" s="116"/>
      <c r="S23" s="37"/>
      <c r="T23" s="37"/>
      <c r="U23" s="37"/>
      <c r="V23" s="37"/>
      <c r="W23" s="37"/>
      <c r="X23" s="37"/>
      <c r="Y23" s="37"/>
      <c r="Z23" s="37"/>
      <c r="AA23" s="37"/>
      <c r="AB23" s="37"/>
      <c r="AC23" s="37"/>
      <c r="AD23" s="37"/>
      <c r="AE23" s="37"/>
    </row>
    <row r="24" spans="1:31" s="2" customFormat="1" ht="6.95" customHeight="1">
      <c r="A24" s="37"/>
      <c r="B24" s="42"/>
      <c r="C24" s="37"/>
      <c r="D24" s="37"/>
      <c r="E24" s="37"/>
      <c r="F24" s="37"/>
      <c r="G24" s="37"/>
      <c r="H24" s="37"/>
      <c r="I24" s="37"/>
      <c r="J24" s="37"/>
      <c r="K24" s="37"/>
      <c r="L24" s="116"/>
      <c r="S24" s="37"/>
      <c r="T24" s="37"/>
      <c r="U24" s="37"/>
      <c r="V24" s="37"/>
      <c r="W24" s="37"/>
      <c r="X24" s="37"/>
      <c r="Y24" s="37"/>
      <c r="Z24" s="37"/>
      <c r="AA24" s="37"/>
      <c r="AB24" s="37"/>
      <c r="AC24" s="37"/>
      <c r="AD24" s="37"/>
      <c r="AE24" s="37"/>
    </row>
    <row r="25" spans="1:31" s="2" customFormat="1" ht="12" customHeight="1">
      <c r="A25" s="37"/>
      <c r="B25" s="42"/>
      <c r="C25" s="37"/>
      <c r="D25" s="115" t="s">
        <v>38</v>
      </c>
      <c r="E25" s="37"/>
      <c r="F25" s="37"/>
      <c r="G25" s="37"/>
      <c r="H25" s="37"/>
      <c r="I25" s="115" t="s">
        <v>26</v>
      </c>
      <c r="J25" s="106" t="s">
        <v>39</v>
      </c>
      <c r="K25" s="37"/>
      <c r="L25" s="116"/>
      <c r="S25" s="37"/>
      <c r="T25" s="37"/>
      <c r="U25" s="37"/>
      <c r="V25" s="37"/>
      <c r="W25" s="37"/>
      <c r="X25" s="37"/>
      <c r="Y25" s="37"/>
      <c r="Z25" s="37"/>
      <c r="AA25" s="37"/>
      <c r="AB25" s="37"/>
      <c r="AC25" s="37"/>
      <c r="AD25" s="37"/>
      <c r="AE25" s="37"/>
    </row>
    <row r="26" spans="1:31" s="2" customFormat="1" ht="18" customHeight="1">
      <c r="A26" s="37"/>
      <c r="B26" s="42"/>
      <c r="C26" s="37"/>
      <c r="D26" s="37"/>
      <c r="E26" s="106" t="s">
        <v>40</v>
      </c>
      <c r="F26" s="37"/>
      <c r="G26" s="37"/>
      <c r="H26" s="37"/>
      <c r="I26" s="115" t="s">
        <v>29</v>
      </c>
      <c r="J26" s="106" t="s">
        <v>19</v>
      </c>
      <c r="K26" s="37"/>
      <c r="L26" s="116"/>
      <c r="S26" s="37"/>
      <c r="T26" s="37"/>
      <c r="U26" s="37"/>
      <c r="V26" s="37"/>
      <c r="W26" s="37"/>
      <c r="X26" s="37"/>
      <c r="Y26" s="37"/>
      <c r="Z26" s="37"/>
      <c r="AA26" s="37"/>
      <c r="AB26" s="37"/>
      <c r="AC26" s="37"/>
      <c r="AD26" s="37"/>
      <c r="AE26" s="37"/>
    </row>
    <row r="27" spans="1:31" s="2" customFormat="1" ht="6.95" customHeight="1">
      <c r="A27" s="37"/>
      <c r="B27" s="42"/>
      <c r="C27" s="37"/>
      <c r="D27" s="37"/>
      <c r="E27" s="37"/>
      <c r="F27" s="37"/>
      <c r="G27" s="37"/>
      <c r="H27" s="37"/>
      <c r="I27" s="37"/>
      <c r="J27" s="37"/>
      <c r="K27" s="37"/>
      <c r="L27" s="116"/>
      <c r="S27" s="37"/>
      <c r="T27" s="37"/>
      <c r="U27" s="37"/>
      <c r="V27" s="37"/>
      <c r="W27" s="37"/>
      <c r="X27" s="37"/>
      <c r="Y27" s="37"/>
      <c r="Z27" s="37"/>
      <c r="AA27" s="37"/>
      <c r="AB27" s="37"/>
      <c r="AC27" s="37"/>
      <c r="AD27" s="37"/>
      <c r="AE27" s="37"/>
    </row>
    <row r="28" spans="1:31" s="2" customFormat="1" ht="12" customHeight="1">
      <c r="A28" s="37"/>
      <c r="B28" s="42"/>
      <c r="C28" s="37"/>
      <c r="D28" s="115" t="s">
        <v>41</v>
      </c>
      <c r="E28" s="37"/>
      <c r="F28" s="37"/>
      <c r="G28" s="37"/>
      <c r="H28" s="37"/>
      <c r="I28" s="37"/>
      <c r="J28" s="37"/>
      <c r="K28" s="37"/>
      <c r="L28" s="116"/>
      <c r="S28" s="37"/>
      <c r="T28" s="37"/>
      <c r="U28" s="37"/>
      <c r="V28" s="37"/>
      <c r="W28" s="37"/>
      <c r="X28" s="37"/>
      <c r="Y28" s="37"/>
      <c r="Z28" s="37"/>
      <c r="AA28" s="37"/>
      <c r="AB28" s="37"/>
      <c r="AC28" s="37"/>
      <c r="AD28" s="37"/>
      <c r="AE28" s="37"/>
    </row>
    <row r="29" spans="1:31" s="8" customFormat="1" ht="16.5" customHeight="1">
      <c r="A29" s="118"/>
      <c r="B29" s="119"/>
      <c r="C29" s="118"/>
      <c r="D29" s="118"/>
      <c r="E29" s="401" t="s">
        <v>19</v>
      </c>
      <c r="F29" s="401"/>
      <c r="G29" s="401"/>
      <c r="H29" s="401"/>
      <c r="I29" s="118"/>
      <c r="J29" s="118"/>
      <c r="K29" s="118"/>
      <c r="L29" s="120"/>
      <c r="S29" s="118"/>
      <c r="T29" s="118"/>
      <c r="U29" s="118"/>
      <c r="V29" s="118"/>
      <c r="W29" s="118"/>
      <c r="X29" s="118"/>
      <c r="Y29" s="118"/>
      <c r="Z29" s="118"/>
      <c r="AA29" s="118"/>
      <c r="AB29" s="118"/>
      <c r="AC29" s="118"/>
      <c r="AD29" s="118"/>
      <c r="AE29" s="118"/>
    </row>
    <row r="30" spans="1:31" s="2" customFormat="1" ht="6.95" customHeight="1">
      <c r="A30" s="37"/>
      <c r="B30" s="42"/>
      <c r="C30" s="37"/>
      <c r="D30" s="37"/>
      <c r="E30" s="37"/>
      <c r="F30" s="37"/>
      <c r="G30" s="37"/>
      <c r="H30" s="37"/>
      <c r="I30" s="37"/>
      <c r="J30" s="37"/>
      <c r="K30" s="37"/>
      <c r="L30" s="116"/>
      <c r="S30" s="37"/>
      <c r="T30" s="37"/>
      <c r="U30" s="37"/>
      <c r="V30" s="37"/>
      <c r="W30" s="37"/>
      <c r="X30" s="37"/>
      <c r="Y30" s="37"/>
      <c r="Z30" s="37"/>
      <c r="AA30" s="37"/>
      <c r="AB30" s="37"/>
      <c r="AC30" s="37"/>
      <c r="AD30" s="37"/>
      <c r="AE30" s="37"/>
    </row>
    <row r="31" spans="1:31" s="2" customFormat="1" ht="6.95" customHeight="1">
      <c r="A31" s="37"/>
      <c r="B31" s="42"/>
      <c r="C31" s="37"/>
      <c r="D31" s="121"/>
      <c r="E31" s="121"/>
      <c r="F31" s="121"/>
      <c r="G31" s="121"/>
      <c r="H31" s="121"/>
      <c r="I31" s="121"/>
      <c r="J31" s="121"/>
      <c r="K31" s="121"/>
      <c r="L31" s="116"/>
      <c r="S31" s="37"/>
      <c r="T31" s="37"/>
      <c r="U31" s="37"/>
      <c r="V31" s="37"/>
      <c r="W31" s="37"/>
      <c r="X31" s="37"/>
      <c r="Y31" s="37"/>
      <c r="Z31" s="37"/>
      <c r="AA31" s="37"/>
      <c r="AB31" s="37"/>
      <c r="AC31" s="37"/>
      <c r="AD31" s="37"/>
      <c r="AE31" s="37"/>
    </row>
    <row r="32" spans="1:31" s="2" customFormat="1" ht="25.35" customHeight="1">
      <c r="A32" s="37"/>
      <c r="B32" s="42"/>
      <c r="C32" s="37"/>
      <c r="D32" s="122" t="s">
        <v>43</v>
      </c>
      <c r="E32" s="37"/>
      <c r="F32" s="37"/>
      <c r="G32" s="37"/>
      <c r="H32" s="37"/>
      <c r="I32" s="37"/>
      <c r="J32" s="123">
        <f>ROUND(J91, 2)</f>
        <v>0</v>
      </c>
      <c r="K32" s="37"/>
      <c r="L32" s="116"/>
      <c r="S32" s="37"/>
      <c r="T32" s="37"/>
      <c r="U32" s="37"/>
      <c r="V32" s="37"/>
      <c r="W32" s="37"/>
      <c r="X32" s="37"/>
      <c r="Y32" s="37"/>
      <c r="Z32" s="37"/>
      <c r="AA32" s="37"/>
      <c r="AB32" s="37"/>
      <c r="AC32" s="37"/>
      <c r="AD32" s="37"/>
      <c r="AE32" s="37"/>
    </row>
    <row r="33" spans="1:31" s="2" customFormat="1" ht="6.95" customHeight="1">
      <c r="A33" s="37"/>
      <c r="B33" s="42"/>
      <c r="C33" s="37"/>
      <c r="D33" s="121"/>
      <c r="E33" s="121"/>
      <c r="F33" s="121"/>
      <c r="G33" s="121"/>
      <c r="H33" s="121"/>
      <c r="I33" s="121"/>
      <c r="J33" s="121"/>
      <c r="K33" s="121"/>
      <c r="L33" s="116"/>
      <c r="S33" s="37"/>
      <c r="T33" s="37"/>
      <c r="U33" s="37"/>
      <c r="V33" s="37"/>
      <c r="W33" s="37"/>
      <c r="X33" s="37"/>
      <c r="Y33" s="37"/>
      <c r="Z33" s="37"/>
      <c r="AA33" s="37"/>
      <c r="AB33" s="37"/>
      <c r="AC33" s="37"/>
      <c r="AD33" s="37"/>
      <c r="AE33" s="37"/>
    </row>
    <row r="34" spans="1:31" s="2" customFormat="1" ht="14.45" customHeight="1">
      <c r="A34" s="37"/>
      <c r="B34" s="42"/>
      <c r="C34" s="37"/>
      <c r="D34" s="37"/>
      <c r="E34" s="37"/>
      <c r="F34" s="124" t="s">
        <v>45</v>
      </c>
      <c r="G34" s="37"/>
      <c r="H34" s="37"/>
      <c r="I34" s="124" t="s">
        <v>44</v>
      </c>
      <c r="J34" s="124" t="s">
        <v>46</v>
      </c>
      <c r="K34" s="37"/>
      <c r="L34" s="116"/>
      <c r="S34" s="37"/>
      <c r="T34" s="37"/>
      <c r="U34" s="37"/>
      <c r="V34" s="37"/>
      <c r="W34" s="37"/>
      <c r="X34" s="37"/>
      <c r="Y34" s="37"/>
      <c r="Z34" s="37"/>
      <c r="AA34" s="37"/>
      <c r="AB34" s="37"/>
      <c r="AC34" s="37"/>
      <c r="AD34" s="37"/>
      <c r="AE34" s="37"/>
    </row>
    <row r="35" spans="1:31" s="2" customFormat="1" ht="14.45" customHeight="1">
      <c r="A35" s="37"/>
      <c r="B35" s="42"/>
      <c r="C35" s="37"/>
      <c r="D35" s="125" t="s">
        <v>47</v>
      </c>
      <c r="E35" s="115" t="s">
        <v>48</v>
      </c>
      <c r="F35" s="126">
        <f>ROUND((SUM(BE91:BE245)),  2)</f>
        <v>0</v>
      </c>
      <c r="G35" s="37"/>
      <c r="H35" s="37"/>
      <c r="I35" s="127">
        <v>0.21</v>
      </c>
      <c r="J35" s="126">
        <f>ROUND(((SUM(BE91:BE245))*I35),  2)</f>
        <v>0</v>
      </c>
      <c r="K35" s="37"/>
      <c r="L35" s="116"/>
      <c r="S35" s="37"/>
      <c r="T35" s="37"/>
      <c r="U35" s="37"/>
      <c r="V35" s="37"/>
      <c r="W35" s="37"/>
      <c r="X35" s="37"/>
      <c r="Y35" s="37"/>
      <c r="Z35" s="37"/>
      <c r="AA35" s="37"/>
      <c r="AB35" s="37"/>
      <c r="AC35" s="37"/>
      <c r="AD35" s="37"/>
      <c r="AE35" s="37"/>
    </row>
    <row r="36" spans="1:31" s="2" customFormat="1" ht="14.45" customHeight="1">
      <c r="A36" s="37"/>
      <c r="B36" s="42"/>
      <c r="C36" s="37"/>
      <c r="D36" s="37"/>
      <c r="E36" s="115" t="s">
        <v>49</v>
      </c>
      <c r="F36" s="126">
        <f>ROUND((SUM(BF91:BF245)),  2)</f>
        <v>0</v>
      </c>
      <c r="G36" s="37"/>
      <c r="H36" s="37"/>
      <c r="I36" s="127">
        <v>0.12</v>
      </c>
      <c r="J36" s="126">
        <f>ROUND(((SUM(BF91:BF245))*I36),  2)</f>
        <v>0</v>
      </c>
      <c r="K36" s="37"/>
      <c r="L36" s="116"/>
      <c r="S36" s="37"/>
      <c r="T36" s="37"/>
      <c r="U36" s="37"/>
      <c r="V36" s="37"/>
      <c r="W36" s="37"/>
      <c r="X36" s="37"/>
      <c r="Y36" s="37"/>
      <c r="Z36" s="37"/>
      <c r="AA36" s="37"/>
      <c r="AB36" s="37"/>
      <c r="AC36" s="37"/>
      <c r="AD36" s="37"/>
      <c r="AE36" s="37"/>
    </row>
    <row r="37" spans="1:31" s="2" customFormat="1" ht="14.45" hidden="1" customHeight="1">
      <c r="A37" s="37"/>
      <c r="B37" s="42"/>
      <c r="C37" s="37"/>
      <c r="D37" s="37"/>
      <c r="E37" s="115" t="s">
        <v>50</v>
      </c>
      <c r="F37" s="126">
        <f>ROUND((SUM(BG91:BG245)),  2)</f>
        <v>0</v>
      </c>
      <c r="G37" s="37"/>
      <c r="H37" s="37"/>
      <c r="I37" s="127">
        <v>0.21</v>
      </c>
      <c r="J37" s="126">
        <f>0</f>
        <v>0</v>
      </c>
      <c r="K37" s="37"/>
      <c r="L37" s="116"/>
      <c r="S37" s="37"/>
      <c r="T37" s="37"/>
      <c r="U37" s="37"/>
      <c r="V37" s="37"/>
      <c r="W37" s="37"/>
      <c r="X37" s="37"/>
      <c r="Y37" s="37"/>
      <c r="Z37" s="37"/>
      <c r="AA37" s="37"/>
      <c r="AB37" s="37"/>
      <c r="AC37" s="37"/>
      <c r="AD37" s="37"/>
      <c r="AE37" s="37"/>
    </row>
    <row r="38" spans="1:31" s="2" customFormat="1" ht="14.45" hidden="1" customHeight="1">
      <c r="A38" s="37"/>
      <c r="B38" s="42"/>
      <c r="C38" s="37"/>
      <c r="D38" s="37"/>
      <c r="E38" s="115" t="s">
        <v>51</v>
      </c>
      <c r="F38" s="126">
        <f>ROUND((SUM(BH91:BH245)),  2)</f>
        <v>0</v>
      </c>
      <c r="G38" s="37"/>
      <c r="H38" s="37"/>
      <c r="I38" s="127">
        <v>0.12</v>
      </c>
      <c r="J38" s="126">
        <f>0</f>
        <v>0</v>
      </c>
      <c r="K38" s="37"/>
      <c r="L38" s="116"/>
      <c r="S38" s="37"/>
      <c r="T38" s="37"/>
      <c r="U38" s="37"/>
      <c r="V38" s="37"/>
      <c r="W38" s="37"/>
      <c r="X38" s="37"/>
      <c r="Y38" s="37"/>
      <c r="Z38" s="37"/>
      <c r="AA38" s="37"/>
      <c r="AB38" s="37"/>
      <c r="AC38" s="37"/>
      <c r="AD38" s="37"/>
      <c r="AE38" s="37"/>
    </row>
    <row r="39" spans="1:31" s="2" customFormat="1" ht="14.45" hidden="1" customHeight="1">
      <c r="A39" s="37"/>
      <c r="B39" s="42"/>
      <c r="C39" s="37"/>
      <c r="D39" s="37"/>
      <c r="E39" s="115" t="s">
        <v>52</v>
      </c>
      <c r="F39" s="126">
        <f>ROUND((SUM(BI91:BI245)),  2)</f>
        <v>0</v>
      </c>
      <c r="G39" s="37"/>
      <c r="H39" s="37"/>
      <c r="I39" s="127">
        <v>0</v>
      </c>
      <c r="J39" s="126">
        <f>0</f>
        <v>0</v>
      </c>
      <c r="K39" s="37"/>
      <c r="L39" s="116"/>
      <c r="S39" s="37"/>
      <c r="T39" s="37"/>
      <c r="U39" s="37"/>
      <c r="V39" s="37"/>
      <c r="W39" s="37"/>
      <c r="X39" s="37"/>
      <c r="Y39" s="37"/>
      <c r="Z39" s="37"/>
      <c r="AA39" s="37"/>
      <c r="AB39" s="37"/>
      <c r="AC39" s="37"/>
      <c r="AD39" s="37"/>
      <c r="AE39" s="37"/>
    </row>
    <row r="40" spans="1:31" s="2" customFormat="1" ht="6.95" customHeight="1">
      <c r="A40" s="37"/>
      <c r="B40" s="42"/>
      <c r="C40" s="37"/>
      <c r="D40" s="37"/>
      <c r="E40" s="37"/>
      <c r="F40" s="37"/>
      <c r="G40" s="37"/>
      <c r="H40" s="37"/>
      <c r="I40" s="37"/>
      <c r="J40" s="37"/>
      <c r="K40" s="37"/>
      <c r="L40" s="116"/>
      <c r="S40" s="37"/>
      <c r="T40" s="37"/>
      <c r="U40" s="37"/>
      <c r="V40" s="37"/>
      <c r="W40" s="37"/>
      <c r="X40" s="37"/>
      <c r="Y40" s="37"/>
      <c r="Z40" s="37"/>
      <c r="AA40" s="37"/>
      <c r="AB40" s="37"/>
      <c r="AC40" s="37"/>
      <c r="AD40" s="37"/>
      <c r="AE40" s="37"/>
    </row>
    <row r="41" spans="1:31" s="2" customFormat="1" ht="25.35" customHeight="1">
      <c r="A41" s="37"/>
      <c r="B41" s="42"/>
      <c r="C41" s="128"/>
      <c r="D41" s="129" t="s">
        <v>53</v>
      </c>
      <c r="E41" s="130"/>
      <c r="F41" s="130"/>
      <c r="G41" s="131" t="s">
        <v>54</v>
      </c>
      <c r="H41" s="132" t="s">
        <v>55</v>
      </c>
      <c r="I41" s="130"/>
      <c r="J41" s="133">
        <f>SUM(J32:J39)</f>
        <v>0</v>
      </c>
      <c r="K41" s="134"/>
      <c r="L41" s="116"/>
      <c r="S41" s="37"/>
      <c r="T41" s="37"/>
      <c r="U41" s="37"/>
      <c r="V41" s="37"/>
      <c r="W41" s="37"/>
      <c r="X41" s="37"/>
      <c r="Y41" s="37"/>
      <c r="Z41" s="37"/>
      <c r="AA41" s="37"/>
      <c r="AB41" s="37"/>
      <c r="AC41" s="37"/>
      <c r="AD41" s="37"/>
      <c r="AE41" s="37"/>
    </row>
    <row r="42" spans="1:31" s="2" customFormat="1" ht="14.45" customHeight="1">
      <c r="A42" s="37"/>
      <c r="B42" s="135"/>
      <c r="C42" s="136"/>
      <c r="D42" s="136"/>
      <c r="E42" s="136"/>
      <c r="F42" s="136"/>
      <c r="G42" s="136"/>
      <c r="H42" s="136"/>
      <c r="I42" s="136"/>
      <c r="J42" s="136"/>
      <c r="K42" s="136"/>
      <c r="L42" s="116"/>
      <c r="S42" s="37"/>
      <c r="T42" s="37"/>
      <c r="U42" s="37"/>
      <c r="V42" s="37"/>
      <c r="W42" s="37"/>
      <c r="X42" s="37"/>
      <c r="Y42" s="37"/>
      <c r="Z42" s="37"/>
      <c r="AA42" s="37"/>
      <c r="AB42" s="37"/>
      <c r="AC42" s="37"/>
      <c r="AD42" s="37"/>
      <c r="AE42" s="37"/>
    </row>
    <row r="46" spans="1:31" s="2" customFormat="1" ht="6.95" customHeight="1">
      <c r="A46" s="37"/>
      <c r="B46" s="137"/>
      <c r="C46" s="138"/>
      <c r="D46" s="138"/>
      <c r="E46" s="138"/>
      <c r="F46" s="138"/>
      <c r="G46" s="138"/>
      <c r="H46" s="138"/>
      <c r="I46" s="138"/>
      <c r="J46" s="138"/>
      <c r="K46" s="138"/>
      <c r="L46" s="116"/>
      <c r="S46" s="37"/>
      <c r="T46" s="37"/>
      <c r="U46" s="37"/>
      <c r="V46" s="37"/>
      <c r="W46" s="37"/>
      <c r="X46" s="37"/>
      <c r="Y46" s="37"/>
      <c r="Z46" s="37"/>
      <c r="AA46" s="37"/>
      <c r="AB46" s="37"/>
      <c r="AC46" s="37"/>
      <c r="AD46" s="37"/>
      <c r="AE46" s="37"/>
    </row>
    <row r="47" spans="1:31" s="2" customFormat="1" ht="24.95" customHeight="1">
      <c r="A47" s="37"/>
      <c r="B47" s="38"/>
      <c r="C47" s="26" t="s">
        <v>174</v>
      </c>
      <c r="D47" s="39"/>
      <c r="E47" s="39"/>
      <c r="F47" s="39"/>
      <c r="G47" s="39"/>
      <c r="H47" s="39"/>
      <c r="I47" s="39"/>
      <c r="J47" s="39"/>
      <c r="K47" s="39"/>
      <c r="L47" s="116"/>
      <c r="S47" s="37"/>
      <c r="T47" s="37"/>
      <c r="U47" s="37"/>
      <c r="V47" s="37"/>
      <c r="W47" s="37"/>
      <c r="X47" s="37"/>
      <c r="Y47" s="37"/>
      <c r="Z47" s="37"/>
      <c r="AA47" s="37"/>
      <c r="AB47" s="37"/>
      <c r="AC47" s="37"/>
      <c r="AD47" s="37"/>
      <c r="AE47" s="37"/>
    </row>
    <row r="48" spans="1:31" s="2" customFormat="1" ht="6.95" customHeight="1">
      <c r="A48" s="37"/>
      <c r="B48" s="38"/>
      <c r="C48" s="39"/>
      <c r="D48" s="39"/>
      <c r="E48" s="39"/>
      <c r="F48" s="39"/>
      <c r="G48" s="39"/>
      <c r="H48" s="39"/>
      <c r="I48" s="39"/>
      <c r="J48" s="39"/>
      <c r="K48" s="39"/>
      <c r="L48" s="116"/>
      <c r="S48" s="37"/>
      <c r="T48" s="37"/>
      <c r="U48" s="37"/>
      <c r="V48" s="37"/>
      <c r="W48" s="37"/>
      <c r="X48" s="37"/>
      <c r="Y48" s="37"/>
      <c r="Z48" s="37"/>
      <c r="AA48" s="37"/>
      <c r="AB48" s="37"/>
      <c r="AC48" s="37"/>
      <c r="AD48" s="37"/>
      <c r="AE48" s="37"/>
    </row>
    <row r="49" spans="1:47" s="2" customFormat="1" ht="12" customHeight="1">
      <c r="A49" s="37"/>
      <c r="B49" s="38"/>
      <c r="C49" s="32" t="s">
        <v>16</v>
      </c>
      <c r="D49" s="39"/>
      <c r="E49" s="39"/>
      <c r="F49" s="39"/>
      <c r="G49" s="39"/>
      <c r="H49" s="39"/>
      <c r="I49" s="39"/>
      <c r="J49" s="39"/>
      <c r="K49" s="39"/>
      <c r="L49" s="116"/>
      <c r="S49" s="37"/>
      <c r="T49" s="37"/>
      <c r="U49" s="37"/>
      <c r="V49" s="37"/>
      <c r="W49" s="37"/>
      <c r="X49" s="37"/>
      <c r="Y49" s="37"/>
      <c r="Z49" s="37"/>
      <c r="AA49" s="37"/>
      <c r="AB49" s="37"/>
      <c r="AC49" s="37"/>
      <c r="AD49" s="37"/>
      <c r="AE49" s="37"/>
    </row>
    <row r="50" spans="1:47" s="2" customFormat="1" ht="16.5" customHeight="1">
      <c r="A50" s="37"/>
      <c r="B50" s="38"/>
      <c r="C50" s="39"/>
      <c r="D50" s="39"/>
      <c r="E50" s="402" t="str">
        <f>E7</f>
        <v>VÝMĚNA OBRUBNÍKŮ V ULICI STRÁNSKÉHO A SOVÍ - TÁBOR</v>
      </c>
      <c r="F50" s="403"/>
      <c r="G50" s="403"/>
      <c r="H50" s="403"/>
      <c r="I50" s="39"/>
      <c r="J50" s="39"/>
      <c r="K50" s="39"/>
      <c r="L50" s="116"/>
      <c r="S50" s="37"/>
      <c r="T50" s="37"/>
      <c r="U50" s="37"/>
      <c r="V50" s="37"/>
      <c r="W50" s="37"/>
      <c r="X50" s="37"/>
      <c r="Y50" s="37"/>
      <c r="Z50" s="37"/>
      <c r="AA50" s="37"/>
      <c r="AB50" s="37"/>
      <c r="AC50" s="37"/>
      <c r="AD50" s="37"/>
      <c r="AE50" s="37"/>
    </row>
    <row r="51" spans="1:47" s="1" customFormat="1" ht="12" customHeight="1">
      <c r="B51" s="24"/>
      <c r="C51" s="32" t="s">
        <v>170</v>
      </c>
      <c r="D51" s="25"/>
      <c r="E51" s="25"/>
      <c r="F51" s="25"/>
      <c r="G51" s="25"/>
      <c r="H51" s="25"/>
      <c r="I51" s="25"/>
      <c r="J51" s="25"/>
      <c r="K51" s="25"/>
      <c r="L51" s="23"/>
    </row>
    <row r="52" spans="1:47" s="2" customFormat="1" ht="16.5" customHeight="1">
      <c r="A52" s="37"/>
      <c r="B52" s="38"/>
      <c r="C52" s="39"/>
      <c r="D52" s="39"/>
      <c r="E52" s="402" t="s">
        <v>1320</v>
      </c>
      <c r="F52" s="404"/>
      <c r="G52" s="404"/>
      <c r="H52" s="404"/>
      <c r="I52" s="39"/>
      <c r="J52" s="39"/>
      <c r="K52" s="39"/>
      <c r="L52" s="116"/>
      <c r="S52" s="37"/>
      <c r="T52" s="37"/>
      <c r="U52" s="37"/>
      <c r="V52" s="37"/>
      <c r="W52" s="37"/>
      <c r="X52" s="37"/>
      <c r="Y52" s="37"/>
      <c r="Z52" s="37"/>
      <c r="AA52" s="37"/>
      <c r="AB52" s="37"/>
      <c r="AC52" s="37"/>
      <c r="AD52" s="37"/>
      <c r="AE52" s="37"/>
    </row>
    <row r="53" spans="1:47" s="2" customFormat="1" ht="12" customHeight="1">
      <c r="A53" s="37"/>
      <c r="B53" s="38"/>
      <c r="C53" s="32" t="s">
        <v>172</v>
      </c>
      <c r="D53" s="39"/>
      <c r="E53" s="39"/>
      <c r="F53" s="39"/>
      <c r="G53" s="39"/>
      <c r="H53" s="39"/>
      <c r="I53" s="39"/>
      <c r="J53" s="39"/>
      <c r="K53" s="39"/>
      <c r="L53" s="116"/>
      <c r="S53" s="37"/>
      <c r="T53" s="37"/>
      <c r="U53" s="37"/>
      <c r="V53" s="37"/>
      <c r="W53" s="37"/>
      <c r="X53" s="37"/>
      <c r="Y53" s="37"/>
      <c r="Z53" s="37"/>
      <c r="AA53" s="37"/>
      <c r="AB53" s="37"/>
      <c r="AC53" s="37"/>
      <c r="AD53" s="37"/>
      <c r="AE53" s="37"/>
    </row>
    <row r="54" spans="1:47" s="2" customFormat="1" ht="16.5" customHeight="1">
      <c r="A54" s="37"/>
      <c r="B54" s="38"/>
      <c r="C54" s="39"/>
      <c r="D54" s="39"/>
      <c r="E54" s="358" t="str">
        <f>E11</f>
        <v>506 - Záhon č.6 (v úseku 3 - plocha 79,5 m2)</v>
      </c>
      <c r="F54" s="404"/>
      <c r="G54" s="404"/>
      <c r="H54" s="404"/>
      <c r="I54" s="39"/>
      <c r="J54" s="39"/>
      <c r="K54" s="39"/>
      <c r="L54" s="116"/>
      <c r="S54" s="37"/>
      <c r="T54" s="37"/>
      <c r="U54" s="37"/>
      <c r="V54" s="37"/>
      <c r="W54" s="37"/>
      <c r="X54" s="37"/>
      <c r="Y54" s="37"/>
      <c r="Z54" s="37"/>
      <c r="AA54" s="37"/>
      <c r="AB54" s="37"/>
      <c r="AC54" s="37"/>
      <c r="AD54" s="37"/>
      <c r="AE54" s="37"/>
    </row>
    <row r="55" spans="1:47" s="2" customFormat="1" ht="6.95" customHeight="1">
      <c r="A55" s="37"/>
      <c r="B55" s="38"/>
      <c r="C55" s="39"/>
      <c r="D55" s="39"/>
      <c r="E55" s="39"/>
      <c r="F55" s="39"/>
      <c r="G55" s="39"/>
      <c r="H55" s="39"/>
      <c r="I55" s="39"/>
      <c r="J55" s="39"/>
      <c r="K55" s="39"/>
      <c r="L55" s="116"/>
      <c r="S55" s="37"/>
      <c r="T55" s="37"/>
      <c r="U55" s="37"/>
      <c r="V55" s="37"/>
      <c r="W55" s="37"/>
      <c r="X55" s="37"/>
      <c r="Y55" s="37"/>
      <c r="Z55" s="37"/>
      <c r="AA55" s="37"/>
      <c r="AB55" s="37"/>
      <c r="AC55" s="37"/>
      <c r="AD55" s="37"/>
      <c r="AE55" s="37"/>
    </row>
    <row r="56" spans="1:47" s="2" customFormat="1" ht="12" customHeight="1">
      <c r="A56" s="37"/>
      <c r="B56" s="38"/>
      <c r="C56" s="32" t="s">
        <v>21</v>
      </c>
      <c r="D56" s="39"/>
      <c r="E56" s="39"/>
      <c r="F56" s="30" t="str">
        <f>F14</f>
        <v>ul. Stránského a Soví, Tábor</v>
      </c>
      <c r="G56" s="39"/>
      <c r="H56" s="39"/>
      <c r="I56" s="32" t="s">
        <v>23</v>
      </c>
      <c r="J56" s="62" t="str">
        <f>IF(J14="","",J14)</f>
        <v>8. 1. 2026</v>
      </c>
      <c r="K56" s="39"/>
      <c r="L56" s="116"/>
      <c r="S56" s="37"/>
      <c r="T56" s="37"/>
      <c r="U56" s="37"/>
      <c r="V56" s="37"/>
      <c r="W56" s="37"/>
      <c r="X56" s="37"/>
      <c r="Y56" s="37"/>
      <c r="Z56" s="37"/>
      <c r="AA56" s="37"/>
      <c r="AB56" s="37"/>
      <c r="AC56" s="37"/>
      <c r="AD56" s="37"/>
      <c r="AE56" s="37"/>
    </row>
    <row r="57" spans="1:47" s="2" customFormat="1" ht="6.95" customHeight="1">
      <c r="A57" s="37"/>
      <c r="B57" s="38"/>
      <c r="C57" s="39"/>
      <c r="D57" s="39"/>
      <c r="E57" s="39"/>
      <c r="F57" s="39"/>
      <c r="G57" s="39"/>
      <c r="H57" s="39"/>
      <c r="I57" s="39"/>
      <c r="J57" s="39"/>
      <c r="K57" s="39"/>
      <c r="L57" s="116"/>
      <c r="S57" s="37"/>
      <c r="T57" s="37"/>
      <c r="U57" s="37"/>
      <c r="V57" s="37"/>
      <c r="W57" s="37"/>
      <c r="X57" s="37"/>
      <c r="Y57" s="37"/>
      <c r="Z57" s="37"/>
      <c r="AA57" s="37"/>
      <c r="AB57" s="37"/>
      <c r="AC57" s="37"/>
      <c r="AD57" s="37"/>
      <c r="AE57" s="37"/>
    </row>
    <row r="58" spans="1:47" s="2" customFormat="1" ht="15.2" customHeight="1">
      <c r="A58" s="37"/>
      <c r="B58" s="38"/>
      <c r="C58" s="32" t="s">
        <v>25</v>
      </c>
      <c r="D58" s="39"/>
      <c r="E58" s="39"/>
      <c r="F58" s="30" t="str">
        <f>E17</f>
        <v>MĚSTO TÁBOR</v>
      </c>
      <c r="G58" s="39"/>
      <c r="H58" s="39"/>
      <c r="I58" s="32" t="s">
        <v>33</v>
      </c>
      <c r="J58" s="35" t="str">
        <f>E23</f>
        <v>Graphic PRO s.r.o.</v>
      </c>
      <c r="K58" s="39"/>
      <c r="L58" s="116"/>
      <c r="S58" s="37"/>
      <c r="T58" s="37"/>
      <c r="U58" s="37"/>
      <c r="V58" s="37"/>
      <c r="W58" s="37"/>
      <c r="X58" s="37"/>
      <c r="Y58" s="37"/>
      <c r="Z58" s="37"/>
      <c r="AA58" s="37"/>
      <c r="AB58" s="37"/>
      <c r="AC58" s="37"/>
      <c r="AD58" s="37"/>
      <c r="AE58" s="37"/>
    </row>
    <row r="59" spans="1:47" s="2" customFormat="1" ht="15.2" customHeight="1">
      <c r="A59" s="37"/>
      <c r="B59" s="38"/>
      <c r="C59" s="32" t="s">
        <v>31</v>
      </c>
      <c r="D59" s="39"/>
      <c r="E59" s="39"/>
      <c r="F59" s="30" t="str">
        <f>IF(E20="","",E20)</f>
        <v>Vyplň údaj</v>
      </c>
      <c r="G59" s="39"/>
      <c r="H59" s="39"/>
      <c r="I59" s="32" t="s">
        <v>38</v>
      </c>
      <c r="J59" s="35" t="str">
        <f>E26</f>
        <v>Ing. Pavel Vochozka</v>
      </c>
      <c r="K59" s="39"/>
      <c r="L59" s="116"/>
      <c r="S59" s="37"/>
      <c r="T59" s="37"/>
      <c r="U59" s="37"/>
      <c r="V59" s="37"/>
      <c r="W59" s="37"/>
      <c r="X59" s="37"/>
      <c r="Y59" s="37"/>
      <c r="Z59" s="37"/>
      <c r="AA59" s="37"/>
      <c r="AB59" s="37"/>
      <c r="AC59" s="37"/>
      <c r="AD59" s="37"/>
      <c r="AE59" s="37"/>
    </row>
    <row r="60" spans="1:47" s="2" customFormat="1" ht="10.35" customHeight="1">
      <c r="A60" s="37"/>
      <c r="B60" s="38"/>
      <c r="C60" s="39"/>
      <c r="D60" s="39"/>
      <c r="E60" s="39"/>
      <c r="F60" s="39"/>
      <c r="G60" s="39"/>
      <c r="H60" s="39"/>
      <c r="I60" s="39"/>
      <c r="J60" s="39"/>
      <c r="K60" s="39"/>
      <c r="L60" s="116"/>
      <c r="S60" s="37"/>
      <c r="T60" s="37"/>
      <c r="U60" s="37"/>
      <c r="V60" s="37"/>
      <c r="W60" s="37"/>
      <c r="X60" s="37"/>
      <c r="Y60" s="37"/>
      <c r="Z60" s="37"/>
      <c r="AA60" s="37"/>
      <c r="AB60" s="37"/>
      <c r="AC60" s="37"/>
      <c r="AD60" s="37"/>
      <c r="AE60" s="37"/>
    </row>
    <row r="61" spans="1:47" s="2" customFormat="1" ht="29.25" customHeight="1">
      <c r="A61" s="37"/>
      <c r="B61" s="38"/>
      <c r="C61" s="139" t="s">
        <v>175</v>
      </c>
      <c r="D61" s="140"/>
      <c r="E61" s="140"/>
      <c r="F61" s="140"/>
      <c r="G61" s="140"/>
      <c r="H61" s="140"/>
      <c r="I61" s="140"/>
      <c r="J61" s="141" t="s">
        <v>176</v>
      </c>
      <c r="K61" s="140"/>
      <c r="L61" s="116"/>
      <c r="S61" s="37"/>
      <c r="T61" s="37"/>
      <c r="U61" s="37"/>
      <c r="V61" s="37"/>
      <c r="W61" s="37"/>
      <c r="X61" s="37"/>
      <c r="Y61" s="37"/>
      <c r="Z61" s="37"/>
      <c r="AA61" s="37"/>
      <c r="AB61" s="37"/>
      <c r="AC61" s="37"/>
      <c r="AD61" s="37"/>
      <c r="AE61" s="37"/>
    </row>
    <row r="62" spans="1:47" s="2" customFormat="1" ht="10.35" customHeight="1">
      <c r="A62" s="37"/>
      <c r="B62" s="38"/>
      <c r="C62" s="39"/>
      <c r="D62" s="39"/>
      <c r="E62" s="39"/>
      <c r="F62" s="39"/>
      <c r="G62" s="39"/>
      <c r="H62" s="39"/>
      <c r="I62" s="39"/>
      <c r="J62" s="39"/>
      <c r="K62" s="39"/>
      <c r="L62" s="116"/>
      <c r="S62" s="37"/>
      <c r="T62" s="37"/>
      <c r="U62" s="37"/>
      <c r="V62" s="37"/>
      <c r="W62" s="37"/>
      <c r="X62" s="37"/>
      <c r="Y62" s="37"/>
      <c r="Z62" s="37"/>
      <c r="AA62" s="37"/>
      <c r="AB62" s="37"/>
      <c r="AC62" s="37"/>
      <c r="AD62" s="37"/>
      <c r="AE62" s="37"/>
    </row>
    <row r="63" spans="1:47" s="2" customFormat="1" ht="22.9" customHeight="1">
      <c r="A63" s="37"/>
      <c r="B63" s="38"/>
      <c r="C63" s="142" t="s">
        <v>75</v>
      </c>
      <c r="D63" s="39"/>
      <c r="E63" s="39"/>
      <c r="F63" s="39"/>
      <c r="G63" s="39"/>
      <c r="H63" s="39"/>
      <c r="I63" s="39"/>
      <c r="J63" s="80">
        <f>J91</f>
        <v>0</v>
      </c>
      <c r="K63" s="39"/>
      <c r="L63" s="116"/>
      <c r="S63" s="37"/>
      <c r="T63" s="37"/>
      <c r="U63" s="37"/>
      <c r="V63" s="37"/>
      <c r="W63" s="37"/>
      <c r="X63" s="37"/>
      <c r="Y63" s="37"/>
      <c r="Z63" s="37"/>
      <c r="AA63" s="37"/>
      <c r="AB63" s="37"/>
      <c r="AC63" s="37"/>
      <c r="AD63" s="37"/>
      <c r="AE63" s="37"/>
      <c r="AU63" s="20" t="s">
        <v>177</v>
      </c>
    </row>
    <row r="64" spans="1:47" s="9" customFormat="1" ht="24.95" customHeight="1">
      <c r="B64" s="143"/>
      <c r="C64" s="144"/>
      <c r="D64" s="145" t="s">
        <v>178</v>
      </c>
      <c r="E64" s="146"/>
      <c r="F64" s="146"/>
      <c r="G64" s="146"/>
      <c r="H64" s="146"/>
      <c r="I64" s="146"/>
      <c r="J64" s="147">
        <f>J92</f>
        <v>0</v>
      </c>
      <c r="K64" s="144"/>
      <c r="L64" s="148"/>
    </row>
    <row r="65" spans="1:31" s="10" customFormat="1" ht="19.899999999999999" customHeight="1">
      <c r="B65" s="149"/>
      <c r="C65" s="100"/>
      <c r="D65" s="150" t="s">
        <v>179</v>
      </c>
      <c r="E65" s="151"/>
      <c r="F65" s="151"/>
      <c r="G65" s="151"/>
      <c r="H65" s="151"/>
      <c r="I65" s="151"/>
      <c r="J65" s="152">
        <f>J93</f>
        <v>0</v>
      </c>
      <c r="K65" s="100"/>
      <c r="L65" s="153"/>
    </row>
    <row r="66" spans="1:31" s="10" customFormat="1" ht="19.899999999999999" customHeight="1">
      <c r="B66" s="149"/>
      <c r="C66" s="100"/>
      <c r="D66" s="150" t="s">
        <v>497</v>
      </c>
      <c r="E66" s="151"/>
      <c r="F66" s="151"/>
      <c r="G66" s="151"/>
      <c r="H66" s="151"/>
      <c r="I66" s="151"/>
      <c r="J66" s="152">
        <f>J117</f>
        <v>0</v>
      </c>
      <c r="K66" s="100"/>
      <c r="L66" s="153"/>
    </row>
    <row r="67" spans="1:31" s="10" customFormat="1" ht="19.899999999999999" customHeight="1">
      <c r="B67" s="149"/>
      <c r="C67" s="100"/>
      <c r="D67" s="150" t="s">
        <v>383</v>
      </c>
      <c r="E67" s="151"/>
      <c r="F67" s="151"/>
      <c r="G67" s="151"/>
      <c r="H67" s="151"/>
      <c r="I67" s="151"/>
      <c r="J67" s="152">
        <f>J235</f>
        <v>0</v>
      </c>
      <c r="K67" s="100"/>
      <c r="L67" s="153"/>
    </row>
    <row r="68" spans="1:31" s="9" customFormat="1" ht="24.95" customHeight="1">
      <c r="B68" s="143"/>
      <c r="C68" s="144"/>
      <c r="D68" s="145" t="s">
        <v>1686</v>
      </c>
      <c r="E68" s="146"/>
      <c r="F68" s="146"/>
      <c r="G68" s="146"/>
      <c r="H68" s="146"/>
      <c r="I68" s="146"/>
      <c r="J68" s="147">
        <f>J239</f>
        <v>0</v>
      </c>
      <c r="K68" s="144"/>
      <c r="L68" s="148"/>
    </row>
    <row r="69" spans="1:31" s="10" customFormat="1" ht="19.899999999999999" customHeight="1">
      <c r="B69" s="149"/>
      <c r="C69" s="100"/>
      <c r="D69" s="150" t="s">
        <v>1687</v>
      </c>
      <c r="E69" s="151"/>
      <c r="F69" s="151"/>
      <c r="G69" s="151"/>
      <c r="H69" s="151"/>
      <c r="I69" s="151"/>
      <c r="J69" s="152">
        <f>J240</f>
        <v>0</v>
      </c>
      <c r="K69" s="100"/>
      <c r="L69" s="153"/>
    </row>
    <row r="70" spans="1:31" s="2" customFormat="1" ht="21.75" customHeight="1">
      <c r="A70" s="37"/>
      <c r="B70" s="38"/>
      <c r="C70" s="39"/>
      <c r="D70" s="39"/>
      <c r="E70" s="39"/>
      <c r="F70" s="39"/>
      <c r="G70" s="39"/>
      <c r="H70" s="39"/>
      <c r="I70" s="39"/>
      <c r="J70" s="39"/>
      <c r="K70" s="39"/>
      <c r="L70" s="116"/>
      <c r="S70" s="37"/>
      <c r="T70" s="37"/>
      <c r="U70" s="37"/>
      <c r="V70" s="37"/>
      <c r="W70" s="37"/>
      <c r="X70" s="37"/>
      <c r="Y70" s="37"/>
      <c r="Z70" s="37"/>
      <c r="AA70" s="37"/>
      <c r="AB70" s="37"/>
      <c r="AC70" s="37"/>
      <c r="AD70" s="37"/>
      <c r="AE70" s="37"/>
    </row>
    <row r="71" spans="1:31" s="2" customFormat="1" ht="6.95" customHeight="1">
      <c r="A71" s="37"/>
      <c r="B71" s="50"/>
      <c r="C71" s="51"/>
      <c r="D71" s="51"/>
      <c r="E71" s="51"/>
      <c r="F71" s="51"/>
      <c r="G71" s="51"/>
      <c r="H71" s="51"/>
      <c r="I71" s="51"/>
      <c r="J71" s="51"/>
      <c r="K71" s="51"/>
      <c r="L71" s="116"/>
      <c r="S71" s="37"/>
      <c r="T71" s="37"/>
      <c r="U71" s="37"/>
      <c r="V71" s="37"/>
      <c r="W71" s="37"/>
      <c r="X71" s="37"/>
      <c r="Y71" s="37"/>
      <c r="Z71" s="37"/>
      <c r="AA71" s="37"/>
      <c r="AB71" s="37"/>
      <c r="AC71" s="37"/>
      <c r="AD71" s="37"/>
      <c r="AE71" s="37"/>
    </row>
    <row r="75" spans="1:31" s="2" customFormat="1" ht="6.95" customHeight="1">
      <c r="A75" s="37"/>
      <c r="B75" s="52"/>
      <c r="C75" s="53"/>
      <c r="D75" s="53"/>
      <c r="E75" s="53"/>
      <c r="F75" s="53"/>
      <c r="G75" s="53"/>
      <c r="H75" s="53"/>
      <c r="I75" s="53"/>
      <c r="J75" s="53"/>
      <c r="K75" s="53"/>
      <c r="L75" s="116"/>
      <c r="S75" s="37"/>
      <c r="T75" s="37"/>
      <c r="U75" s="37"/>
      <c r="V75" s="37"/>
      <c r="W75" s="37"/>
      <c r="X75" s="37"/>
      <c r="Y75" s="37"/>
      <c r="Z75" s="37"/>
      <c r="AA75" s="37"/>
      <c r="AB75" s="37"/>
      <c r="AC75" s="37"/>
      <c r="AD75" s="37"/>
      <c r="AE75" s="37"/>
    </row>
    <row r="76" spans="1:31" s="2" customFormat="1" ht="24.95" customHeight="1">
      <c r="A76" s="37"/>
      <c r="B76" s="38"/>
      <c r="C76" s="26" t="s">
        <v>182</v>
      </c>
      <c r="D76" s="39"/>
      <c r="E76" s="39"/>
      <c r="F76" s="39"/>
      <c r="G76" s="39"/>
      <c r="H76" s="39"/>
      <c r="I76" s="39"/>
      <c r="J76" s="39"/>
      <c r="K76" s="39"/>
      <c r="L76" s="116"/>
      <c r="S76" s="37"/>
      <c r="T76" s="37"/>
      <c r="U76" s="37"/>
      <c r="V76" s="37"/>
      <c r="W76" s="37"/>
      <c r="X76" s="37"/>
      <c r="Y76" s="37"/>
      <c r="Z76" s="37"/>
      <c r="AA76" s="37"/>
      <c r="AB76" s="37"/>
      <c r="AC76" s="37"/>
      <c r="AD76" s="37"/>
      <c r="AE76" s="37"/>
    </row>
    <row r="77" spans="1:31" s="2" customFormat="1" ht="6.95" customHeight="1">
      <c r="A77" s="37"/>
      <c r="B77" s="38"/>
      <c r="C77" s="39"/>
      <c r="D77" s="39"/>
      <c r="E77" s="39"/>
      <c r="F77" s="39"/>
      <c r="G77" s="39"/>
      <c r="H77" s="39"/>
      <c r="I77" s="39"/>
      <c r="J77" s="39"/>
      <c r="K77" s="39"/>
      <c r="L77" s="116"/>
      <c r="S77" s="37"/>
      <c r="T77" s="37"/>
      <c r="U77" s="37"/>
      <c r="V77" s="37"/>
      <c r="W77" s="37"/>
      <c r="X77" s="37"/>
      <c r="Y77" s="37"/>
      <c r="Z77" s="37"/>
      <c r="AA77" s="37"/>
      <c r="AB77" s="37"/>
      <c r="AC77" s="37"/>
      <c r="AD77" s="37"/>
      <c r="AE77" s="37"/>
    </row>
    <row r="78" spans="1:31" s="2" customFormat="1" ht="12" customHeight="1">
      <c r="A78" s="37"/>
      <c r="B78" s="38"/>
      <c r="C78" s="32" t="s">
        <v>16</v>
      </c>
      <c r="D78" s="39"/>
      <c r="E78" s="39"/>
      <c r="F78" s="39"/>
      <c r="G78" s="39"/>
      <c r="H78" s="39"/>
      <c r="I78" s="39"/>
      <c r="J78" s="39"/>
      <c r="K78" s="39"/>
      <c r="L78" s="116"/>
      <c r="S78" s="37"/>
      <c r="T78" s="37"/>
      <c r="U78" s="37"/>
      <c r="V78" s="37"/>
      <c r="W78" s="37"/>
      <c r="X78" s="37"/>
      <c r="Y78" s="37"/>
      <c r="Z78" s="37"/>
      <c r="AA78" s="37"/>
      <c r="AB78" s="37"/>
      <c r="AC78" s="37"/>
      <c r="AD78" s="37"/>
      <c r="AE78" s="37"/>
    </row>
    <row r="79" spans="1:31" s="2" customFormat="1" ht="16.5" customHeight="1">
      <c r="A79" s="37"/>
      <c r="B79" s="38"/>
      <c r="C79" s="39"/>
      <c r="D79" s="39"/>
      <c r="E79" s="402" t="str">
        <f>E7</f>
        <v>VÝMĚNA OBRUBNÍKŮ V ULICI STRÁNSKÉHO A SOVÍ - TÁBOR</v>
      </c>
      <c r="F79" s="403"/>
      <c r="G79" s="403"/>
      <c r="H79" s="403"/>
      <c r="I79" s="39"/>
      <c r="J79" s="39"/>
      <c r="K79" s="39"/>
      <c r="L79" s="116"/>
      <c r="S79" s="37"/>
      <c r="T79" s="37"/>
      <c r="U79" s="37"/>
      <c r="V79" s="37"/>
      <c r="W79" s="37"/>
      <c r="X79" s="37"/>
      <c r="Y79" s="37"/>
      <c r="Z79" s="37"/>
      <c r="AA79" s="37"/>
      <c r="AB79" s="37"/>
      <c r="AC79" s="37"/>
      <c r="AD79" s="37"/>
      <c r="AE79" s="37"/>
    </row>
    <row r="80" spans="1:31" s="1" customFormat="1" ht="12" customHeight="1">
      <c r="B80" s="24"/>
      <c r="C80" s="32" t="s">
        <v>170</v>
      </c>
      <c r="D80" s="25"/>
      <c r="E80" s="25"/>
      <c r="F80" s="25"/>
      <c r="G80" s="25"/>
      <c r="H80" s="25"/>
      <c r="I80" s="25"/>
      <c r="J80" s="25"/>
      <c r="K80" s="25"/>
      <c r="L80" s="23"/>
    </row>
    <row r="81" spans="1:65" s="2" customFormat="1" ht="16.5" customHeight="1">
      <c r="A81" s="37"/>
      <c r="B81" s="38"/>
      <c r="C81" s="39"/>
      <c r="D81" s="39"/>
      <c r="E81" s="402" t="s">
        <v>1320</v>
      </c>
      <c r="F81" s="404"/>
      <c r="G81" s="404"/>
      <c r="H81" s="404"/>
      <c r="I81" s="39"/>
      <c r="J81" s="39"/>
      <c r="K81" s="39"/>
      <c r="L81" s="116"/>
      <c r="S81" s="37"/>
      <c r="T81" s="37"/>
      <c r="U81" s="37"/>
      <c r="V81" s="37"/>
      <c r="W81" s="37"/>
      <c r="X81" s="37"/>
      <c r="Y81" s="37"/>
      <c r="Z81" s="37"/>
      <c r="AA81" s="37"/>
      <c r="AB81" s="37"/>
      <c r="AC81" s="37"/>
      <c r="AD81" s="37"/>
      <c r="AE81" s="37"/>
    </row>
    <row r="82" spans="1:65" s="2" customFormat="1" ht="12" customHeight="1">
      <c r="A82" s="37"/>
      <c r="B82" s="38"/>
      <c r="C82" s="32" t="s">
        <v>172</v>
      </c>
      <c r="D82" s="39"/>
      <c r="E82" s="39"/>
      <c r="F82" s="39"/>
      <c r="G82" s="39"/>
      <c r="H82" s="39"/>
      <c r="I82" s="39"/>
      <c r="J82" s="39"/>
      <c r="K82" s="39"/>
      <c r="L82" s="116"/>
      <c r="S82" s="37"/>
      <c r="T82" s="37"/>
      <c r="U82" s="37"/>
      <c r="V82" s="37"/>
      <c r="W82" s="37"/>
      <c r="X82" s="37"/>
      <c r="Y82" s="37"/>
      <c r="Z82" s="37"/>
      <c r="AA82" s="37"/>
      <c r="AB82" s="37"/>
      <c r="AC82" s="37"/>
      <c r="AD82" s="37"/>
      <c r="AE82" s="37"/>
    </row>
    <row r="83" spans="1:65" s="2" customFormat="1" ht="16.5" customHeight="1">
      <c r="A83" s="37"/>
      <c r="B83" s="38"/>
      <c r="C83" s="39"/>
      <c r="D83" s="39"/>
      <c r="E83" s="358" t="str">
        <f>E11</f>
        <v>506 - Záhon č.6 (v úseku 3 - plocha 79,5 m2)</v>
      </c>
      <c r="F83" s="404"/>
      <c r="G83" s="404"/>
      <c r="H83" s="404"/>
      <c r="I83" s="39"/>
      <c r="J83" s="39"/>
      <c r="K83" s="39"/>
      <c r="L83" s="116"/>
      <c r="S83" s="37"/>
      <c r="T83" s="37"/>
      <c r="U83" s="37"/>
      <c r="V83" s="37"/>
      <c r="W83" s="37"/>
      <c r="X83" s="37"/>
      <c r="Y83" s="37"/>
      <c r="Z83" s="37"/>
      <c r="AA83" s="37"/>
      <c r="AB83" s="37"/>
      <c r="AC83" s="37"/>
      <c r="AD83" s="37"/>
      <c r="AE83" s="37"/>
    </row>
    <row r="84" spans="1:65" s="2" customFormat="1" ht="6.95" customHeight="1">
      <c r="A84" s="37"/>
      <c r="B84" s="38"/>
      <c r="C84" s="39"/>
      <c r="D84" s="39"/>
      <c r="E84" s="39"/>
      <c r="F84" s="39"/>
      <c r="G84" s="39"/>
      <c r="H84" s="39"/>
      <c r="I84" s="39"/>
      <c r="J84" s="39"/>
      <c r="K84" s="39"/>
      <c r="L84" s="116"/>
      <c r="S84" s="37"/>
      <c r="T84" s="37"/>
      <c r="U84" s="37"/>
      <c r="V84" s="37"/>
      <c r="W84" s="37"/>
      <c r="X84" s="37"/>
      <c r="Y84" s="37"/>
      <c r="Z84" s="37"/>
      <c r="AA84" s="37"/>
      <c r="AB84" s="37"/>
      <c r="AC84" s="37"/>
      <c r="AD84" s="37"/>
      <c r="AE84" s="37"/>
    </row>
    <row r="85" spans="1:65" s="2" customFormat="1" ht="12" customHeight="1">
      <c r="A85" s="37"/>
      <c r="B85" s="38"/>
      <c r="C85" s="32" t="s">
        <v>21</v>
      </c>
      <c r="D85" s="39"/>
      <c r="E85" s="39"/>
      <c r="F85" s="30" t="str">
        <f>F14</f>
        <v>ul. Stránského a Soví, Tábor</v>
      </c>
      <c r="G85" s="39"/>
      <c r="H85" s="39"/>
      <c r="I85" s="32" t="s">
        <v>23</v>
      </c>
      <c r="J85" s="62" t="str">
        <f>IF(J14="","",J14)</f>
        <v>8. 1. 2026</v>
      </c>
      <c r="K85" s="39"/>
      <c r="L85" s="116"/>
      <c r="S85" s="37"/>
      <c r="T85" s="37"/>
      <c r="U85" s="37"/>
      <c r="V85" s="37"/>
      <c r="W85" s="37"/>
      <c r="X85" s="37"/>
      <c r="Y85" s="37"/>
      <c r="Z85" s="37"/>
      <c r="AA85" s="37"/>
      <c r="AB85" s="37"/>
      <c r="AC85" s="37"/>
      <c r="AD85" s="37"/>
      <c r="AE85" s="37"/>
    </row>
    <row r="86" spans="1:65" s="2" customFormat="1" ht="6.95" customHeight="1">
      <c r="A86" s="37"/>
      <c r="B86" s="38"/>
      <c r="C86" s="39"/>
      <c r="D86" s="39"/>
      <c r="E86" s="39"/>
      <c r="F86" s="39"/>
      <c r="G86" s="39"/>
      <c r="H86" s="39"/>
      <c r="I86" s="39"/>
      <c r="J86" s="39"/>
      <c r="K86" s="39"/>
      <c r="L86" s="116"/>
      <c r="S86" s="37"/>
      <c r="T86" s="37"/>
      <c r="U86" s="37"/>
      <c r="V86" s="37"/>
      <c r="W86" s="37"/>
      <c r="X86" s="37"/>
      <c r="Y86" s="37"/>
      <c r="Z86" s="37"/>
      <c r="AA86" s="37"/>
      <c r="AB86" s="37"/>
      <c r="AC86" s="37"/>
      <c r="AD86" s="37"/>
      <c r="AE86" s="37"/>
    </row>
    <row r="87" spans="1:65" s="2" customFormat="1" ht="15.2" customHeight="1">
      <c r="A87" s="37"/>
      <c r="B87" s="38"/>
      <c r="C87" s="32" t="s">
        <v>25</v>
      </c>
      <c r="D87" s="39"/>
      <c r="E87" s="39"/>
      <c r="F87" s="30" t="str">
        <f>E17</f>
        <v>MĚSTO TÁBOR</v>
      </c>
      <c r="G87" s="39"/>
      <c r="H87" s="39"/>
      <c r="I87" s="32" t="s">
        <v>33</v>
      </c>
      <c r="J87" s="35" t="str">
        <f>E23</f>
        <v>Graphic PRO s.r.o.</v>
      </c>
      <c r="K87" s="39"/>
      <c r="L87" s="116"/>
      <c r="S87" s="37"/>
      <c r="T87" s="37"/>
      <c r="U87" s="37"/>
      <c r="V87" s="37"/>
      <c r="W87" s="37"/>
      <c r="X87" s="37"/>
      <c r="Y87" s="37"/>
      <c r="Z87" s="37"/>
      <c r="AA87" s="37"/>
      <c r="AB87" s="37"/>
      <c r="AC87" s="37"/>
      <c r="AD87" s="37"/>
      <c r="AE87" s="37"/>
    </row>
    <row r="88" spans="1:65" s="2" customFormat="1" ht="15.2" customHeight="1">
      <c r="A88" s="37"/>
      <c r="B88" s="38"/>
      <c r="C88" s="32" t="s">
        <v>31</v>
      </c>
      <c r="D88" s="39"/>
      <c r="E88" s="39"/>
      <c r="F88" s="30" t="str">
        <f>IF(E20="","",E20)</f>
        <v>Vyplň údaj</v>
      </c>
      <c r="G88" s="39"/>
      <c r="H88" s="39"/>
      <c r="I88" s="32" t="s">
        <v>38</v>
      </c>
      <c r="J88" s="35" t="str">
        <f>E26</f>
        <v>Ing. Pavel Vochozka</v>
      </c>
      <c r="K88" s="39"/>
      <c r="L88" s="116"/>
      <c r="S88" s="37"/>
      <c r="T88" s="37"/>
      <c r="U88" s="37"/>
      <c r="V88" s="37"/>
      <c r="W88" s="37"/>
      <c r="X88" s="37"/>
      <c r="Y88" s="37"/>
      <c r="Z88" s="37"/>
      <c r="AA88" s="37"/>
      <c r="AB88" s="37"/>
      <c r="AC88" s="37"/>
      <c r="AD88" s="37"/>
      <c r="AE88" s="37"/>
    </row>
    <row r="89" spans="1:65" s="2" customFormat="1" ht="10.35" customHeight="1">
      <c r="A89" s="37"/>
      <c r="B89" s="38"/>
      <c r="C89" s="39"/>
      <c r="D89" s="39"/>
      <c r="E89" s="39"/>
      <c r="F89" s="39"/>
      <c r="G89" s="39"/>
      <c r="H89" s="39"/>
      <c r="I89" s="39"/>
      <c r="J89" s="39"/>
      <c r="K89" s="39"/>
      <c r="L89" s="116"/>
      <c r="S89" s="37"/>
      <c r="T89" s="37"/>
      <c r="U89" s="37"/>
      <c r="V89" s="37"/>
      <c r="W89" s="37"/>
      <c r="X89" s="37"/>
      <c r="Y89" s="37"/>
      <c r="Z89" s="37"/>
      <c r="AA89" s="37"/>
      <c r="AB89" s="37"/>
      <c r="AC89" s="37"/>
      <c r="AD89" s="37"/>
      <c r="AE89" s="37"/>
    </row>
    <row r="90" spans="1:65" s="11" customFormat="1" ht="29.25" customHeight="1">
      <c r="A90" s="154"/>
      <c r="B90" s="155"/>
      <c r="C90" s="156" t="s">
        <v>183</v>
      </c>
      <c r="D90" s="157" t="s">
        <v>62</v>
      </c>
      <c r="E90" s="157" t="s">
        <v>58</v>
      </c>
      <c r="F90" s="157" t="s">
        <v>59</v>
      </c>
      <c r="G90" s="157" t="s">
        <v>184</v>
      </c>
      <c r="H90" s="157" t="s">
        <v>185</v>
      </c>
      <c r="I90" s="157" t="s">
        <v>186</v>
      </c>
      <c r="J90" s="157" t="s">
        <v>176</v>
      </c>
      <c r="K90" s="158" t="s">
        <v>187</v>
      </c>
      <c r="L90" s="159"/>
      <c r="M90" s="71" t="s">
        <v>19</v>
      </c>
      <c r="N90" s="72" t="s">
        <v>47</v>
      </c>
      <c r="O90" s="72" t="s">
        <v>188</v>
      </c>
      <c r="P90" s="72" t="s">
        <v>189</v>
      </c>
      <c r="Q90" s="72" t="s">
        <v>190</v>
      </c>
      <c r="R90" s="72" t="s">
        <v>191</v>
      </c>
      <c r="S90" s="72" t="s">
        <v>192</v>
      </c>
      <c r="T90" s="73" t="s">
        <v>193</v>
      </c>
      <c r="U90" s="154"/>
      <c r="V90" s="154"/>
      <c r="W90" s="154"/>
      <c r="X90" s="154"/>
      <c r="Y90" s="154"/>
      <c r="Z90" s="154"/>
      <c r="AA90" s="154"/>
      <c r="AB90" s="154"/>
      <c r="AC90" s="154"/>
      <c r="AD90" s="154"/>
      <c r="AE90" s="154"/>
    </row>
    <row r="91" spans="1:65" s="2" customFormat="1" ht="22.9" customHeight="1">
      <c r="A91" s="37"/>
      <c r="B91" s="38"/>
      <c r="C91" s="78" t="s">
        <v>194</v>
      </c>
      <c r="D91" s="39"/>
      <c r="E91" s="39"/>
      <c r="F91" s="39"/>
      <c r="G91" s="39"/>
      <c r="H91" s="39"/>
      <c r="I91" s="39"/>
      <c r="J91" s="160">
        <f>BK91</f>
        <v>0</v>
      </c>
      <c r="K91" s="39"/>
      <c r="L91" s="42"/>
      <c r="M91" s="74"/>
      <c r="N91" s="161"/>
      <c r="O91" s="75"/>
      <c r="P91" s="162">
        <f>P92+P239</f>
        <v>0</v>
      </c>
      <c r="Q91" s="75"/>
      <c r="R91" s="162">
        <f>R92+R239</f>
        <v>0.55424000000000007</v>
      </c>
      <c r="S91" s="75"/>
      <c r="T91" s="163">
        <f>T92+T239</f>
        <v>0</v>
      </c>
      <c r="U91" s="37"/>
      <c r="V91" s="37"/>
      <c r="W91" s="37"/>
      <c r="X91" s="37"/>
      <c r="Y91" s="37"/>
      <c r="Z91" s="37"/>
      <c r="AA91" s="37"/>
      <c r="AB91" s="37"/>
      <c r="AC91" s="37"/>
      <c r="AD91" s="37"/>
      <c r="AE91" s="37"/>
      <c r="AT91" s="20" t="s">
        <v>76</v>
      </c>
      <c r="AU91" s="20" t="s">
        <v>177</v>
      </c>
      <c r="BK91" s="164">
        <f>BK92+BK239</f>
        <v>0</v>
      </c>
    </row>
    <row r="92" spans="1:65" s="12" customFormat="1" ht="25.9" customHeight="1">
      <c r="B92" s="165"/>
      <c r="C92" s="166"/>
      <c r="D92" s="167" t="s">
        <v>76</v>
      </c>
      <c r="E92" s="168" t="s">
        <v>195</v>
      </c>
      <c r="F92" s="168" t="s">
        <v>196</v>
      </c>
      <c r="G92" s="166"/>
      <c r="H92" s="166"/>
      <c r="I92" s="169"/>
      <c r="J92" s="170">
        <f>BK92</f>
        <v>0</v>
      </c>
      <c r="K92" s="166"/>
      <c r="L92" s="171"/>
      <c r="M92" s="172"/>
      <c r="N92" s="173"/>
      <c r="O92" s="173"/>
      <c r="P92" s="174">
        <f>P93+P117+P235</f>
        <v>0</v>
      </c>
      <c r="Q92" s="173"/>
      <c r="R92" s="174">
        <f>R93+R117+R235</f>
        <v>0.35424</v>
      </c>
      <c r="S92" s="173"/>
      <c r="T92" s="175">
        <f>T93+T117+T235</f>
        <v>0</v>
      </c>
      <c r="AR92" s="176" t="s">
        <v>84</v>
      </c>
      <c r="AT92" s="177" t="s">
        <v>76</v>
      </c>
      <c r="AU92" s="177" t="s">
        <v>77</v>
      </c>
      <c r="AY92" s="176" t="s">
        <v>197</v>
      </c>
      <c r="BK92" s="178">
        <f>BK93+BK117+BK235</f>
        <v>0</v>
      </c>
    </row>
    <row r="93" spans="1:65" s="12" customFormat="1" ht="22.9" customHeight="1">
      <c r="B93" s="165"/>
      <c r="C93" s="166"/>
      <c r="D93" s="167" t="s">
        <v>76</v>
      </c>
      <c r="E93" s="179" t="s">
        <v>84</v>
      </c>
      <c r="F93" s="179" t="s">
        <v>198</v>
      </c>
      <c r="G93" s="166"/>
      <c r="H93" s="166"/>
      <c r="I93" s="169"/>
      <c r="J93" s="180">
        <f>BK93</f>
        <v>0</v>
      </c>
      <c r="K93" s="166"/>
      <c r="L93" s="171"/>
      <c r="M93" s="172"/>
      <c r="N93" s="173"/>
      <c r="O93" s="173"/>
      <c r="P93" s="174">
        <f>SUM(P94:P116)</f>
        <v>0</v>
      </c>
      <c r="Q93" s="173"/>
      <c r="R93" s="174">
        <f>SUM(R94:R116)</f>
        <v>0</v>
      </c>
      <c r="S93" s="173"/>
      <c r="T93" s="175">
        <f>SUM(T94:T116)</f>
        <v>0</v>
      </c>
      <c r="AR93" s="176" t="s">
        <v>84</v>
      </c>
      <c r="AT93" s="177" t="s">
        <v>76</v>
      </c>
      <c r="AU93" s="177" t="s">
        <v>84</v>
      </c>
      <c r="AY93" s="176" t="s">
        <v>197</v>
      </c>
      <c r="BK93" s="178">
        <f>SUM(BK94:BK116)</f>
        <v>0</v>
      </c>
    </row>
    <row r="94" spans="1:65" s="2" customFormat="1" ht="24.2" customHeight="1">
      <c r="A94" s="37"/>
      <c r="B94" s="38"/>
      <c r="C94" s="181" t="s">
        <v>84</v>
      </c>
      <c r="D94" s="181" t="s">
        <v>199</v>
      </c>
      <c r="E94" s="182" t="s">
        <v>1688</v>
      </c>
      <c r="F94" s="183" t="s">
        <v>1689</v>
      </c>
      <c r="G94" s="184" t="s">
        <v>884</v>
      </c>
      <c r="H94" s="185">
        <v>4</v>
      </c>
      <c r="I94" s="186"/>
      <c r="J94" s="187">
        <f>ROUND(I94*H94,2)</f>
        <v>0</v>
      </c>
      <c r="K94" s="183" t="s">
        <v>203</v>
      </c>
      <c r="L94" s="42"/>
      <c r="M94" s="188" t="s">
        <v>19</v>
      </c>
      <c r="N94" s="189" t="s">
        <v>48</v>
      </c>
      <c r="O94" s="67"/>
      <c r="P94" s="190">
        <f>O94*H94</f>
        <v>0</v>
      </c>
      <c r="Q94" s="190">
        <v>0</v>
      </c>
      <c r="R94" s="190">
        <f>Q94*H94</f>
        <v>0</v>
      </c>
      <c r="S94" s="190">
        <v>0</v>
      </c>
      <c r="T94" s="191">
        <f>S94*H94</f>
        <v>0</v>
      </c>
      <c r="U94" s="37"/>
      <c r="V94" s="37"/>
      <c r="W94" s="37"/>
      <c r="X94" s="37"/>
      <c r="Y94" s="37"/>
      <c r="Z94" s="37"/>
      <c r="AA94" s="37"/>
      <c r="AB94" s="37"/>
      <c r="AC94" s="37"/>
      <c r="AD94" s="37"/>
      <c r="AE94" s="37"/>
      <c r="AR94" s="192" t="s">
        <v>204</v>
      </c>
      <c r="AT94" s="192" t="s">
        <v>199</v>
      </c>
      <c r="AU94" s="192" t="s">
        <v>86</v>
      </c>
      <c r="AY94" s="20" t="s">
        <v>197</v>
      </c>
      <c r="BE94" s="193">
        <f>IF(N94="základní",J94,0)</f>
        <v>0</v>
      </c>
      <c r="BF94" s="193">
        <f>IF(N94="snížená",J94,0)</f>
        <v>0</v>
      </c>
      <c r="BG94" s="193">
        <f>IF(N94="zákl. přenesená",J94,0)</f>
        <v>0</v>
      </c>
      <c r="BH94" s="193">
        <f>IF(N94="sníž. přenesená",J94,0)</f>
        <v>0</v>
      </c>
      <c r="BI94" s="193">
        <f>IF(N94="nulová",J94,0)</f>
        <v>0</v>
      </c>
      <c r="BJ94" s="20" t="s">
        <v>84</v>
      </c>
      <c r="BK94" s="193">
        <f>ROUND(I94*H94,2)</f>
        <v>0</v>
      </c>
      <c r="BL94" s="20" t="s">
        <v>204</v>
      </c>
      <c r="BM94" s="192" t="s">
        <v>1690</v>
      </c>
    </row>
    <row r="95" spans="1:65" s="2" customFormat="1" ht="19.5">
      <c r="A95" s="37"/>
      <c r="B95" s="38"/>
      <c r="C95" s="39"/>
      <c r="D95" s="194" t="s">
        <v>206</v>
      </c>
      <c r="E95" s="39"/>
      <c r="F95" s="195" t="s">
        <v>1691</v>
      </c>
      <c r="G95" s="39"/>
      <c r="H95" s="39"/>
      <c r="I95" s="196"/>
      <c r="J95" s="39"/>
      <c r="K95" s="39"/>
      <c r="L95" s="42"/>
      <c r="M95" s="197"/>
      <c r="N95" s="198"/>
      <c r="O95" s="67"/>
      <c r="P95" s="67"/>
      <c r="Q95" s="67"/>
      <c r="R95" s="67"/>
      <c r="S95" s="67"/>
      <c r="T95" s="68"/>
      <c r="U95" s="37"/>
      <c r="V95" s="37"/>
      <c r="W95" s="37"/>
      <c r="X95" s="37"/>
      <c r="Y95" s="37"/>
      <c r="Z95" s="37"/>
      <c r="AA95" s="37"/>
      <c r="AB95" s="37"/>
      <c r="AC95" s="37"/>
      <c r="AD95" s="37"/>
      <c r="AE95" s="37"/>
      <c r="AT95" s="20" t="s">
        <v>206</v>
      </c>
      <c r="AU95" s="20" t="s">
        <v>86</v>
      </c>
    </row>
    <row r="96" spans="1:65" s="2" customFormat="1" ht="11.25">
      <c r="A96" s="37"/>
      <c r="B96" s="38"/>
      <c r="C96" s="39"/>
      <c r="D96" s="199" t="s">
        <v>208</v>
      </c>
      <c r="E96" s="39"/>
      <c r="F96" s="200" t="s">
        <v>1692</v>
      </c>
      <c r="G96" s="39"/>
      <c r="H96" s="39"/>
      <c r="I96" s="196"/>
      <c r="J96" s="39"/>
      <c r="K96" s="39"/>
      <c r="L96" s="42"/>
      <c r="M96" s="197"/>
      <c r="N96" s="198"/>
      <c r="O96" s="67"/>
      <c r="P96" s="67"/>
      <c r="Q96" s="67"/>
      <c r="R96" s="67"/>
      <c r="S96" s="67"/>
      <c r="T96" s="68"/>
      <c r="U96" s="37"/>
      <c r="V96" s="37"/>
      <c r="W96" s="37"/>
      <c r="X96" s="37"/>
      <c r="Y96" s="37"/>
      <c r="Z96" s="37"/>
      <c r="AA96" s="37"/>
      <c r="AB96" s="37"/>
      <c r="AC96" s="37"/>
      <c r="AD96" s="37"/>
      <c r="AE96" s="37"/>
      <c r="AT96" s="20" t="s">
        <v>208</v>
      </c>
      <c r="AU96" s="20" t="s">
        <v>86</v>
      </c>
    </row>
    <row r="97" spans="1:65" s="13" customFormat="1" ht="11.25">
      <c r="B97" s="201"/>
      <c r="C97" s="202"/>
      <c r="D97" s="194" t="s">
        <v>210</v>
      </c>
      <c r="E97" s="203" t="s">
        <v>19</v>
      </c>
      <c r="F97" s="204" t="s">
        <v>1693</v>
      </c>
      <c r="G97" s="202"/>
      <c r="H97" s="203" t="s">
        <v>19</v>
      </c>
      <c r="I97" s="205"/>
      <c r="J97" s="202"/>
      <c r="K97" s="202"/>
      <c r="L97" s="206"/>
      <c r="M97" s="207"/>
      <c r="N97" s="208"/>
      <c r="O97" s="208"/>
      <c r="P97" s="208"/>
      <c r="Q97" s="208"/>
      <c r="R97" s="208"/>
      <c r="S97" s="208"/>
      <c r="T97" s="209"/>
      <c r="AT97" s="210" t="s">
        <v>210</v>
      </c>
      <c r="AU97" s="210" t="s">
        <v>86</v>
      </c>
      <c r="AV97" s="13" t="s">
        <v>84</v>
      </c>
      <c r="AW97" s="13" t="s">
        <v>37</v>
      </c>
      <c r="AX97" s="13" t="s">
        <v>77</v>
      </c>
      <c r="AY97" s="210" t="s">
        <v>197</v>
      </c>
    </row>
    <row r="98" spans="1:65" s="14" customFormat="1" ht="11.25">
      <c r="B98" s="211"/>
      <c r="C98" s="212"/>
      <c r="D98" s="194" t="s">
        <v>210</v>
      </c>
      <c r="E98" s="213" t="s">
        <v>19</v>
      </c>
      <c r="F98" s="214" t="s">
        <v>204</v>
      </c>
      <c r="G98" s="212"/>
      <c r="H98" s="215">
        <v>4</v>
      </c>
      <c r="I98" s="216"/>
      <c r="J98" s="212"/>
      <c r="K98" s="212"/>
      <c r="L98" s="217"/>
      <c r="M98" s="218"/>
      <c r="N98" s="219"/>
      <c r="O98" s="219"/>
      <c r="P98" s="219"/>
      <c r="Q98" s="219"/>
      <c r="R98" s="219"/>
      <c r="S98" s="219"/>
      <c r="T98" s="220"/>
      <c r="AT98" s="221" t="s">
        <v>210</v>
      </c>
      <c r="AU98" s="221" t="s">
        <v>86</v>
      </c>
      <c r="AV98" s="14" t="s">
        <v>86</v>
      </c>
      <c r="AW98" s="14" t="s">
        <v>37</v>
      </c>
      <c r="AX98" s="14" t="s">
        <v>84</v>
      </c>
      <c r="AY98" s="221" t="s">
        <v>197</v>
      </c>
    </row>
    <row r="99" spans="1:65" s="2" customFormat="1" ht="37.9" customHeight="1">
      <c r="A99" s="37"/>
      <c r="B99" s="38"/>
      <c r="C99" s="181" t="s">
        <v>86</v>
      </c>
      <c r="D99" s="181" t="s">
        <v>199</v>
      </c>
      <c r="E99" s="182" t="s">
        <v>266</v>
      </c>
      <c r="F99" s="183" t="s">
        <v>267</v>
      </c>
      <c r="G99" s="184" t="s">
        <v>259</v>
      </c>
      <c r="H99" s="185">
        <v>1.35</v>
      </c>
      <c r="I99" s="186"/>
      <c r="J99" s="187">
        <f>ROUND(I99*H99,2)</f>
        <v>0</v>
      </c>
      <c r="K99" s="183" t="s">
        <v>203</v>
      </c>
      <c r="L99" s="42"/>
      <c r="M99" s="188" t="s">
        <v>19</v>
      </c>
      <c r="N99" s="189" t="s">
        <v>48</v>
      </c>
      <c r="O99" s="67"/>
      <c r="P99" s="190">
        <f>O99*H99</f>
        <v>0</v>
      </c>
      <c r="Q99" s="190">
        <v>0</v>
      </c>
      <c r="R99" s="190">
        <f>Q99*H99</f>
        <v>0</v>
      </c>
      <c r="S99" s="190">
        <v>0</v>
      </c>
      <c r="T99" s="191">
        <f>S99*H99</f>
        <v>0</v>
      </c>
      <c r="U99" s="37"/>
      <c r="V99" s="37"/>
      <c r="W99" s="37"/>
      <c r="X99" s="37"/>
      <c r="Y99" s="37"/>
      <c r="Z99" s="37"/>
      <c r="AA99" s="37"/>
      <c r="AB99" s="37"/>
      <c r="AC99" s="37"/>
      <c r="AD99" s="37"/>
      <c r="AE99" s="37"/>
      <c r="AR99" s="192" t="s">
        <v>204</v>
      </c>
      <c r="AT99" s="192" t="s">
        <v>199</v>
      </c>
      <c r="AU99" s="192" t="s">
        <v>86</v>
      </c>
      <c r="AY99" s="20" t="s">
        <v>197</v>
      </c>
      <c r="BE99" s="193">
        <f>IF(N99="základní",J99,0)</f>
        <v>0</v>
      </c>
      <c r="BF99" s="193">
        <f>IF(N99="snížená",J99,0)</f>
        <v>0</v>
      </c>
      <c r="BG99" s="193">
        <f>IF(N99="zákl. přenesená",J99,0)</f>
        <v>0</v>
      </c>
      <c r="BH99" s="193">
        <f>IF(N99="sníž. přenesená",J99,0)</f>
        <v>0</v>
      </c>
      <c r="BI99" s="193">
        <f>IF(N99="nulová",J99,0)</f>
        <v>0</v>
      </c>
      <c r="BJ99" s="20" t="s">
        <v>84</v>
      </c>
      <c r="BK99" s="193">
        <f>ROUND(I99*H99,2)</f>
        <v>0</v>
      </c>
      <c r="BL99" s="20" t="s">
        <v>204</v>
      </c>
      <c r="BM99" s="192" t="s">
        <v>1694</v>
      </c>
    </row>
    <row r="100" spans="1:65" s="2" customFormat="1" ht="39">
      <c r="A100" s="37"/>
      <c r="B100" s="38"/>
      <c r="C100" s="39"/>
      <c r="D100" s="194" t="s">
        <v>206</v>
      </c>
      <c r="E100" s="39"/>
      <c r="F100" s="195" t="s">
        <v>269</v>
      </c>
      <c r="G100" s="39"/>
      <c r="H100" s="39"/>
      <c r="I100" s="196"/>
      <c r="J100" s="39"/>
      <c r="K100" s="39"/>
      <c r="L100" s="42"/>
      <c r="M100" s="197"/>
      <c r="N100" s="198"/>
      <c r="O100" s="67"/>
      <c r="P100" s="67"/>
      <c r="Q100" s="67"/>
      <c r="R100" s="67"/>
      <c r="S100" s="67"/>
      <c r="T100" s="68"/>
      <c r="U100" s="37"/>
      <c r="V100" s="37"/>
      <c r="W100" s="37"/>
      <c r="X100" s="37"/>
      <c r="Y100" s="37"/>
      <c r="Z100" s="37"/>
      <c r="AA100" s="37"/>
      <c r="AB100" s="37"/>
      <c r="AC100" s="37"/>
      <c r="AD100" s="37"/>
      <c r="AE100" s="37"/>
      <c r="AT100" s="20" t="s">
        <v>206</v>
      </c>
      <c r="AU100" s="20" t="s">
        <v>86</v>
      </c>
    </row>
    <row r="101" spans="1:65" s="2" customFormat="1" ht="11.25">
      <c r="A101" s="37"/>
      <c r="B101" s="38"/>
      <c r="C101" s="39"/>
      <c r="D101" s="199" t="s">
        <v>208</v>
      </c>
      <c r="E101" s="39"/>
      <c r="F101" s="200" t="s">
        <v>270</v>
      </c>
      <c r="G101" s="39"/>
      <c r="H101" s="39"/>
      <c r="I101" s="196"/>
      <c r="J101" s="39"/>
      <c r="K101" s="39"/>
      <c r="L101" s="42"/>
      <c r="M101" s="197"/>
      <c r="N101" s="198"/>
      <c r="O101" s="67"/>
      <c r="P101" s="67"/>
      <c r="Q101" s="67"/>
      <c r="R101" s="67"/>
      <c r="S101" s="67"/>
      <c r="T101" s="68"/>
      <c r="U101" s="37"/>
      <c r="V101" s="37"/>
      <c r="W101" s="37"/>
      <c r="X101" s="37"/>
      <c r="Y101" s="37"/>
      <c r="Z101" s="37"/>
      <c r="AA101" s="37"/>
      <c r="AB101" s="37"/>
      <c r="AC101" s="37"/>
      <c r="AD101" s="37"/>
      <c r="AE101" s="37"/>
      <c r="AT101" s="20" t="s">
        <v>208</v>
      </c>
      <c r="AU101" s="20" t="s">
        <v>86</v>
      </c>
    </row>
    <row r="102" spans="1:65" s="13" customFormat="1" ht="33.75">
      <c r="B102" s="201"/>
      <c r="C102" s="202"/>
      <c r="D102" s="194" t="s">
        <v>210</v>
      </c>
      <c r="E102" s="203" t="s">
        <v>19</v>
      </c>
      <c r="F102" s="204" t="s">
        <v>1695</v>
      </c>
      <c r="G102" s="202"/>
      <c r="H102" s="203" t="s">
        <v>19</v>
      </c>
      <c r="I102" s="205"/>
      <c r="J102" s="202"/>
      <c r="K102" s="202"/>
      <c r="L102" s="206"/>
      <c r="M102" s="207"/>
      <c r="N102" s="208"/>
      <c r="O102" s="208"/>
      <c r="P102" s="208"/>
      <c r="Q102" s="208"/>
      <c r="R102" s="208"/>
      <c r="S102" s="208"/>
      <c r="T102" s="209"/>
      <c r="AT102" s="210" t="s">
        <v>210</v>
      </c>
      <c r="AU102" s="210" t="s">
        <v>86</v>
      </c>
      <c r="AV102" s="13" t="s">
        <v>84</v>
      </c>
      <c r="AW102" s="13" t="s">
        <v>4</v>
      </c>
      <c r="AX102" s="13" t="s">
        <v>77</v>
      </c>
      <c r="AY102" s="210" t="s">
        <v>197</v>
      </c>
    </row>
    <row r="103" spans="1:65" s="13" customFormat="1" ht="11.25">
      <c r="B103" s="201"/>
      <c r="C103" s="202"/>
      <c r="D103" s="194" t="s">
        <v>210</v>
      </c>
      <c r="E103" s="203" t="s">
        <v>19</v>
      </c>
      <c r="F103" s="204" t="s">
        <v>1696</v>
      </c>
      <c r="G103" s="202"/>
      <c r="H103" s="203" t="s">
        <v>19</v>
      </c>
      <c r="I103" s="205"/>
      <c r="J103" s="202"/>
      <c r="K103" s="202"/>
      <c r="L103" s="206"/>
      <c r="M103" s="207"/>
      <c r="N103" s="208"/>
      <c r="O103" s="208"/>
      <c r="P103" s="208"/>
      <c r="Q103" s="208"/>
      <c r="R103" s="208"/>
      <c r="S103" s="208"/>
      <c r="T103" s="209"/>
      <c r="AT103" s="210" t="s">
        <v>210</v>
      </c>
      <c r="AU103" s="210" t="s">
        <v>86</v>
      </c>
      <c r="AV103" s="13" t="s">
        <v>84</v>
      </c>
      <c r="AW103" s="13" t="s">
        <v>37</v>
      </c>
      <c r="AX103" s="13" t="s">
        <v>77</v>
      </c>
      <c r="AY103" s="210" t="s">
        <v>197</v>
      </c>
    </row>
    <row r="104" spans="1:65" s="14" customFormat="1" ht="11.25">
      <c r="B104" s="211"/>
      <c r="C104" s="212"/>
      <c r="D104" s="194" t="s">
        <v>210</v>
      </c>
      <c r="E104" s="213" t="s">
        <v>19</v>
      </c>
      <c r="F104" s="214" t="s">
        <v>1697</v>
      </c>
      <c r="G104" s="212"/>
      <c r="H104" s="215">
        <v>1.35</v>
      </c>
      <c r="I104" s="216"/>
      <c r="J104" s="212"/>
      <c r="K104" s="212"/>
      <c r="L104" s="217"/>
      <c r="M104" s="218"/>
      <c r="N104" s="219"/>
      <c r="O104" s="219"/>
      <c r="P104" s="219"/>
      <c r="Q104" s="219"/>
      <c r="R104" s="219"/>
      <c r="S104" s="219"/>
      <c r="T104" s="220"/>
      <c r="AT104" s="221" t="s">
        <v>210</v>
      </c>
      <c r="AU104" s="221" t="s">
        <v>86</v>
      </c>
      <c r="AV104" s="14" t="s">
        <v>86</v>
      </c>
      <c r="AW104" s="14" t="s">
        <v>37</v>
      </c>
      <c r="AX104" s="14" t="s">
        <v>84</v>
      </c>
      <c r="AY104" s="221" t="s">
        <v>197</v>
      </c>
    </row>
    <row r="105" spans="1:65" s="2" customFormat="1" ht="24.2" customHeight="1">
      <c r="A105" s="37"/>
      <c r="B105" s="38"/>
      <c r="C105" s="181" t="s">
        <v>151</v>
      </c>
      <c r="D105" s="181" t="s">
        <v>199</v>
      </c>
      <c r="E105" s="182" t="s">
        <v>278</v>
      </c>
      <c r="F105" s="183" t="s">
        <v>279</v>
      </c>
      <c r="G105" s="184" t="s">
        <v>259</v>
      </c>
      <c r="H105" s="185">
        <v>0.9</v>
      </c>
      <c r="I105" s="186"/>
      <c r="J105" s="187">
        <f>ROUND(I105*H105,2)</f>
        <v>0</v>
      </c>
      <c r="K105" s="183" t="s">
        <v>203</v>
      </c>
      <c r="L105" s="42"/>
      <c r="M105" s="188" t="s">
        <v>19</v>
      </c>
      <c r="N105" s="189" t="s">
        <v>48</v>
      </c>
      <c r="O105" s="67"/>
      <c r="P105" s="190">
        <f>O105*H105</f>
        <v>0</v>
      </c>
      <c r="Q105" s="190">
        <v>0</v>
      </c>
      <c r="R105" s="190">
        <f>Q105*H105</f>
        <v>0</v>
      </c>
      <c r="S105" s="190">
        <v>0</v>
      </c>
      <c r="T105" s="191">
        <f>S105*H105</f>
        <v>0</v>
      </c>
      <c r="U105" s="37"/>
      <c r="V105" s="37"/>
      <c r="W105" s="37"/>
      <c r="X105" s="37"/>
      <c r="Y105" s="37"/>
      <c r="Z105" s="37"/>
      <c r="AA105" s="37"/>
      <c r="AB105" s="37"/>
      <c r="AC105" s="37"/>
      <c r="AD105" s="37"/>
      <c r="AE105" s="37"/>
      <c r="AR105" s="192" t="s">
        <v>204</v>
      </c>
      <c r="AT105" s="192" t="s">
        <v>199</v>
      </c>
      <c r="AU105" s="192" t="s">
        <v>86</v>
      </c>
      <c r="AY105" s="20" t="s">
        <v>197</v>
      </c>
      <c r="BE105" s="193">
        <f>IF(N105="základní",J105,0)</f>
        <v>0</v>
      </c>
      <c r="BF105" s="193">
        <f>IF(N105="snížená",J105,0)</f>
        <v>0</v>
      </c>
      <c r="BG105" s="193">
        <f>IF(N105="zákl. přenesená",J105,0)</f>
        <v>0</v>
      </c>
      <c r="BH105" s="193">
        <f>IF(N105="sníž. přenesená",J105,0)</f>
        <v>0</v>
      </c>
      <c r="BI105" s="193">
        <f>IF(N105="nulová",J105,0)</f>
        <v>0</v>
      </c>
      <c r="BJ105" s="20" t="s">
        <v>84</v>
      </c>
      <c r="BK105" s="193">
        <f>ROUND(I105*H105,2)</f>
        <v>0</v>
      </c>
      <c r="BL105" s="20" t="s">
        <v>204</v>
      </c>
      <c r="BM105" s="192" t="s">
        <v>1698</v>
      </c>
    </row>
    <row r="106" spans="1:65" s="2" customFormat="1" ht="29.25">
      <c r="A106" s="37"/>
      <c r="B106" s="38"/>
      <c r="C106" s="39"/>
      <c r="D106" s="194" t="s">
        <v>206</v>
      </c>
      <c r="E106" s="39"/>
      <c r="F106" s="195" t="s">
        <v>281</v>
      </c>
      <c r="G106" s="39"/>
      <c r="H106" s="39"/>
      <c r="I106" s="196"/>
      <c r="J106" s="39"/>
      <c r="K106" s="39"/>
      <c r="L106" s="42"/>
      <c r="M106" s="197"/>
      <c r="N106" s="198"/>
      <c r="O106" s="67"/>
      <c r="P106" s="67"/>
      <c r="Q106" s="67"/>
      <c r="R106" s="67"/>
      <c r="S106" s="67"/>
      <c r="T106" s="68"/>
      <c r="U106" s="37"/>
      <c r="V106" s="37"/>
      <c r="W106" s="37"/>
      <c r="X106" s="37"/>
      <c r="Y106" s="37"/>
      <c r="Z106" s="37"/>
      <c r="AA106" s="37"/>
      <c r="AB106" s="37"/>
      <c r="AC106" s="37"/>
      <c r="AD106" s="37"/>
      <c r="AE106" s="37"/>
      <c r="AT106" s="20" t="s">
        <v>206</v>
      </c>
      <c r="AU106" s="20" t="s">
        <v>86</v>
      </c>
    </row>
    <row r="107" spans="1:65" s="2" customFormat="1" ht="11.25">
      <c r="A107" s="37"/>
      <c r="B107" s="38"/>
      <c r="C107" s="39"/>
      <c r="D107" s="199" t="s">
        <v>208</v>
      </c>
      <c r="E107" s="39"/>
      <c r="F107" s="200" t="s">
        <v>282</v>
      </c>
      <c r="G107" s="39"/>
      <c r="H107" s="39"/>
      <c r="I107" s="196"/>
      <c r="J107" s="39"/>
      <c r="K107" s="39"/>
      <c r="L107" s="42"/>
      <c r="M107" s="197"/>
      <c r="N107" s="198"/>
      <c r="O107" s="67"/>
      <c r="P107" s="67"/>
      <c r="Q107" s="67"/>
      <c r="R107" s="67"/>
      <c r="S107" s="67"/>
      <c r="T107" s="68"/>
      <c r="U107" s="37"/>
      <c r="V107" s="37"/>
      <c r="W107" s="37"/>
      <c r="X107" s="37"/>
      <c r="Y107" s="37"/>
      <c r="Z107" s="37"/>
      <c r="AA107" s="37"/>
      <c r="AB107" s="37"/>
      <c r="AC107" s="37"/>
      <c r="AD107" s="37"/>
      <c r="AE107" s="37"/>
      <c r="AT107" s="20" t="s">
        <v>208</v>
      </c>
      <c r="AU107" s="20" t="s">
        <v>86</v>
      </c>
    </row>
    <row r="108" spans="1:65" s="13" customFormat="1" ht="22.5">
      <c r="B108" s="201"/>
      <c r="C108" s="202"/>
      <c r="D108" s="194" t="s">
        <v>210</v>
      </c>
      <c r="E108" s="203" t="s">
        <v>19</v>
      </c>
      <c r="F108" s="204" t="s">
        <v>1699</v>
      </c>
      <c r="G108" s="202"/>
      <c r="H108" s="203" t="s">
        <v>19</v>
      </c>
      <c r="I108" s="205"/>
      <c r="J108" s="202"/>
      <c r="K108" s="202"/>
      <c r="L108" s="206"/>
      <c r="M108" s="207"/>
      <c r="N108" s="208"/>
      <c r="O108" s="208"/>
      <c r="P108" s="208"/>
      <c r="Q108" s="208"/>
      <c r="R108" s="208"/>
      <c r="S108" s="208"/>
      <c r="T108" s="209"/>
      <c r="AT108" s="210" t="s">
        <v>210</v>
      </c>
      <c r="AU108" s="210" t="s">
        <v>86</v>
      </c>
      <c r="AV108" s="13" t="s">
        <v>84</v>
      </c>
      <c r="AW108" s="13" t="s">
        <v>37</v>
      </c>
      <c r="AX108" s="13" t="s">
        <v>77</v>
      </c>
      <c r="AY108" s="210" t="s">
        <v>197</v>
      </c>
    </row>
    <row r="109" spans="1:65" s="13" customFormat="1" ht="11.25">
      <c r="B109" s="201"/>
      <c r="C109" s="202"/>
      <c r="D109" s="194" t="s">
        <v>210</v>
      </c>
      <c r="E109" s="203" t="s">
        <v>19</v>
      </c>
      <c r="F109" s="204" t="s">
        <v>1696</v>
      </c>
      <c r="G109" s="202"/>
      <c r="H109" s="203" t="s">
        <v>19</v>
      </c>
      <c r="I109" s="205"/>
      <c r="J109" s="202"/>
      <c r="K109" s="202"/>
      <c r="L109" s="206"/>
      <c r="M109" s="207"/>
      <c r="N109" s="208"/>
      <c r="O109" s="208"/>
      <c r="P109" s="208"/>
      <c r="Q109" s="208"/>
      <c r="R109" s="208"/>
      <c r="S109" s="208"/>
      <c r="T109" s="209"/>
      <c r="AT109" s="210" t="s">
        <v>210</v>
      </c>
      <c r="AU109" s="210" t="s">
        <v>86</v>
      </c>
      <c r="AV109" s="13" t="s">
        <v>84</v>
      </c>
      <c r="AW109" s="13" t="s">
        <v>37</v>
      </c>
      <c r="AX109" s="13" t="s">
        <v>77</v>
      </c>
      <c r="AY109" s="210" t="s">
        <v>197</v>
      </c>
    </row>
    <row r="110" spans="1:65" s="14" customFormat="1" ht="11.25">
      <c r="B110" s="211"/>
      <c r="C110" s="212"/>
      <c r="D110" s="194" t="s">
        <v>210</v>
      </c>
      <c r="E110" s="213" t="s">
        <v>19</v>
      </c>
      <c r="F110" s="214" t="s">
        <v>1700</v>
      </c>
      <c r="G110" s="212"/>
      <c r="H110" s="215">
        <v>0.9</v>
      </c>
      <c r="I110" s="216"/>
      <c r="J110" s="212"/>
      <c r="K110" s="212"/>
      <c r="L110" s="217"/>
      <c r="M110" s="218"/>
      <c r="N110" s="219"/>
      <c r="O110" s="219"/>
      <c r="P110" s="219"/>
      <c r="Q110" s="219"/>
      <c r="R110" s="219"/>
      <c r="S110" s="219"/>
      <c r="T110" s="220"/>
      <c r="AT110" s="221" t="s">
        <v>210</v>
      </c>
      <c r="AU110" s="221" t="s">
        <v>86</v>
      </c>
      <c r="AV110" s="14" t="s">
        <v>86</v>
      </c>
      <c r="AW110" s="14" t="s">
        <v>37</v>
      </c>
      <c r="AX110" s="14" t="s">
        <v>84</v>
      </c>
      <c r="AY110" s="221" t="s">
        <v>197</v>
      </c>
    </row>
    <row r="111" spans="1:65" s="2" customFormat="1" ht="16.5" customHeight="1">
      <c r="A111" s="37"/>
      <c r="B111" s="38"/>
      <c r="C111" s="181" t="s">
        <v>204</v>
      </c>
      <c r="D111" s="181" t="s">
        <v>199</v>
      </c>
      <c r="E111" s="182" t="s">
        <v>288</v>
      </c>
      <c r="F111" s="183" t="s">
        <v>289</v>
      </c>
      <c r="G111" s="184" t="s">
        <v>259</v>
      </c>
      <c r="H111" s="185">
        <v>0.9</v>
      </c>
      <c r="I111" s="186"/>
      <c r="J111" s="187">
        <f>ROUND(I111*H111,2)</f>
        <v>0</v>
      </c>
      <c r="K111" s="183" t="s">
        <v>203</v>
      </c>
      <c r="L111" s="42"/>
      <c r="M111" s="188" t="s">
        <v>19</v>
      </c>
      <c r="N111" s="189" t="s">
        <v>48</v>
      </c>
      <c r="O111" s="67"/>
      <c r="P111" s="190">
        <f>O111*H111</f>
        <v>0</v>
      </c>
      <c r="Q111" s="190">
        <v>0</v>
      </c>
      <c r="R111" s="190">
        <f>Q111*H111</f>
        <v>0</v>
      </c>
      <c r="S111" s="190">
        <v>0</v>
      </c>
      <c r="T111" s="191">
        <f>S111*H111</f>
        <v>0</v>
      </c>
      <c r="U111" s="37"/>
      <c r="V111" s="37"/>
      <c r="W111" s="37"/>
      <c r="X111" s="37"/>
      <c r="Y111" s="37"/>
      <c r="Z111" s="37"/>
      <c r="AA111" s="37"/>
      <c r="AB111" s="37"/>
      <c r="AC111" s="37"/>
      <c r="AD111" s="37"/>
      <c r="AE111" s="37"/>
      <c r="AR111" s="192" t="s">
        <v>204</v>
      </c>
      <c r="AT111" s="192" t="s">
        <v>199</v>
      </c>
      <c r="AU111" s="192" t="s">
        <v>86</v>
      </c>
      <c r="AY111" s="20" t="s">
        <v>197</v>
      </c>
      <c r="BE111" s="193">
        <f>IF(N111="základní",J111,0)</f>
        <v>0</v>
      </c>
      <c r="BF111" s="193">
        <f>IF(N111="snížená",J111,0)</f>
        <v>0</v>
      </c>
      <c r="BG111" s="193">
        <f>IF(N111="zákl. přenesená",J111,0)</f>
        <v>0</v>
      </c>
      <c r="BH111" s="193">
        <f>IF(N111="sníž. přenesená",J111,0)</f>
        <v>0</v>
      </c>
      <c r="BI111" s="193">
        <f>IF(N111="nulová",J111,0)</f>
        <v>0</v>
      </c>
      <c r="BJ111" s="20" t="s">
        <v>84</v>
      </c>
      <c r="BK111" s="193">
        <f>ROUND(I111*H111,2)</f>
        <v>0</v>
      </c>
      <c r="BL111" s="20" t="s">
        <v>204</v>
      </c>
      <c r="BM111" s="192" t="s">
        <v>1701</v>
      </c>
    </row>
    <row r="112" spans="1:65" s="2" customFormat="1" ht="19.5">
      <c r="A112" s="37"/>
      <c r="B112" s="38"/>
      <c r="C112" s="39"/>
      <c r="D112" s="194" t="s">
        <v>206</v>
      </c>
      <c r="E112" s="39"/>
      <c r="F112" s="195" t="s">
        <v>291</v>
      </c>
      <c r="G112" s="39"/>
      <c r="H112" s="39"/>
      <c r="I112" s="196"/>
      <c r="J112" s="39"/>
      <c r="K112" s="39"/>
      <c r="L112" s="42"/>
      <c r="M112" s="197"/>
      <c r="N112" s="198"/>
      <c r="O112" s="67"/>
      <c r="P112" s="67"/>
      <c r="Q112" s="67"/>
      <c r="R112" s="67"/>
      <c r="S112" s="67"/>
      <c r="T112" s="68"/>
      <c r="U112" s="37"/>
      <c r="V112" s="37"/>
      <c r="W112" s="37"/>
      <c r="X112" s="37"/>
      <c r="Y112" s="37"/>
      <c r="Z112" s="37"/>
      <c r="AA112" s="37"/>
      <c r="AB112" s="37"/>
      <c r="AC112" s="37"/>
      <c r="AD112" s="37"/>
      <c r="AE112" s="37"/>
      <c r="AT112" s="20" t="s">
        <v>206</v>
      </c>
      <c r="AU112" s="20" t="s">
        <v>86</v>
      </c>
    </row>
    <row r="113" spans="1:65" s="2" customFormat="1" ht="11.25">
      <c r="A113" s="37"/>
      <c r="B113" s="38"/>
      <c r="C113" s="39"/>
      <c r="D113" s="199" t="s">
        <v>208</v>
      </c>
      <c r="E113" s="39"/>
      <c r="F113" s="200" t="s">
        <v>292</v>
      </c>
      <c r="G113" s="39"/>
      <c r="H113" s="39"/>
      <c r="I113" s="196"/>
      <c r="J113" s="39"/>
      <c r="K113" s="39"/>
      <c r="L113" s="42"/>
      <c r="M113" s="197"/>
      <c r="N113" s="198"/>
      <c r="O113" s="67"/>
      <c r="P113" s="67"/>
      <c r="Q113" s="67"/>
      <c r="R113" s="67"/>
      <c r="S113" s="67"/>
      <c r="T113" s="68"/>
      <c r="U113" s="37"/>
      <c r="V113" s="37"/>
      <c r="W113" s="37"/>
      <c r="X113" s="37"/>
      <c r="Y113" s="37"/>
      <c r="Z113" s="37"/>
      <c r="AA113" s="37"/>
      <c r="AB113" s="37"/>
      <c r="AC113" s="37"/>
      <c r="AD113" s="37"/>
      <c r="AE113" s="37"/>
      <c r="AT113" s="20" t="s">
        <v>208</v>
      </c>
      <c r="AU113" s="20" t="s">
        <v>86</v>
      </c>
    </row>
    <row r="114" spans="1:65" s="13" customFormat="1" ht="11.25">
      <c r="B114" s="201"/>
      <c r="C114" s="202"/>
      <c r="D114" s="194" t="s">
        <v>210</v>
      </c>
      <c r="E114" s="203" t="s">
        <v>19</v>
      </c>
      <c r="F114" s="204" t="s">
        <v>1702</v>
      </c>
      <c r="G114" s="202"/>
      <c r="H114" s="203" t="s">
        <v>19</v>
      </c>
      <c r="I114" s="205"/>
      <c r="J114" s="202"/>
      <c r="K114" s="202"/>
      <c r="L114" s="206"/>
      <c r="M114" s="207"/>
      <c r="N114" s="208"/>
      <c r="O114" s="208"/>
      <c r="P114" s="208"/>
      <c r="Q114" s="208"/>
      <c r="R114" s="208"/>
      <c r="S114" s="208"/>
      <c r="T114" s="209"/>
      <c r="AT114" s="210" t="s">
        <v>210</v>
      </c>
      <c r="AU114" s="210" t="s">
        <v>86</v>
      </c>
      <c r="AV114" s="13" t="s">
        <v>84</v>
      </c>
      <c r="AW114" s="13" t="s">
        <v>37</v>
      </c>
      <c r="AX114" s="13" t="s">
        <v>77</v>
      </c>
      <c r="AY114" s="210" t="s">
        <v>197</v>
      </c>
    </row>
    <row r="115" spans="1:65" s="13" customFormat="1" ht="11.25">
      <c r="B115" s="201"/>
      <c r="C115" s="202"/>
      <c r="D115" s="194" t="s">
        <v>210</v>
      </c>
      <c r="E115" s="203" t="s">
        <v>19</v>
      </c>
      <c r="F115" s="204" t="s">
        <v>1696</v>
      </c>
      <c r="G115" s="202"/>
      <c r="H115" s="203" t="s">
        <v>19</v>
      </c>
      <c r="I115" s="205"/>
      <c r="J115" s="202"/>
      <c r="K115" s="202"/>
      <c r="L115" s="206"/>
      <c r="M115" s="207"/>
      <c r="N115" s="208"/>
      <c r="O115" s="208"/>
      <c r="P115" s="208"/>
      <c r="Q115" s="208"/>
      <c r="R115" s="208"/>
      <c r="S115" s="208"/>
      <c r="T115" s="209"/>
      <c r="AT115" s="210" t="s">
        <v>210</v>
      </c>
      <c r="AU115" s="210" t="s">
        <v>86</v>
      </c>
      <c r="AV115" s="13" t="s">
        <v>84</v>
      </c>
      <c r="AW115" s="13" t="s">
        <v>37</v>
      </c>
      <c r="AX115" s="13" t="s">
        <v>77</v>
      </c>
      <c r="AY115" s="210" t="s">
        <v>197</v>
      </c>
    </row>
    <row r="116" spans="1:65" s="14" customFormat="1" ht="11.25">
      <c r="B116" s="211"/>
      <c r="C116" s="212"/>
      <c r="D116" s="194" t="s">
        <v>210</v>
      </c>
      <c r="E116" s="213" t="s">
        <v>19</v>
      </c>
      <c r="F116" s="214" t="s">
        <v>1703</v>
      </c>
      <c r="G116" s="212"/>
      <c r="H116" s="215">
        <v>0.9</v>
      </c>
      <c r="I116" s="216"/>
      <c r="J116" s="212"/>
      <c r="K116" s="212"/>
      <c r="L116" s="217"/>
      <c r="M116" s="218"/>
      <c r="N116" s="219"/>
      <c r="O116" s="219"/>
      <c r="P116" s="219"/>
      <c r="Q116" s="219"/>
      <c r="R116" s="219"/>
      <c r="S116" s="219"/>
      <c r="T116" s="220"/>
      <c r="AT116" s="221" t="s">
        <v>210</v>
      </c>
      <c r="AU116" s="221" t="s">
        <v>86</v>
      </c>
      <c r="AV116" s="14" t="s">
        <v>86</v>
      </c>
      <c r="AW116" s="14" t="s">
        <v>37</v>
      </c>
      <c r="AX116" s="14" t="s">
        <v>84</v>
      </c>
      <c r="AY116" s="221" t="s">
        <v>197</v>
      </c>
    </row>
    <row r="117" spans="1:65" s="12" customFormat="1" ht="22.9" customHeight="1">
      <c r="B117" s="165"/>
      <c r="C117" s="166"/>
      <c r="D117" s="167" t="s">
        <v>76</v>
      </c>
      <c r="E117" s="179" t="s">
        <v>347</v>
      </c>
      <c r="F117" s="179" t="s">
        <v>523</v>
      </c>
      <c r="G117" s="166"/>
      <c r="H117" s="166"/>
      <c r="I117" s="169"/>
      <c r="J117" s="180">
        <f>BK117</f>
        <v>0</v>
      </c>
      <c r="K117" s="166"/>
      <c r="L117" s="171"/>
      <c r="M117" s="172"/>
      <c r="N117" s="173"/>
      <c r="O117" s="173"/>
      <c r="P117" s="174">
        <f>SUM(P118:P234)</f>
        <v>0</v>
      </c>
      <c r="Q117" s="173"/>
      <c r="R117" s="174">
        <f>SUM(R118:R234)</f>
        <v>0.35424</v>
      </c>
      <c r="S117" s="173"/>
      <c r="T117" s="175">
        <f>SUM(T118:T234)</f>
        <v>0</v>
      </c>
      <c r="AR117" s="176" t="s">
        <v>84</v>
      </c>
      <c r="AT117" s="177" t="s">
        <v>76</v>
      </c>
      <c r="AU117" s="177" t="s">
        <v>84</v>
      </c>
      <c r="AY117" s="176" t="s">
        <v>197</v>
      </c>
      <c r="BK117" s="178">
        <f>SUM(BK118:BK234)</f>
        <v>0</v>
      </c>
    </row>
    <row r="118" spans="1:65" s="2" customFormat="1" ht="37.9" customHeight="1">
      <c r="A118" s="37"/>
      <c r="B118" s="38"/>
      <c r="C118" s="181" t="s">
        <v>237</v>
      </c>
      <c r="D118" s="181" t="s">
        <v>199</v>
      </c>
      <c r="E118" s="182" t="s">
        <v>1704</v>
      </c>
      <c r="F118" s="183" t="s">
        <v>1705</v>
      </c>
      <c r="G118" s="184" t="s">
        <v>884</v>
      </c>
      <c r="H118" s="185">
        <v>4</v>
      </c>
      <c r="I118" s="186"/>
      <c r="J118" s="187">
        <f>ROUND(I118*H118,2)</f>
        <v>0</v>
      </c>
      <c r="K118" s="183" t="s">
        <v>203</v>
      </c>
      <c r="L118" s="42"/>
      <c r="M118" s="188" t="s">
        <v>19</v>
      </c>
      <c r="N118" s="189" t="s">
        <v>48</v>
      </c>
      <c r="O118" s="67"/>
      <c r="P118" s="190">
        <f>O118*H118</f>
        <v>0</v>
      </c>
      <c r="Q118" s="190">
        <v>0</v>
      </c>
      <c r="R118" s="190">
        <f>Q118*H118</f>
        <v>0</v>
      </c>
      <c r="S118" s="190">
        <v>0</v>
      </c>
      <c r="T118" s="191">
        <f>S118*H118</f>
        <v>0</v>
      </c>
      <c r="U118" s="37"/>
      <c r="V118" s="37"/>
      <c r="W118" s="37"/>
      <c r="X118" s="37"/>
      <c r="Y118" s="37"/>
      <c r="Z118" s="37"/>
      <c r="AA118" s="37"/>
      <c r="AB118" s="37"/>
      <c r="AC118" s="37"/>
      <c r="AD118" s="37"/>
      <c r="AE118" s="37"/>
      <c r="AR118" s="192" t="s">
        <v>204</v>
      </c>
      <c r="AT118" s="192" t="s">
        <v>199</v>
      </c>
      <c r="AU118" s="192" t="s">
        <v>86</v>
      </c>
      <c r="AY118" s="20" t="s">
        <v>197</v>
      </c>
      <c r="BE118" s="193">
        <f>IF(N118="základní",J118,0)</f>
        <v>0</v>
      </c>
      <c r="BF118" s="193">
        <f>IF(N118="snížená",J118,0)</f>
        <v>0</v>
      </c>
      <c r="BG118" s="193">
        <f>IF(N118="zákl. přenesená",J118,0)</f>
        <v>0</v>
      </c>
      <c r="BH118" s="193">
        <f>IF(N118="sníž. přenesená",J118,0)</f>
        <v>0</v>
      </c>
      <c r="BI118" s="193">
        <f>IF(N118="nulová",J118,0)</f>
        <v>0</v>
      </c>
      <c r="BJ118" s="20" t="s">
        <v>84</v>
      </c>
      <c r="BK118" s="193">
        <f>ROUND(I118*H118,2)</f>
        <v>0</v>
      </c>
      <c r="BL118" s="20" t="s">
        <v>204</v>
      </c>
      <c r="BM118" s="192" t="s">
        <v>1706</v>
      </c>
    </row>
    <row r="119" spans="1:65" s="2" customFormat="1" ht="29.25">
      <c r="A119" s="37"/>
      <c r="B119" s="38"/>
      <c r="C119" s="39"/>
      <c r="D119" s="194" t="s">
        <v>206</v>
      </c>
      <c r="E119" s="39"/>
      <c r="F119" s="195" t="s">
        <v>1707</v>
      </c>
      <c r="G119" s="39"/>
      <c r="H119" s="39"/>
      <c r="I119" s="196"/>
      <c r="J119" s="39"/>
      <c r="K119" s="39"/>
      <c r="L119" s="42"/>
      <c r="M119" s="197"/>
      <c r="N119" s="198"/>
      <c r="O119" s="67"/>
      <c r="P119" s="67"/>
      <c r="Q119" s="67"/>
      <c r="R119" s="67"/>
      <c r="S119" s="67"/>
      <c r="T119" s="68"/>
      <c r="U119" s="37"/>
      <c r="V119" s="37"/>
      <c r="W119" s="37"/>
      <c r="X119" s="37"/>
      <c r="Y119" s="37"/>
      <c r="Z119" s="37"/>
      <c r="AA119" s="37"/>
      <c r="AB119" s="37"/>
      <c r="AC119" s="37"/>
      <c r="AD119" s="37"/>
      <c r="AE119" s="37"/>
      <c r="AT119" s="20" t="s">
        <v>206</v>
      </c>
      <c r="AU119" s="20" t="s">
        <v>86</v>
      </c>
    </row>
    <row r="120" spans="1:65" s="2" customFormat="1" ht="11.25">
      <c r="A120" s="37"/>
      <c r="B120" s="38"/>
      <c r="C120" s="39"/>
      <c r="D120" s="199" t="s">
        <v>208</v>
      </c>
      <c r="E120" s="39"/>
      <c r="F120" s="200" t="s">
        <v>1708</v>
      </c>
      <c r="G120" s="39"/>
      <c r="H120" s="39"/>
      <c r="I120" s="196"/>
      <c r="J120" s="39"/>
      <c r="K120" s="39"/>
      <c r="L120" s="42"/>
      <c r="M120" s="197"/>
      <c r="N120" s="198"/>
      <c r="O120" s="67"/>
      <c r="P120" s="67"/>
      <c r="Q120" s="67"/>
      <c r="R120" s="67"/>
      <c r="S120" s="67"/>
      <c r="T120" s="68"/>
      <c r="U120" s="37"/>
      <c r="V120" s="37"/>
      <c r="W120" s="37"/>
      <c r="X120" s="37"/>
      <c r="Y120" s="37"/>
      <c r="Z120" s="37"/>
      <c r="AA120" s="37"/>
      <c r="AB120" s="37"/>
      <c r="AC120" s="37"/>
      <c r="AD120" s="37"/>
      <c r="AE120" s="37"/>
      <c r="AT120" s="20" t="s">
        <v>208</v>
      </c>
      <c r="AU120" s="20" t="s">
        <v>86</v>
      </c>
    </row>
    <row r="121" spans="1:65" s="13" customFormat="1" ht="22.5">
      <c r="B121" s="201"/>
      <c r="C121" s="202"/>
      <c r="D121" s="194" t="s">
        <v>210</v>
      </c>
      <c r="E121" s="203" t="s">
        <v>19</v>
      </c>
      <c r="F121" s="204" t="s">
        <v>1709</v>
      </c>
      <c r="G121" s="202"/>
      <c r="H121" s="203" t="s">
        <v>19</v>
      </c>
      <c r="I121" s="205"/>
      <c r="J121" s="202"/>
      <c r="K121" s="202"/>
      <c r="L121" s="206"/>
      <c r="M121" s="207"/>
      <c r="N121" s="208"/>
      <c r="O121" s="208"/>
      <c r="P121" s="208"/>
      <c r="Q121" s="208"/>
      <c r="R121" s="208"/>
      <c r="S121" s="208"/>
      <c r="T121" s="209"/>
      <c r="AT121" s="210" t="s">
        <v>210</v>
      </c>
      <c r="AU121" s="210" t="s">
        <v>86</v>
      </c>
      <c r="AV121" s="13" t="s">
        <v>84</v>
      </c>
      <c r="AW121" s="13" t="s">
        <v>37</v>
      </c>
      <c r="AX121" s="13" t="s">
        <v>77</v>
      </c>
      <c r="AY121" s="210" t="s">
        <v>197</v>
      </c>
    </row>
    <row r="122" spans="1:65" s="14" customFormat="1" ht="11.25">
      <c r="B122" s="211"/>
      <c r="C122" s="212"/>
      <c r="D122" s="194" t="s">
        <v>210</v>
      </c>
      <c r="E122" s="213" t="s">
        <v>19</v>
      </c>
      <c r="F122" s="214" t="s">
        <v>204</v>
      </c>
      <c r="G122" s="212"/>
      <c r="H122" s="215">
        <v>4</v>
      </c>
      <c r="I122" s="216"/>
      <c r="J122" s="212"/>
      <c r="K122" s="212"/>
      <c r="L122" s="217"/>
      <c r="M122" s="218"/>
      <c r="N122" s="219"/>
      <c r="O122" s="219"/>
      <c r="P122" s="219"/>
      <c r="Q122" s="219"/>
      <c r="R122" s="219"/>
      <c r="S122" s="219"/>
      <c r="T122" s="220"/>
      <c r="AT122" s="221" t="s">
        <v>210</v>
      </c>
      <c r="AU122" s="221" t="s">
        <v>86</v>
      </c>
      <c r="AV122" s="14" t="s">
        <v>86</v>
      </c>
      <c r="AW122" s="14" t="s">
        <v>37</v>
      </c>
      <c r="AX122" s="14" t="s">
        <v>84</v>
      </c>
      <c r="AY122" s="221" t="s">
        <v>197</v>
      </c>
    </row>
    <row r="123" spans="1:65" s="2" customFormat="1" ht="24.2" customHeight="1">
      <c r="A123" s="37"/>
      <c r="B123" s="38"/>
      <c r="C123" s="181" t="s">
        <v>246</v>
      </c>
      <c r="D123" s="181" t="s">
        <v>199</v>
      </c>
      <c r="E123" s="182" t="s">
        <v>1710</v>
      </c>
      <c r="F123" s="183" t="s">
        <v>1711</v>
      </c>
      <c r="G123" s="184" t="s">
        <v>884</v>
      </c>
      <c r="H123" s="185">
        <v>4</v>
      </c>
      <c r="I123" s="186"/>
      <c r="J123" s="187">
        <f>ROUND(I123*H123,2)</f>
        <v>0</v>
      </c>
      <c r="K123" s="183" t="s">
        <v>203</v>
      </c>
      <c r="L123" s="42"/>
      <c r="M123" s="188" t="s">
        <v>19</v>
      </c>
      <c r="N123" s="189" t="s">
        <v>48</v>
      </c>
      <c r="O123" s="67"/>
      <c r="P123" s="190">
        <f>O123*H123</f>
        <v>0</v>
      </c>
      <c r="Q123" s="190">
        <v>0</v>
      </c>
      <c r="R123" s="190">
        <f>Q123*H123</f>
        <v>0</v>
      </c>
      <c r="S123" s="190">
        <v>0</v>
      </c>
      <c r="T123" s="191">
        <f>S123*H123</f>
        <v>0</v>
      </c>
      <c r="U123" s="37"/>
      <c r="V123" s="37"/>
      <c r="W123" s="37"/>
      <c r="X123" s="37"/>
      <c r="Y123" s="37"/>
      <c r="Z123" s="37"/>
      <c r="AA123" s="37"/>
      <c r="AB123" s="37"/>
      <c r="AC123" s="37"/>
      <c r="AD123" s="37"/>
      <c r="AE123" s="37"/>
      <c r="AR123" s="192" t="s">
        <v>204</v>
      </c>
      <c r="AT123" s="192" t="s">
        <v>199</v>
      </c>
      <c r="AU123" s="192" t="s">
        <v>86</v>
      </c>
      <c r="AY123" s="20" t="s">
        <v>197</v>
      </c>
      <c r="BE123" s="193">
        <f>IF(N123="základní",J123,0)</f>
        <v>0</v>
      </c>
      <c r="BF123" s="193">
        <f>IF(N123="snížená",J123,0)</f>
        <v>0</v>
      </c>
      <c r="BG123" s="193">
        <f>IF(N123="zákl. přenesená",J123,0)</f>
        <v>0</v>
      </c>
      <c r="BH123" s="193">
        <f>IF(N123="sníž. přenesená",J123,0)</f>
        <v>0</v>
      </c>
      <c r="BI123" s="193">
        <f>IF(N123="nulová",J123,0)</f>
        <v>0</v>
      </c>
      <c r="BJ123" s="20" t="s">
        <v>84</v>
      </c>
      <c r="BK123" s="193">
        <f>ROUND(I123*H123,2)</f>
        <v>0</v>
      </c>
      <c r="BL123" s="20" t="s">
        <v>204</v>
      </c>
      <c r="BM123" s="192" t="s">
        <v>1712</v>
      </c>
    </row>
    <row r="124" spans="1:65" s="2" customFormat="1" ht="19.5">
      <c r="A124" s="37"/>
      <c r="B124" s="38"/>
      <c r="C124" s="39"/>
      <c r="D124" s="194" t="s">
        <v>206</v>
      </c>
      <c r="E124" s="39"/>
      <c r="F124" s="195" t="s">
        <v>1713</v>
      </c>
      <c r="G124" s="39"/>
      <c r="H124" s="39"/>
      <c r="I124" s="196"/>
      <c r="J124" s="39"/>
      <c r="K124" s="39"/>
      <c r="L124" s="42"/>
      <c r="M124" s="197"/>
      <c r="N124" s="198"/>
      <c r="O124" s="67"/>
      <c r="P124" s="67"/>
      <c r="Q124" s="67"/>
      <c r="R124" s="67"/>
      <c r="S124" s="67"/>
      <c r="T124" s="68"/>
      <c r="U124" s="37"/>
      <c r="V124" s="37"/>
      <c r="W124" s="37"/>
      <c r="X124" s="37"/>
      <c r="Y124" s="37"/>
      <c r="Z124" s="37"/>
      <c r="AA124" s="37"/>
      <c r="AB124" s="37"/>
      <c r="AC124" s="37"/>
      <c r="AD124" s="37"/>
      <c r="AE124" s="37"/>
      <c r="AT124" s="20" t="s">
        <v>206</v>
      </c>
      <c r="AU124" s="20" t="s">
        <v>86</v>
      </c>
    </row>
    <row r="125" spans="1:65" s="2" customFormat="1" ht="11.25">
      <c r="A125" s="37"/>
      <c r="B125" s="38"/>
      <c r="C125" s="39"/>
      <c r="D125" s="199" t="s">
        <v>208</v>
      </c>
      <c r="E125" s="39"/>
      <c r="F125" s="200" t="s">
        <v>1714</v>
      </c>
      <c r="G125" s="39"/>
      <c r="H125" s="39"/>
      <c r="I125" s="196"/>
      <c r="J125" s="39"/>
      <c r="K125" s="39"/>
      <c r="L125" s="42"/>
      <c r="M125" s="197"/>
      <c r="N125" s="198"/>
      <c r="O125" s="67"/>
      <c r="P125" s="67"/>
      <c r="Q125" s="67"/>
      <c r="R125" s="67"/>
      <c r="S125" s="67"/>
      <c r="T125" s="68"/>
      <c r="U125" s="37"/>
      <c r="V125" s="37"/>
      <c r="W125" s="37"/>
      <c r="X125" s="37"/>
      <c r="Y125" s="37"/>
      <c r="Z125" s="37"/>
      <c r="AA125" s="37"/>
      <c r="AB125" s="37"/>
      <c r="AC125" s="37"/>
      <c r="AD125" s="37"/>
      <c r="AE125" s="37"/>
      <c r="AT125" s="20" t="s">
        <v>208</v>
      </c>
      <c r="AU125" s="20" t="s">
        <v>86</v>
      </c>
    </row>
    <row r="126" spans="1:65" s="13" customFormat="1" ht="11.25">
      <c r="B126" s="201"/>
      <c r="C126" s="202"/>
      <c r="D126" s="194" t="s">
        <v>210</v>
      </c>
      <c r="E126" s="203" t="s">
        <v>19</v>
      </c>
      <c r="F126" s="204" t="s">
        <v>1715</v>
      </c>
      <c r="G126" s="202"/>
      <c r="H126" s="203" t="s">
        <v>19</v>
      </c>
      <c r="I126" s="205"/>
      <c r="J126" s="202"/>
      <c r="K126" s="202"/>
      <c r="L126" s="206"/>
      <c r="M126" s="207"/>
      <c r="N126" s="208"/>
      <c r="O126" s="208"/>
      <c r="P126" s="208"/>
      <c r="Q126" s="208"/>
      <c r="R126" s="208"/>
      <c r="S126" s="208"/>
      <c r="T126" s="209"/>
      <c r="AT126" s="210" t="s">
        <v>210</v>
      </c>
      <c r="AU126" s="210" t="s">
        <v>86</v>
      </c>
      <c r="AV126" s="13" t="s">
        <v>84</v>
      </c>
      <c r="AW126" s="13" t="s">
        <v>37</v>
      </c>
      <c r="AX126" s="13" t="s">
        <v>77</v>
      </c>
      <c r="AY126" s="210" t="s">
        <v>197</v>
      </c>
    </row>
    <row r="127" spans="1:65" s="14" customFormat="1" ht="11.25">
      <c r="B127" s="211"/>
      <c r="C127" s="212"/>
      <c r="D127" s="194" t="s">
        <v>210</v>
      </c>
      <c r="E127" s="213" t="s">
        <v>19</v>
      </c>
      <c r="F127" s="214" t="s">
        <v>1716</v>
      </c>
      <c r="G127" s="212"/>
      <c r="H127" s="215">
        <v>4</v>
      </c>
      <c r="I127" s="216"/>
      <c r="J127" s="212"/>
      <c r="K127" s="212"/>
      <c r="L127" s="217"/>
      <c r="M127" s="218"/>
      <c r="N127" s="219"/>
      <c r="O127" s="219"/>
      <c r="P127" s="219"/>
      <c r="Q127" s="219"/>
      <c r="R127" s="219"/>
      <c r="S127" s="219"/>
      <c r="T127" s="220"/>
      <c r="AT127" s="221" t="s">
        <v>210</v>
      </c>
      <c r="AU127" s="221" t="s">
        <v>86</v>
      </c>
      <c r="AV127" s="14" t="s">
        <v>86</v>
      </c>
      <c r="AW127" s="14" t="s">
        <v>37</v>
      </c>
      <c r="AX127" s="14" t="s">
        <v>84</v>
      </c>
      <c r="AY127" s="221" t="s">
        <v>197</v>
      </c>
    </row>
    <row r="128" spans="1:65" s="2" customFormat="1" ht="16.5" customHeight="1">
      <c r="A128" s="37"/>
      <c r="B128" s="38"/>
      <c r="C128" s="237" t="s">
        <v>256</v>
      </c>
      <c r="D128" s="237" t="s">
        <v>452</v>
      </c>
      <c r="E128" s="238" t="s">
        <v>1717</v>
      </c>
      <c r="F128" s="239" t="s">
        <v>1718</v>
      </c>
      <c r="G128" s="240" t="s">
        <v>259</v>
      </c>
      <c r="H128" s="241">
        <v>0.9</v>
      </c>
      <c r="I128" s="242"/>
      <c r="J128" s="243">
        <f>ROUND(I128*H128,2)</f>
        <v>0</v>
      </c>
      <c r="K128" s="239" t="s">
        <v>203</v>
      </c>
      <c r="L128" s="244"/>
      <c r="M128" s="245" t="s">
        <v>19</v>
      </c>
      <c r="N128" s="246" t="s">
        <v>48</v>
      </c>
      <c r="O128" s="67"/>
      <c r="P128" s="190">
        <f>O128*H128</f>
        <v>0</v>
      </c>
      <c r="Q128" s="190">
        <v>0.22</v>
      </c>
      <c r="R128" s="190">
        <f>Q128*H128</f>
        <v>0.19800000000000001</v>
      </c>
      <c r="S128" s="190">
        <v>0</v>
      </c>
      <c r="T128" s="191">
        <f>S128*H128</f>
        <v>0</v>
      </c>
      <c r="U128" s="37"/>
      <c r="V128" s="37"/>
      <c r="W128" s="37"/>
      <c r="X128" s="37"/>
      <c r="Y128" s="37"/>
      <c r="Z128" s="37"/>
      <c r="AA128" s="37"/>
      <c r="AB128" s="37"/>
      <c r="AC128" s="37"/>
      <c r="AD128" s="37"/>
      <c r="AE128" s="37"/>
      <c r="AR128" s="192" t="s">
        <v>265</v>
      </c>
      <c r="AT128" s="192" t="s">
        <v>452</v>
      </c>
      <c r="AU128" s="192" t="s">
        <v>86</v>
      </c>
      <c r="AY128" s="20" t="s">
        <v>197</v>
      </c>
      <c r="BE128" s="193">
        <f>IF(N128="základní",J128,0)</f>
        <v>0</v>
      </c>
      <c r="BF128" s="193">
        <f>IF(N128="snížená",J128,0)</f>
        <v>0</v>
      </c>
      <c r="BG128" s="193">
        <f>IF(N128="zákl. přenesená",J128,0)</f>
        <v>0</v>
      </c>
      <c r="BH128" s="193">
        <f>IF(N128="sníž. přenesená",J128,0)</f>
        <v>0</v>
      </c>
      <c r="BI128" s="193">
        <f>IF(N128="nulová",J128,0)</f>
        <v>0</v>
      </c>
      <c r="BJ128" s="20" t="s">
        <v>84</v>
      </c>
      <c r="BK128" s="193">
        <f>ROUND(I128*H128,2)</f>
        <v>0</v>
      </c>
      <c r="BL128" s="20" t="s">
        <v>204</v>
      </c>
      <c r="BM128" s="192" t="s">
        <v>1719</v>
      </c>
    </row>
    <row r="129" spans="1:65" s="2" customFormat="1" ht="11.25">
      <c r="A129" s="37"/>
      <c r="B129" s="38"/>
      <c r="C129" s="39"/>
      <c r="D129" s="194" t="s">
        <v>206</v>
      </c>
      <c r="E129" s="39"/>
      <c r="F129" s="195" t="s">
        <v>1718</v>
      </c>
      <c r="G129" s="39"/>
      <c r="H129" s="39"/>
      <c r="I129" s="196"/>
      <c r="J129" s="39"/>
      <c r="K129" s="39"/>
      <c r="L129" s="42"/>
      <c r="M129" s="197"/>
      <c r="N129" s="198"/>
      <c r="O129" s="67"/>
      <c r="P129" s="67"/>
      <c r="Q129" s="67"/>
      <c r="R129" s="67"/>
      <c r="S129" s="67"/>
      <c r="T129" s="68"/>
      <c r="U129" s="37"/>
      <c r="V129" s="37"/>
      <c r="W129" s="37"/>
      <c r="X129" s="37"/>
      <c r="Y129" s="37"/>
      <c r="Z129" s="37"/>
      <c r="AA129" s="37"/>
      <c r="AB129" s="37"/>
      <c r="AC129" s="37"/>
      <c r="AD129" s="37"/>
      <c r="AE129" s="37"/>
      <c r="AT129" s="20" t="s">
        <v>206</v>
      </c>
      <c r="AU129" s="20" t="s">
        <v>86</v>
      </c>
    </row>
    <row r="130" spans="1:65" s="13" customFormat="1" ht="11.25">
      <c r="B130" s="201"/>
      <c r="C130" s="202"/>
      <c r="D130" s="194" t="s">
        <v>210</v>
      </c>
      <c r="E130" s="203" t="s">
        <v>19</v>
      </c>
      <c r="F130" s="204" t="s">
        <v>1720</v>
      </c>
      <c r="G130" s="202"/>
      <c r="H130" s="203" t="s">
        <v>19</v>
      </c>
      <c r="I130" s="205"/>
      <c r="J130" s="202"/>
      <c r="K130" s="202"/>
      <c r="L130" s="206"/>
      <c r="M130" s="207"/>
      <c r="N130" s="208"/>
      <c r="O130" s="208"/>
      <c r="P130" s="208"/>
      <c r="Q130" s="208"/>
      <c r="R130" s="208"/>
      <c r="S130" s="208"/>
      <c r="T130" s="209"/>
      <c r="AT130" s="210" t="s">
        <v>210</v>
      </c>
      <c r="AU130" s="210" t="s">
        <v>86</v>
      </c>
      <c r="AV130" s="13" t="s">
        <v>84</v>
      </c>
      <c r="AW130" s="13" t="s">
        <v>37</v>
      </c>
      <c r="AX130" s="13" t="s">
        <v>77</v>
      </c>
      <c r="AY130" s="210" t="s">
        <v>197</v>
      </c>
    </row>
    <row r="131" spans="1:65" s="14" customFormat="1" ht="11.25">
      <c r="B131" s="211"/>
      <c r="C131" s="212"/>
      <c r="D131" s="194" t="s">
        <v>210</v>
      </c>
      <c r="E131" s="213" t="s">
        <v>19</v>
      </c>
      <c r="F131" s="214" t="s">
        <v>1721</v>
      </c>
      <c r="G131" s="212"/>
      <c r="H131" s="215">
        <v>0.9</v>
      </c>
      <c r="I131" s="216"/>
      <c r="J131" s="212"/>
      <c r="K131" s="212"/>
      <c r="L131" s="217"/>
      <c r="M131" s="218"/>
      <c r="N131" s="219"/>
      <c r="O131" s="219"/>
      <c r="P131" s="219"/>
      <c r="Q131" s="219"/>
      <c r="R131" s="219"/>
      <c r="S131" s="219"/>
      <c r="T131" s="220"/>
      <c r="AT131" s="221" t="s">
        <v>210</v>
      </c>
      <c r="AU131" s="221" t="s">
        <v>86</v>
      </c>
      <c r="AV131" s="14" t="s">
        <v>86</v>
      </c>
      <c r="AW131" s="14" t="s">
        <v>37</v>
      </c>
      <c r="AX131" s="14" t="s">
        <v>84</v>
      </c>
      <c r="AY131" s="221" t="s">
        <v>197</v>
      </c>
    </row>
    <row r="132" spans="1:65" s="2" customFormat="1" ht="33" customHeight="1">
      <c r="A132" s="37"/>
      <c r="B132" s="38"/>
      <c r="C132" s="181" t="s">
        <v>265</v>
      </c>
      <c r="D132" s="181" t="s">
        <v>199</v>
      </c>
      <c r="E132" s="182" t="s">
        <v>1722</v>
      </c>
      <c r="F132" s="183" t="s">
        <v>1723</v>
      </c>
      <c r="G132" s="184" t="s">
        <v>884</v>
      </c>
      <c r="H132" s="185">
        <v>4</v>
      </c>
      <c r="I132" s="186"/>
      <c r="J132" s="187">
        <f>ROUND(I132*H132,2)</f>
        <v>0</v>
      </c>
      <c r="K132" s="183" t="s">
        <v>203</v>
      </c>
      <c r="L132" s="42"/>
      <c r="M132" s="188" t="s">
        <v>19</v>
      </c>
      <c r="N132" s="189" t="s">
        <v>48</v>
      </c>
      <c r="O132" s="67"/>
      <c r="P132" s="190">
        <f>O132*H132</f>
        <v>0</v>
      </c>
      <c r="Q132" s="190">
        <v>6.0000000000000002E-5</v>
      </c>
      <c r="R132" s="190">
        <f>Q132*H132</f>
        <v>2.4000000000000001E-4</v>
      </c>
      <c r="S132" s="190">
        <v>0</v>
      </c>
      <c r="T132" s="191">
        <f>S132*H132</f>
        <v>0</v>
      </c>
      <c r="U132" s="37"/>
      <c r="V132" s="37"/>
      <c r="W132" s="37"/>
      <c r="X132" s="37"/>
      <c r="Y132" s="37"/>
      <c r="Z132" s="37"/>
      <c r="AA132" s="37"/>
      <c r="AB132" s="37"/>
      <c r="AC132" s="37"/>
      <c r="AD132" s="37"/>
      <c r="AE132" s="37"/>
      <c r="AR132" s="192" t="s">
        <v>204</v>
      </c>
      <c r="AT132" s="192" t="s">
        <v>199</v>
      </c>
      <c r="AU132" s="192" t="s">
        <v>86</v>
      </c>
      <c r="AY132" s="20" t="s">
        <v>197</v>
      </c>
      <c r="BE132" s="193">
        <f>IF(N132="základní",J132,0)</f>
        <v>0</v>
      </c>
      <c r="BF132" s="193">
        <f>IF(N132="snížená",J132,0)</f>
        <v>0</v>
      </c>
      <c r="BG132" s="193">
        <f>IF(N132="zákl. přenesená",J132,0)</f>
        <v>0</v>
      </c>
      <c r="BH132" s="193">
        <f>IF(N132="sníž. přenesená",J132,0)</f>
        <v>0</v>
      </c>
      <c r="BI132" s="193">
        <f>IF(N132="nulová",J132,0)</f>
        <v>0</v>
      </c>
      <c r="BJ132" s="20" t="s">
        <v>84</v>
      </c>
      <c r="BK132" s="193">
        <f>ROUND(I132*H132,2)</f>
        <v>0</v>
      </c>
      <c r="BL132" s="20" t="s">
        <v>204</v>
      </c>
      <c r="BM132" s="192" t="s">
        <v>1724</v>
      </c>
    </row>
    <row r="133" spans="1:65" s="2" customFormat="1" ht="19.5">
      <c r="A133" s="37"/>
      <c r="B133" s="38"/>
      <c r="C133" s="39"/>
      <c r="D133" s="194" t="s">
        <v>206</v>
      </c>
      <c r="E133" s="39"/>
      <c r="F133" s="195" t="s">
        <v>1725</v>
      </c>
      <c r="G133" s="39"/>
      <c r="H133" s="39"/>
      <c r="I133" s="196"/>
      <c r="J133" s="39"/>
      <c r="K133" s="39"/>
      <c r="L133" s="42"/>
      <c r="M133" s="197"/>
      <c r="N133" s="198"/>
      <c r="O133" s="67"/>
      <c r="P133" s="67"/>
      <c r="Q133" s="67"/>
      <c r="R133" s="67"/>
      <c r="S133" s="67"/>
      <c r="T133" s="68"/>
      <c r="U133" s="37"/>
      <c r="V133" s="37"/>
      <c r="W133" s="37"/>
      <c r="X133" s="37"/>
      <c r="Y133" s="37"/>
      <c r="Z133" s="37"/>
      <c r="AA133" s="37"/>
      <c r="AB133" s="37"/>
      <c r="AC133" s="37"/>
      <c r="AD133" s="37"/>
      <c r="AE133" s="37"/>
      <c r="AT133" s="20" t="s">
        <v>206</v>
      </c>
      <c r="AU133" s="20" t="s">
        <v>86</v>
      </c>
    </row>
    <row r="134" spans="1:65" s="2" customFormat="1" ht="11.25">
      <c r="A134" s="37"/>
      <c r="B134" s="38"/>
      <c r="C134" s="39"/>
      <c r="D134" s="199" t="s">
        <v>208</v>
      </c>
      <c r="E134" s="39"/>
      <c r="F134" s="200" t="s">
        <v>1726</v>
      </c>
      <c r="G134" s="39"/>
      <c r="H134" s="39"/>
      <c r="I134" s="196"/>
      <c r="J134" s="39"/>
      <c r="K134" s="39"/>
      <c r="L134" s="42"/>
      <c r="M134" s="197"/>
      <c r="N134" s="198"/>
      <c r="O134" s="67"/>
      <c r="P134" s="67"/>
      <c r="Q134" s="67"/>
      <c r="R134" s="67"/>
      <c r="S134" s="67"/>
      <c r="T134" s="68"/>
      <c r="U134" s="37"/>
      <c r="V134" s="37"/>
      <c r="W134" s="37"/>
      <c r="X134" s="37"/>
      <c r="Y134" s="37"/>
      <c r="Z134" s="37"/>
      <c r="AA134" s="37"/>
      <c r="AB134" s="37"/>
      <c r="AC134" s="37"/>
      <c r="AD134" s="37"/>
      <c r="AE134" s="37"/>
      <c r="AT134" s="20" t="s">
        <v>208</v>
      </c>
      <c r="AU134" s="20" t="s">
        <v>86</v>
      </c>
    </row>
    <row r="135" spans="1:65" s="13" customFormat="1" ht="22.5">
      <c r="B135" s="201"/>
      <c r="C135" s="202"/>
      <c r="D135" s="194" t="s">
        <v>210</v>
      </c>
      <c r="E135" s="203" t="s">
        <v>19</v>
      </c>
      <c r="F135" s="204" t="s">
        <v>1727</v>
      </c>
      <c r="G135" s="202"/>
      <c r="H135" s="203" t="s">
        <v>19</v>
      </c>
      <c r="I135" s="205"/>
      <c r="J135" s="202"/>
      <c r="K135" s="202"/>
      <c r="L135" s="206"/>
      <c r="M135" s="207"/>
      <c r="N135" s="208"/>
      <c r="O135" s="208"/>
      <c r="P135" s="208"/>
      <c r="Q135" s="208"/>
      <c r="R135" s="208"/>
      <c r="S135" s="208"/>
      <c r="T135" s="209"/>
      <c r="AT135" s="210" t="s">
        <v>210</v>
      </c>
      <c r="AU135" s="210" t="s">
        <v>86</v>
      </c>
      <c r="AV135" s="13" t="s">
        <v>84</v>
      </c>
      <c r="AW135" s="13" t="s">
        <v>37</v>
      </c>
      <c r="AX135" s="13" t="s">
        <v>77</v>
      </c>
      <c r="AY135" s="210" t="s">
        <v>197</v>
      </c>
    </row>
    <row r="136" spans="1:65" s="14" customFormat="1" ht="11.25">
      <c r="B136" s="211"/>
      <c r="C136" s="212"/>
      <c r="D136" s="194" t="s">
        <v>210</v>
      </c>
      <c r="E136" s="213" t="s">
        <v>19</v>
      </c>
      <c r="F136" s="214" t="s">
        <v>204</v>
      </c>
      <c r="G136" s="212"/>
      <c r="H136" s="215">
        <v>4</v>
      </c>
      <c r="I136" s="216"/>
      <c r="J136" s="212"/>
      <c r="K136" s="212"/>
      <c r="L136" s="217"/>
      <c r="M136" s="218"/>
      <c r="N136" s="219"/>
      <c r="O136" s="219"/>
      <c r="P136" s="219"/>
      <c r="Q136" s="219"/>
      <c r="R136" s="219"/>
      <c r="S136" s="219"/>
      <c r="T136" s="220"/>
      <c r="AT136" s="221" t="s">
        <v>210</v>
      </c>
      <c r="AU136" s="221" t="s">
        <v>86</v>
      </c>
      <c r="AV136" s="14" t="s">
        <v>86</v>
      </c>
      <c r="AW136" s="14" t="s">
        <v>37</v>
      </c>
      <c r="AX136" s="14" t="s">
        <v>84</v>
      </c>
      <c r="AY136" s="221" t="s">
        <v>197</v>
      </c>
    </row>
    <row r="137" spans="1:65" s="2" customFormat="1" ht="24.2" customHeight="1">
      <c r="A137" s="37"/>
      <c r="B137" s="38"/>
      <c r="C137" s="237" t="s">
        <v>273</v>
      </c>
      <c r="D137" s="237" t="s">
        <v>452</v>
      </c>
      <c r="E137" s="238" t="s">
        <v>1728</v>
      </c>
      <c r="F137" s="239" t="s">
        <v>1729</v>
      </c>
      <c r="G137" s="240" t="s">
        <v>884</v>
      </c>
      <c r="H137" s="241">
        <v>12</v>
      </c>
      <c r="I137" s="242"/>
      <c r="J137" s="243">
        <f>ROUND(I137*H137,2)</f>
        <v>0</v>
      </c>
      <c r="K137" s="239" t="s">
        <v>969</v>
      </c>
      <c r="L137" s="244"/>
      <c r="M137" s="245" t="s">
        <v>19</v>
      </c>
      <c r="N137" s="246" t="s">
        <v>48</v>
      </c>
      <c r="O137" s="67"/>
      <c r="P137" s="190">
        <f>O137*H137</f>
        <v>0</v>
      </c>
      <c r="Q137" s="190">
        <v>3.5999999999999999E-3</v>
      </c>
      <c r="R137" s="190">
        <f>Q137*H137</f>
        <v>4.3200000000000002E-2</v>
      </c>
      <c r="S137" s="190">
        <v>0</v>
      </c>
      <c r="T137" s="191">
        <f>S137*H137</f>
        <v>0</v>
      </c>
      <c r="U137" s="37"/>
      <c r="V137" s="37"/>
      <c r="W137" s="37"/>
      <c r="X137" s="37"/>
      <c r="Y137" s="37"/>
      <c r="Z137" s="37"/>
      <c r="AA137" s="37"/>
      <c r="AB137" s="37"/>
      <c r="AC137" s="37"/>
      <c r="AD137" s="37"/>
      <c r="AE137" s="37"/>
      <c r="AR137" s="192" t="s">
        <v>265</v>
      </c>
      <c r="AT137" s="192" t="s">
        <v>452</v>
      </c>
      <c r="AU137" s="192" t="s">
        <v>86</v>
      </c>
      <c r="AY137" s="20" t="s">
        <v>197</v>
      </c>
      <c r="BE137" s="193">
        <f>IF(N137="základní",J137,0)</f>
        <v>0</v>
      </c>
      <c r="BF137" s="193">
        <f>IF(N137="snížená",J137,0)</f>
        <v>0</v>
      </c>
      <c r="BG137" s="193">
        <f>IF(N137="zákl. přenesená",J137,0)</f>
        <v>0</v>
      </c>
      <c r="BH137" s="193">
        <f>IF(N137="sníž. přenesená",J137,0)</f>
        <v>0</v>
      </c>
      <c r="BI137" s="193">
        <f>IF(N137="nulová",J137,0)</f>
        <v>0</v>
      </c>
      <c r="BJ137" s="20" t="s">
        <v>84</v>
      </c>
      <c r="BK137" s="193">
        <f>ROUND(I137*H137,2)</f>
        <v>0</v>
      </c>
      <c r="BL137" s="20" t="s">
        <v>204</v>
      </c>
      <c r="BM137" s="192" t="s">
        <v>1730</v>
      </c>
    </row>
    <row r="138" spans="1:65" s="2" customFormat="1" ht="19.5">
      <c r="A138" s="37"/>
      <c r="B138" s="38"/>
      <c r="C138" s="39"/>
      <c r="D138" s="194" t="s">
        <v>206</v>
      </c>
      <c r="E138" s="39"/>
      <c r="F138" s="195" t="s">
        <v>1729</v>
      </c>
      <c r="G138" s="39"/>
      <c r="H138" s="39"/>
      <c r="I138" s="196"/>
      <c r="J138" s="39"/>
      <c r="K138" s="39"/>
      <c r="L138" s="42"/>
      <c r="M138" s="197"/>
      <c r="N138" s="198"/>
      <c r="O138" s="67"/>
      <c r="P138" s="67"/>
      <c r="Q138" s="67"/>
      <c r="R138" s="67"/>
      <c r="S138" s="67"/>
      <c r="T138" s="68"/>
      <c r="U138" s="37"/>
      <c r="V138" s="37"/>
      <c r="W138" s="37"/>
      <c r="X138" s="37"/>
      <c r="Y138" s="37"/>
      <c r="Z138" s="37"/>
      <c r="AA138" s="37"/>
      <c r="AB138" s="37"/>
      <c r="AC138" s="37"/>
      <c r="AD138" s="37"/>
      <c r="AE138" s="37"/>
      <c r="AT138" s="20" t="s">
        <v>206</v>
      </c>
      <c r="AU138" s="20" t="s">
        <v>86</v>
      </c>
    </row>
    <row r="139" spans="1:65" s="2" customFormat="1" ht="97.5">
      <c r="A139" s="37"/>
      <c r="B139" s="38"/>
      <c r="C139" s="39"/>
      <c r="D139" s="194" t="s">
        <v>252</v>
      </c>
      <c r="E139" s="39"/>
      <c r="F139" s="222" t="s">
        <v>1731</v>
      </c>
      <c r="G139" s="39"/>
      <c r="H139" s="39"/>
      <c r="I139" s="196"/>
      <c r="J139" s="39"/>
      <c r="K139" s="39"/>
      <c r="L139" s="42"/>
      <c r="M139" s="197"/>
      <c r="N139" s="198"/>
      <c r="O139" s="67"/>
      <c r="P139" s="67"/>
      <c r="Q139" s="67"/>
      <c r="R139" s="67"/>
      <c r="S139" s="67"/>
      <c r="T139" s="68"/>
      <c r="U139" s="37"/>
      <c r="V139" s="37"/>
      <c r="W139" s="37"/>
      <c r="X139" s="37"/>
      <c r="Y139" s="37"/>
      <c r="Z139" s="37"/>
      <c r="AA139" s="37"/>
      <c r="AB139" s="37"/>
      <c r="AC139" s="37"/>
      <c r="AD139" s="37"/>
      <c r="AE139" s="37"/>
      <c r="AT139" s="20" t="s">
        <v>252</v>
      </c>
      <c r="AU139" s="20" t="s">
        <v>86</v>
      </c>
    </row>
    <row r="140" spans="1:65" s="14" customFormat="1" ht="11.25">
      <c r="B140" s="211"/>
      <c r="C140" s="212"/>
      <c r="D140" s="194" t="s">
        <v>210</v>
      </c>
      <c r="E140" s="213" t="s">
        <v>19</v>
      </c>
      <c r="F140" s="214" t="s">
        <v>1732</v>
      </c>
      <c r="G140" s="212"/>
      <c r="H140" s="215">
        <v>12</v>
      </c>
      <c r="I140" s="216"/>
      <c r="J140" s="212"/>
      <c r="K140" s="212"/>
      <c r="L140" s="217"/>
      <c r="M140" s="218"/>
      <c r="N140" s="219"/>
      <c r="O140" s="219"/>
      <c r="P140" s="219"/>
      <c r="Q140" s="219"/>
      <c r="R140" s="219"/>
      <c r="S140" s="219"/>
      <c r="T140" s="220"/>
      <c r="AT140" s="221" t="s">
        <v>210</v>
      </c>
      <c r="AU140" s="221" t="s">
        <v>86</v>
      </c>
      <c r="AV140" s="14" t="s">
        <v>86</v>
      </c>
      <c r="AW140" s="14" t="s">
        <v>37</v>
      </c>
      <c r="AX140" s="14" t="s">
        <v>84</v>
      </c>
      <c r="AY140" s="221" t="s">
        <v>197</v>
      </c>
    </row>
    <row r="141" spans="1:65" s="2" customFormat="1" ht="33" customHeight="1">
      <c r="A141" s="37"/>
      <c r="B141" s="38"/>
      <c r="C141" s="237" t="s">
        <v>277</v>
      </c>
      <c r="D141" s="237" t="s">
        <v>452</v>
      </c>
      <c r="E141" s="238" t="s">
        <v>1733</v>
      </c>
      <c r="F141" s="239" t="s">
        <v>1734</v>
      </c>
      <c r="G141" s="240" t="s">
        <v>884</v>
      </c>
      <c r="H141" s="241">
        <v>24</v>
      </c>
      <c r="I141" s="242"/>
      <c r="J141" s="243">
        <f>ROUND(I141*H141,2)</f>
        <v>0</v>
      </c>
      <c r="K141" s="239" t="s">
        <v>969</v>
      </c>
      <c r="L141" s="244"/>
      <c r="M141" s="245" t="s">
        <v>19</v>
      </c>
      <c r="N141" s="246" t="s">
        <v>48</v>
      </c>
      <c r="O141" s="67"/>
      <c r="P141" s="190">
        <f>O141*H141</f>
        <v>0</v>
      </c>
      <c r="Q141" s="190">
        <v>5.0000000000000001E-4</v>
      </c>
      <c r="R141" s="190">
        <f>Q141*H141</f>
        <v>1.2E-2</v>
      </c>
      <c r="S141" s="190">
        <v>0</v>
      </c>
      <c r="T141" s="191">
        <f>S141*H141</f>
        <v>0</v>
      </c>
      <c r="U141" s="37"/>
      <c r="V141" s="37"/>
      <c r="W141" s="37"/>
      <c r="X141" s="37"/>
      <c r="Y141" s="37"/>
      <c r="Z141" s="37"/>
      <c r="AA141" s="37"/>
      <c r="AB141" s="37"/>
      <c r="AC141" s="37"/>
      <c r="AD141" s="37"/>
      <c r="AE141" s="37"/>
      <c r="AR141" s="192" t="s">
        <v>265</v>
      </c>
      <c r="AT141" s="192" t="s">
        <v>452</v>
      </c>
      <c r="AU141" s="192" t="s">
        <v>86</v>
      </c>
      <c r="AY141" s="20" t="s">
        <v>197</v>
      </c>
      <c r="BE141" s="193">
        <f>IF(N141="základní",J141,0)</f>
        <v>0</v>
      </c>
      <c r="BF141" s="193">
        <f>IF(N141="snížená",J141,0)</f>
        <v>0</v>
      </c>
      <c r="BG141" s="193">
        <f>IF(N141="zákl. přenesená",J141,0)</f>
        <v>0</v>
      </c>
      <c r="BH141" s="193">
        <f>IF(N141="sníž. přenesená",J141,0)</f>
        <v>0</v>
      </c>
      <c r="BI141" s="193">
        <f>IF(N141="nulová",J141,0)</f>
        <v>0</v>
      </c>
      <c r="BJ141" s="20" t="s">
        <v>84</v>
      </c>
      <c r="BK141" s="193">
        <f>ROUND(I141*H141,2)</f>
        <v>0</v>
      </c>
      <c r="BL141" s="20" t="s">
        <v>204</v>
      </c>
      <c r="BM141" s="192" t="s">
        <v>1735</v>
      </c>
    </row>
    <row r="142" spans="1:65" s="2" customFormat="1" ht="19.5">
      <c r="A142" s="37"/>
      <c r="B142" s="38"/>
      <c r="C142" s="39"/>
      <c r="D142" s="194" t="s">
        <v>206</v>
      </c>
      <c r="E142" s="39"/>
      <c r="F142" s="195" t="s">
        <v>1734</v>
      </c>
      <c r="G142" s="39"/>
      <c r="H142" s="39"/>
      <c r="I142" s="196"/>
      <c r="J142" s="39"/>
      <c r="K142" s="39"/>
      <c r="L142" s="42"/>
      <c r="M142" s="197"/>
      <c r="N142" s="198"/>
      <c r="O142" s="67"/>
      <c r="P142" s="67"/>
      <c r="Q142" s="67"/>
      <c r="R142" s="67"/>
      <c r="S142" s="67"/>
      <c r="T142" s="68"/>
      <c r="U142" s="37"/>
      <c r="V142" s="37"/>
      <c r="W142" s="37"/>
      <c r="X142" s="37"/>
      <c r="Y142" s="37"/>
      <c r="Z142" s="37"/>
      <c r="AA142" s="37"/>
      <c r="AB142" s="37"/>
      <c r="AC142" s="37"/>
      <c r="AD142" s="37"/>
      <c r="AE142" s="37"/>
      <c r="AT142" s="20" t="s">
        <v>206</v>
      </c>
      <c r="AU142" s="20" t="s">
        <v>86</v>
      </c>
    </row>
    <row r="143" spans="1:65" s="2" customFormat="1" ht="19.5">
      <c r="A143" s="37"/>
      <c r="B143" s="38"/>
      <c r="C143" s="39"/>
      <c r="D143" s="194" t="s">
        <v>252</v>
      </c>
      <c r="E143" s="39"/>
      <c r="F143" s="222" t="s">
        <v>1736</v>
      </c>
      <c r="G143" s="39"/>
      <c r="H143" s="39"/>
      <c r="I143" s="196"/>
      <c r="J143" s="39"/>
      <c r="K143" s="39"/>
      <c r="L143" s="42"/>
      <c r="M143" s="197"/>
      <c r="N143" s="198"/>
      <c r="O143" s="67"/>
      <c r="P143" s="67"/>
      <c r="Q143" s="67"/>
      <c r="R143" s="67"/>
      <c r="S143" s="67"/>
      <c r="T143" s="68"/>
      <c r="U143" s="37"/>
      <c r="V143" s="37"/>
      <c r="W143" s="37"/>
      <c r="X143" s="37"/>
      <c r="Y143" s="37"/>
      <c r="Z143" s="37"/>
      <c r="AA143" s="37"/>
      <c r="AB143" s="37"/>
      <c r="AC143" s="37"/>
      <c r="AD143" s="37"/>
      <c r="AE143" s="37"/>
      <c r="AT143" s="20" t="s">
        <v>252</v>
      </c>
      <c r="AU143" s="20" t="s">
        <v>86</v>
      </c>
    </row>
    <row r="144" spans="1:65" s="14" customFormat="1" ht="11.25">
      <c r="B144" s="211"/>
      <c r="C144" s="212"/>
      <c r="D144" s="194" t="s">
        <v>210</v>
      </c>
      <c r="E144" s="213" t="s">
        <v>19</v>
      </c>
      <c r="F144" s="214" t="s">
        <v>1737</v>
      </c>
      <c r="G144" s="212"/>
      <c r="H144" s="215">
        <v>12</v>
      </c>
      <c r="I144" s="216"/>
      <c r="J144" s="212"/>
      <c r="K144" s="212"/>
      <c r="L144" s="217"/>
      <c r="M144" s="218"/>
      <c r="N144" s="219"/>
      <c r="O144" s="219"/>
      <c r="P144" s="219"/>
      <c r="Q144" s="219"/>
      <c r="R144" s="219"/>
      <c r="S144" s="219"/>
      <c r="T144" s="220"/>
      <c r="AT144" s="221" t="s">
        <v>210</v>
      </c>
      <c r="AU144" s="221" t="s">
        <v>86</v>
      </c>
      <c r="AV144" s="14" t="s">
        <v>86</v>
      </c>
      <c r="AW144" s="14" t="s">
        <v>37</v>
      </c>
      <c r="AX144" s="14" t="s">
        <v>77</v>
      </c>
      <c r="AY144" s="221" t="s">
        <v>197</v>
      </c>
    </row>
    <row r="145" spans="1:65" s="14" customFormat="1" ht="11.25">
      <c r="B145" s="211"/>
      <c r="C145" s="212"/>
      <c r="D145" s="194" t="s">
        <v>210</v>
      </c>
      <c r="E145" s="213" t="s">
        <v>19</v>
      </c>
      <c r="F145" s="214" t="s">
        <v>1738</v>
      </c>
      <c r="G145" s="212"/>
      <c r="H145" s="215">
        <v>12</v>
      </c>
      <c r="I145" s="216"/>
      <c r="J145" s="212"/>
      <c r="K145" s="212"/>
      <c r="L145" s="217"/>
      <c r="M145" s="218"/>
      <c r="N145" s="219"/>
      <c r="O145" s="219"/>
      <c r="P145" s="219"/>
      <c r="Q145" s="219"/>
      <c r="R145" s="219"/>
      <c r="S145" s="219"/>
      <c r="T145" s="220"/>
      <c r="AT145" s="221" t="s">
        <v>210</v>
      </c>
      <c r="AU145" s="221" t="s">
        <v>86</v>
      </c>
      <c r="AV145" s="14" t="s">
        <v>86</v>
      </c>
      <c r="AW145" s="14" t="s">
        <v>37</v>
      </c>
      <c r="AX145" s="14" t="s">
        <v>77</v>
      </c>
      <c r="AY145" s="221" t="s">
        <v>197</v>
      </c>
    </row>
    <row r="146" spans="1:65" s="15" customFormat="1" ht="11.25">
      <c r="B146" s="223"/>
      <c r="C146" s="224"/>
      <c r="D146" s="194" t="s">
        <v>210</v>
      </c>
      <c r="E146" s="225" t="s">
        <v>19</v>
      </c>
      <c r="F146" s="226" t="s">
        <v>295</v>
      </c>
      <c r="G146" s="224"/>
      <c r="H146" s="227">
        <v>24</v>
      </c>
      <c r="I146" s="228"/>
      <c r="J146" s="224"/>
      <c r="K146" s="224"/>
      <c r="L146" s="229"/>
      <c r="M146" s="230"/>
      <c r="N146" s="231"/>
      <c r="O146" s="231"/>
      <c r="P146" s="231"/>
      <c r="Q146" s="231"/>
      <c r="R146" s="231"/>
      <c r="S146" s="231"/>
      <c r="T146" s="232"/>
      <c r="AT146" s="233" t="s">
        <v>210</v>
      </c>
      <c r="AU146" s="233" t="s">
        <v>86</v>
      </c>
      <c r="AV146" s="15" t="s">
        <v>204</v>
      </c>
      <c r="AW146" s="15" t="s">
        <v>37</v>
      </c>
      <c r="AX146" s="15" t="s">
        <v>84</v>
      </c>
      <c r="AY146" s="233" t="s">
        <v>197</v>
      </c>
    </row>
    <row r="147" spans="1:65" s="2" customFormat="1" ht="24.2" customHeight="1">
      <c r="A147" s="37"/>
      <c r="B147" s="38"/>
      <c r="C147" s="237" t="s">
        <v>287</v>
      </c>
      <c r="D147" s="237" t="s">
        <v>452</v>
      </c>
      <c r="E147" s="238" t="s">
        <v>1739</v>
      </c>
      <c r="F147" s="239" t="s">
        <v>1740</v>
      </c>
      <c r="G147" s="240" t="s">
        <v>240</v>
      </c>
      <c r="H147" s="241">
        <v>8</v>
      </c>
      <c r="I147" s="242"/>
      <c r="J147" s="243">
        <f>ROUND(I147*H147,2)</f>
        <v>0</v>
      </c>
      <c r="K147" s="239" t="s">
        <v>969</v>
      </c>
      <c r="L147" s="244"/>
      <c r="M147" s="245" t="s">
        <v>19</v>
      </c>
      <c r="N147" s="246" t="s">
        <v>48</v>
      </c>
      <c r="O147" s="67"/>
      <c r="P147" s="190">
        <f>O147*H147</f>
        <v>0</v>
      </c>
      <c r="Q147" s="190">
        <v>1E-4</v>
      </c>
      <c r="R147" s="190">
        <f>Q147*H147</f>
        <v>8.0000000000000004E-4</v>
      </c>
      <c r="S147" s="190">
        <v>0</v>
      </c>
      <c r="T147" s="191">
        <f>S147*H147</f>
        <v>0</v>
      </c>
      <c r="U147" s="37"/>
      <c r="V147" s="37"/>
      <c r="W147" s="37"/>
      <c r="X147" s="37"/>
      <c r="Y147" s="37"/>
      <c r="Z147" s="37"/>
      <c r="AA147" s="37"/>
      <c r="AB147" s="37"/>
      <c r="AC147" s="37"/>
      <c r="AD147" s="37"/>
      <c r="AE147" s="37"/>
      <c r="AR147" s="192" t="s">
        <v>265</v>
      </c>
      <c r="AT147" s="192" t="s">
        <v>452</v>
      </c>
      <c r="AU147" s="192" t="s">
        <v>86</v>
      </c>
      <c r="AY147" s="20" t="s">
        <v>197</v>
      </c>
      <c r="BE147" s="193">
        <f>IF(N147="základní",J147,0)</f>
        <v>0</v>
      </c>
      <c r="BF147" s="193">
        <f>IF(N147="snížená",J147,0)</f>
        <v>0</v>
      </c>
      <c r="BG147" s="193">
        <f>IF(N147="zákl. přenesená",J147,0)</f>
        <v>0</v>
      </c>
      <c r="BH147" s="193">
        <f>IF(N147="sníž. přenesená",J147,0)</f>
        <v>0</v>
      </c>
      <c r="BI147" s="193">
        <f>IF(N147="nulová",J147,0)</f>
        <v>0</v>
      </c>
      <c r="BJ147" s="20" t="s">
        <v>84</v>
      </c>
      <c r="BK147" s="193">
        <f>ROUND(I147*H147,2)</f>
        <v>0</v>
      </c>
      <c r="BL147" s="20" t="s">
        <v>204</v>
      </c>
      <c r="BM147" s="192" t="s">
        <v>1741</v>
      </c>
    </row>
    <row r="148" spans="1:65" s="2" customFormat="1" ht="19.5">
      <c r="A148" s="37"/>
      <c r="B148" s="38"/>
      <c r="C148" s="39"/>
      <c r="D148" s="194" t="s">
        <v>206</v>
      </c>
      <c r="E148" s="39"/>
      <c r="F148" s="195" t="s">
        <v>1740</v>
      </c>
      <c r="G148" s="39"/>
      <c r="H148" s="39"/>
      <c r="I148" s="196"/>
      <c r="J148" s="39"/>
      <c r="K148" s="39"/>
      <c r="L148" s="42"/>
      <c r="M148" s="197"/>
      <c r="N148" s="198"/>
      <c r="O148" s="67"/>
      <c r="P148" s="67"/>
      <c r="Q148" s="67"/>
      <c r="R148" s="67"/>
      <c r="S148" s="67"/>
      <c r="T148" s="68"/>
      <c r="U148" s="37"/>
      <c r="V148" s="37"/>
      <c r="W148" s="37"/>
      <c r="X148" s="37"/>
      <c r="Y148" s="37"/>
      <c r="Z148" s="37"/>
      <c r="AA148" s="37"/>
      <c r="AB148" s="37"/>
      <c r="AC148" s="37"/>
      <c r="AD148" s="37"/>
      <c r="AE148" s="37"/>
      <c r="AT148" s="20" t="s">
        <v>206</v>
      </c>
      <c r="AU148" s="20" t="s">
        <v>86</v>
      </c>
    </row>
    <row r="149" spans="1:65" s="13" customFormat="1" ht="11.25">
      <c r="B149" s="201"/>
      <c r="C149" s="202"/>
      <c r="D149" s="194" t="s">
        <v>210</v>
      </c>
      <c r="E149" s="203" t="s">
        <v>19</v>
      </c>
      <c r="F149" s="204" t="s">
        <v>1742</v>
      </c>
      <c r="G149" s="202"/>
      <c r="H149" s="203" t="s">
        <v>19</v>
      </c>
      <c r="I149" s="205"/>
      <c r="J149" s="202"/>
      <c r="K149" s="202"/>
      <c r="L149" s="206"/>
      <c r="M149" s="207"/>
      <c r="N149" s="208"/>
      <c r="O149" s="208"/>
      <c r="P149" s="208"/>
      <c r="Q149" s="208"/>
      <c r="R149" s="208"/>
      <c r="S149" s="208"/>
      <c r="T149" s="209"/>
      <c r="AT149" s="210" t="s">
        <v>210</v>
      </c>
      <c r="AU149" s="210" t="s">
        <v>86</v>
      </c>
      <c r="AV149" s="13" t="s">
        <v>84</v>
      </c>
      <c r="AW149" s="13" t="s">
        <v>37</v>
      </c>
      <c r="AX149" s="13" t="s">
        <v>77</v>
      </c>
      <c r="AY149" s="210" t="s">
        <v>197</v>
      </c>
    </row>
    <row r="150" spans="1:65" s="14" customFormat="1" ht="11.25">
      <c r="B150" s="211"/>
      <c r="C150" s="212"/>
      <c r="D150" s="194" t="s">
        <v>210</v>
      </c>
      <c r="E150" s="213" t="s">
        <v>19</v>
      </c>
      <c r="F150" s="214" t="s">
        <v>1743</v>
      </c>
      <c r="G150" s="212"/>
      <c r="H150" s="215">
        <v>8</v>
      </c>
      <c r="I150" s="216"/>
      <c r="J150" s="212"/>
      <c r="K150" s="212"/>
      <c r="L150" s="217"/>
      <c r="M150" s="218"/>
      <c r="N150" s="219"/>
      <c r="O150" s="219"/>
      <c r="P150" s="219"/>
      <c r="Q150" s="219"/>
      <c r="R150" s="219"/>
      <c r="S150" s="219"/>
      <c r="T150" s="220"/>
      <c r="AT150" s="221" t="s">
        <v>210</v>
      </c>
      <c r="AU150" s="221" t="s">
        <v>86</v>
      </c>
      <c r="AV150" s="14" t="s">
        <v>86</v>
      </c>
      <c r="AW150" s="14" t="s">
        <v>37</v>
      </c>
      <c r="AX150" s="14" t="s">
        <v>84</v>
      </c>
      <c r="AY150" s="221" t="s">
        <v>197</v>
      </c>
    </row>
    <row r="151" spans="1:65" s="2" customFormat="1" ht="24.2" customHeight="1">
      <c r="A151" s="37"/>
      <c r="B151" s="38"/>
      <c r="C151" s="181" t="s">
        <v>8</v>
      </c>
      <c r="D151" s="181" t="s">
        <v>199</v>
      </c>
      <c r="E151" s="182" t="s">
        <v>1744</v>
      </c>
      <c r="F151" s="183" t="s">
        <v>1745</v>
      </c>
      <c r="G151" s="184" t="s">
        <v>884</v>
      </c>
      <c r="H151" s="185">
        <v>4</v>
      </c>
      <c r="I151" s="186"/>
      <c r="J151" s="187">
        <f>ROUND(I151*H151,2)</f>
        <v>0</v>
      </c>
      <c r="K151" s="183" t="s">
        <v>203</v>
      </c>
      <c r="L151" s="42"/>
      <c r="M151" s="188" t="s">
        <v>19</v>
      </c>
      <c r="N151" s="189" t="s">
        <v>48</v>
      </c>
      <c r="O151" s="67"/>
      <c r="P151" s="190">
        <f>O151*H151</f>
        <v>0</v>
      </c>
      <c r="Q151" s="190">
        <v>0</v>
      </c>
      <c r="R151" s="190">
        <f>Q151*H151</f>
        <v>0</v>
      </c>
      <c r="S151" s="190">
        <v>0</v>
      </c>
      <c r="T151" s="191">
        <f>S151*H151</f>
        <v>0</v>
      </c>
      <c r="U151" s="37"/>
      <c r="V151" s="37"/>
      <c r="W151" s="37"/>
      <c r="X151" s="37"/>
      <c r="Y151" s="37"/>
      <c r="Z151" s="37"/>
      <c r="AA151" s="37"/>
      <c r="AB151" s="37"/>
      <c r="AC151" s="37"/>
      <c r="AD151" s="37"/>
      <c r="AE151" s="37"/>
      <c r="AR151" s="192" t="s">
        <v>204</v>
      </c>
      <c r="AT151" s="192" t="s">
        <v>199</v>
      </c>
      <c r="AU151" s="192" t="s">
        <v>86</v>
      </c>
      <c r="AY151" s="20" t="s">
        <v>197</v>
      </c>
      <c r="BE151" s="193">
        <f>IF(N151="základní",J151,0)</f>
        <v>0</v>
      </c>
      <c r="BF151" s="193">
        <f>IF(N151="snížená",J151,0)</f>
        <v>0</v>
      </c>
      <c r="BG151" s="193">
        <f>IF(N151="zákl. přenesená",J151,0)</f>
        <v>0</v>
      </c>
      <c r="BH151" s="193">
        <f>IF(N151="sníž. přenesená",J151,0)</f>
        <v>0</v>
      </c>
      <c r="BI151" s="193">
        <f>IF(N151="nulová",J151,0)</f>
        <v>0</v>
      </c>
      <c r="BJ151" s="20" t="s">
        <v>84</v>
      </c>
      <c r="BK151" s="193">
        <f>ROUND(I151*H151,2)</f>
        <v>0</v>
      </c>
      <c r="BL151" s="20" t="s">
        <v>204</v>
      </c>
      <c r="BM151" s="192" t="s">
        <v>1746</v>
      </c>
    </row>
    <row r="152" spans="1:65" s="2" customFormat="1" ht="19.5">
      <c r="A152" s="37"/>
      <c r="B152" s="38"/>
      <c r="C152" s="39"/>
      <c r="D152" s="194" t="s">
        <v>206</v>
      </c>
      <c r="E152" s="39"/>
      <c r="F152" s="195" t="s">
        <v>1747</v>
      </c>
      <c r="G152" s="39"/>
      <c r="H152" s="39"/>
      <c r="I152" s="196"/>
      <c r="J152" s="39"/>
      <c r="K152" s="39"/>
      <c r="L152" s="42"/>
      <c r="M152" s="197"/>
      <c r="N152" s="198"/>
      <c r="O152" s="67"/>
      <c r="P152" s="67"/>
      <c r="Q152" s="67"/>
      <c r="R152" s="67"/>
      <c r="S152" s="67"/>
      <c r="T152" s="68"/>
      <c r="U152" s="37"/>
      <c r="V152" s="37"/>
      <c r="W152" s="37"/>
      <c r="X152" s="37"/>
      <c r="Y152" s="37"/>
      <c r="Z152" s="37"/>
      <c r="AA152" s="37"/>
      <c r="AB152" s="37"/>
      <c r="AC152" s="37"/>
      <c r="AD152" s="37"/>
      <c r="AE152" s="37"/>
      <c r="AT152" s="20" t="s">
        <v>206</v>
      </c>
      <c r="AU152" s="20" t="s">
        <v>86</v>
      </c>
    </row>
    <row r="153" spans="1:65" s="2" customFormat="1" ht="11.25">
      <c r="A153" s="37"/>
      <c r="B153" s="38"/>
      <c r="C153" s="39"/>
      <c r="D153" s="199" t="s">
        <v>208</v>
      </c>
      <c r="E153" s="39"/>
      <c r="F153" s="200" t="s">
        <v>1748</v>
      </c>
      <c r="G153" s="39"/>
      <c r="H153" s="39"/>
      <c r="I153" s="196"/>
      <c r="J153" s="39"/>
      <c r="K153" s="39"/>
      <c r="L153" s="42"/>
      <c r="M153" s="197"/>
      <c r="N153" s="198"/>
      <c r="O153" s="67"/>
      <c r="P153" s="67"/>
      <c r="Q153" s="67"/>
      <c r="R153" s="67"/>
      <c r="S153" s="67"/>
      <c r="T153" s="68"/>
      <c r="U153" s="37"/>
      <c r="V153" s="37"/>
      <c r="W153" s="37"/>
      <c r="X153" s="37"/>
      <c r="Y153" s="37"/>
      <c r="Z153" s="37"/>
      <c r="AA153" s="37"/>
      <c r="AB153" s="37"/>
      <c r="AC153" s="37"/>
      <c r="AD153" s="37"/>
      <c r="AE153" s="37"/>
      <c r="AT153" s="20" t="s">
        <v>208</v>
      </c>
      <c r="AU153" s="20" t="s">
        <v>86</v>
      </c>
    </row>
    <row r="154" spans="1:65" s="13" customFormat="1" ht="11.25">
      <c r="B154" s="201"/>
      <c r="C154" s="202"/>
      <c r="D154" s="194" t="s">
        <v>210</v>
      </c>
      <c r="E154" s="203" t="s">
        <v>19</v>
      </c>
      <c r="F154" s="204" t="s">
        <v>1749</v>
      </c>
      <c r="G154" s="202"/>
      <c r="H154" s="203" t="s">
        <v>19</v>
      </c>
      <c r="I154" s="205"/>
      <c r="J154" s="202"/>
      <c r="K154" s="202"/>
      <c r="L154" s="206"/>
      <c r="M154" s="207"/>
      <c r="N154" s="208"/>
      <c r="O154" s="208"/>
      <c r="P154" s="208"/>
      <c r="Q154" s="208"/>
      <c r="R154" s="208"/>
      <c r="S154" s="208"/>
      <c r="T154" s="209"/>
      <c r="AT154" s="210" t="s">
        <v>210</v>
      </c>
      <c r="AU154" s="210" t="s">
        <v>86</v>
      </c>
      <c r="AV154" s="13" t="s">
        <v>84</v>
      </c>
      <c r="AW154" s="13" t="s">
        <v>37</v>
      </c>
      <c r="AX154" s="13" t="s">
        <v>77</v>
      </c>
      <c r="AY154" s="210" t="s">
        <v>197</v>
      </c>
    </row>
    <row r="155" spans="1:65" s="14" customFormat="1" ht="11.25">
      <c r="B155" s="211"/>
      <c r="C155" s="212"/>
      <c r="D155" s="194" t="s">
        <v>210</v>
      </c>
      <c r="E155" s="213" t="s">
        <v>19</v>
      </c>
      <c r="F155" s="214" t="s">
        <v>204</v>
      </c>
      <c r="G155" s="212"/>
      <c r="H155" s="215">
        <v>4</v>
      </c>
      <c r="I155" s="216"/>
      <c r="J155" s="212"/>
      <c r="K155" s="212"/>
      <c r="L155" s="217"/>
      <c r="M155" s="218"/>
      <c r="N155" s="219"/>
      <c r="O155" s="219"/>
      <c r="P155" s="219"/>
      <c r="Q155" s="219"/>
      <c r="R155" s="219"/>
      <c r="S155" s="219"/>
      <c r="T155" s="220"/>
      <c r="AT155" s="221" t="s">
        <v>210</v>
      </c>
      <c r="AU155" s="221" t="s">
        <v>86</v>
      </c>
      <c r="AV155" s="14" t="s">
        <v>86</v>
      </c>
      <c r="AW155" s="14" t="s">
        <v>37</v>
      </c>
      <c r="AX155" s="14" t="s">
        <v>84</v>
      </c>
      <c r="AY155" s="221" t="s">
        <v>197</v>
      </c>
    </row>
    <row r="156" spans="1:65" s="2" customFormat="1" ht="24.2" customHeight="1">
      <c r="A156" s="37"/>
      <c r="B156" s="38"/>
      <c r="C156" s="181" t="s">
        <v>303</v>
      </c>
      <c r="D156" s="181" t="s">
        <v>199</v>
      </c>
      <c r="E156" s="182" t="s">
        <v>1750</v>
      </c>
      <c r="F156" s="183" t="s">
        <v>1751</v>
      </c>
      <c r="G156" s="184" t="s">
        <v>884</v>
      </c>
      <c r="H156" s="185">
        <v>4</v>
      </c>
      <c r="I156" s="186"/>
      <c r="J156" s="187">
        <f>ROUND(I156*H156,2)</f>
        <v>0</v>
      </c>
      <c r="K156" s="183" t="s">
        <v>203</v>
      </c>
      <c r="L156" s="42"/>
      <c r="M156" s="188" t="s">
        <v>19</v>
      </c>
      <c r="N156" s="189" t="s">
        <v>48</v>
      </c>
      <c r="O156" s="67"/>
      <c r="P156" s="190">
        <f>O156*H156</f>
        <v>0</v>
      </c>
      <c r="Q156" s="190">
        <v>0</v>
      </c>
      <c r="R156" s="190">
        <f>Q156*H156</f>
        <v>0</v>
      </c>
      <c r="S156" s="190">
        <v>0</v>
      </c>
      <c r="T156" s="191">
        <f>S156*H156</f>
        <v>0</v>
      </c>
      <c r="U156" s="37"/>
      <c r="V156" s="37"/>
      <c r="W156" s="37"/>
      <c r="X156" s="37"/>
      <c r="Y156" s="37"/>
      <c r="Z156" s="37"/>
      <c r="AA156" s="37"/>
      <c r="AB156" s="37"/>
      <c r="AC156" s="37"/>
      <c r="AD156" s="37"/>
      <c r="AE156" s="37"/>
      <c r="AR156" s="192" t="s">
        <v>204</v>
      </c>
      <c r="AT156" s="192" t="s">
        <v>199</v>
      </c>
      <c r="AU156" s="192" t="s">
        <v>86</v>
      </c>
      <c r="AY156" s="20" t="s">
        <v>197</v>
      </c>
      <c r="BE156" s="193">
        <f>IF(N156="základní",J156,0)</f>
        <v>0</v>
      </c>
      <c r="BF156" s="193">
        <f>IF(N156="snížená",J156,0)</f>
        <v>0</v>
      </c>
      <c r="BG156" s="193">
        <f>IF(N156="zákl. přenesená",J156,0)</f>
        <v>0</v>
      </c>
      <c r="BH156" s="193">
        <f>IF(N156="sníž. přenesená",J156,0)</f>
        <v>0</v>
      </c>
      <c r="BI156" s="193">
        <f>IF(N156="nulová",J156,0)</f>
        <v>0</v>
      </c>
      <c r="BJ156" s="20" t="s">
        <v>84</v>
      </c>
      <c r="BK156" s="193">
        <f>ROUND(I156*H156,2)</f>
        <v>0</v>
      </c>
      <c r="BL156" s="20" t="s">
        <v>204</v>
      </c>
      <c r="BM156" s="192" t="s">
        <v>1752</v>
      </c>
    </row>
    <row r="157" spans="1:65" s="2" customFormat="1" ht="19.5">
      <c r="A157" s="37"/>
      <c r="B157" s="38"/>
      <c r="C157" s="39"/>
      <c r="D157" s="194" t="s">
        <v>206</v>
      </c>
      <c r="E157" s="39"/>
      <c r="F157" s="195" t="s">
        <v>1753</v>
      </c>
      <c r="G157" s="39"/>
      <c r="H157" s="39"/>
      <c r="I157" s="196"/>
      <c r="J157" s="39"/>
      <c r="K157" s="39"/>
      <c r="L157" s="42"/>
      <c r="M157" s="197"/>
      <c r="N157" s="198"/>
      <c r="O157" s="67"/>
      <c r="P157" s="67"/>
      <c r="Q157" s="67"/>
      <c r="R157" s="67"/>
      <c r="S157" s="67"/>
      <c r="T157" s="68"/>
      <c r="U157" s="37"/>
      <c r="V157" s="37"/>
      <c r="W157" s="37"/>
      <c r="X157" s="37"/>
      <c r="Y157" s="37"/>
      <c r="Z157" s="37"/>
      <c r="AA157" s="37"/>
      <c r="AB157" s="37"/>
      <c r="AC157" s="37"/>
      <c r="AD157" s="37"/>
      <c r="AE157" s="37"/>
      <c r="AT157" s="20" t="s">
        <v>206</v>
      </c>
      <c r="AU157" s="20" t="s">
        <v>86</v>
      </c>
    </row>
    <row r="158" spans="1:65" s="2" customFormat="1" ht="11.25">
      <c r="A158" s="37"/>
      <c r="B158" s="38"/>
      <c r="C158" s="39"/>
      <c r="D158" s="199" t="s">
        <v>208</v>
      </c>
      <c r="E158" s="39"/>
      <c r="F158" s="200" t="s">
        <v>1754</v>
      </c>
      <c r="G158" s="39"/>
      <c r="H158" s="39"/>
      <c r="I158" s="196"/>
      <c r="J158" s="39"/>
      <c r="K158" s="39"/>
      <c r="L158" s="42"/>
      <c r="M158" s="197"/>
      <c r="N158" s="198"/>
      <c r="O158" s="67"/>
      <c r="P158" s="67"/>
      <c r="Q158" s="67"/>
      <c r="R158" s="67"/>
      <c r="S158" s="67"/>
      <c r="T158" s="68"/>
      <c r="U158" s="37"/>
      <c r="V158" s="37"/>
      <c r="W158" s="37"/>
      <c r="X158" s="37"/>
      <c r="Y158" s="37"/>
      <c r="Z158" s="37"/>
      <c r="AA158" s="37"/>
      <c r="AB158" s="37"/>
      <c r="AC158" s="37"/>
      <c r="AD158" s="37"/>
      <c r="AE158" s="37"/>
      <c r="AT158" s="20" t="s">
        <v>208</v>
      </c>
      <c r="AU158" s="20" t="s">
        <v>86</v>
      </c>
    </row>
    <row r="159" spans="1:65" s="13" customFormat="1" ht="11.25">
      <c r="B159" s="201"/>
      <c r="C159" s="202"/>
      <c r="D159" s="194" t="s">
        <v>210</v>
      </c>
      <c r="E159" s="203" t="s">
        <v>19</v>
      </c>
      <c r="F159" s="204" t="s">
        <v>1755</v>
      </c>
      <c r="G159" s="202"/>
      <c r="H159" s="203" t="s">
        <v>19</v>
      </c>
      <c r="I159" s="205"/>
      <c r="J159" s="202"/>
      <c r="K159" s="202"/>
      <c r="L159" s="206"/>
      <c r="M159" s="207"/>
      <c r="N159" s="208"/>
      <c r="O159" s="208"/>
      <c r="P159" s="208"/>
      <c r="Q159" s="208"/>
      <c r="R159" s="208"/>
      <c r="S159" s="208"/>
      <c r="T159" s="209"/>
      <c r="AT159" s="210" t="s">
        <v>210</v>
      </c>
      <c r="AU159" s="210" t="s">
        <v>86</v>
      </c>
      <c r="AV159" s="13" t="s">
        <v>84</v>
      </c>
      <c r="AW159" s="13" t="s">
        <v>37</v>
      </c>
      <c r="AX159" s="13" t="s">
        <v>77</v>
      </c>
      <c r="AY159" s="210" t="s">
        <v>197</v>
      </c>
    </row>
    <row r="160" spans="1:65" s="14" customFormat="1" ht="11.25">
      <c r="B160" s="211"/>
      <c r="C160" s="212"/>
      <c r="D160" s="194" t="s">
        <v>210</v>
      </c>
      <c r="E160" s="213" t="s">
        <v>19</v>
      </c>
      <c r="F160" s="214" t="s">
        <v>204</v>
      </c>
      <c r="G160" s="212"/>
      <c r="H160" s="215">
        <v>4</v>
      </c>
      <c r="I160" s="216"/>
      <c r="J160" s="212"/>
      <c r="K160" s="212"/>
      <c r="L160" s="217"/>
      <c r="M160" s="218"/>
      <c r="N160" s="219"/>
      <c r="O160" s="219"/>
      <c r="P160" s="219"/>
      <c r="Q160" s="219"/>
      <c r="R160" s="219"/>
      <c r="S160" s="219"/>
      <c r="T160" s="220"/>
      <c r="AT160" s="221" t="s">
        <v>210</v>
      </c>
      <c r="AU160" s="221" t="s">
        <v>86</v>
      </c>
      <c r="AV160" s="14" t="s">
        <v>86</v>
      </c>
      <c r="AW160" s="14" t="s">
        <v>37</v>
      </c>
      <c r="AX160" s="14" t="s">
        <v>84</v>
      </c>
      <c r="AY160" s="221" t="s">
        <v>197</v>
      </c>
    </row>
    <row r="161" spans="1:65" s="2" customFormat="1" ht="16.5" customHeight="1">
      <c r="A161" s="37"/>
      <c r="B161" s="38"/>
      <c r="C161" s="181" t="s">
        <v>310</v>
      </c>
      <c r="D161" s="181" t="s">
        <v>199</v>
      </c>
      <c r="E161" s="182" t="s">
        <v>1756</v>
      </c>
      <c r="F161" s="183" t="s">
        <v>1757</v>
      </c>
      <c r="G161" s="184" t="s">
        <v>884</v>
      </c>
      <c r="H161" s="185">
        <v>4</v>
      </c>
      <c r="I161" s="186"/>
      <c r="J161" s="187">
        <f>ROUND(I161*H161,2)</f>
        <v>0</v>
      </c>
      <c r="K161" s="183" t="s">
        <v>469</v>
      </c>
      <c r="L161" s="42"/>
      <c r="M161" s="188" t="s">
        <v>19</v>
      </c>
      <c r="N161" s="189" t="s">
        <v>48</v>
      </c>
      <c r="O161" s="67"/>
      <c r="P161" s="190">
        <f>O161*H161</f>
        <v>0</v>
      </c>
      <c r="Q161" s="190">
        <v>0</v>
      </c>
      <c r="R161" s="190">
        <f>Q161*H161</f>
        <v>0</v>
      </c>
      <c r="S161" s="190">
        <v>0</v>
      </c>
      <c r="T161" s="191">
        <f>S161*H161</f>
        <v>0</v>
      </c>
      <c r="U161" s="37"/>
      <c r="V161" s="37"/>
      <c r="W161" s="37"/>
      <c r="X161" s="37"/>
      <c r="Y161" s="37"/>
      <c r="Z161" s="37"/>
      <c r="AA161" s="37"/>
      <c r="AB161" s="37"/>
      <c r="AC161" s="37"/>
      <c r="AD161" s="37"/>
      <c r="AE161" s="37"/>
      <c r="AR161" s="192" t="s">
        <v>204</v>
      </c>
      <c r="AT161" s="192" t="s">
        <v>199</v>
      </c>
      <c r="AU161" s="192" t="s">
        <v>86</v>
      </c>
      <c r="AY161" s="20" t="s">
        <v>197</v>
      </c>
      <c r="BE161" s="193">
        <f>IF(N161="základní",J161,0)</f>
        <v>0</v>
      </c>
      <c r="BF161" s="193">
        <f>IF(N161="snížená",J161,0)</f>
        <v>0</v>
      </c>
      <c r="BG161" s="193">
        <f>IF(N161="zákl. přenesená",J161,0)</f>
        <v>0</v>
      </c>
      <c r="BH161" s="193">
        <f>IF(N161="sníž. přenesená",J161,0)</f>
        <v>0</v>
      </c>
      <c r="BI161" s="193">
        <f>IF(N161="nulová",J161,0)</f>
        <v>0</v>
      </c>
      <c r="BJ161" s="20" t="s">
        <v>84</v>
      </c>
      <c r="BK161" s="193">
        <f>ROUND(I161*H161,2)</f>
        <v>0</v>
      </c>
      <c r="BL161" s="20" t="s">
        <v>204</v>
      </c>
      <c r="BM161" s="192" t="s">
        <v>1758</v>
      </c>
    </row>
    <row r="162" spans="1:65" s="2" customFormat="1" ht="11.25">
      <c r="A162" s="37"/>
      <c r="B162" s="38"/>
      <c r="C162" s="39"/>
      <c r="D162" s="194" t="s">
        <v>206</v>
      </c>
      <c r="E162" s="39"/>
      <c r="F162" s="195" t="s">
        <v>1757</v>
      </c>
      <c r="G162" s="39"/>
      <c r="H162" s="39"/>
      <c r="I162" s="196"/>
      <c r="J162" s="39"/>
      <c r="K162" s="39"/>
      <c r="L162" s="42"/>
      <c r="M162" s="197"/>
      <c r="N162" s="198"/>
      <c r="O162" s="67"/>
      <c r="P162" s="67"/>
      <c r="Q162" s="67"/>
      <c r="R162" s="67"/>
      <c r="S162" s="67"/>
      <c r="T162" s="68"/>
      <c r="U162" s="37"/>
      <c r="V162" s="37"/>
      <c r="W162" s="37"/>
      <c r="X162" s="37"/>
      <c r="Y162" s="37"/>
      <c r="Z162" s="37"/>
      <c r="AA162" s="37"/>
      <c r="AB162" s="37"/>
      <c r="AC162" s="37"/>
      <c r="AD162" s="37"/>
      <c r="AE162" s="37"/>
      <c r="AT162" s="20" t="s">
        <v>206</v>
      </c>
      <c r="AU162" s="20" t="s">
        <v>86</v>
      </c>
    </row>
    <row r="163" spans="1:65" s="13" customFormat="1" ht="11.25">
      <c r="B163" s="201"/>
      <c r="C163" s="202"/>
      <c r="D163" s="194" t="s">
        <v>210</v>
      </c>
      <c r="E163" s="203" t="s">
        <v>19</v>
      </c>
      <c r="F163" s="204" t="s">
        <v>1755</v>
      </c>
      <c r="G163" s="202"/>
      <c r="H163" s="203" t="s">
        <v>19</v>
      </c>
      <c r="I163" s="205"/>
      <c r="J163" s="202"/>
      <c r="K163" s="202"/>
      <c r="L163" s="206"/>
      <c r="M163" s="207"/>
      <c r="N163" s="208"/>
      <c r="O163" s="208"/>
      <c r="P163" s="208"/>
      <c r="Q163" s="208"/>
      <c r="R163" s="208"/>
      <c r="S163" s="208"/>
      <c r="T163" s="209"/>
      <c r="AT163" s="210" t="s">
        <v>210</v>
      </c>
      <c r="AU163" s="210" t="s">
        <v>86</v>
      </c>
      <c r="AV163" s="13" t="s">
        <v>84</v>
      </c>
      <c r="AW163" s="13" t="s">
        <v>37</v>
      </c>
      <c r="AX163" s="13" t="s">
        <v>77</v>
      </c>
      <c r="AY163" s="210" t="s">
        <v>197</v>
      </c>
    </row>
    <row r="164" spans="1:65" s="14" customFormat="1" ht="11.25">
      <c r="B164" s="211"/>
      <c r="C164" s="212"/>
      <c r="D164" s="194" t="s">
        <v>210</v>
      </c>
      <c r="E164" s="213" t="s">
        <v>19</v>
      </c>
      <c r="F164" s="214" t="s">
        <v>204</v>
      </c>
      <c r="G164" s="212"/>
      <c r="H164" s="215">
        <v>4</v>
      </c>
      <c r="I164" s="216"/>
      <c r="J164" s="212"/>
      <c r="K164" s="212"/>
      <c r="L164" s="217"/>
      <c r="M164" s="218"/>
      <c r="N164" s="219"/>
      <c r="O164" s="219"/>
      <c r="P164" s="219"/>
      <c r="Q164" s="219"/>
      <c r="R164" s="219"/>
      <c r="S164" s="219"/>
      <c r="T164" s="220"/>
      <c r="AT164" s="221" t="s">
        <v>210</v>
      </c>
      <c r="AU164" s="221" t="s">
        <v>86</v>
      </c>
      <c r="AV164" s="14" t="s">
        <v>86</v>
      </c>
      <c r="AW164" s="14" t="s">
        <v>37</v>
      </c>
      <c r="AX164" s="14" t="s">
        <v>84</v>
      </c>
      <c r="AY164" s="221" t="s">
        <v>197</v>
      </c>
    </row>
    <row r="165" spans="1:65" s="2" customFormat="1" ht="16.5" customHeight="1">
      <c r="A165" s="37"/>
      <c r="B165" s="38"/>
      <c r="C165" s="181" t="s">
        <v>320</v>
      </c>
      <c r="D165" s="181" t="s">
        <v>199</v>
      </c>
      <c r="E165" s="182" t="s">
        <v>1759</v>
      </c>
      <c r="F165" s="183" t="s">
        <v>1760</v>
      </c>
      <c r="G165" s="184" t="s">
        <v>884</v>
      </c>
      <c r="H165" s="185">
        <v>4</v>
      </c>
      <c r="I165" s="186"/>
      <c r="J165" s="187">
        <f>ROUND(I165*H165,2)</f>
        <v>0</v>
      </c>
      <c r="K165" s="183" t="s">
        <v>469</v>
      </c>
      <c r="L165" s="42"/>
      <c r="M165" s="188" t="s">
        <v>19</v>
      </c>
      <c r="N165" s="189" t="s">
        <v>48</v>
      </c>
      <c r="O165" s="67"/>
      <c r="P165" s="190">
        <f>O165*H165</f>
        <v>0</v>
      </c>
      <c r="Q165" s="190">
        <v>0</v>
      </c>
      <c r="R165" s="190">
        <f>Q165*H165</f>
        <v>0</v>
      </c>
      <c r="S165" s="190">
        <v>0</v>
      </c>
      <c r="T165" s="191">
        <f>S165*H165</f>
        <v>0</v>
      </c>
      <c r="U165" s="37"/>
      <c r="V165" s="37"/>
      <c r="W165" s="37"/>
      <c r="X165" s="37"/>
      <c r="Y165" s="37"/>
      <c r="Z165" s="37"/>
      <c r="AA165" s="37"/>
      <c r="AB165" s="37"/>
      <c r="AC165" s="37"/>
      <c r="AD165" s="37"/>
      <c r="AE165" s="37"/>
      <c r="AR165" s="192" t="s">
        <v>204</v>
      </c>
      <c r="AT165" s="192" t="s">
        <v>199</v>
      </c>
      <c r="AU165" s="192" t="s">
        <v>86</v>
      </c>
      <c r="AY165" s="20" t="s">
        <v>197</v>
      </c>
      <c r="BE165" s="193">
        <f>IF(N165="základní",J165,0)</f>
        <v>0</v>
      </c>
      <c r="BF165" s="193">
        <f>IF(N165="snížená",J165,0)</f>
        <v>0</v>
      </c>
      <c r="BG165" s="193">
        <f>IF(N165="zákl. přenesená",J165,0)</f>
        <v>0</v>
      </c>
      <c r="BH165" s="193">
        <f>IF(N165="sníž. přenesená",J165,0)</f>
        <v>0</v>
      </c>
      <c r="BI165" s="193">
        <f>IF(N165="nulová",J165,0)</f>
        <v>0</v>
      </c>
      <c r="BJ165" s="20" t="s">
        <v>84</v>
      </c>
      <c r="BK165" s="193">
        <f>ROUND(I165*H165,2)</f>
        <v>0</v>
      </c>
      <c r="BL165" s="20" t="s">
        <v>204</v>
      </c>
      <c r="BM165" s="192" t="s">
        <v>1761</v>
      </c>
    </row>
    <row r="166" spans="1:65" s="2" customFormat="1" ht="11.25">
      <c r="A166" s="37"/>
      <c r="B166" s="38"/>
      <c r="C166" s="39"/>
      <c r="D166" s="194" t="s">
        <v>206</v>
      </c>
      <c r="E166" s="39"/>
      <c r="F166" s="195" t="s">
        <v>1760</v>
      </c>
      <c r="G166" s="39"/>
      <c r="H166" s="39"/>
      <c r="I166" s="196"/>
      <c r="J166" s="39"/>
      <c r="K166" s="39"/>
      <c r="L166" s="42"/>
      <c r="M166" s="197"/>
      <c r="N166" s="198"/>
      <c r="O166" s="67"/>
      <c r="P166" s="67"/>
      <c r="Q166" s="67"/>
      <c r="R166" s="67"/>
      <c r="S166" s="67"/>
      <c r="T166" s="68"/>
      <c r="U166" s="37"/>
      <c r="V166" s="37"/>
      <c r="W166" s="37"/>
      <c r="X166" s="37"/>
      <c r="Y166" s="37"/>
      <c r="Z166" s="37"/>
      <c r="AA166" s="37"/>
      <c r="AB166" s="37"/>
      <c r="AC166" s="37"/>
      <c r="AD166" s="37"/>
      <c r="AE166" s="37"/>
      <c r="AT166" s="20" t="s">
        <v>206</v>
      </c>
      <c r="AU166" s="20" t="s">
        <v>86</v>
      </c>
    </row>
    <row r="167" spans="1:65" s="2" customFormat="1" ht="146.25">
      <c r="A167" s="37"/>
      <c r="B167" s="38"/>
      <c r="C167" s="39"/>
      <c r="D167" s="194" t="s">
        <v>252</v>
      </c>
      <c r="E167" s="39"/>
      <c r="F167" s="222" t="s">
        <v>1762</v>
      </c>
      <c r="G167" s="39"/>
      <c r="H167" s="39"/>
      <c r="I167" s="196"/>
      <c r="J167" s="39"/>
      <c r="K167" s="39"/>
      <c r="L167" s="42"/>
      <c r="M167" s="197"/>
      <c r="N167" s="198"/>
      <c r="O167" s="67"/>
      <c r="P167" s="67"/>
      <c r="Q167" s="67"/>
      <c r="R167" s="67"/>
      <c r="S167" s="67"/>
      <c r="T167" s="68"/>
      <c r="U167" s="37"/>
      <c r="V167" s="37"/>
      <c r="W167" s="37"/>
      <c r="X167" s="37"/>
      <c r="Y167" s="37"/>
      <c r="Z167" s="37"/>
      <c r="AA167" s="37"/>
      <c r="AB167" s="37"/>
      <c r="AC167" s="37"/>
      <c r="AD167" s="37"/>
      <c r="AE167" s="37"/>
      <c r="AT167" s="20" t="s">
        <v>252</v>
      </c>
      <c r="AU167" s="20" t="s">
        <v>86</v>
      </c>
    </row>
    <row r="168" spans="1:65" s="13" customFormat="1" ht="11.25">
      <c r="B168" s="201"/>
      <c r="C168" s="202"/>
      <c r="D168" s="194" t="s">
        <v>210</v>
      </c>
      <c r="E168" s="203" t="s">
        <v>19</v>
      </c>
      <c r="F168" s="204" t="s">
        <v>1763</v>
      </c>
      <c r="G168" s="202"/>
      <c r="H168" s="203" t="s">
        <v>19</v>
      </c>
      <c r="I168" s="205"/>
      <c r="J168" s="202"/>
      <c r="K168" s="202"/>
      <c r="L168" s="206"/>
      <c r="M168" s="207"/>
      <c r="N168" s="208"/>
      <c r="O168" s="208"/>
      <c r="P168" s="208"/>
      <c r="Q168" s="208"/>
      <c r="R168" s="208"/>
      <c r="S168" s="208"/>
      <c r="T168" s="209"/>
      <c r="AT168" s="210" t="s">
        <v>210</v>
      </c>
      <c r="AU168" s="210" t="s">
        <v>86</v>
      </c>
      <c r="AV168" s="13" t="s">
        <v>84</v>
      </c>
      <c r="AW168" s="13" t="s">
        <v>37</v>
      </c>
      <c r="AX168" s="13" t="s">
        <v>77</v>
      </c>
      <c r="AY168" s="210" t="s">
        <v>197</v>
      </c>
    </row>
    <row r="169" spans="1:65" s="14" customFormat="1" ht="11.25">
      <c r="B169" s="211"/>
      <c r="C169" s="212"/>
      <c r="D169" s="194" t="s">
        <v>210</v>
      </c>
      <c r="E169" s="213" t="s">
        <v>19</v>
      </c>
      <c r="F169" s="214" t="s">
        <v>204</v>
      </c>
      <c r="G169" s="212"/>
      <c r="H169" s="215">
        <v>4</v>
      </c>
      <c r="I169" s="216"/>
      <c r="J169" s="212"/>
      <c r="K169" s="212"/>
      <c r="L169" s="217"/>
      <c r="M169" s="218"/>
      <c r="N169" s="219"/>
      <c r="O169" s="219"/>
      <c r="P169" s="219"/>
      <c r="Q169" s="219"/>
      <c r="R169" s="219"/>
      <c r="S169" s="219"/>
      <c r="T169" s="220"/>
      <c r="AT169" s="221" t="s">
        <v>210</v>
      </c>
      <c r="AU169" s="221" t="s">
        <v>86</v>
      </c>
      <c r="AV169" s="14" t="s">
        <v>86</v>
      </c>
      <c r="AW169" s="14" t="s">
        <v>37</v>
      </c>
      <c r="AX169" s="14" t="s">
        <v>84</v>
      </c>
      <c r="AY169" s="221" t="s">
        <v>197</v>
      </c>
    </row>
    <row r="170" spans="1:65" s="2" customFormat="1" ht="24.2" customHeight="1">
      <c r="A170" s="37"/>
      <c r="B170" s="38"/>
      <c r="C170" s="181" t="s">
        <v>328</v>
      </c>
      <c r="D170" s="181" t="s">
        <v>199</v>
      </c>
      <c r="E170" s="182" t="s">
        <v>1764</v>
      </c>
      <c r="F170" s="183" t="s">
        <v>1765</v>
      </c>
      <c r="G170" s="184" t="s">
        <v>202</v>
      </c>
      <c r="H170" s="185">
        <v>3.2</v>
      </c>
      <c r="I170" s="186"/>
      <c r="J170" s="187">
        <f>ROUND(I170*H170,2)</f>
        <v>0</v>
      </c>
      <c r="K170" s="183" t="s">
        <v>203</v>
      </c>
      <c r="L170" s="42"/>
      <c r="M170" s="188" t="s">
        <v>19</v>
      </c>
      <c r="N170" s="189" t="s">
        <v>48</v>
      </c>
      <c r="O170" s="67"/>
      <c r="P170" s="190">
        <f>O170*H170</f>
        <v>0</v>
      </c>
      <c r="Q170" s="190">
        <v>0</v>
      </c>
      <c r="R170" s="190">
        <f>Q170*H170</f>
        <v>0</v>
      </c>
      <c r="S170" s="190">
        <v>0</v>
      </c>
      <c r="T170" s="191">
        <f>S170*H170</f>
        <v>0</v>
      </c>
      <c r="U170" s="37"/>
      <c r="V170" s="37"/>
      <c r="W170" s="37"/>
      <c r="X170" s="37"/>
      <c r="Y170" s="37"/>
      <c r="Z170" s="37"/>
      <c r="AA170" s="37"/>
      <c r="AB170" s="37"/>
      <c r="AC170" s="37"/>
      <c r="AD170" s="37"/>
      <c r="AE170" s="37"/>
      <c r="AR170" s="192" t="s">
        <v>204</v>
      </c>
      <c r="AT170" s="192" t="s">
        <v>199</v>
      </c>
      <c r="AU170" s="192" t="s">
        <v>86</v>
      </c>
      <c r="AY170" s="20" t="s">
        <v>197</v>
      </c>
      <c r="BE170" s="193">
        <f>IF(N170="základní",J170,0)</f>
        <v>0</v>
      </c>
      <c r="BF170" s="193">
        <f>IF(N170="snížená",J170,0)</f>
        <v>0</v>
      </c>
      <c r="BG170" s="193">
        <f>IF(N170="zákl. přenesená",J170,0)</f>
        <v>0</v>
      </c>
      <c r="BH170" s="193">
        <f>IF(N170="sníž. přenesená",J170,0)</f>
        <v>0</v>
      </c>
      <c r="BI170" s="193">
        <f>IF(N170="nulová",J170,0)</f>
        <v>0</v>
      </c>
      <c r="BJ170" s="20" t="s">
        <v>84</v>
      </c>
      <c r="BK170" s="193">
        <f>ROUND(I170*H170,2)</f>
        <v>0</v>
      </c>
      <c r="BL170" s="20" t="s">
        <v>204</v>
      </c>
      <c r="BM170" s="192" t="s">
        <v>1766</v>
      </c>
    </row>
    <row r="171" spans="1:65" s="2" customFormat="1" ht="19.5">
      <c r="A171" s="37"/>
      <c r="B171" s="38"/>
      <c r="C171" s="39"/>
      <c r="D171" s="194" t="s">
        <v>206</v>
      </c>
      <c r="E171" s="39"/>
      <c r="F171" s="195" t="s">
        <v>1767</v>
      </c>
      <c r="G171" s="39"/>
      <c r="H171" s="39"/>
      <c r="I171" s="196"/>
      <c r="J171" s="39"/>
      <c r="K171" s="39"/>
      <c r="L171" s="42"/>
      <c r="M171" s="197"/>
      <c r="N171" s="198"/>
      <c r="O171" s="67"/>
      <c r="P171" s="67"/>
      <c r="Q171" s="67"/>
      <c r="R171" s="67"/>
      <c r="S171" s="67"/>
      <c r="T171" s="68"/>
      <c r="U171" s="37"/>
      <c r="V171" s="37"/>
      <c r="W171" s="37"/>
      <c r="X171" s="37"/>
      <c r="Y171" s="37"/>
      <c r="Z171" s="37"/>
      <c r="AA171" s="37"/>
      <c r="AB171" s="37"/>
      <c r="AC171" s="37"/>
      <c r="AD171" s="37"/>
      <c r="AE171" s="37"/>
      <c r="AT171" s="20" t="s">
        <v>206</v>
      </c>
      <c r="AU171" s="20" t="s">
        <v>86</v>
      </c>
    </row>
    <row r="172" spans="1:65" s="2" customFormat="1" ht="11.25">
      <c r="A172" s="37"/>
      <c r="B172" s="38"/>
      <c r="C172" s="39"/>
      <c r="D172" s="199" t="s">
        <v>208</v>
      </c>
      <c r="E172" s="39"/>
      <c r="F172" s="200" t="s">
        <v>1768</v>
      </c>
      <c r="G172" s="39"/>
      <c r="H172" s="39"/>
      <c r="I172" s="196"/>
      <c r="J172" s="39"/>
      <c r="K172" s="39"/>
      <c r="L172" s="42"/>
      <c r="M172" s="197"/>
      <c r="N172" s="198"/>
      <c r="O172" s="67"/>
      <c r="P172" s="67"/>
      <c r="Q172" s="67"/>
      <c r="R172" s="67"/>
      <c r="S172" s="67"/>
      <c r="T172" s="68"/>
      <c r="U172" s="37"/>
      <c r="V172" s="37"/>
      <c r="W172" s="37"/>
      <c r="X172" s="37"/>
      <c r="Y172" s="37"/>
      <c r="Z172" s="37"/>
      <c r="AA172" s="37"/>
      <c r="AB172" s="37"/>
      <c r="AC172" s="37"/>
      <c r="AD172" s="37"/>
      <c r="AE172" s="37"/>
      <c r="AT172" s="20" t="s">
        <v>208</v>
      </c>
      <c r="AU172" s="20" t="s">
        <v>86</v>
      </c>
    </row>
    <row r="173" spans="1:65" s="13" customFormat="1" ht="22.5">
      <c r="B173" s="201"/>
      <c r="C173" s="202"/>
      <c r="D173" s="194" t="s">
        <v>210</v>
      </c>
      <c r="E173" s="203" t="s">
        <v>19</v>
      </c>
      <c r="F173" s="204" t="s">
        <v>1769</v>
      </c>
      <c r="G173" s="202"/>
      <c r="H173" s="203" t="s">
        <v>19</v>
      </c>
      <c r="I173" s="205"/>
      <c r="J173" s="202"/>
      <c r="K173" s="202"/>
      <c r="L173" s="206"/>
      <c r="M173" s="207"/>
      <c r="N173" s="208"/>
      <c r="O173" s="208"/>
      <c r="P173" s="208"/>
      <c r="Q173" s="208"/>
      <c r="R173" s="208"/>
      <c r="S173" s="208"/>
      <c r="T173" s="209"/>
      <c r="AT173" s="210" t="s">
        <v>210</v>
      </c>
      <c r="AU173" s="210" t="s">
        <v>86</v>
      </c>
      <c r="AV173" s="13" t="s">
        <v>84</v>
      </c>
      <c r="AW173" s="13" t="s">
        <v>37</v>
      </c>
      <c r="AX173" s="13" t="s">
        <v>77</v>
      </c>
      <c r="AY173" s="210" t="s">
        <v>197</v>
      </c>
    </row>
    <row r="174" spans="1:65" s="13" customFormat="1" ht="11.25">
      <c r="B174" s="201"/>
      <c r="C174" s="202"/>
      <c r="D174" s="194" t="s">
        <v>210</v>
      </c>
      <c r="E174" s="203" t="s">
        <v>19</v>
      </c>
      <c r="F174" s="204" t="s">
        <v>1770</v>
      </c>
      <c r="G174" s="202"/>
      <c r="H174" s="203" t="s">
        <v>19</v>
      </c>
      <c r="I174" s="205"/>
      <c r="J174" s="202"/>
      <c r="K174" s="202"/>
      <c r="L174" s="206"/>
      <c r="M174" s="207"/>
      <c r="N174" s="208"/>
      <c r="O174" s="208"/>
      <c r="P174" s="208"/>
      <c r="Q174" s="208"/>
      <c r="R174" s="208"/>
      <c r="S174" s="208"/>
      <c r="T174" s="209"/>
      <c r="AT174" s="210" t="s">
        <v>210</v>
      </c>
      <c r="AU174" s="210" t="s">
        <v>86</v>
      </c>
      <c r="AV174" s="13" t="s">
        <v>84</v>
      </c>
      <c r="AW174" s="13" t="s">
        <v>37</v>
      </c>
      <c r="AX174" s="13" t="s">
        <v>77</v>
      </c>
      <c r="AY174" s="210" t="s">
        <v>197</v>
      </c>
    </row>
    <row r="175" spans="1:65" s="14" customFormat="1" ht="11.25">
      <c r="B175" s="211"/>
      <c r="C175" s="212"/>
      <c r="D175" s="194" t="s">
        <v>210</v>
      </c>
      <c r="E175" s="213" t="s">
        <v>19</v>
      </c>
      <c r="F175" s="214" t="s">
        <v>1771</v>
      </c>
      <c r="G175" s="212"/>
      <c r="H175" s="215">
        <v>3.2</v>
      </c>
      <c r="I175" s="216"/>
      <c r="J175" s="212"/>
      <c r="K175" s="212"/>
      <c r="L175" s="217"/>
      <c r="M175" s="218"/>
      <c r="N175" s="219"/>
      <c r="O175" s="219"/>
      <c r="P175" s="219"/>
      <c r="Q175" s="219"/>
      <c r="R175" s="219"/>
      <c r="S175" s="219"/>
      <c r="T175" s="220"/>
      <c r="AT175" s="221" t="s">
        <v>210</v>
      </c>
      <c r="AU175" s="221" t="s">
        <v>86</v>
      </c>
      <c r="AV175" s="14" t="s">
        <v>86</v>
      </c>
      <c r="AW175" s="14" t="s">
        <v>37</v>
      </c>
      <c r="AX175" s="14" t="s">
        <v>84</v>
      </c>
      <c r="AY175" s="221" t="s">
        <v>197</v>
      </c>
    </row>
    <row r="176" spans="1:65" s="2" customFormat="1" ht="16.5" customHeight="1">
      <c r="A176" s="37"/>
      <c r="B176" s="38"/>
      <c r="C176" s="237" t="s">
        <v>337</v>
      </c>
      <c r="D176" s="237" t="s">
        <v>452</v>
      </c>
      <c r="E176" s="238" t="s">
        <v>1772</v>
      </c>
      <c r="F176" s="239" t="s">
        <v>1773</v>
      </c>
      <c r="G176" s="240" t="s">
        <v>259</v>
      </c>
      <c r="H176" s="241">
        <v>0.33</v>
      </c>
      <c r="I176" s="242"/>
      <c r="J176" s="243">
        <f>ROUND(I176*H176,2)</f>
        <v>0</v>
      </c>
      <c r="K176" s="239" t="s">
        <v>969</v>
      </c>
      <c r="L176" s="244"/>
      <c r="M176" s="245" t="s">
        <v>19</v>
      </c>
      <c r="N176" s="246" t="s">
        <v>48</v>
      </c>
      <c r="O176" s="67"/>
      <c r="P176" s="190">
        <f>O176*H176</f>
        <v>0</v>
      </c>
      <c r="Q176" s="190">
        <v>0.3</v>
      </c>
      <c r="R176" s="190">
        <f>Q176*H176</f>
        <v>9.9000000000000005E-2</v>
      </c>
      <c r="S176" s="190">
        <v>0</v>
      </c>
      <c r="T176" s="191">
        <f>S176*H176</f>
        <v>0</v>
      </c>
      <c r="U176" s="37"/>
      <c r="V176" s="37"/>
      <c r="W176" s="37"/>
      <c r="X176" s="37"/>
      <c r="Y176" s="37"/>
      <c r="Z176" s="37"/>
      <c r="AA176" s="37"/>
      <c r="AB176" s="37"/>
      <c r="AC176" s="37"/>
      <c r="AD176" s="37"/>
      <c r="AE176" s="37"/>
      <c r="AR176" s="192" t="s">
        <v>265</v>
      </c>
      <c r="AT176" s="192" t="s">
        <v>452</v>
      </c>
      <c r="AU176" s="192" t="s">
        <v>86</v>
      </c>
      <c r="AY176" s="20" t="s">
        <v>197</v>
      </c>
      <c r="BE176" s="193">
        <f>IF(N176="základní",J176,0)</f>
        <v>0</v>
      </c>
      <c r="BF176" s="193">
        <f>IF(N176="snížená",J176,0)</f>
        <v>0</v>
      </c>
      <c r="BG176" s="193">
        <f>IF(N176="zákl. přenesená",J176,0)</f>
        <v>0</v>
      </c>
      <c r="BH176" s="193">
        <f>IF(N176="sníž. přenesená",J176,0)</f>
        <v>0</v>
      </c>
      <c r="BI176" s="193">
        <f>IF(N176="nulová",J176,0)</f>
        <v>0</v>
      </c>
      <c r="BJ176" s="20" t="s">
        <v>84</v>
      </c>
      <c r="BK176" s="193">
        <f>ROUND(I176*H176,2)</f>
        <v>0</v>
      </c>
      <c r="BL176" s="20" t="s">
        <v>204</v>
      </c>
      <c r="BM176" s="192" t="s">
        <v>1774</v>
      </c>
    </row>
    <row r="177" spans="1:65" s="2" customFormat="1" ht="11.25">
      <c r="A177" s="37"/>
      <c r="B177" s="38"/>
      <c r="C177" s="39"/>
      <c r="D177" s="194" t="s">
        <v>206</v>
      </c>
      <c r="E177" s="39"/>
      <c r="F177" s="195" t="s">
        <v>1773</v>
      </c>
      <c r="G177" s="39"/>
      <c r="H177" s="39"/>
      <c r="I177" s="196"/>
      <c r="J177" s="39"/>
      <c r="K177" s="39"/>
      <c r="L177" s="42"/>
      <c r="M177" s="197"/>
      <c r="N177" s="198"/>
      <c r="O177" s="67"/>
      <c r="P177" s="67"/>
      <c r="Q177" s="67"/>
      <c r="R177" s="67"/>
      <c r="S177" s="67"/>
      <c r="T177" s="68"/>
      <c r="U177" s="37"/>
      <c r="V177" s="37"/>
      <c r="W177" s="37"/>
      <c r="X177" s="37"/>
      <c r="Y177" s="37"/>
      <c r="Z177" s="37"/>
      <c r="AA177" s="37"/>
      <c r="AB177" s="37"/>
      <c r="AC177" s="37"/>
      <c r="AD177" s="37"/>
      <c r="AE177" s="37"/>
      <c r="AT177" s="20" t="s">
        <v>206</v>
      </c>
      <c r="AU177" s="20" t="s">
        <v>86</v>
      </c>
    </row>
    <row r="178" spans="1:65" s="2" customFormat="1" ht="48.75">
      <c r="A178" s="37"/>
      <c r="B178" s="38"/>
      <c r="C178" s="39"/>
      <c r="D178" s="194" t="s">
        <v>252</v>
      </c>
      <c r="E178" s="39"/>
      <c r="F178" s="222" t="s">
        <v>1775</v>
      </c>
      <c r="G178" s="39"/>
      <c r="H178" s="39"/>
      <c r="I178" s="196"/>
      <c r="J178" s="39"/>
      <c r="K178" s="39"/>
      <c r="L178" s="42"/>
      <c r="M178" s="197"/>
      <c r="N178" s="198"/>
      <c r="O178" s="67"/>
      <c r="P178" s="67"/>
      <c r="Q178" s="67"/>
      <c r="R178" s="67"/>
      <c r="S178" s="67"/>
      <c r="T178" s="68"/>
      <c r="U178" s="37"/>
      <c r="V178" s="37"/>
      <c r="W178" s="37"/>
      <c r="X178" s="37"/>
      <c r="Y178" s="37"/>
      <c r="Z178" s="37"/>
      <c r="AA178" s="37"/>
      <c r="AB178" s="37"/>
      <c r="AC178" s="37"/>
      <c r="AD178" s="37"/>
      <c r="AE178" s="37"/>
      <c r="AT178" s="20" t="s">
        <v>252</v>
      </c>
      <c r="AU178" s="20" t="s">
        <v>86</v>
      </c>
    </row>
    <row r="179" spans="1:65" s="14" customFormat="1" ht="11.25">
      <c r="B179" s="211"/>
      <c r="C179" s="212"/>
      <c r="D179" s="194" t="s">
        <v>210</v>
      </c>
      <c r="E179" s="212"/>
      <c r="F179" s="214" t="s">
        <v>1776</v>
      </c>
      <c r="G179" s="212"/>
      <c r="H179" s="215">
        <v>0.33</v>
      </c>
      <c r="I179" s="216"/>
      <c r="J179" s="212"/>
      <c r="K179" s="212"/>
      <c r="L179" s="217"/>
      <c r="M179" s="218"/>
      <c r="N179" s="219"/>
      <c r="O179" s="219"/>
      <c r="P179" s="219"/>
      <c r="Q179" s="219"/>
      <c r="R179" s="219"/>
      <c r="S179" s="219"/>
      <c r="T179" s="220"/>
      <c r="AT179" s="221" t="s">
        <v>210</v>
      </c>
      <c r="AU179" s="221" t="s">
        <v>86</v>
      </c>
      <c r="AV179" s="14" t="s">
        <v>86</v>
      </c>
      <c r="AW179" s="14" t="s">
        <v>4</v>
      </c>
      <c r="AX179" s="14" t="s">
        <v>84</v>
      </c>
      <c r="AY179" s="221" t="s">
        <v>197</v>
      </c>
    </row>
    <row r="180" spans="1:65" s="2" customFormat="1" ht="24.2" customHeight="1">
      <c r="A180" s="37"/>
      <c r="B180" s="38"/>
      <c r="C180" s="181" t="s">
        <v>347</v>
      </c>
      <c r="D180" s="181" t="s">
        <v>199</v>
      </c>
      <c r="E180" s="182" t="s">
        <v>1777</v>
      </c>
      <c r="F180" s="183" t="s">
        <v>1778</v>
      </c>
      <c r="G180" s="184" t="s">
        <v>323</v>
      </c>
      <c r="H180" s="185">
        <v>1E-3</v>
      </c>
      <c r="I180" s="186"/>
      <c r="J180" s="187">
        <f>ROUND(I180*H180,2)</f>
        <v>0</v>
      </c>
      <c r="K180" s="183" t="s">
        <v>203</v>
      </c>
      <c r="L180" s="42"/>
      <c r="M180" s="188" t="s">
        <v>19</v>
      </c>
      <c r="N180" s="189" t="s">
        <v>48</v>
      </c>
      <c r="O180" s="67"/>
      <c r="P180" s="190">
        <f>O180*H180</f>
        <v>0</v>
      </c>
      <c r="Q180" s="190">
        <v>0</v>
      </c>
      <c r="R180" s="190">
        <f>Q180*H180</f>
        <v>0</v>
      </c>
      <c r="S180" s="190">
        <v>0</v>
      </c>
      <c r="T180" s="191">
        <f>S180*H180</f>
        <v>0</v>
      </c>
      <c r="U180" s="37"/>
      <c r="V180" s="37"/>
      <c r="W180" s="37"/>
      <c r="X180" s="37"/>
      <c r="Y180" s="37"/>
      <c r="Z180" s="37"/>
      <c r="AA180" s="37"/>
      <c r="AB180" s="37"/>
      <c r="AC180" s="37"/>
      <c r="AD180" s="37"/>
      <c r="AE180" s="37"/>
      <c r="AR180" s="192" t="s">
        <v>204</v>
      </c>
      <c r="AT180" s="192" t="s">
        <v>199</v>
      </c>
      <c r="AU180" s="192" t="s">
        <v>86</v>
      </c>
      <c r="AY180" s="20" t="s">
        <v>197</v>
      </c>
      <c r="BE180" s="193">
        <f>IF(N180="základní",J180,0)</f>
        <v>0</v>
      </c>
      <c r="BF180" s="193">
        <f>IF(N180="snížená",J180,0)</f>
        <v>0</v>
      </c>
      <c r="BG180" s="193">
        <f>IF(N180="zákl. přenesená",J180,0)</f>
        <v>0</v>
      </c>
      <c r="BH180" s="193">
        <f>IF(N180="sníž. přenesená",J180,0)</f>
        <v>0</v>
      </c>
      <c r="BI180" s="193">
        <f>IF(N180="nulová",J180,0)</f>
        <v>0</v>
      </c>
      <c r="BJ180" s="20" t="s">
        <v>84</v>
      </c>
      <c r="BK180" s="193">
        <f>ROUND(I180*H180,2)</f>
        <v>0</v>
      </c>
      <c r="BL180" s="20" t="s">
        <v>204</v>
      </c>
      <c r="BM180" s="192" t="s">
        <v>1779</v>
      </c>
    </row>
    <row r="181" spans="1:65" s="2" customFormat="1" ht="19.5">
      <c r="A181" s="37"/>
      <c r="B181" s="38"/>
      <c r="C181" s="39"/>
      <c r="D181" s="194" t="s">
        <v>206</v>
      </c>
      <c r="E181" s="39"/>
      <c r="F181" s="195" t="s">
        <v>1780</v>
      </c>
      <c r="G181" s="39"/>
      <c r="H181" s="39"/>
      <c r="I181" s="196"/>
      <c r="J181" s="39"/>
      <c r="K181" s="39"/>
      <c r="L181" s="42"/>
      <c r="M181" s="197"/>
      <c r="N181" s="198"/>
      <c r="O181" s="67"/>
      <c r="P181" s="67"/>
      <c r="Q181" s="67"/>
      <c r="R181" s="67"/>
      <c r="S181" s="67"/>
      <c r="T181" s="68"/>
      <c r="U181" s="37"/>
      <c r="V181" s="37"/>
      <c r="W181" s="37"/>
      <c r="X181" s="37"/>
      <c r="Y181" s="37"/>
      <c r="Z181" s="37"/>
      <c r="AA181" s="37"/>
      <c r="AB181" s="37"/>
      <c r="AC181" s="37"/>
      <c r="AD181" s="37"/>
      <c r="AE181" s="37"/>
      <c r="AT181" s="20" t="s">
        <v>206</v>
      </c>
      <c r="AU181" s="20" t="s">
        <v>86</v>
      </c>
    </row>
    <row r="182" spans="1:65" s="2" customFormat="1" ht="11.25">
      <c r="A182" s="37"/>
      <c r="B182" s="38"/>
      <c r="C182" s="39"/>
      <c r="D182" s="199" t="s">
        <v>208</v>
      </c>
      <c r="E182" s="39"/>
      <c r="F182" s="200" t="s">
        <v>1781</v>
      </c>
      <c r="G182" s="39"/>
      <c r="H182" s="39"/>
      <c r="I182" s="196"/>
      <c r="J182" s="39"/>
      <c r="K182" s="39"/>
      <c r="L182" s="42"/>
      <c r="M182" s="197"/>
      <c r="N182" s="198"/>
      <c r="O182" s="67"/>
      <c r="P182" s="67"/>
      <c r="Q182" s="67"/>
      <c r="R182" s="67"/>
      <c r="S182" s="67"/>
      <c r="T182" s="68"/>
      <c r="U182" s="37"/>
      <c r="V182" s="37"/>
      <c r="W182" s="37"/>
      <c r="X182" s="37"/>
      <c r="Y182" s="37"/>
      <c r="Z182" s="37"/>
      <c r="AA182" s="37"/>
      <c r="AB182" s="37"/>
      <c r="AC182" s="37"/>
      <c r="AD182" s="37"/>
      <c r="AE182" s="37"/>
      <c r="AT182" s="20" t="s">
        <v>208</v>
      </c>
      <c r="AU182" s="20" t="s">
        <v>86</v>
      </c>
    </row>
    <row r="183" spans="1:65" s="13" customFormat="1" ht="11.25">
      <c r="B183" s="201"/>
      <c r="C183" s="202"/>
      <c r="D183" s="194" t="s">
        <v>210</v>
      </c>
      <c r="E183" s="203" t="s">
        <v>19</v>
      </c>
      <c r="F183" s="204" t="s">
        <v>1782</v>
      </c>
      <c r="G183" s="202"/>
      <c r="H183" s="203" t="s">
        <v>19</v>
      </c>
      <c r="I183" s="205"/>
      <c r="J183" s="202"/>
      <c r="K183" s="202"/>
      <c r="L183" s="206"/>
      <c r="M183" s="207"/>
      <c r="N183" s="208"/>
      <c r="O183" s="208"/>
      <c r="P183" s="208"/>
      <c r="Q183" s="208"/>
      <c r="R183" s="208"/>
      <c r="S183" s="208"/>
      <c r="T183" s="209"/>
      <c r="AT183" s="210" t="s">
        <v>210</v>
      </c>
      <c r="AU183" s="210" t="s">
        <v>86</v>
      </c>
      <c r="AV183" s="13" t="s">
        <v>84</v>
      </c>
      <c r="AW183" s="13" t="s">
        <v>37</v>
      </c>
      <c r="AX183" s="13" t="s">
        <v>77</v>
      </c>
      <c r="AY183" s="210" t="s">
        <v>197</v>
      </c>
    </row>
    <row r="184" spans="1:65" s="13" customFormat="1" ht="11.25">
      <c r="B184" s="201"/>
      <c r="C184" s="202"/>
      <c r="D184" s="194" t="s">
        <v>210</v>
      </c>
      <c r="E184" s="203" t="s">
        <v>19</v>
      </c>
      <c r="F184" s="204" t="s">
        <v>1783</v>
      </c>
      <c r="G184" s="202"/>
      <c r="H184" s="203" t="s">
        <v>19</v>
      </c>
      <c r="I184" s="205"/>
      <c r="J184" s="202"/>
      <c r="K184" s="202"/>
      <c r="L184" s="206"/>
      <c r="M184" s="207"/>
      <c r="N184" s="208"/>
      <c r="O184" s="208"/>
      <c r="P184" s="208"/>
      <c r="Q184" s="208"/>
      <c r="R184" s="208"/>
      <c r="S184" s="208"/>
      <c r="T184" s="209"/>
      <c r="AT184" s="210" t="s">
        <v>210</v>
      </c>
      <c r="AU184" s="210" t="s">
        <v>86</v>
      </c>
      <c r="AV184" s="13" t="s">
        <v>84</v>
      </c>
      <c r="AW184" s="13" t="s">
        <v>37</v>
      </c>
      <c r="AX184" s="13" t="s">
        <v>77</v>
      </c>
      <c r="AY184" s="210" t="s">
        <v>197</v>
      </c>
    </row>
    <row r="185" spans="1:65" s="13" customFormat="1" ht="11.25">
      <c r="B185" s="201"/>
      <c r="C185" s="202"/>
      <c r="D185" s="194" t="s">
        <v>210</v>
      </c>
      <c r="E185" s="203" t="s">
        <v>19</v>
      </c>
      <c r="F185" s="204" t="s">
        <v>1784</v>
      </c>
      <c r="G185" s="202"/>
      <c r="H185" s="203" t="s">
        <v>19</v>
      </c>
      <c r="I185" s="205"/>
      <c r="J185" s="202"/>
      <c r="K185" s="202"/>
      <c r="L185" s="206"/>
      <c r="M185" s="207"/>
      <c r="N185" s="208"/>
      <c r="O185" s="208"/>
      <c r="P185" s="208"/>
      <c r="Q185" s="208"/>
      <c r="R185" s="208"/>
      <c r="S185" s="208"/>
      <c r="T185" s="209"/>
      <c r="AT185" s="210" t="s">
        <v>210</v>
      </c>
      <c r="AU185" s="210" t="s">
        <v>86</v>
      </c>
      <c r="AV185" s="13" t="s">
        <v>84</v>
      </c>
      <c r="AW185" s="13" t="s">
        <v>37</v>
      </c>
      <c r="AX185" s="13" t="s">
        <v>77</v>
      </c>
      <c r="AY185" s="210" t="s">
        <v>197</v>
      </c>
    </row>
    <row r="186" spans="1:65" s="14" customFormat="1" ht="11.25">
      <c r="B186" s="211"/>
      <c r="C186" s="212"/>
      <c r="D186" s="194" t="s">
        <v>210</v>
      </c>
      <c r="E186" s="213" t="s">
        <v>19</v>
      </c>
      <c r="F186" s="214" t="s">
        <v>1785</v>
      </c>
      <c r="G186" s="212"/>
      <c r="H186" s="215">
        <v>1E-3</v>
      </c>
      <c r="I186" s="216"/>
      <c r="J186" s="212"/>
      <c r="K186" s="212"/>
      <c r="L186" s="217"/>
      <c r="M186" s="218"/>
      <c r="N186" s="219"/>
      <c r="O186" s="219"/>
      <c r="P186" s="219"/>
      <c r="Q186" s="219"/>
      <c r="R186" s="219"/>
      <c r="S186" s="219"/>
      <c r="T186" s="220"/>
      <c r="AT186" s="221" t="s">
        <v>210</v>
      </c>
      <c r="AU186" s="221" t="s">
        <v>86</v>
      </c>
      <c r="AV186" s="14" t="s">
        <v>86</v>
      </c>
      <c r="AW186" s="14" t="s">
        <v>37</v>
      </c>
      <c r="AX186" s="14" t="s">
        <v>84</v>
      </c>
      <c r="AY186" s="221" t="s">
        <v>197</v>
      </c>
    </row>
    <row r="187" spans="1:65" s="2" customFormat="1" ht="24.2" customHeight="1">
      <c r="A187" s="37"/>
      <c r="B187" s="38"/>
      <c r="C187" s="237" t="s">
        <v>356</v>
      </c>
      <c r="D187" s="237" t="s">
        <v>452</v>
      </c>
      <c r="E187" s="238" t="s">
        <v>1786</v>
      </c>
      <c r="F187" s="239" t="s">
        <v>1787</v>
      </c>
      <c r="G187" s="240" t="s">
        <v>556</v>
      </c>
      <c r="H187" s="241">
        <v>0.2</v>
      </c>
      <c r="I187" s="242"/>
      <c r="J187" s="243">
        <f>ROUND(I187*H187,2)</f>
        <v>0</v>
      </c>
      <c r="K187" s="239" t="s">
        <v>969</v>
      </c>
      <c r="L187" s="244"/>
      <c r="M187" s="245" t="s">
        <v>19</v>
      </c>
      <c r="N187" s="246" t="s">
        <v>48</v>
      </c>
      <c r="O187" s="67"/>
      <c r="P187" s="190">
        <f>O187*H187</f>
        <v>0</v>
      </c>
      <c r="Q187" s="190">
        <v>1E-3</v>
      </c>
      <c r="R187" s="190">
        <f>Q187*H187</f>
        <v>2.0000000000000001E-4</v>
      </c>
      <c r="S187" s="190">
        <v>0</v>
      </c>
      <c r="T187" s="191">
        <f>S187*H187</f>
        <v>0</v>
      </c>
      <c r="U187" s="37"/>
      <c r="V187" s="37"/>
      <c r="W187" s="37"/>
      <c r="X187" s="37"/>
      <c r="Y187" s="37"/>
      <c r="Z187" s="37"/>
      <c r="AA187" s="37"/>
      <c r="AB187" s="37"/>
      <c r="AC187" s="37"/>
      <c r="AD187" s="37"/>
      <c r="AE187" s="37"/>
      <c r="AR187" s="192" t="s">
        <v>265</v>
      </c>
      <c r="AT187" s="192" t="s">
        <v>452</v>
      </c>
      <c r="AU187" s="192" t="s">
        <v>86</v>
      </c>
      <c r="AY187" s="20" t="s">
        <v>197</v>
      </c>
      <c r="BE187" s="193">
        <f>IF(N187="základní",J187,0)</f>
        <v>0</v>
      </c>
      <c r="BF187" s="193">
        <f>IF(N187="snížená",J187,0)</f>
        <v>0</v>
      </c>
      <c r="BG187" s="193">
        <f>IF(N187="zákl. přenesená",J187,0)</f>
        <v>0</v>
      </c>
      <c r="BH187" s="193">
        <f>IF(N187="sníž. přenesená",J187,0)</f>
        <v>0</v>
      </c>
      <c r="BI187" s="193">
        <f>IF(N187="nulová",J187,0)</f>
        <v>0</v>
      </c>
      <c r="BJ187" s="20" t="s">
        <v>84</v>
      </c>
      <c r="BK187" s="193">
        <f>ROUND(I187*H187,2)</f>
        <v>0</v>
      </c>
      <c r="BL187" s="20" t="s">
        <v>204</v>
      </c>
      <c r="BM187" s="192" t="s">
        <v>1788</v>
      </c>
    </row>
    <row r="188" spans="1:65" s="2" customFormat="1" ht="19.5">
      <c r="A188" s="37"/>
      <c r="B188" s="38"/>
      <c r="C188" s="39"/>
      <c r="D188" s="194" t="s">
        <v>206</v>
      </c>
      <c r="E188" s="39"/>
      <c r="F188" s="195" t="s">
        <v>1787</v>
      </c>
      <c r="G188" s="39"/>
      <c r="H188" s="39"/>
      <c r="I188" s="196"/>
      <c r="J188" s="39"/>
      <c r="K188" s="39"/>
      <c r="L188" s="42"/>
      <c r="M188" s="197"/>
      <c r="N188" s="198"/>
      <c r="O188" s="67"/>
      <c r="P188" s="67"/>
      <c r="Q188" s="67"/>
      <c r="R188" s="67"/>
      <c r="S188" s="67"/>
      <c r="T188" s="68"/>
      <c r="U188" s="37"/>
      <c r="V188" s="37"/>
      <c r="W188" s="37"/>
      <c r="X188" s="37"/>
      <c r="Y188" s="37"/>
      <c r="Z188" s="37"/>
      <c r="AA188" s="37"/>
      <c r="AB188" s="37"/>
      <c r="AC188" s="37"/>
      <c r="AD188" s="37"/>
      <c r="AE188" s="37"/>
      <c r="AT188" s="20" t="s">
        <v>206</v>
      </c>
      <c r="AU188" s="20" t="s">
        <v>86</v>
      </c>
    </row>
    <row r="189" spans="1:65" s="2" customFormat="1" ht="165.75">
      <c r="A189" s="37"/>
      <c r="B189" s="38"/>
      <c r="C189" s="39"/>
      <c r="D189" s="194" t="s">
        <v>252</v>
      </c>
      <c r="E189" s="39"/>
      <c r="F189" s="222" t="s">
        <v>1789</v>
      </c>
      <c r="G189" s="39"/>
      <c r="H189" s="39"/>
      <c r="I189" s="196"/>
      <c r="J189" s="39"/>
      <c r="K189" s="39"/>
      <c r="L189" s="42"/>
      <c r="M189" s="197"/>
      <c r="N189" s="198"/>
      <c r="O189" s="67"/>
      <c r="P189" s="67"/>
      <c r="Q189" s="67"/>
      <c r="R189" s="67"/>
      <c r="S189" s="67"/>
      <c r="T189" s="68"/>
      <c r="U189" s="37"/>
      <c r="V189" s="37"/>
      <c r="W189" s="37"/>
      <c r="X189" s="37"/>
      <c r="Y189" s="37"/>
      <c r="Z189" s="37"/>
      <c r="AA189" s="37"/>
      <c r="AB189" s="37"/>
      <c r="AC189" s="37"/>
      <c r="AD189" s="37"/>
      <c r="AE189" s="37"/>
      <c r="AT189" s="20" t="s">
        <v>252</v>
      </c>
      <c r="AU189" s="20" t="s">
        <v>86</v>
      </c>
    </row>
    <row r="190" spans="1:65" s="13" customFormat="1" ht="11.25">
      <c r="B190" s="201"/>
      <c r="C190" s="202"/>
      <c r="D190" s="194" t="s">
        <v>210</v>
      </c>
      <c r="E190" s="203" t="s">
        <v>19</v>
      </c>
      <c r="F190" s="204" t="s">
        <v>1790</v>
      </c>
      <c r="G190" s="202"/>
      <c r="H190" s="203" t="s">
        <v>19</v>
      </c>
      <c r="I190" s="205"/>
      <c r="J190" s="202"/>
      <c r="K190" s="202"/>
      <c r="L190" s="206"/>
      <c r="M190" s="207"/>
      <c r="N190" s="208"/>
      <c r="O190" s="208"/>
      <c r="P190" s="208"/>
      <c r="Q190" s="208"/>
      <c r="R190" s="208"/>
      <c r="S190" s="208"/>
      <c r="T190" s="209"/>
      <c r="AT190" s="210" t="s">
        <v>210</v>
      </c>
      <c r="AU190" s="210" t="s">
        <v>86</v>
      </c>
      <c r="AV190" s="13" t="s">
        <v>84</v>
      </c>
      <c r="AW190" s="13" t="s">
        <v>37</v>
      </c>
      <c r="AX190" s="13" t="s">
        <v>77</v>
      </c>
      <c r="AY190" s="210" t="s">
        <v>197</v>
      </c>
    </row>
    <row r="191" spans="1:65" s="13" customFormat="1" ht="11.25">
      <c r="B191" s="201"/>
      <c r="C191" s="202"/>
      <c r="D191" s="194" t="s">
        <v>210</v>
      </c>
      <c r="E191" s="203" t="s">
        <v>19</v>
      </c>
      <c r="F191" s="204" t="s">
        <v>1791</v>
      </c>
      <c r="G191" s="202"/>
      <c r="H191" s="203" t="s">
        <v>19</v>
      </c>
      <c r="I191" s="205"/>
      <c r="J191" s="202"/>
      <c r="K191" s="202"/>
      <c r="L191" s="206"/>
      <c r="M191" s="207"/>
      <c r="N191" s="208"/>
      <c r="O191" s="208"/>
      <c r="P191" s="208"/>
      <c r="Q191" s="208"/>
      <c r="R191" s="208"/>
      <c r="S191" s="208"/>
      <c r="T191" s="209"/>
      <c r="AT191" s="210" t="s">
        <v>210</v>
      </c>
      <c r="AU191" s="210" t="s">
        <v>86</v>
      </c>
      <c r="AV191" s="13" t="s">
        <v>84</v>
      </c>
      <c r="AW191" s="13" t="s">
        <v>37</v>
      </c>
      <c r="AX191" s="13" t="s">
        <v>77</v>
      </c>
      <c r="AY191" s="210" t="s">
        <v>197</v>
      </c>
    </row>
    <row r="192" spans="1:65" s="14" customFormat="1" ht="11.25">
      <c r="B192" s="211"/>
      <c r="C192" s="212"/>
      <c r="D192" s="194" t="s">
        <v>210</v>
      </c>
      <c r="E192" s="213" t="s">
        <v>19</v>
      </c>
      <c r="F192" s="214" t="s">
        <v>1792</v>
      </c>
      <c r="G192" s="212"/>
      <c r="H192" s="215">
        <v>0.2</v>
      </c>
      <c r="I192" s="216"/>
      <c r="J192" s="212"/>
      <c r="K192" s="212"/>
      <c r="L192" s="217"/>
      <c r="M192" s="218"/>
      <c r="N192" s="219"/>
      <c r="O192" s="219"/>
      <c r="P192" s="219"/>
      <c r="Q192" s="219"/>
      <c r="R192" s="219"/>
      <c r="S192" s="219"/>
      <c r="T192" s="220"/>
      <c r="AT192" s="221" t="s">
        <v>210</v>
      </c>
      <c r="AU192" s="221" t="s">
        <v>86</v>
      </c>
      <c r="AV192" s="14" t="s">
        <v>86</v>
      </c>
      <c r="AW192" s="14" t="s">
        <v>37</v>
      </c>
      <c r="AX192" s="14" t="s">
        <v>84</v>
      </c>
      <c r="AY192" s="221" t="s">
        <v>197</v>
      </c>
    </row>
    <row r="193" spans="1:65" s="2" customFormat="1" ht="24.2" customHeight="1">
      <c r="A193" s="37"/>
      <c r="B193" s="38"/>
      <c r="C193" s="181" t="s">
        <v>362</v>
      </c>
      <c r="D193" s="181" t="s">
        <v>199</v>
      </c>
      <c r="E193" s="182" t="s">
        <v>1777</v>
      </c>
      <c r="F193" s="183" t="s">
        <v>1778</v>
      </c>
      <c r="G193" s="184" t="s">
        <v>323</v>
      </c>
      <c r="H193" s="185">
        <v>1E-3</v>
      </c>
      <c r="I193" s="186"/>
      <c r="J193" s="187">
        <f>ROUND(I193*H193,2)</f>
        <v>0</v>
      </c>
      <c r="K193" s="183" t="s">
        <v>203</v>
      </c>
      <c r="L193" s="42"/>
      <c r="M193" s="188" t="s">
        <v>19</v>
      </c>
      <c r="N193" s="189" t="s">
        <v>48</v>
      </c>
      <c r="O193" s="67"/>
      <c r="P193" s="190">
        <f>O193*H193</f>
        <v>0</v>
      </c>
      <c r="Q193" s="190">
        <v>0</v>
      </c>
      <c r="R193" s="190">
        <f>Q193*H193</f>
        <v>0</v>
      </c>
      <c r="S193" s="190">
        <v>0</v>
      </c>
      <c r="T193" s="191">
        <f>S193*H193</f>
        <v>0</v>
      </c>
      <c r="U193" s="37"/>
      <c r="V193" s="37"/>
      <c r="W193" s="37"/>
      <c r="X193" s="37"/>
      <c r="Y193" s="37"/>
      <c r="Z193" s="37"/>
      <c r="AA193" s="37"/>
      <c r="AB193" s="37"/>
      <c r="AC193" s="37"/>
      <c r="AD193" s="37"/>
      <c r="AE193" s="37"/>
      <c r="AR193" s="192" t="s">
        <v>204</v>
      </c>
      <c r="AT193" s="192" t="s">
        <v>199</v>
      </c>
      <c r="AU193" s="192" t="s">
        <v>86</v>
      </c>
      <c r="AY193" s="20" t="s">
        <v>197</v>
      </c>
      <c r="BE193" s="193">
        <f>IF(N193="základní",J193,0)</f>
        <v>0</v>
      </c>
      <c r="BF193" s="193">
        <f>IF(N193="snížená",J193,0)</f>
        <v>0</v>
      </c>
      <c r="BG193" s="193">
        <f>IF(N193="zákl. přenesená",J193,0)</f>
        <v>0</v>
      </c>
      <c r="BH193" s="193">
        <f>IF(N193="sníž. přenesená",J193,0)</f>
        <v>0</v>
      </c>
      <c r="BI193" s="193">
        <f>IF(N193="nulová",J193,0)</f>
        <v>0</v>
      </c>
      <c r="BJ193" s="20" t="s">
        <v>84</v>
      </c>
      <c r="BK193" s="193">
        <f>ROUND(I193*H193,2)</f>
        <v>0</v>
      </c>
      <c r="BL193" s="20" t="s">
        <v>204</v>
      </c>
      <c r="BM193" s="192" t="s">
        <v>1793</v>
      </c>
    </row>
    <row r="194" spans="1:65" s="2" customFormat="1" ht="19.5">
      <c r="A194" s="37"/>
      <c r="B194" s="38"/>
      <c r="C194" s="39"/>
      <c r="D194" s="194" t="s">
        <v>206</v>
      </c>
      <c r="E194" s="39"/>
      <c r="F194" s="195" t="s">
        <v>1780</v>
      </c>
      <c r="G194" s="39"/>
      <c r="H194" s="39"/>
      <c r="I194" s="196"/>
      <c r="J194" s="39"/>
      <c r="K194" s="39"/>
      <c r="L194" s="42"/>
      <c r="M194" s="197"/>
      <c r="N194" s="198"/>
      <c r="O194" s="67"/>
      <c r="P194" s="67"/>
      <c r="Q194" s="67"/>
      <c r="R194" s="67"/>
      <c r="S194" s="67"/>
      <c r="T194" s="68"/>
      <c r="U194" s="37"/>
      <c r="V194" s="37"/>
      <c r="W194" s="37"/>
      <c r="X194" s="37"/>
      <c r="Y194" s="37"/>
      <c r="Z194" s="37"/>
      <c r="AA194" s="37"/>
      <c r="AB194" s="37"/>
      <c r="AC194" s="37"/>
      <c r="AD194" s="37"/>
      <c r="AE194" s="37"/>
      <c r="AT194" s="20" t="s">
        <v>206</v>
      </c>
      <c r="AU194" s="20" t="s">
        <v>86</v>
      </c>
    </row>
    <row r="195" spans="1:65" s="2" customFormat="1" ht="11.25">
      <c r="A195" s="37"/>
      <c r="B195" s="38"/>
      <c r="C195" s="39"/>
      <c r="D195" s="199" t="s">
        <v>208</v>
      </c>
      <c r="E195" s="39"/>
      <c r="F195" s="200" t="s">
        <v>1781</v>
      </c>
      <c r="G195" s="39"/>
      <c r="H195" s="39"/>
      <c r="I195" s="196"/>
      <c r="J195" s="39"/>
      <c r="K195" s="39"/>
      <c r="L195" s="42"/>
      <c r="M195" s="197"/>
      <c r="N195" s="198"/>
      <c r="O195" s="67"/>
      <c r="P195" s="67"/>
      <c r="Q195" s="67"/>
      <c r="R195" s="67"/>
      <c r="S195" s="67"/>
      <c r="T195" s="68"/>
      <c r="U195" s="37"/>
      <c r="V195" s="37"/>
      <c r="W195" s="37"/>
      <c r="X195" s="37"/>
      <c r="Y195" s="37"/>
      <c r="Z195" s="37"/>
      <c r="AA195" s="37"/>
      <c r="AB195" s="37"/>
      <c r="AC195" s="37"/>
      <c r="AD195" s="37"/>
      <c r="AE195" s="37"/>
      <c r="AT195" s="20" t="s">
        <v>208</v>
      </c>
      <c r="AU195" s="20" t="s">
        <v>86</v>
      </c>
    </row>
    <row r="196" spans="1:65" s="13" customFormat="1" ht="22.5">
      <c r="B196" s="201"/>
      <c r="C196" s="202"/>
      <c r="D196" s="194" t="s">
        <v>210</v>
      </c>
      <c r="E196" s="203" t="s">
        <v>19</v>
      </c>
      <c r="F196" s="204" t="s">
        <v>1794</v>
      </c>
      <c r="G196" s="202"/>
      <c r="H196" s="203" t="s">
        <v>19</v>
      </c>
      <c r="I196" s="205"/>
      <c r="J196" s="202"/>
      <c r="K196" s="202"/>
      <c r="L196" s="206"/>
      <c r="M196" s="207"/>
      <c r="N196" s="208"/>
      <c r="O196" s="208"/>
      <c r="P196" s="208"/>
      <c r="Q196" s="208"/>
      <c r="R196" s="208"/>
      <c r="S196" s="208"/>
      <c r="T196" s="209"/>
      <c r="AT196" s="210" t="s">
        <v>210</v>
      </c>
      <c r="AU196" s="210" t="s">
        <v>86</v>
      </c>
      <c r="AV196" s="13" t="s">
        <v>84</v>
      </c>
      <c r="AW196" s="13" t="s">
        <v>37</v>
      </c>
      <c r="AX196" s="13" t="s">
        <v>77</v>
      </c>
      <c r="AY196" s="210" t="s">
        <v>197</v>
      </c>
    </row>
    <row r="197" spans="1:65" s="13" customFormat="1" ht="11.25">
      <c r="B197" s="201"/>
      <c r="C197" s="202"/>
      <c r="D197" s="194" t="s">
        <v>210</v>
      </c>
      <c r="E197" s="203" t="s">
        <v>19</v>
      </c>
      <c r="F197" s="204" t="s">
        <v>1795</v>
      </c>
      <c r="G197" s="202"/>
      <c r="H197" s="203" t="s">
        <v>19</v>
      </c>
      <c r="I197" s="205"/>
      <c r="J197" s="202"/>
      <c r="K197" s="202"/>
      <c r="L197" s="206"/>
      <c r="M197" s="207"/>
      <c r="N197" s="208"/>
      <c r="O197" s="208"/>
      <c r="P197" s="208"/>
      <c r="Q197" s="208"/>
      <c r="R197" s="208"/>
      <c r="S197" s="208"/>
      <c r="T197" s="209"/>
      <c r="AT197" s="210" t="s">
        <v>210</v>
      </c>
      <c r="AU197" s="210" t="s">
        <v>86</v>
      </c>
      <c r="AV197" s="13" t="s">
        <v>84</v>
      </c>
      <c r="AW197" s="13" t="s">
        <v>37</v>
      </c>
      <c r="AX197" s="13" t="s">
        <v>77</v>
      </c>
      <c r="AY197" s="210" t="s">
        <v>197</v>
      </c>
    </row>
    <row r="198" spans="1:65" s="13" customFormat="1" ht="11.25">
      <c r="B198" s="201"/>
      <c r="C198" s="202"/>
      <c r="D198" s="194" t="s">
        <v>210</v>
      </c>
      <c r="E198" s="203" t="s">
        <v>19</v>
      </c>
      <c r="F198" s="204" t="s">
        <v>1796</v>
      </c>
      <c r="G198" s="202"/>
      <c r="H198" s="203" t="s">
        <v>19</v>
      </c>
      <c r="I198" s="205"/>
      <c r="J198" s="202"/>
      <c r="K198" s="202"/>
      <c r="L198" s="206"/>
      <c r="M198" s="207"/>
      <c r="N198" s="208"/>
      <c r="O198" s="208"/>
      <c r="P198" s="208"/>
      <c r="Q198" s="208"/>
      <c r="R198" s="208"/>
      <c r="S198" s="208"/>
      <c r="T198" s="209"/>
      <c r="AT198" s="210" t="s">
        <v>210</v>
      </c>
      <c r="AU198" s="210" t="s">
        <v>86</v>
      </c>
      <c r="AV198" s="13" t="s">
        <v>84</v>
      </c>
      <c r="AW198" s="13" t="s">
        <v>37</v>
      </c>
      <c r="AX198" s="13" t="s">
        <v>77</v>
      </c>
      <c r="AY198" s="210" t="s">
        <v>197</v>
      </c>
    </row>
    <row r="199" spans="1:65" s="14" customFormat="1" ht="11.25">
      <c r="B199" s="211"/>
      <c r="C199" s="212"/>
      <c r="D199" s="194" t="s">
        <v>210</v>
      </c>
      <c r="E199" s="213" t="s">
        <v>19</v>
      </c>
      <c r="F199" s="214" t="s">
        <v>1785</v>
      </c>
      <c r="G199" s="212"/>
      <c r="H199" s="215">
        <v>1E-3</v>
      </c>
      <c r="I199" s="216"/>
      <c r="J199" s="212"/>
      <c r="K199" s="212"/>
      <c r="L199" s="217"/>
      <c r="M199" s="218"/>
      <c r="N199" s="219"/>
      <c r="O199" s="219"/>
      <c r="P199" s="219"/>
      <c r="Q199" s="219"/>
      <c r="R199" s="219"/>
      <c r="S199" s="219"/>
      <c r="T199" s="220"/>
      <c r="AT199" s="221" t="s">
        <v>210</v>
      </c>
      <c r="AU199" s="221" t="s">
        <v>86</v>
      </c>
      <c r="AV199" s="14" t="s">
        <v>86</v>
      </c>
      <c r="AW199" s="14" t="s">
        <v>37</v>
      </c>
      <c r="AX199" s="14" t="s">
        <v>84</v>
      </c>
      <c r="AY199" s="221" t="s">
        <v>197</v>
      </c>
    </row>
    <row r="200" spans="1:65" s="2" customFormat="1" ht="16.5" customHeight="1">
      <c r="A200" s="37"/>
      <c r="B200" s="38"/>
      <c r="C200" s="237" t="s">
        <v>7</v>
      </c>
      <c r="D200" s="237" t="s">
        <v>452</v>
      </c>
      <c r="E200" s="238" t="s">
        <v>1417</v>
      </c>
      <c r="F200" s="239" t="s">
        <v>1418</v>
      </c>
      <c r="G200" s="240" t="s">
        <v>556</v>
      </c>
      <c r="H200" s="241">
        <v>0.4</v>
      </c>
      <c r="I200" s="242"/>
      <c r="J200" s="243">
        <f>ROUND(I200*H200,2)</f>
        <v>0</v>
      </c>
      <c r="K200" s="239" t="s">
        <v>969</v>
      </c>
      <c r="L200" s="244"/>
      <c r="M200" s="245" t="s">
        <v>19</v>
      </c>
      <c r="N200" s="246" t="s">
        <v>48</v>
      </c>
      <c r="O200" s="67"/>
      <c r="P200" s="190">
        <f>O200*H200</f>
        <v>0</v>
      </c>
      <c r="Q200" s="190">
        <v>1E-3</v>
      </c>
      <c r="R200" s="190">
        <f>Q200*H200</f>
        <v>4.0000000000000002E-4</v>
      </c>
      <c r="S200" s="190">
        <v>0</v>
      </c>
      <c r="T200" s="191">
        <f>S200*H200</f>
        <v>0</v>
      </c>
      <c r="U200" s="37"/>
      <c r="V200" s="37"/>
      <c r="W200" s="37"/>
      <c r="X200" s="37"/>
      <c r="Y200" s="37"/>
      <c r="Z200" s="37"/>
      <c r="AA200" s="37"/>
      <c r="AB200" s="37"/>
      <c r="AC200" s="37"/>
      <c r="AD200" s="37"/>
      <c r="AE200" s="37"/>
      <c r="AR200" s="192" t="s">
        <v>265</v>
      </c>
      <c r="AT200" s="192" t="s">
        <v>452</v>
      </c>
      <c r="AU200" s="192" t="s">
        <v>86</v>
      </c>
      <c r="AY200" s="20" t="s">
        <v>197</v>
      </c>
      <c r="BE200" s="193">
        <f>IF(N200="základní",J200,0)</f>
        <v>0</v>
      </c>
      <c r="BF200" s="193">
        <f>IF(N200="snížená",J200,0)</f>
        <v>0</v>
      </c>
      <c r="BG200" s="193">
        <f>IF(N200="zákl. přenesená",J200,0)</f>
        <v>0</v>
      </c>
      <c r="BH200" s="193">
        <f>IF(N200="sníž. přenesená",J200,0)</f>
        <v>0</v>
      </c>
      <c r="BI200" s="193">
        <f>IF(N200="nulová",J200,0)</f>
        <v>0</v>
      </c>
      <c r="BJ200" s="20" t="s">
        <v>84</v>
      </c>
      <c r="BK200" s="193">
        <f>ROUND(I200*H200,2)</f>
        <v>0</v>
      </c>
      <c r="BL200" s="20" t="s">
        <v>204</v>
      </c>
      <c r="BM200" s="192" t="s">
        <v>1797</v>
      </c>
    </row>
    <row r="201" spans="1:65" s="2" customFormat="1" ht="11.25">
      <c r="A201" s="37"/>
      <c r="B201" s="38"/>
      <c r="C201" s="39"/>
      <c r="D201" s="194" t="s">
        <v>206</v>
      </c>
      <c r="E201" s="39"/>
      <c r="F201" s="195" t="s">
        <v>1418</v>
      </c>
      <c r="G201" s="39"/>
      <c r="H201" s="39"/>
      <c r="I201" s="196"/>
      <c r="J201" s="39"/>
      <c r="K201" s="39"/>
      <c r="L201" s="42"/>
      <c r="M201" s="197"/>
      <c r="N201" s="198"/>
      <c r="O201" s="67"/>
      <c r="P201" s="67"/>
      <c r="Q201" s="67"/>
      <c r="R201" s="67"/>
      <c r="S201" s="67"/>
      <c r="T201" s="68"/>
      <c r="U201" s="37"/>
      <c r="V201" s="37"/>
      <c r="W201" s="37"/>
      <c r="X201" s="37"/>
      <c r="Y201" s="37"/>
      <c r="Z201" s="37"/>
      <c r="AA201" s="37"/>
      <c r="AB201" s="37"/>
      <c r="AC201" s="37"/>
      <c r="AD201" s="37"/>
      <c r="AE201" s="37"/>
      <c r="AT201" s="20" t="s">
        <v>206</v>
      </c>
      <c r="AU201" s="20" t="s">
        <v>86</v>
      </c>
    </row>
    <row r="202" spans="1:65" s="2" customFormat="1" ht="19.5">
      <c r="A202" s="37"/>
      <c r="B202" s="38"/>
      <c r="C202" s="39"/>
      <c r="D202" s="194" t="s">
        <v>252</v>
      </c>
      <c r="E202" s="39"/>
      <c r="F202" s="222" t="s">
        <v>1420</v>
      </c>
      <c r="G202" s="39"/>
      <c r="H202" s="39"/>
      <c r="I202" s="196"/>
      <c r="J202" s="39"/>
      <c r="K202" s="39"/>
      <c r="L202" s="42"/>
      <c r="M202" s="197"/>
      <c r="N202" s="198"/>
      <c r="O202" s="67"/>
      <c r="P202" s="67"/>
      <c r="Q202" s="67"/>
      <c r="R202" s="67"/>
      <c r="S202" s="67"/>
      <c r="T202" s="68"/>
      <c r="U202" s="37"/>
      <c r="V202" s="37"/>
      <c r="W202" s="37"/>
      <c r="X202" s="37"/>
      <c r="Y202" s="37"/>
      <c r="Z202" s="37"/>
      <c r="AA202" s="37"/>
      <c r="AB202" s="37"/>
      <c r="AC202" s="37"/>
      <c r="AD202" s="37"/>
      <c r="AE202" s="37"/>
      <c r="AT202" s="20" t="s">
        <v>252</v>
      </c>
      <c r="AU202" s="20" t="s">
        <v>86</v>
      </c>
    </row>
    <row r="203" spans="1:65" s="13" customFormat="1" ht="22.5">
      <c r="B203" s="201"/>
      <c r="C203" s="202"/>
      <c r="D203" s="194" t="s">
        <v>210</v>
      </c>
      <c r="E203" s="203" t="s">
        <v>19</v>
      </c>
      <c r="F203" s="204" t="s">
        <v>1798</v>
      </c>
      <c r="G203" s="202"/>
      <c r="H203" s="203" t="s">
        <v>19</v>
      </c>
      <c r="I203" s="205"/>
      <c r="J203" s="202"/>
      <c r="K203" s="202"/>
      <c r="L203" s="206"/>
      <c r="M203" s="207"/>
      <c r="N203" s="208"/>
      <c r="O203" s="208"/>
      <c r="P203" s="208"/>
      <c r="Q203" s="208"/>
      <c r="R203" s="208"/>
      <c r="S203" s="208"/>
      <c r="T203" s="209"/>
      <c r="AT203" s="210" t="s">
        <v>210</v>
      </c>
      <c r="AU203" s="210" t="s">
        <v>86</v>
      </c>
      <c r="AV203" s="13" t="s">
        <v>84</v>
      </c>
      <c r="AW203" s="13" t="s">
        <v>37</v>
      </c>
      <c r="AX203" s="13" t="s">
        <v>77</v>
      </c>
      <c r="AY203" s="210" t="s">
        <v>197</v>
      </c>
    </row>
    <row r="204" spans="1:65" s="13" customFormat="1" ht="11.25">
      <c r="B204" s="201"/>
      <c r="C204" s="202"/>
      <c r="D204" s="194" t="s">
        <v>210</v>
      </c>
      <c r="E204" s="203" t="s">
        <v>19</v>
      </c>
      <c r="F204" s="204" t="s">
        <v>1799</v>
      </c>
      <c r="G204" s="202"/>
      <c r="H204" s="203" t="s">
        <v>19</v>
      </c>
      <c r="I204" s="205"/>
      <c r="J204" s="202"/>
      <c r="K204" s="202"/>
      <c r="L204" s="206"/>
      <c r="M204" s="207"/>
      <c r="N204" s="208"/>
      <c r="O204" s="208"/>
      <c r="P204" s="208"/>
      <c r="Q204" s="208"/>
      <c r="R204" s="208"/>
      <c r="S204" s="208"/>
      <c r="T204" s="209"/>
      <c r="AT204" s="210" t="s">
        <v>210</v>
      </c>
      <c r="AU204" s="210" t="s">
        <v>86</v>
      </c>
      <c r="AV204" s="13" t="s">
        <v>84</v>
      </c>
      <c r="AW204" s="13" t="s">
        <v>37</v>
      </c>
      <c r="AX204" s="13" t="s">
        <v>77</v>
      </c>
      <c r="AY204" s="210" t="s">
        <v>197</v>
      </c>
    </row>
    <row r="205" spans="1:65" s="14" customFormat="1" ht="11.25">
      <c r="B205" s="211"/>
      <c r="C205" s="212"/>
      <c r="D205" s="194" t="s">
        <v>210</v>
      </c>
      <c r="E205" s="213" t="s">
        <v>19</v>
      </c>
      <c r="F205" s="214" t="s">
        <v>1800</v>
      </c>
      <c r="G205" s="212"/>
      <c r="H205" s="215">
        <v>0.4</v>
      </c>
      <c r="I205" s="216"/>
      <c r="J205" s="212"/>
      <c r="K205" s="212"/>
      <c r="L205" s="217"/>
      <c r="M205" s="218"/>
      <c r="N205" s="219"/>
      <c r="O205" s="219"/>
      <c r="P205" s="219"/>
      <c r="Q205" s="219"/>
      <c r="R205" s="219"/>
      <c r="S205" s="219"/>
      <c r="T205" s="220"/>
      <c r="AT205" s="221" t="s">
        <v>210</v>
      </c>
      <c r="AU205" s="221" t="s">
        <v>86</v>
      </c>
      <c r="AV205" s="14" t="s">
        <v>86</v>
      </c>
      <c r="AW205" s="14" t="s">
        <v>37</v>
      </c>
      <c r="AX205" s="14" t="s">
        <v>84</v>
      </c>
      <c r="AY205" s="221" t="s">
        <v>197</v>
      </c>
    </row>
    <row r="206" spans="1:65" s="2" customFormat="1" ht="24.2" customHeight="1">
      <c r="A206" s="37"/>
      <c r="B206" s="38"/>
      <c r="C206" s="181" t="s">
        <v>373</v>
      </c>
      <c r="D206" s="181" t="s">
        <v>199</v>
      </c>
      <c r="E206" s="182" t="s">
        <v>1777</v>
      </c>
      <c r="F206" s="183" t="s">
        <v>1778</v>
      </c>
      <c r="G206" s="184" t="s">
        <v>323</v>
      </c>
      <c r="H206" s="185">
        <v>1E-3</v>
      </c>
      <c r="I206" s="186"/>
      <c r="J206" s="187">
        <f>ROUND(I206*H206,2)</f>
        <v>0</v>
      </c>
      <c r="K206" s="183" t="s">
        <v>203</v>
      </c>
      <c r="L206" s="42"/>
      <c r="M206" s="188" t="s">
        <v>19</v>
      </c>
      <c r="N206" s="189" t="s">
        <v>48</v>
      </c>
      <c r="O206" s="67"/>
      <c r="P206" s="190">
        <f>O206*H206</f>
        <v>0</v>
      </c>
      <c r="Q206" s="190">
        <v>0</v>
      </c>
      <c r="R206" s="190">
        <f>Q206*H206</f>
        <v>0</v>
      </c>
      <c r="S206" s="190">
        <v>0</v>
      </c>
      <c r="T206" s="191">
        <f>S206*H206</f>
        <v>0</v>
      </c>
      <c r="U206" s="37"/>
      <c r="V206" s="37"/>
      <c r="W206" s="37"/>
      <c r="X206" s="37"/>
      <c r="Y206" s="37"/>
      <c r="Z206" s="37"/>
      <c r="AA206" s="37"/>
      <c r="AB206" s="37"/>
      <c r="AC206" s="37"/>
      <c r="AD206" s="37"/>
      <c r="AE206" s="37"/>
      <c r="AR206" s="192" t="s">
        <v>204</v>
      </c>
      <c r="AT206" s="192" t="s">
        <v>199</v>
      </c>
      <c r="AU206" s="192" t="s">
        <v>86</v>
      </c>
      <c r="AY206" s="20" t="s">
        <v>197</v>
      </c>
      <c r="BE206" s="193">
        <f>IF(N206="základní",J206,0)</f>
        <v>0</v>
      </c>
      <c r="BF206" s="193">
        <f>IF(N206="snížená",J206,0)</f>
        <v>0</v>
      </c>
      <c r="BG206" s="193">
        <f>IF(N206="zákl. přenesená",J206,0)</f>
        <v>0</v>
      </c>
      <c r="BH206" s="193">
        <f>IF(N206="sníž. přenesená",J206,0)</f>
        <v>0</v>
      </c>
      <c r="BI206" s="193">
        <f>IF(N206="nulová",J206,0)</f>
        <v>0</v>
      </c>
      <c r="BJ206" s="20" t="s">
        <v>84</v>
      </c>
      <c r="BK206" s="193">
        <f>ROUND(I206*H206,2)</f>
        <v>0</v>
      </c>
      <c r="BL206" s="20" t="s">
        <v>204</v>
      </c>
      <c r="BM206" s="192" t="s">
        <v>1801</v>
      </c>
    </row>
    <row r="207" spans="1:65" s="2" customFormat="1" ht="19.5">
      <c r="A207" s="37"/>
      <c r="B207" s="38"/>
      <c r="C207" s="39"/>
      <c r="D207" s="194" t="s">
        <v>206</v>
      </c>
      <c r="E207" s="39"/>
      <c r="F207" s="195" t="s">
        <v>1780</v>
      </c>
      <c r="G207" s="39"/>
      <c r="H207" s="39"/>
      <c r="I207" s="196"/>
      <c r="J207" s="39"/>
      <c r="K207" s="39"/>
      <c r="L207" s="42"/>
      <c r="M207" s="197"/>
      <c r="N207" s="198"/>
      <c r="O207" s="67"/>
      <c r="P207" s="67"/>
      <c r="Q207" s="67"/>
      <c r="R207" s="67"/>
      <c r="S207" s="67"/>
      <c r="T207" s="68"/>
      <c r="U207" s="37"/>
      <c r="V207" s="37"/>
      <c r="W207" s="37"/>
      <c r="X207" s="37"/>
      <c r="Y207" s="37"/>
      <c r="Z207" s="37"/>
      <c r="AA207" s="37"/>
      <c r="AB207" s="37"/>
      <c r="AC207" s="37"/>
      <c r="AD207" s="37"/>
      <c r="AE207" s="37"/>
      <c r="AT207" s="20" t="s">
        <v>206</v>
      </c>
      <c r="AU207" s="20" t="s">
        <v>86</v>
      </c>
    </row>
    <row r="208" spans="1:65" s="2" customFormat="1" ht="11.25">
      <c r="A208" s="37"/>
      <c r="B208" s="38"/>
      <c r="C208" s="39"/>
      <c r="D208" s="199" t="s">
        <v>208</v>
      </c>
      <c r="E208" s="39"/>
      <c r="F208" s="200" t="s">
        <v>1781</v>
      </c>
      <c r="G208" s="39"/>
      <c r="H208" s="39"/>
      <c r="I208" s="196"/>
      <c r="J208" s="39"/>
      <c r="K208" s="39"/>
      <c r="L208" s="42"/>
      <c r="M208" s="197"/>
      <c r="N208" s="198"/>
      <c r="O208" s="67"/>
      <c r="P208" s="67"/>
      <c r="Q208" s="67"/>
      <c r="R208" s="67"/>
      <c r="S208" s="67"/>
      <c r="T208" s="68"/>
      <c r="U208" s="37"/>
      <c r="V208" s="37"/>
      <c r="W208" s="37"/>
      <c r="X208" s="37"/>
      <c r="Y208" s="37"/>
      <c r="Z208" s="37"/>
      <c r="AA208" s="37"/>
      <c r="AB208" s="37"/>
      <c r="AC208" s="37"/>
      <c r="AD208" s="37"/>
      <c r="AE208" s="37"/>
      <c r="AT208" s="20" t="s">
        <v>208</v>
      </c>
      <c r="AU208" s="20" t="s">
        <v>86</v>
      </c>
    </row>
    <row r="209" spans="1:65" s="13" customFormat="1" ht="22.5">
      <c r="B209" s="201"/>
      <c r="C209" s="202"/>
      <c r="D209" s="194" t="s">
        <v>210</v>
      </c>
      <c r="E209" s="203" t="s">
        <v>19</v>
      </c>
      <c r="F209" s="204" t="s">
        <v>1802</v>
      </c>
      <c r="G209" s="202"/>
      <c r="H209" s="203" t="s">
        <v>19</v>
      </c>
      <c r="I209" s="205"/>
      <c r="J209" s="202"/>
      <c r="K209" s="202"/>
      <c r="L209" s="206"/>
      <c r="M209" s="207"/>
      <c r="N209" s="208"/>
      <c r="O209" s="208"/>
      <c r="P209" s="208"/>
      <c r="Q209" s="208"/>
      <c r="R209" s="208"/>
      <c r="S209" s="208"/>
      <c r="T209" s="209"/>
      <c r="AT209" s="210" t="s">
        <v>210</v>
      </c>
      <c r="AU209" s="210" t="s">
        <v>86</v>
      </c>
      <c r="AV209" s="13" t="s">
        <v>84</v>
      </c>
      <c r="AW209" s="13" t="s">
        <v>37</v>
      </c>
      <c r="AX209" s="13" t="s">
        <v>77</v>
      </c>
      <c r="AY209" s="210" t="s">
        <v>197</v>
      </c>
    </row>
    <row r="210" spans="1:65" s="13" customFormat="1" ht="11.25">
      <c r="B210" s="201"/>
      <c r="C210" s="202"/>
      <c r="D210" s="194" t="s">
        <v>210</v>
      </c>
      <c r="E210" s="203" t="s">
        <v>19</v>
      </c>
      <c r="F210" s="204" t="s">
        <v>1795</v>
      </c>
      <c r="G210" s="202"/>
      <c r="H210" s="203" t="s">
        <v>19</v>
      </c>
      <c r="I210" s="205"/>
      <c r="J210" s="202"/>
      <c r="K210" s="202"/>
      <c r="L210" s="206"/>
      <c r="M210" s="207"/>
      <c r="N210" s="208"/>
      <c r="O210" s="208"/>
      <c r="P210" s="208"/>
      <c r="Q210" s="208"/>
      <c r="R210" s="208"/>
      <c r="S210" s="208"/>
      <c r="T210" s="209"/>
      <c r="AT210" s="210" t="s">
        <v>210</v>
      </c>
      <c r="AU210" s="210" t="s">
        <v>86</v>
      </c>
      <c r="AV210" s="13" t="s">
        <v>84</v>
      </c>
      <c r="AW210" s="13" t="s">
        <v>37</v>
      </c>
      <c r="AX210" s="13" t="s">
        <v>77</v>
      </c>
      <c r="AY210" s="210" t="s">
        <v>197</v>
      </c>
    </row>
    <row r="211" spans="1:65" s="13" customFormat="1" ht="11.25">
      <c r="B211" s="201"/>
      <c r="C211" s="202"/>
      <c r="D211" s="194" t="s">
        <v>210</v>
      </c>
      <c r="E211" s="203" t="s">
        <v>19</v>
      </c>
      <c r="F211" s="204" t="s">
        <v>1803</v>
      </c>
      <c r="G211" s="202"/>
      <c r="H211" s="203" t="s">
        <v>19</v>
      </c>
      <c r="I211" s="205"/>
      <c r="J211" s="202"/>
      <c r="K211" s="202"/>
      <c r="L211" s="206"/>
      <c r="M211" s="207"/>
      <c r="N211" s="208"/>
      <c r="O211" s="208"/>
      <c r="P211" s="208"/>
      <c r="Q211" s="208"/>
      <c r="R211" s="208"/>
      <c r="S211" s="208"/>
      <c r="T211" s="209"/>
      <c r="AT211" s="210" t="s">
        <v>210</v>
      </c>
      <c r="AU211" s="210" t="s">
        <v>86</v>
      </c>
      <c r="AV211" s="13" t="s">
        <v>84</v>
      </c>
      <c r="AW211" s="13" t="s">
        <v>37</v>
      </c>
      <c r="AX211" s="13" t="s">
        <v>77</v>
      </c>
      <c r="AY211" s="210" t="s">
        <v>197</v>
      </c>
    </row>
    <row r="212" spans="1:65" s="14" customFormat="1" ht="11.25">
      <c r="B212" s="211"/>
      <c r="C212" s="212"/>
      <c r="D212" s="194" t="s">
        <v>210</v>
      </c>
      <c r="E212" s="213" t="s">
        <v>19</v>
      </c>
      <c r="F212" s="214" t="s">
        <v>1804</v>
      </c>
      <c r="G212" s="212"/>
      <c r="H212" s="215">
        <v>1E-3</v>
      </c>
      <c r="I212" s="216"/>
      <c r="J212" s="212"/>
      <c r="K212" s="212"/>
      <c r="L212" s="217"/>
      <c r="M212" s="218"/>
      <c r="N212" s="219"/>
      <c r="O212" s="219"/>
      <c r="P212" s="219"/>
      <c r="Q212" s="219"/>
      <c r="R212" s="219"/>
      <c r="S212" s="219"/>
      <c r="T212" s="220"/>
      <c r="AT212" s="221" t="s">
        <v>210</v>
      </c>
      <c r="AU212" s="221" t="s">
        <v>86</v>
      </c>
      <c r="AV212" s="14" t="s">
        <v>86</v>
      </c>
      <c r="AW212" s="14" t="s">
        <v>37</v>
      </c>
      <c r="AX212" s="14" t="s">
        <v>84</v>
      </c>
      <c r="AY212" s="221" t="s">
        <v>197</v>
      </c>
    </row>
    <row r="213" spans="1:65" s="2" customFormat="1" ht="16.5" customHeight="1">
      <c r="A213" s="37"/>
      <c r="B213" s="38"/>
      <c r="C213" s="237" t="s">
        <v>678</v>
      </c>
      <c r="D213" s="237" t="s">
        <v>452</v>
      </c>
      <c r="E213" s="238" t="s">
        <v>1424</v>
      </c>
      <c r="F213" s="239" t="s">
        <v>1425</v>
      </c>
      <c r="G213" s="240" t="s">
        <v>556</v>
      </c>
      <c r="H213" s="241">
        <v>0.4</v>
      </c>
      <c r="I213" s="242"/>
      <c r="J213" s="243">
        <f>ROUND(I213*H213,2)</f>
        <v>0</v>
      </c>
      <c r="K213" s="239" t="s">
        <v>969</v>
      </c>
      <c r="L213" s="244"/>
      <c r="M213" s="245" t="s">
        <v>19</v>
      </c>
      <c r="N213" s="246" t="s">
        <v>48</v>
      </c>
      <c r="O213" s="67"/>
      <c r="P213" s="190">
        <f>O213*H213</f>
        <v>0</v>
      </c>
      <c r="Q213" s="190">
        <v>1E-3</v>
      </c>
      <c r="R213" s="190">
        <f>Q213*H213</f>
        <v>4.0000000000000002E-4</v>
      </c>
      <c r="S213" s="190">
        <v>0</v>
      </c>
      <c r="T213" s="191">
        <f>S213*H213</f>
        <v>0</v>
      </c>
      <c r="U213" s="37"/>
      <c r="V213" s="37"/>
      <c r="W213" s="37"/>
      <c r="X213" s="37"/>
      <c r="Y213" s="37"/>
      <c r="Z213" s="37"/>
      <c r="AA213" s="37"/>
      <c r="AB213" s="37"/>
      <c r="AC213" s="37"/>
      <c r="AD213" s="37"/>
      <c r="AE213" s="37"/>
      <c r="AR213" s="192" t="s">
        <v>265</v>
      </c>
      <c r="AT213" s="192" t="s">
        <v>452</v>
      </c>
      <c r="AU213" s="192" t="s">
        <v>86</v>
      </c>
      <c r="AY213" s="20" t="s">
        <v>197</v>
      </c>
      <c r="BE213" s="193">
        <f>IF(N213="základní",J213,0)</f>
        <v>0</v>
      </c>
      <c r="BF213" s="193">
        <f>IF(N213="snížená",J213,0)</f>
        <v>0</v>
      </c>
      <c r="BG213" s="193">
        <f>IF(N213="zákl. přenesená",J213,0)</f>
        <v>0</v>
      </c>
      <c r="BH213" s="193">
        <f>IF(N213="sníž. přenesená",J213,0)</f>
        <v>0</v>
      </c>
      <c r="BI213" s="193">
        <f>IF(N213="nulová",J213,0)</f>
        <v>0</v>
      </c>
      <c r="BJ213" s="20" t="s">
        <v>84</v>
      </c>
      <c r="BK213" s="193">
        <f>ROUND(I213*H213,2)</f>
        <v>0</v>
      </c>
      <c r="BL213" s="20" t="s">
        <v>204</v>
      </c>
      <c r="BM213" s="192" t="s">
        <v>1805</v>
      </c>
    </row>
    <row r="214" spans="1:65" s="2" customFormat="1" ht="11.25">
      <c r="A214" s="37"/>
      <c r="B214" s="38"/>
      <c r="C214" s="39"/>
      <c r="D214" s="194" t="s">
        <v>206</v>
      </c>
      <c r="E214" s="39"/>
      <c r="F214" s="195" t="s">
        <v>1425</v>
      </c>
      <c r="G214" s="39"/>
      <c r="H214" s="39"/>
      <c r="I214" s="196"/>
      <c r="J214" s="39"/>
      <c r="K214" s="39"/>
      <c r="L214" s="42"/>
      <c r="M214" s="197"/>
      <c r="N214" s="198"/>
      <c r="O214" s="67"/>
      <c r="P214" s="67"/>
      <c r="Q214" s="67"/>
      <c r="R214" s="67"/>
      <c r="S214" s="67"/>
      <c r="T214" s="68"/>
      <c r="U214" s="37"/>
      <c r="V214" s="37"/>
      <c r="W214" s="37"/>
      <c r="X214" s="37"/>
      <c r="Y214" s="37"/>
      <c r="Z214" s="37"/>
      <c r="AA214" s="37"/>
      <c r="AB214" s="37"/>
      <c r="AC214" s="37"/>
      <c r="AD214" s="37"/>
      <c r="AE214" s="37"/>
      <c r="AT214" s="20" t="s">
        <v>206</v>
      </c>
      <c r="AU214" s="20" t="s">
        <v>86</v>
      </c>
    </row>
    <row r="215" spans="1:65" s="2" customFormat="1" ht="19.5">
      <c r="A215" s="37"/>
      <c r="B215" s="38"/>
      <c r="C215" s="39"/>
      <c r="D215" s="194" t="s">
        <v>252</v>
      </c>
      <c r="E215" s="39"/>
      <c r="F215" s="222" t="s">
        <v>1427</v>
      </c>
      <c r="G215" s="39"/>
      <c r="H215" s="39"/>
      <c r="I215" s="196"/>
      <c r="J215" s="39"/>
      <c r="K215" s="39"/>
      <c r="L215" s="42"/>
      <c r="M215" s="197"/>
      <c r="N215" s="198"/>
      <c r="O215" s="67"/>
      <c r="P215" s="67"/>
      <c r="Q215" s="67"/>
      <c r="R215" s="67"/>
      <c r="S215" s="67"/>
      <c r="T215" s="68"/>
      <c r="U215" s="37"/>
      <c r="V215" s="37"/>
      <c r="W215" s="37"/>
      <c r="X215" s="37"/>
      <c r="Y215" s="37"/>
      <c r="Z215" s="37"/>
      <c r="AA215" s="37"/>
      <c r="AB215" s="37"/>
      <c r="AC215" s="37"/>
      <c r="AD215" s="37"/>
      <c r="AE215" s="37"/>
      <c r="AT215" s="20" t="s">
        <v>252</v>
      </c>
      <c r="AU215" s="20" t="s">
        <v>86</v>
      </c>
    </row>
    <row r="216" spans="1:65" s="13" customFormat="1" ht="22.5">
      <c r="B216" s="201"/>
      <c r="C216" s="202"/>
      <c r="D216" s="194" t="s">
        <v>210</v>
      </c>
      <c r="E216" s="203" t="s">
        <v>19</v>
      </c>
      <c r="F216" s="204" t="s">
        <v>1798</v>
      </c>
      <c r="G216" s="202"/>
      <c r="H216" s="203" t="s">
        <v>19</v>
      </c>
      <c r="I216" s="205"/>
      <c r="J216" s="202"/>
      <c r="K216" s="202"/>
      <c r="L216" s="206"/>
      <c r="M216" s="207"/>
      <c r="N216" s="208"/>
      <c r="O216" s="208"/>
      <c r="P216" s="208"/>
      <c r="Q216" s="208"/>
      <c r="R216" s="208"/>
      <c r="S216" s="208"/>
      <c r="T216" s="209"/>
      <c r="AT216" s="210" t="s">
        <v>210</v>
      </c>
      <c r="AU216" s="210" t="s">
        <v>86</v>
      </c>
      <c r="AV216" s="13" t="s">
        <v>84</v>
      </c>
      <c r="AW216" s="13" t="s">
        <v>37</v>
      </c>
      <c r="AX216" s="13" t="s">
        <v>77</v>
      </c>
      <c r="AY216" s="210" t="s">
        <v>197</v>
      </c>
    </row>
    <row r="217" spans="1:65" s="13" customFormat="1" ht="11.25">
      <c r="B217" s="201"/>
      <c r="C217" s="202"/>
      <c r="D217" s="194" t="s">
        <v>210</v>
      </c>
      <c r="E217" s="203" t="s">
        <v>19</v>
      </c>
      <c r="F217" s="204" t="s">
        <v>1799</v>
      </c>
      <c r="G217" s="202"/>
      <c r="H217" s="203" t="s">
        <v>19</v>
      </c>
      <c r="I217" s="205"/>
      <c r="J217" s="202"/>
      <c r="K217" s="202"/>
      <c r="L217" s="206"/>
      <c r="M217" s="207"/>
      <c r="N217" s="208"/>
      <c r="O217" s="208"/>
      <c r="P217" s="208"/>
      <c r="Q217" s="208"/>
      <c r="R217" s="208"/>
      <c r="S217" s="208"/>
      <c r="T217" s="209"/>
      <c r="AT217" s="210" t="s">
        <v>210</v>
      </c>
      <c r="AU217" s="210" t="s">
        <v>86</v>
      </c>
      <c r="AV217" s="13" t="s">
        <v>84</v>
      </c>
      <c r="AW217" s="13" t="s">
        <v>37</v>
      </c>
      <c r="AX217" s="13" t="s">
        <v>77</v>
      </c>
      <c r="AY217" s="210" t="s">
        <v>197</v>
      </c>
    </row>
    <row r="218" spans="1:65" s="14" customFormat="1" ht="11.25">
      <c r="B218" s="211"/>
      <c r="C218" s="212"/>
      <c r="D218" s="194" t="s">
        <v>210</v>
      </c>
      <c r="E218" s="213" t="s">
        <v>19</v>
      </c>
      <c r="F218" s="214" t="s">
        <v>1800</v>
      </c>
      <c r="G218" s="212"/>
      <c r="H218" s="215">
        <v>0.4</v>
      </c>
      <c r="I218" s="216"/>
      <c r="J218" s="212"/>
      <c r="K218" s="212"/>
      <c r="L218" s="217"/>
      <c r="M218" s="218"/>
      <c r="N218" s="219"/>
      <c r="O218" s="219"/>
      <c r="P218" s="219"/>
      <c r="Q218" s="219"/>
      <c r="R218" s="219"/>
      <c r="S218" s="219"/>
      <c r="T218" s="220"/>
      <c r="AT218" s="221" t="s">
        <v>210</v>
      </c>
      <c r="AU218" s="221" t="s">
        <v>86</v>
      </c>
      <c r="AV218" s="14" t="s">
        <v>86</v>
      </c>
      <c r="AW218" s="14" t="s">
        <v>37</v>
      </c>
      <c r="AX218" s="14" t="s">
        <v>84</v>
      </c>
      <c r="AY218" s="221" t="s">
        <v>197</v>
      </c>
    </row>
    <row r="219" spans="1:65" s="2" customFormat="1" ht="16.5" customHeight="1">
      <c r="A219" s="37"/>
      <c r="B219" s="38"/>
      <c r="C219" s="181" t="s">
        <v>679</v>
      </c>
      <c r="D219" s="181" t="s">
        <v>199</v>
      </c>
      <c r="E219" s="182" t="s">
        <v>1428</v>
      </c>
      <c r="F219" s="183" t="s">
        <v>1429</v>
      </c>
      <c r="G219" s="184" t="s">
        <v>259</v>
      </c>
      <c r="H219" s="185">
        <v>0.4</v>
      </c>
      <c r="I219" s="186"/>
      <c r="J219" s="187">
        <f>ROUND(I219*H219,2)</f>
        <v>0</v>
      </c>
      <c r="K219" s="183" t="s">
        <v>203</v>
      </c>
      <c r="L219" s="42"/>
      <c r="M219" s="188" t="s">
        <v>19</v>
      </c>
      <c r="N219" s="189" t="s">
        <v>48</v>
      </c>
      <c r="O219" s="67"/>
      <c r="P219" s="190">
        <f>O219*H219</f>
        <v>0</v>
      </c>
      <c r="Q219" s="190">
        <v>0</v>
      </c>
      <c r="R219" s="190">
        <f>Q219*H219</f>
        <v>0</v>
      </c>
      <c r="S219" s="190">
        <v>0</v>
      </c>
      <c r="T219" s="191">
        <f>S219*H219</f>
        <v>0</v>
      </c>
      <c r="U219" s="37"/>
      <c r="V219" s="37"/>
      <c r="W219" s="37"/>
      <c r="X219" s="37"/>
      <c r="Y219" s="37"/>
      <c r="Z219" s="37"/>
      <c r="AA219" s="37"/>
      <c r="AB219" s="37"/>
      <c r="AC219" s="37"/>
      <c r="AD219" s="37"/>
      <c r="AE219" s="37"/>
      <c r="AR219" s="192" t="s">
        <v>204</v>
      </c>
      <c r="AT219" s="192" t="s">
        <v>199</v>
      </c>
      <c r="AU219" s="192" t="s">
        <v>86</v>
      </c>
      <c r="AY219" s="20" t="s">
        <v>197</v>
      </c>
      <c r="BE219" s="193">
        <f>IF(N219="základní",J219,0)</f>
        <v>0</v>
      </c>
      <c r="BF219" s="193">
        <f>IF(N219="snížená",J219,0)</f>
        <v>0</v>
      </c>
      <c r="BG219" s="193">
        <f>IF(N219="zákl. přenesená",J219,0)</f>
        <v>0</v>
      </c>
      <c r="BH219" s="193">
        <f>IF(N219="sníž. přenesená",J219,0)</f>
        <v>0</v>
      </c>
      <c r="BI219" s="193">
        <f>IF(N219="nulová",J219,0)</f>
        <v>0</v>
      </c>
      <c r="BJ219" s="20" t="s">
        <v>84</v>
      </c>
      <c r="BK219" s="193">
        <f>ROUND(I219*H219,2)</f>
        <v>0</v>
      </c>
      <c r="BL219" s="20" t="s">
        <v>204</v>
      </c>
      <c r="BM219" s="192" t="s">
        <v>1806</v>
      </c>
    </row>
    <row r="220" spans="1:65" s="2" customFormat="1" ht="11.25">
      <c r="A220" s="37"/>
      <c r="B220" s="38"/>
      <c r="C220" s="39"/>
      <c r="D220" s="194" t="s">
        <v>206</v>
      </c>
      <c r="E220" s="39"/>
      <c r="F220" s="195" t="s">
        <v>1431</v>
      </c>
      <c r="G220" s="39"/>
      <c r="H220" s="39"/>
      <c r="I220" s="196"/>
      <c r="J220" s="39"/>
      <c r="K220" s="39"/>
      <c r="L220" s="42"/>
      <c r="M220" s="197"/>
      <c r="N220" s="198"/>
      <c r="O220" s="67"/>
      <c r="P220" s="67"/>
      <c r="Q220" s="67"/>
      <c r="R220" s="67"/>
      <c r="S220" s="67"/>
      <c r="T220" s="68"/>
      <c r="U220" s="37"/>
      <c r="V220" s="37"/>
      <c r="W220" s="37"/>
      <c r="X220" s="37"/>
      <c r="Y220" s="37"/>
      <c r="Z220" s="37"/>
      <c r="AA220" s="37"/>
      <c r="AB220" s="37"/>
      <c r="AC220" s="37"/>
      <c r="AD220" s="37"/>
      <c r="AE220" s="37"/>
      <c r="AT220" s="20" t="s">
        <v>206</v>
      </c>
      <c r="AU220" s="20" t="s">
        <v>86</v>
      </c>
    </row>
    <row r="221" spans="1:65" s="2" customFormat="1" ht="11.25">
      <c r="A221" s="37"/>
      <c r="B221" s="38"/>
      <c r="C221" s="39"/>
      <c r="D221" s="199" t="s">
        <v>208</v>
      </c>
      <c r="E221" s="39"/>
      <c r="F221" s="200" t="s">
        <v>1432</v>
      </c>
      <c r="G221" s="39"/>
      <c r="H221" s="39"/>
      <c r="I221" s="196"/>
      <c r="J221" s="39"/>
      <c r="K221" s="39"/>
      <c r="L221" s="42"/>
      <c r="M221" s="197"/>
      <c r="N221" s="198"/>
      <c r="O221" s="67"/>
      <c r="P221" s="67"/>
      <c r="Q221" s="67"/>
      <c r="R221" s="67"/>
      <c r="S221" s="67"/>
      <c r="T221" s="68"/>
      <c r="U221" s="37"/>
      <c r="V221" s="37"/>
      <c r="W221" s="37"/>
      <c r="X221" s="37"/>
      <c r="Y221" s="37"/>
      <c r="Z221" s="37"/>
      <c r="AA221" s="37"/>
      <c r="AB221" s="37"/>
      <c r="AC221" s="37"/>
      <c r="AD221" s="37"/>
      <c r="AE221" s="37"/>
      <c r="AT221" s="20" t="s">
        <v>208</v>
      </c>
      <c r="AU221" s="20" t="s">
        <v>86</v>
      </c>
    </row>
    <row r="222" spans="1:65" s="13" customFormat="1" ht="22.5">
      <c r="B222" s="201"/>
      <c r="C222" s="202"/>
      <c r="D222" s="194" t="s">
        <v>210</v>
      </c>
      <c r="E222" s="203" t="s">
        <v>19</v>
      </c>
      <c r="F222" s="204" t="s">
        <v>1807</v>
      </c>
      <c r="G222" s="202"/>
      <c r="H222" s="203" t="s">
        <v>19</v>
      </c>
      <c r="I222" s="205"/>
      <c r="J222" s="202"/>
      <c r="K222" s="202"/>
      <c r="L222" s="206"/>
      <c r="M222" s="207"/>
      <c r="N222" s="208"/>
      <c r="O222" s="208"/>
      <c r="P222" s="208"/>
      <c r="Q222" s="208"/>
      <c r="R222" s="208"/>
      <c r="S222" s="208"/>
      <c r="T222" s="209"/>
      <c r="AT222" s="210" t="s">
        <v>210</v>
      </c>
      <c r="AU222" s="210" t="s">
        <v>86</v>
      </c>
      <c r="AV222" s="13" t="s">
        <v>84</v>
      </c>
      <c r="AW222" s="13" t="s">
        <v>37</v>
      </c>
      <c r="AX222" s="13" t="s">
        <v>77</v>
      </c>
      <c r="AY222" s="210" t="s">
        <v>197</v>
      </c>
    </row>
    <row r="223" spans="1:65" s="14" customFormat="1" ht="11.25">
      <c r="B223" s="211"/>
      <c r="C223" s="212"/>
      <c r="D223" s="194" t="s">
        <v>210</v>
      </c>
      <c r="E223" s="213" t="s">
        <v>19</v>
      </c>
      <c r="F223" s="214" t="s">
        <v>1808</v>
      </c>
      <c r="G223" s="212"/>
      <c r="H223" s="215">
        <v>0.4</v>
      </c>
      <c r="I223" s="216"/>
      <c r="J223" s="212"/>
      <c r="K223" s="212"/>
      <c r="L223" s="217"/>
      <c r="M223" s="218"/>
      <c r="N223" s="219"/>
      <c r="O223" s="219"/>
      <c r="P223" s="219"/>
      <c r="Q223" s="219"/>
      <c r="R223" s="219"/>
      <c r="S223" s="219"/>
      <c r="T223" s="220"/>
      <c r="AT223" s="221" t="s">
        <v>210</v>
      </c>
      <c r="AU223" s="221" t="s">
        <v>86</v>
      </c>
      <c r="AV223" s="14" t="s">
        <v>86</v>
      </c>
      <c r="AW223" s="14" t="s">
        <v>37</v>
      </c>
      <c r="AX223" s="14" t="s">
        <v>84</v>
      </c>
      <c r="AY223" s="221" t="s">
        <v>197</v>
      </c>
    </row>
    <row r="224" spans="1:65" s="2" customFormat="1" ht="21.75" customHeight="1">
      <c r="A224" s="37"/>
      <c r="B224" s="38"/>
      <c r="C224" s="181" t="s">
        <v>680</v>
      </c>
      <c r="D224" s="181" t="s">
        <v>199</v>
      </c>
      <c r="E224" s="182" t="s">
        <v>1435</v>
      </c>
      <c r="F224" s="183" t="s">
        <v>1436</v>
      </c>
      <c r="G224" s="184" t="s">
        <v>259</v>
      </c>
      <c r="H224" s="185">
        <v>0.4</v>
      </c>
      <c r="I224" s="186"/>
      <c r="J224" s="187">
        <f>ROUND(I224*H224,2)</f>
        <v>0</v>
      </c>
      <c r="K224" s="183" t="s">
        <v>203</v>
      </c>
      <c r="L224" s="42"/>
      <c r="M224" s="188" t="s">
        <v>19</v>
      </c>
      <c r="N224" s="189" t="s">
        <v>48</v>
      </c>
      <c r="O224" s="67"/>
      <c r="P224" s="190">
        <f>O224*H224</f>
        <v>0</v>
      </c>
      <c r="Q224" s="190">
        <v>0</v>
      </c>
      <c r="R224" s="190">
        <f>Q224*H224</f>
        <v>0</v>
      </c>
      <c r="S224" s="190">
        <v>0</v>
      </c>
      <c r="T224" s="191">
        <f>S224*H224</f>
        <v>0</v>
      </c>
      <c r="U224" s="37"/>
      <c r="V224" s="37"/>
      <c r="W224" s="37"/>
      <c r="X224" s="37"/>
      <c r="Y224" s="37"/>
      <c r="Z224" s="37"/>
      <c r="AA224" s="37"/>
      <c r="AB224" s="37"/>
      <c r="AC224" s="37"/>
      <c r="AD224" s="37"/>
      <c r="AE224" s="37"/>
      <c r="AR224" s="192" t="s">
        <v>204</v>
      </c>
      <c r="AT224" s="192" t="s">
        <v>199</v>
      </c>
      <c r="AU224" s="192" t="s">
        <v>86</v>
      </c>
      <c r="AY224" s="20" t="s">
        <v>197</v>
      </c>
      <c r="BE224" s="193">
        <f>IF(N224="základní",J224,0)</f>
        <v>0</v>
      </c>
      <c r="BF224" s="193">
        <f>IF(N224="snížená",J224,0)</f>
        <v>0</v>
      </c>
      <c r="BG224" s="193">
        <f>IF(N224="zákl. přenesená",J224,0)</f>
        <v>0</v>
      </c>
      <c r="BH224" s="193">
        <f>IF(N224="sníž. přenesená",J224,0)</f>
        <v>0</v>
      </c>
      <c r="BI224" s="193">
        <f>IF(N224="nulová",J224,0)</f>
        <v>0</v>
      </c>
      <c r="BJ224" s="20" t="s">
        <v>84</v>
      </c>
      <c r="BK224" s="193">
        <f>ROUND(I224*H224,2)</f>
        <v>0</v>
      </c>
      <c r="BL224" s="20" t="s">
        <v>204</v>
      </c>
      <c r="BM224" s="192" t="s">
        <v>1809</v>
      </c>
    </row>
    <row r="225" spans="1:65" s="2" customFormat="1" ht="11.25">
      <c r="A225" s="37"/>
      <c r="B225" s="38"/>
      <c r="C225" s="39"/>
      <c r="D225" s="194" t="s">
        <v>206</v>
      </c>
      <c r="E225" s="39"/>
      <c r="F225" s="195" t="s">
        <v>1438</v>
      </c>
      <c r="G225" s="39"/>
      <c r="H225" s="39"/>
      <c r="I225" s="196"/>
      <c r="J225" s="39"/>
      <c r="K225" s="39"/>
      <c r="L225" s="42"/>
      <c r="M225" s="197"/>
      <c r="N225" s="198"/>
      <c r="O225" s="67"/>
      <c r="P225" s="67"/>
      <c r="Q225" s="67"/>
      <c r="R225" s="67"/>
      <c r="S225" s="67"/>
      <c r="T225" s="68"/>
      <c r="U225" s="37"/>
      <c r="V225" s="37"/>
      <c r="W225" s="37"/>
      <c r="X225" s="37"/>
      <c r="Y225" s="37"/>
      <c r="Z225" s="37"/>
      <c r="AA225" s="37"/>
      <c r="AB225" s="37"/>
      <c r="AC225" s="37"/>
      <c r="AD225" s="37"/>
      <c r="AE225" s="37"/>
      <c r="AT225" s="20" t="s">
        <v>206</v>
      </c>
      <c r="AU225" s="20" t="s">
        <v>86</v>
      </c>
    </row>
    <row r="226" spans="1:65" s="2" customFormat="1" ht="11.25">
      <c r="A226" s="37"/>
      <c r="B226" s="38"/>
      <c r="C226" s="39"/>
      <c r="D226" s="199" t="s">
        <v>208</v>
      </c>
      <c r="E226" s="39"/>
      <c r="F226" s="200" t="s">
        <v>1439</v>
      </c>
      <c r="G226" s="39"/>
      <c r="H226" s="39"/>
      <c r="I226" s="196"/>
      <c r="J226" s="39"/>
      <c r="K226" s="39"/>
      <c r="L226" s="42"/>
      <c r="M226" s="197"/>
      <c r="N226" s="198"/>
      <c r="O226" s="67"/>
      <c r="P226" s="67"/>
      <c r="Q226" s="67"/>
      <c r="R226" s="67"/>
      <c r="S226" s="67"/>
      <c r="T226" s="68"/>
      <c r="U226" s="37"/>
      <c r="V226" s="37"/>
      <c r="W226" s="37"/>
      <c r="X226" s="37"/>
      <c r="Y226" s="37"/>
      <c r="Z226" s="37"/>
      <c r="AA226" s="37"/>
      <c r="AB226" s="37"/>
      <c r="AC226" s="37"/>
      <c r="AD226" s="37"/>
      <c r="AE226" s="37"/>
      <c r="AT226" s="20" t="s">
        <v>208</v>
      </c>
      <c r="AU226" s="20" t="s">
        <v>86</v>
      </c>
    </row>
    <row r="227" spans="1:65" s="13" customFormat="1" ht="22.5">
      <c r="B227" s="201"/>
      <c r="C227" s="202"/>
      <c r="D227" s="194" t="s">
        <v>210</v>
      </c>
      <c r="E227" s="203" t="s">
        <v>19</v>
      </c>
      <c r="F227" s="204" t="s">
        <v>1807</v>
      </c>
      <c r="G227" s="202"/>
      <c r="H227" s="203" t="s">
        <v>19</v>
      </c>
      <c r="I227" s="205"/>
      <c r="J227" s="202"/>
      <c r="K227" s="202"/>
      <c r="L227" s="206"/>
      <c r="M227" s="207"/>
      <c r="N227" s="208"/>
      <c r="O227" s="208"/>
      <c r="P227" s="208"/>
      <c r="Q227" s="208"/>
      <c r="R227" s="208"/>
      <c r="S227" s="208"/>
      <c r="T227" s="209"/>
      <c r="AT227" s="210" t="s">
        <v>210</v>
      </c>
      <c r="AU227" s="210" t="s">
        <v>86</v>
      </c>
      <c r="AV227" s="13" t="s">
        <v>84</v>
      </c>
      <c r="AW227" s="13" t="s">
        <v>37</v>
      </c>
      <c r="AX227" s="13" t="s">
        <v>77</v>
      </c>
      <c r="AY227" s="210" t="s">
        <v>197</v>
      </c>
    </row>
    <row r="228" spans="1:65" s="14" customFormat="1" ht="11.25">
      <c r="B228" s="211"/>
      <c r="C228" s="212"/>
      <c r="D228" s="194" t="s">
        <v>210</v>
      </c>
      <c r="E228" s="213" t="s">
        <v>19</v>
      </c>
      <c r="F228" s="214" t="s">
        <v>1808</v>
      </c>
      <c r="G228" s="212"/>
      <c r="H228" s="215">
        <v>0.4</v>
      </c>
      <c r="I228" s="216"/>
      <c r="J228" s="212"/>
      <c r="K228" s="212"/>
      <c r="L228" s="217"/>
      <c r="M228" s="218"/>
      <c r="N228" s="219"/>
      <c r="O228" s="219"/>
      <c r="P228" s="219"/>
      <c r="Q228" s="219"/>
      <c r="R228" s="219"/>
      <c r="S228" s="219"/>
      <c r="T228" s="220"/>
      <c r="AT228" s="221" t="s">
        <v>210</v>
      </c>
      <c r="AU228" s="221" t="s">
        <v>86</v>
      </c>
      <c r="AV228" s="14" t="s">
        <v>86</v>
      </c>
      <c r="AW228" s="14" t="s">
        <v>37</v>
      </c>
      <c r="AX228" s="14" t="s">
        <v>84</v>
      </c>
      <c r="AY228" s="221" t="s">
        <v>197</v>
      </c>
    </row>
    <row r="229" spans="1:65" s="2" customFormat="1" ht="24.2" customHeight="1">
      <c r="A229" s="37"/>
      <c r="B229" s="38"/>
      <c r="C229" s="181" t="s">
        <v>915</v>
      </c>
      <c r="D229" s="181" t="s">
        <v>199</v>
      </c>
      <c r="E229" s="182" t="s">
        <v>1440</v>
      </c>
      <c r="F229" s="183" t="s">
        <v>1441</v>
      </c>
      <c r="G229" s="184" t="s">
        <v>259</v>
      </c>
      <c r="H229" s="185">
        <v>1.6</v>
      </c>
      <c r="I229" s="186"/>
      <c r="J229" s="187">
        <f>ROUND(I229*H229,2)</f>
        <v>0</v>
      </c>
      <c r="K229" s="183" t="s">
        <v>203</v>
      </c>
      <c r="L229" s="42"/>
      <c r="M229" s="188" t="s">
        <v>19</v>
      </c>
      <c r="N229" s="189" t="s">
        <v>48</v>
      </c>
      <c r="O229" s="67"/>
      <c r="P229" s="190">
        <f>O229*H229</f>
        <v>0</v>
      </c>
      <c r="Q229" s="190">
        <v>0</v>
      </c>
      <c r="R229" s="190">
        <f>Q229*H229</f>
        <v>0</v>
      </c>
      <c r="S229" s="190">
        <v>0</v>
      </c>
      <c r="T229" s="191">
        <f>S229*H229</f>
        <v>0</v>
      </c>
      <c r="U229" s="37"/>
      <c r="V229" s="37"/>
      <c r="W229" s="37"/>
      <c r="X229" s="37"/>
      <c r="Y229" s="37"/>
      <c r="Z229" s="37"/>
      <c r="AA229" s="37"/>
      <c r="AB229" s="37"/>
      <c r="AC229" s="37"/>
      <c r="AD229" s="37"/>
      <c r="AE229" s="37"/>
      <c r="AR229" s="192" t="s">
        <v>204</v>
      </c>
      <c r="AT229" s="192" t="s">
        <v>199</v>
      </c>
      <c r="AU229" s="192" t="s">
        <v>86</v>
      </c>
      <c r="AY229" s="20" t="s">
        <v>197</v>
      </c>
      <c r="BE229" s="193">
        <f>IF(N229="základní",J229,0)</f>
        <v>0</v>
      </c>
      <c r="BF229" s="193">
        <f>IF(N229="snížená",J229,0)</f>
        <v>0</v>
      </c>
      <c r="BG229" s="193">
        <f>IF(N229="zákl. přenesená",J229,0)</f>
        <v>0</v>
      </c>
      <c r="BH229" s="193">
        <f>IF(N229="sníž. přenesená",J229,0)</f>
        <v>0</v>
      </c>
      <c r="BI229" s="193">
        <f>IF(N229="nulová",J229,0)</f>
        <v>0</v>
      </c>
      <c r="BJ229" s="20" t="s">
        <v>84</v>
      </c>
      <c r="BK229" s="193">
        <f>ROUND(I229*H229,2)</f>
        <v>0</v>
      </c>
      <c r="BL229" s="20" t="s">
        <v>204</v>
      </c>
      <c r="BM229" s="192" t="s">
        <v>1810</v>
      </c>
    </row>
    <row r="230" spans="1:65" s="2" customFormat="1" ht="19.5">
      <c r="A230" s="37"/>
      <c r="B230" s="38"/>
      <c r="C230" s="39"/>
      <c r="D230" s="194" t="s">
        <v>206</v>
      </c>
      <c r="E230" s="39"/>
      <c r="F230" s="195" t="s">
        <v>1443</v>
      </c>
      <c r="G230" s="39"/>
      <c r="H230" s="39"/>
      <c r="I230" s="196"/>
      <c r="J230" s="39"/>
      <c r="K230" s="39"/>
      <c r="L230" s="42"/>
      <c r="M230" s="197"/>
      <c r="N230" s="198"/>
      <c r="O230" s="67"/>
      <c r="P230" s="67"/>
      <c r="Q230" s="67"/>
      <c r="R230" s="67"/>
      <c r="S230" s="67"/>
      <c r="T230" s="68"/>
      <c r="U230" s="37"/>
      <c r="V230" s="37"/>
      <c r="W230" s="37"/>
      <c r="X230" s="37"/>
      <c r="Y230" s="37"/>
      <c r="Z230" s="37"/>
      <c r="AA230" s="37"/>
      <c r="AB230" s="37"/>
      <c r="AC230" s="37"/>
      <c r="AD230" s="37"/>
      <c r="AE230" s="37"/>
      <c r="AT230" s="20" t="s">
        <v>206</v>
      </c>
      <c r="AU230" s="20" t="s">
        <v>86</v>
      </c>
    </row>
    <row r="231" spans="1:65" s="2" customFormat="1" ht="11.25">
      <c r="A231" s="37"/>
      <c r="B231" s="38"/>
      <c r="C231" s="39"/>
      <c r="D231" s="199" t="s">
        <v>208</v>
      </c>
      <c r="E231" s="39"/>
      <c r="F231" s="200" t="s">
        <v>1444</v>
      </c>
      <c r="G231" s="39"/>
      <c r="H231" s="39"/>
      <c r="I231" s="196"/>
      <c r="J231" s="39"/>
      <c r="K231" s="39"/>
      <c r="L231" s="42"/>
      <c r="M231" s="197"/>
      <c r="N231" s="198"/>
      <c r="O231" s="67"/>
      <c r="P231" s="67"/>
      <c r="Q231" s="67"/>
      <c r="R231" s="67"/>
      <c r="S231" s="67"/>
      <c r="T231" s="68"/>
      <c r="U231" s="37"/>
      <c r="V231" s="37"/>
      <c r="W231" s="37"/>
      <c r="X231" s="37"/>
      <c r="Y231" s="37"/>
      <c r="Z231" s="37"/>
      <c r="AA231" s="37"/>
      <c r="AB231" s="37"/>
      <c r="AC231" s="37"/>
      <c r="AD231" s="37"/>
      <c r="AE231" s="37"/>
      <c r="AT231" s="20" t="s">
        <v>208</v>
      </c>
      <c r="AU231" s="20" t="s">
        <v>86</v>
      </c>
    </row>
    <row r="232" spans="1:65" s="13" customFormat="1" ht="11.25">
      <c r="B232" s="201"/>
      <c r="C232" s="202"/>
      <c r="D232" s="194" t="s">
        <v>210</v>
      </c>
      <c r="E232" s="203" t="s">
        <v>19</v>
      </c>
      <c r="F232" s="204" t="s">
        <v>1445</v>
      </c>
      <c r="G232" s="202"/>
      <c r="H232" s="203" t="s">
        <v>19</v>
      </c>
      <c r="I232" s="205"/>
      <c r="J232" s="202"/>
      <c r="K232" s="202"/>
      <c r="L232" s="206"/>
      <c r="M232" s="207"/>
      <c r="N232" s="208"/>
      <c r="O232" s="208"/>
      <c r="P232" s="208"/>
      <c r="Q232" s="208"/>
      <c r="R232" s="208"/>
      <c r="S232" s="208"/>
      <c r="T232" s="209"/>
      <c r="AT232" s="210" t="s">
        <v>210</v>
      </c>
      <c r="AU232" s="210" t="s">
        <v>86</v>
      </c>
      <c r="AV232" s="13" t="s">
        <v>84</v>
      </c>
      <c r="AW232" s="13" t="s">
        <v>37</v>
      </c>
      <c r="AX232" s="13" t="s">
        <v>77</v>
      </c>
      <c r="AY232" s="210" t="s">
        <v>197</v>
      </c>
    </row>
    <row r="233" spans="1:65" s="13" customFormat="1" ht="11.25">
      <c r="B233" s="201"/>
      <c r="C233" s="202"/>
      <c r="D233" s="194" t="s">
        <v>210</v>
      </c>
      <c r="E233" s="203" t="s">
        <v>19</v>
      </c>
      <c r="F233" s="204" t="s">
        <v>918</v>
      </c>
      <c r="G233" s="202"/>
      <c r="H233" s="203" t="s">
        <v>19</v>
      </c>
      <c r="I233" s="205"/>
      <c r="J233" s="202"/>
      <c r="K233" s="202"/>
      <c r="L233" s="206"/>
      <c r="M233" s="207"/>
      <c r="N233" s="208"/>
      <c r="O233" s="208"/>
      <c r="P233" s="208"/>
      <c r="Q233" s="208"/>
      <c r="R233" s="208"/>
      <c r="S233" s="208"/>
      <c r="T233" s="209"/>
      <c r="AT233" s="210" t="s">
        <v>210</v>
      </c>
      <c r="AU233" s="210" t="s">
        <v>86</v>
      </c>
      <c r="AV233" s="13" t="s">
        <v>84</v>
      </c>
      <c r="AW233" s="13" t="s">
        <v>37</v>
      </c>
      <c r="AX233" s="13" t="s">
        <v>77</v>
      </c>
      <c r="AY233" s="210" t="s">
        <v>197</v>
      </c>
    </row>
    <row r="234" spans="1:65" s="14" customFormat="1" ht="11.25">
      <c r="B234" s="211"/>
      <c r="C234" s="212"/>
      <c r="D234" s="194" t="s">
        <v>210</v>
      </c>
      <c r="E234" s="213" t="s">
        <v>19</v>
      </c>
      <c r="F234" s="214" t="s">
        <v>1811</v>
      </c>
      <c r="G234" s="212"/>
      <c r="H234" s="215">
        <v>1.6</v>
      </c>
      <c r="I234" s="216"/>
      <c r="J234" s="212"/>
      <c r="K234" s="212"/>
      <c r="L234" s="217"/>
      <c r="M234" s="218"/>
      <c r="N234" s="219"/>
      <c r="O234" s="219"/>
      <c r="P234" s="219"/>
      <c r="Q234" s="219"/>
      <c r="R234" s="219"/>
      <c r="S234" s="219"/>
      <c r="T234" s="220"/>
      <c r="AT234" s="221" t="s">
        <v>210</v>
      </c>
      <c r="AU234" s="221" t="s">
        <v>86</v>
      </c>
      <c r="AV234" s="14" t="s">
        <v>86</v>
      </c>
      <c r="AW234" s="14" t="s">
        <v>37</v>
      </c>
      <c r="AX234" s="14" t="s">
        <v>84</v>
      </c>
      <c r="AY234" s="221" t="s">
        <v>197</v>
      </c>
    </row>
    <row r="235" spans="1:65" s="12" customFormat="1" ht="22.9" customHeight="1">
      <c r="B235" s="165"/>
      <c r="C235" s="166"/>
      <c r="D235" s="167" t="s">
        <v>76</v>
      </c>
      <c r="E235" s="179" t="s">
        <v>489</v>
      </c>
      <c r="F235" s="179" t="s">
        <v>490</v>
      </c>
      <c r="G235" s="166"/>
      <c r="H235" s="166"/>
      <c r="I235" s="169"/>
      <c r="J235" s="180">
        <f>BK235</f>
        <v>0</v>
      </c>
      <c r="K235" s="166"/>
      <c r="L235" s="171"/>
      <c r="M235" s="172"/>
      <c r="N235" s="173"/>
      <c r="O235" s="173"/>
      <c r="P235" s="174">
        <f>SUM(P236:P238)</f>
        <v>0</v>
      </c>
      <c r="Q235" s="173"/>
      <c r="R235" s="174">
        <f>SUM(R236:R238)</f>
        <v>0</v>
      </c>
      <c r="S235" s="173"/>
      <c r="T235" s="175">
        <f>SUM(T236:T238)</f>
        <v>0</v>
      </c>
      <c r="AR235" s="176" t="s">
        <v>84</v>
      </c>
      <c r="AT235" s="177" t="s">
        <v>76</v>
      </c>
      <c r="AU235" s="177" t="s">
        <v>84</v>
      </c>
      <c r="AY235" s="176" t="s">
        <v>197</v>
      </c>
      <c r="BK235" s="178">
        <f>SUM(BK236:BK238)</f>
        <v>0</v>
      </c>
    </row>
    <row r="236" spans="1:65" s="2" customFormat="1" ht="24.2" customHeight="1">
      <c r="A236" s="37"/>
      <c r="B236" s="38"/>
      <c r="C236" s="181" t="s">
        <v>920</v>
      </c>
      <c r="D236" s="181" t="s">
        <v>199</v>
      </c>
      <c r="E236" s="182" t="s">
        <v>594</v>
      </c>
      <c r="F236" s="183" t="s">
        <v>595</v>
      </c>
      <c r="G236" s="184" t="s">
        <v>323</v>
      </c>
      <c r="H236" s="185">
        <v>0.55400000000000005</v>
      </c>
      <c r="I236" s="186"/>
      <c r="J236" s="187">
        <f>ROUND(I236*H236,2)</f>
        <v>0</v>
      </c>
      <c r="K236" s="183" t="s">
        <v>203</v>
      </c>
      <c r="L236" s="42"/>
      <c r="M236" s="188" t="s">
        <v>19</v>
      </c>
      <c r="N236" s="189" t="s">
        <v>48</v>
      </c>
      <c r="O236" s="67"/>
      <c r="P236" s="190">
        <f>O236*H236</f>
        <v>0</v>
      </c>
      <c r="Q236" s="190">
        <v>0</v>
      </c>
      <c r="R236" s="190">
        <f>Q236*H236</f>
        <v>0</v>
      </c>
      <c r="S236" s="190">
        <v>0</v>
      </c>
      <c r="T236" s="191">
        <f>S236*H236</f>
        <v>0</v>
      </c>
      <c r="U236" s="37"/>
      <c r="V236" s="37"/>
      <c r="W236" s="37"/>
      <c r="X236" s="37"/>
      <c r="Y236" s="37"/>
      <c r="Z236" s="37"/>
      <c r="AA236" s="37"/>
      <c r="AB236" s="37"/>
      <c r="AC236" s="37"/>
      <c r="AD236" s="37"/>
      <c r="AE236" s="37"/>
      <c r="AR236" s="192" t="s">
        <v>204</v>
      </c>
      <c r="AT236" s="192" t="s">
        <v>199</v>
      </c>
      <c r="AU236" s="192" t="s">
        <v>86</v>
      </c>
      <c r="AY236" s="20" t="s">
        <v>197</v>
      </c>
      <c r="BE236" s="193">
        <f>IF(N236="základní",J236,0)</f>
        <v>0</v>
      </c>
      <c r="BF236" s="193">
        <f>IF(N236="snížená",J236,0)</f>
        <v>0</v>
      </c>
      <c r="BG236" s="193">
        <f>IF(N236="zákl. přenesená",J236,0)</f>
        <v>0</v>
      </c>
      <c r="BH236" s="193">
        <f>IF(N236="sníž. přenesená",J236,0)</f>
        <v>0</v>
      </c>
      <c r="BI236" s="193">
        <f>IF(N236="nulová",J236,0)</f>
        <v>0</v>
      </c>
      <c r="BJ236" s="20" t="s">
        <v>84</v>
      </c>
      <c r="BK236" s="193">
        <f>ROUND(I236*H236,2)</f>
        <v>0</v>
      </c>
      <c r="BL236" s="20" t="s">
        <v>204</v>
      </c>
      <c r="BM236" s="192" t="s">
        <v>1812</v>
      </c>
    </row>
    <row r="237" spans="1:65" s="2" customFormat="1" ht="19.5">
      <c r="A237" s="37"/>
      <c r="B237" s="38"/>
      <c r="C237" s="39"/>
      <c r="D237" s="194" t="s">
        <v>206</v>
      </c>
      <c r="E237" s="39"/>
      <c r="F237" s="195" t="s">
        <v>597</v>
      </c>
      <c r="G237" s="39"/>
      <c r="H237" s="39"/>
      <c r="I237" s="196"/>
      <c r="J237" s="39"/>
      <c r="K237" s="39"/>
      <c r="L237" s="42"/>
      <c r="M237" s="197"/>
      <c r="N237" s="198"/>
      <c r="O237" s="67"/>
      <c r="P237" s="67"/>
      <c r="Q237" s="67"/>
      <c r="R237" s="67"/>
      <c r="S237" s="67"/>
      <c r="T237" s="68"/>
      <c r="U237" s="37"/>
      <c r="V237" s="37"/>
      <c r="W237" s="37"/>
      <c r="X237" s="37"/>
      <c r="Y237" s="37"/>
      <c r="Z237" s="37"/>
      <c r="AA237" s="37"/>
      <c r="AB237" s="37"/>
      <c r="AC237" s="37"/>
      <c r="AD237" s="37"/>
      <c r="AE237" s="37"/>
      <c r="AT237" s="20" t="s">
        <v>206</v>
      </c>
      <c r="AU237" s="20" t="s">
        <v>86</v>
      </c>
    </row>
    <row r="238" spans="1:65" s="2" customFormat="1" ht="11.25">
      <c r="A238" s="37"/>
      <c r="B238" s="38"/>
      <c r="C238" s="39"/>
      <c r="D238" s="199" t="s">
        <v>208</v>
      </c>
      <c r="E238" s="39"/>
      <c r="F238" s="200" t="s">
        <v>598</v>
      </c>
      <c r="G238" s="39"/>
      <c r="H238" s="39"/>
      <c r="I238" s="196"/>
      <c r="J238" s="39"/>
      <c r="K238" s="39"/>
      <c r="L238" s="42"/>
      <c r="M238" s="197"/>
      <c r="N238" s="198"/>
      <c r="O238" s="67"/>
      <c r="P238" s="67"/>
      <c r="Q238" s="67"/>
      <c r="R238" s="67"/>
      <c r="S238" s="67"/>
      <c r="T238" s="68"/>
      <c r="U238" s="37"/>
      <c r="V238" s="37"/>
      <c r="W238" s="37"/>
      <c r="X238" s="37"/>
      <c r="Y238" s="37"/>
      <c r="Z238" s="37"/>
      <c r="AA238" s="37"/>
      <c r="AB238" s="37"/>
      <c r="AC238" s="37"/>
      <c r="AD238" s="37"/>
      <c r="AE238" s="37"/>
      <c r="AT238" s="20" t="s">
        <v>208</v>
      </c>
      <c r="AU238" s="20" t="s">
        <v>86</v>
      </c>
    </row>
    <row r="239" spans="1:65" s="12" customFormat="1" ht="25.9" customHeight="1">
      <c r="B239" s="165"/>
      <c r="C239" s="166"/>
      <c r="D239" s="167" t="s">
        <v>76</v>
      </c>
      <c r="E239" s="168" t="s">
        <v>1448</v>
      </c>
      <c r="F239" s="168" t="s">
        <v>1449</v>
      </c>
      <c r="G239" s="166"/>
      <c r="H239" s="166"/>
      <c r="I239" s="169"/>
      <c r="J239" s="170">
        <f>BK239</f>
        <v>0</v>
      </c>
      <c r="K239" s="166"/>
      <c r="L239" s="171"/>
      <c r="M239" s="172"/>
      <c r="N239" s="173"/>
      <c r="O239" s="173"/>
      <c r="P239" s="174">
        <f>P240</f>
        <v>0</v>
      </c>
      <c r="Q239" s="173"/>
      <c r="R239" s="174">
        <f>R240</f>
        <v>0.2</v>
      </c>
      <c r="S239" s="173"/>
      <c r="T239" s="175">
        <f>T240</f>
        <v>0</v>
      </c>
      <c r="AR239" s="176" t="s">
        <v>84</v>
      </c>
      <c r="AT239" s="177" t="s">
        <v>76</v>
      </c>
      <c r="AU239" s="177" t="s">
        <v>77</v>
      </c>
      <c r="AY239" s="176" t="s">
        <v>197</v>
      </c>
      <c r="BK239" s="178">
        <f>BK240</f>
        <v>0</v>
      </c>
    </row>
    <row r="240" spans="1:65" s="12" customFormat="1" ht="22.9" customHeight="1">
      <c r="B240" s="165"/>
      <c r="C240" s="166"/>
      <c r="D240" s="167" t="s">
        <v>76</v>
      </c>
      <c r="E240" s="179" t="s">
        <v>119</v>
      </c>
      <c r="F240" s="179" t="s">
        <v>1813</v>
      </c>
      <c r="G240" s="166"/>
      <c r="H240" s="166"/>
      <c r="I240" s="169"/>
      <c r="J240" s="180">
        <f>BK240</f>
        <v>0</v>
      </c>
      <c r="K240" s="166"/>
      <c r="L240" s="171"/>
      <c r="M240" s="172"/>
      <c r="N240" s="173"/>
      <c r="O240" s="173"/>
      <c r="P240" s="174">
        <f>SUM(P241:P245)</f>
        <v>0</v>
      </c>
      <c r="Q240" s="173"/>
      <c r="R240" s="174">
        <f>SUM(R241:R245)</f>
        <v>0.2</v>
      </c>
      <c r="S240" s="173"/>
      <c r="T240" s="175">
        <f>SUM(T241:T245)</f>
        <v>0</v>
      </c>
      <c r="AR240" s="176" t="s">
        <v>84</v>
      </c>
      <c r="AT240" s="177" t="s">
        <v>76</v>
      </c>
      <c r="AU240" s="177" t="s">
        <v>84</v>
      </c>
      <c r="AY240" s="176" t="s">
        <v>197</v>
      </c>
      <c r="BK240" s="178">
        <f>SUM(BK241:BK245)</f>
        <v>0</v>
      </c>
    </row>
    <row r="241" spans="1:65" s="2" customFormat="1" ht="16.5" customHeight="1">
      <c r="A241" s="37"/>
      <c r="B241" s="38"/>
      <c r="C241" s="237" t="s">
        <v>921</v>
      </c>
      <c r="D241" s="237" t="s">
        <v>452</v>
      </c>
      <c r="E241" s="238" t="s">
        <v>1814</v>
      </c>
      <c r="F241" s="239" t="s">
        <v>1815</v>
      </c>
      <c r="G241" s="240" t="s">
        <v>884</v>
      </c>
      <c r="H241" s="241">
        <v>4</v>
      </c>
      <c r="I241" s="242"/>
      <c r="J241" s="243">
        <f>ROUND(I241*H241,2)</f>
        <v>0</v>
      </c>
      <c r="K241" s="239" t="s">
        <v>969</v>
      </c>
      <c r="L241" s="244"/>
      <c r="M241" s="245" t="s">
        <v>19</v>
      </c>
      <c r="N241" s="246" t="s">
        <v>48</v>
      </c>
      <c r="O241" s="67"/>
      <c r="P241" s="190">
        <f>O241*H241</f>
        <v>0</v>
      </c>
      <c r="Q241" s="190">
        <v>0.05</v>
      </c>
      <c r="R241" s="190">
        <f>Q241*H241</f>
        <v>0.2</v>
      </c>
      <c r="S241" s="190">
        <v>0</v>
      </c>
      <c r="T241" s="191">
        <f>S241*H241</f>
        <v>0</v>
      </c>
      <c r="U241" s="37"/>
      <c r="V241" s="37"/>
      <c r="W241" s="37"/>
      <c r="X241" s="37"/>
      <c r="Y241" s="37"/>
      <c r="Z241" s="37"/>
      <c r="AA241" s="37"/>
      <c r="AB241" s="37"/>
      <c r="AC241" s="37"/>
      <c r="AD241" s="37"/>
      <c r="AE241" s="37"/>
      <c r="AR241" s="192" t="s">
        <v>265</v>
      </c>
      <c r="AT241" s="192" t="s">
        <v>452</v>
      </c>
      <c r="AU241" s="192" t="s">
        <v>86</v>
      </c>
      <c r="AY241" s="20" t="s">
        <v>197</v>
      </c>
      <c r="BE241" s="193">
        <f>IF(N241="základní",J241,0)</f>
        <v>0</v>
      </c>
      <c r="BF241" s="193">
        <f>IF(N241="snížená",J241,0)</f>
        <v>0</v>
      </c>
      <c r="BG241" s="193">
        <f>IF(N241="zákl. přenesená",J241,0)</f>
        <v>0</v>
      </c>
      <c r="BH241" s="193">
        <f>IF(N241="sníž. přenesená",J241,0)</f>
        <v>0</v>
      </c>
      <c r="BI241" s="193">
        <f>IF(N241="nulová",J241,0)</f>
        <v>0</v>
      </c>
      <c r="BJ241" s="20" t="s">
        <v>84</v>
      </c>
      <c r="BK241" s="193">
        <f>ROUND(I241*H241,2)</f>
        <v>0</v>
      </c>
      <c r="BL241" s="20" t="s">
        <v>204</v>
      </c>
      <c r="BM241" s="192" t="s">
        <v>1816</v>
      </c>
    </row>
    <row r="242" spans="1:65" s="2" customFormat="1" ht="11.25">
      <c r="A242" s="37"/>
      <c r="B242" s="38"/>
      <c r="C242" s="39"/>
      <c r="D242" s="194" t="s">
        <v>206</v>
      </c>
      <c r="E242" s="39"/>
      <c r="F242" s="195" t="s">
        <v>1817</v>
      </c>
      <c r="G242" s="39"/>
      <c r="H242" s="39"/>
      <c r="I242" s="196"/>
      <c r="J242" s="39"/>
      <c r="K242" s="39"/>
      <c r="L242" s="42"/>
      <c r="M242" s="197"/>
      <c r="N242" s="198"/>
      <c r="O242" s="67"/>
      <c r="P242" s="67"/>
      <c r="Q242" s="67"/>
      <c r="R242" s="67"/>
      <c r="S242" s="67"/>
      <c r="T242" s="68"/>
      <c r="U242" s="37"/>
      <c r="V242" s="37"/>
      <c r="W242" s="37"/>
      <c r="X242" s="37"/>
      <c r="Y242" s="37"/>
      <c r="Z242" s="37"/>
      <c r="AA242" s="37"/>
      <c r="AB242" s="37"/>
      <c r="AC242" s="37"/>
      <c r="AD242" s="37"/>
      <c r="AE242" s="37"/>
      <c r="AT242" s="20" t="s">
        <v>206</v>
      </c>
      <c r="AU242" s="20" t="s">
        <v>86</v>
      </c>
    </row>
    <row r="243" spans="1:65" s="2" customFormat="1" ht="19.5">
      <c r="A243" s="37"/>
      <c r="B243" s="38"/>
      <c r="C243" s="39"/>
      <c r="D243" s="194" t="s">
        <v>252</v>
      </c>
      <c r="E243" s="39"/>
      <c r="F243" s="222" t="s">
        <v>1818</v>
      </c>
      <c r="G243" s="39"/>
      <c r="H243" s="39"/>
      <c r="I243" s="196"/>
      <c r="J243" s="39"/>
      <c r="K243" s="39"/>
      <c r="L243" s="42"/>
      <c r="M243" s="197"/>
      <c r="N243" s="198"/>
      <c r="O243" s="67"/>
      <c r="P243" s="67"/>
      <c r="Q243" s="67"/>
      <c r="R243" s="67"/>
      <c r="S243" s="67"/>
      <c r="T243" s="68"/>
      <c r="U243" s="37"/>
      <c r="V243" s="37"/>
      <c r="W243" s="37"/>
      <c r="X243" s="37"/>
      <c r="Y243" s="37"/>
      <c r="Z243" s="37"/>
      <c r="AA243" s="37"/>
      <c r="AB243" s="37"/>
      <c r="AC243" s="37"/>
      <c r="AD243" s="37"/>
      <c r="AE243" s="37"/>
      <c r="AT243" s="20" t="s">
        <v>252</v>
      </c>
      <c r="AU243" s="20" t="s">
        <v>86</v>
      </c>
    </row>
    <row r="244" spans="1:65" s="2" customFormat="1" ht="16.5" customHeight="1">
      <c r="A244" s="37"/>
      <c r="B244" s="38"/>
      <c r="C244" s="181" t="s">
        <v>922</v>
      </c>
      <c r="D244" s="181" t="s">
        <v>199</v>
      </c>
      <c r="E244" s="182" t="s">
        <v>1819</v>
      </c>
      <c r="F244" s="183" t="s">
        <v>1820</v>
      </c>
      <c r="G244" s="184" t="s">
        <v>1457</v>
      </c>
      <c r="H244" s="262"/>
      <c r="I244" s="186"/>
      <c r="J244" s="187">
        <f>ROUND(I244*H244,2)</f>
        <v>0</v>
      </c>
      <c r="K244" s="183" t="s">
        <v>469</v>
      </c>
      <c r="L244" s="42"/>
      <c r="M244" s="188" t="s">
        <v>19</v>
      </c>
      <c r="N244" s="189" t="s">
        <v>48</v>
      </c>
      <c r="O244" s="67"/>
      <c r="P244" s="190">
        <f>O244*H244</f>
        <v>0</v>
      </c>
      <c r="Q244" s="190">
        <v>0</v>
      </c>
      <c r="R244" s="190">
        <f>Q244*H244</f>
        <v>0</v>
      </c>
      <c r="S244" s="190">
        <v>0</v>
      </c>
      <c r="T244" s="191">
        <f>S244*H244</f>
        <v>0</v>
      </c>
      <c r="U244" s="37"/>
      <c r="V244" s="37"/>
      <c r="W244" s="37"/>
      <c r="X244" s="37"/>
      <c r="Y244" s="37"/>
      <c r="Z244" s="37"/>
      <c r="AA244" s="37"/>
      <c r="AB244" s="37"/>
      <c r="AC244" s="37"/>
      <c r="AD244" s="37"/>
      <c r="AE244" s="37"/>
      <c r="AR244" s="192" t="s">
        <v>204</v>
      </c>
      <c r="AT244" s="192" t="s">
        <v>199</v>
      </c>
      <c r="AU244" s="192" t="s">
        <v>86</v>
      </c>
      <c r="AY244" s="20" t="s">
        <v>197</v>
      </c>
      <c r="BE244" s="193">
        <f>IF(N244="základní",J244,0)</f>
        <v>0</v>
      </c>
      <c r="BF244" s="193">
        <f>IF(N244="snížená",J244,0)</f>
        <v>0</v>
      </c>
      <c r="BG244" s="193">
        <f>IF(N244="zákl. přenesená",J244,0)</f>
        <v>0</v>
      </c>
      <c r="BH244" s="193">
        <f>IF(N244="sníž. přenesená",J244,0)</f>
        <v>0</v>
      </c>
      <c r="BI244" s="193">
        <f>IF(N244="nulová",J244,0)</f>
        <v>0</v>
      </c>
      <c r="BJ244" s="20" t="s">
        <v>84</v>
      </c>
      <c r="BK244" s="193">
        <f>ROUND(I244*H244,2)</f>
        <v>0</v>
      </c>
      <c r="BL244" s="20" t="s">
        <v>204</v>
      </c>
      <c r="BM244" s="192" t="s">
        <v>1821</v>
      </c>
    </row>
    <row r="245" spans="1:65" s="2" customFormat="1" ht="11.25">
      <c r="A245" s="37"/>
      <c r="B245" s="38"/>
      <c r="C245" s="39"/>
      <c r="D245" s="194" t="s">
        <v>206</v>
      </c>
      <c r="E245" s="39"/>
      <c r="F245" s="195" t="s">
        <v>1820</v>
      </c>
      <c r="G245" s="39"/>
      <c r="H245" s="39"/>
      <c r="I245" s="196"/>
      <c r="J245" s="39"/>
      <c r="K245" s="39"/>
      <c r="L245" s="42"/>
      <c r="M245" s="247"/>
      <c r="N245" s="248"/>
      <c r="O245" s="249"/>
      <c r="P245" s="249"/>
      <c r="Q245" s="249"/>
      <c r="R245" s="249"/>
      <c r="S245" s="249"/>
      <c r="T245" s="250"/>
      <c r="U245" s="37"/>
      <c r="V245" s="37"/>
      <c r="W245" s="37"/>
      <c r="X245" s="37"/>
      <c r="Y245" s="37"/>
      <c r="Z245" s="37"/>
      <c r="AA245" s="37"/>
      <c r="AB245" s="37"/>
      <c r="AC245" s="37"/>
      <c r="AD245" s="37"/>
      <c r="AE245" s="37"/>
      <c r="AT245" s="20" t="s">
        <v>206</v>
      </c>
      <c r="AU245" s="20" t="s">
        <v>86</v>
      </c>
    </row>
    <row r="246" spans="1:65" s="2" customFormat="1" ht="6.95" customHeight="1">
      <c r="A246" s="37"/>
      <c r="B246" s="50"/>
      <c r="C246" s="51"/>
      <c r="D246" s="51"/>
      <c r="E246" s="51"/>
      <c r="F246" s="51"/>
      <c r="G246" s="51"/>
      <c r="H246" s="51"/>
      <c r="I246" s="51"/>
      <c r="J246" s="51"/>
      <c r="K246" s="51"/>
      <c r="L246" s="42"/>
      <c r="M246" s="37"/>
      <c r="O246" s="37"/>
      <c r="P246" s="37"/>
      <c r="Q246" s="37"/>
      <c r="R246" s="37"/>
      <c r="S246" s="37"/>
      <c r="T246" s="37"/>
      <c r="U246" s="37"/>
      <c r="V246" s="37"/>
      <c r="W246" s="37"/>
      <c r="X246" s="37"/>
      <c r="Y246" s="37"/>
      <c r="Z246" s="37"/>
      <c r="AA246" s="37"/>
      <c r="AB246" s="37"/>
      <c r="AC246" s="37"/>
      <c r="AD246" s="37"/>
      <c r="AE246" s="37"/>
    </row>
  </sheetData>
  <sheetProtection algorithmName="SHA-512" hashValue="GQNLxmpTaehvH3IpX/UU736OAmQdnn+tET41FlOugs05MUIWJSCQpw+FYRpYsnQkiNixQojQCT+CCogwU3xelQ==" saltValue="nIoQ0AWO9+DVGXv/h3KgKZaILog8h6o0eo1ipp3bqvFzMRbgYeiG2BuE8q17HDnfy0oxsjkd5nYbl5+xY+OY7w==" spinCount="100000" sheet="1" objects="1" scenarios="1" formatColumns="0" formatRows="0" autoFilter="0"/>
  <autoFilter ref="C90:K245" xr:uid="{00000000-0009-0000-0000-000012000000}"/>
  <mergeCells count="12">
    <mergeCell ref="E83:H83"/>
    <mergeCell ref="L2:V2"/>
    <mergeCell ref="E50:H50"/>
    <mergeCell ref="E52:H52"/>
    <mergeCell ref="E54:H54"/>
    <mergeCell ref="E79:H79"/>
    <mergeCell ref="E81:H81"/>
    <mergeCell ref="E7:H7"/>
    <mergeCell ref="E9:H9"/>
    <mergeCell ref="E11:H11"/>
    <mergeCell ref="E20:H20"/>
    <mergeCell ref="E29:H29"/>
  </mergeCells>
  <hyperlinks>
    <hyperlink ref="F96" r:id="rId1" xr:uid="{00000000-0004-0000-1200-000000000000}"/>
    <hyperlink ref="F101" r:id="rId2" xr:uid="{00000000-0004-0000-1200-000001000000}"/>
    <hyperlink ref="F107" r:id="rId3" xr:uid="{00000000-0004-0000-1200-000002000000}"/>
    <hyperlink ref="F113" r:id="rId4" xr:uid="{00000000-0004-0000-1200-000003000000}"/>
    <hyperlink ref="F120" r:id="rId5" xr:uid="{00000000-0004-0000-1200-000004000000}"/>
    <hyperlink ref="F125" r:id="rId6" xr:uid="{00000000-0004-0000-1200-000005000000}"/>
    <hyperlink ref="F134" r:id="rId7" xr:uid="{00000000-0004-0000-1200-000006000000}"/>
    <hyperlink ref="F153" r:id="rId8" xr:uid="{00000000-0004-0000-1200-000007000000}"/>
    <hyperlink ref="F158" r:id="rId9" xr:uid="{00000000-0004-0000-1200-000008000000}"/>
    <hyperlink ref="F172" r:id="rId10" xr:uid="{00000000-0004-0000-1200-000009000000}"/>
    <hyperlink ref="F182" r:id="rId11" xr:uid="{00000000-0004-0000-1200-00000A000000}"/>
    <hyperlink ref="F195" r:id="rId12" xr:uid="{00000000-0004-0000-1200-00000B000000}"/>
    <hyperlink ref="F208" r:id="rId13" xr:uid="{00000000-0004-0000-1200-00000C000000}"/>
    <hyperlink ref="F221" r:id="rId14" xr:uid="{00000000-0004-0000-1200-00000D000000}"/>
    <hyperlink ref="F226" r:id="rId15" xr:uid="{00000000-0004-0000-1200-00000E000000}"/>
    <hyperlink ref="F231" r:id="rId16" xr:uid="{00000000-0004-0000-1200-00000F000000}"/>
    <hyperlink ref="F238" r:id="rId17" xr:uid="{00000000-0004-0000-1200-000010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BM218"/>
  <sheetViews>
    <sheetView showGridLines="0" workbookViewId="0">
      <selection activeCell="D6" sqref="D6"/>
    </sheetView>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94"/>
      <c r="M2" s="394"/>
      <c r="N2" s="394"/>
      <c r="O2" s="394"/>
      <c r="P2" s="394"/>
      <c r="Q2" s="394"/>
      <c r="R2" s="394"/>
      <c r="S2" s="394"/>
      <c r="T2" s="394"/>
      <c r="U2" s="394"/>
      <c r="V2" s="394"/>
      <c r="AT2" s="20" t="s">
        <v>91</v>
      </c>
    </row>
    <row r="3" spans="1:46" s="1" customFormat="1" ht="6.95" customHeight="1">
      <c r="B3" s="111"/>
      <c r="C3" s="112"/>
      <c r="D3" s="112"/>
      <c r="E3" s="112"/>
      <c r="F3" s="112"/>
      <c r="G3" s="112"/>
      <c r="H3" s="112"/>
      <c r="I3" s="112"/>
      <c r="J3" s="112"/>
      <c r="K3" s="112"/>
      <c r="L3" s="23"/>
      <c r="AT3" s="20" t="s">
        <v>86</v>
      </c>
    </row>
    <row r="4" spans="1:46" s="1" customFormat="1" ht="24.95" customHeight="1">
      <c r="B4" s="23"/>
      <c r="D4" s="113" t="s">
        <v>169</v>
      </c>
      <c r="L4" s="23"/>
      <c r="M4" s="114" t="s">
        <v>10</v>
      </c>
      <c r="AT4" s="20" t="s">
        <v>4</v>
      </c>
    </row>
    <row r="5" spans="1:46" s="1" customFormat="1" ht="6.95" customHeight="1">
      <c r="B5" s="23"/>
      <c r="L5" s="23"/>
    </row>
    <row r="6" spans="1:46" s="1" customFormat="1" ht="12" customHeight="1">
      <c r="B6" s="23"/>
      <c r="D6" s="115" t="s">
        <v>16</v>
      </c>
      <c r="L6" s="23"/>
    </row>
    <row r="7" spans="1:46" s="1" customFormat="1" ht="16.5" customHeight="1">
      <c r="B7" s="23"/>
      <c r="E7" s="395" t="str">
        <f>'Rekapitulace stavby'!K6</f>
        <v>VÝMĚNA OBRUBNÍKŮ V ULICI STRÁNSKÉHO A SOVÍ - TÁBOR</v>
      </c>
      <c r="F7" s="396"/>
      <c r="G7" s="396"/>
      <c r="H7" s="396"/>
      <c r="L7" s="23"/>
    </row>
    <row r="8" spans="1:46" s="1" customFormat="1" ht="12" customHeight="1">
      <c r="B8" s="23"/>
      <c r="D8" s="115" t="s">
        <v>170</v>
      </c>
      <c r="L8" s="23"/>
    </row>
    <row r="9" spans="1:46" s="2" customFormat="1" ht="16.5" customHeight="1">
      <c r="A9" s="37"/>
      <c r="B9" s="42"/>
      <c r="C9" s="37"/>
      <c r="D9" s="37"/>
      <c r="E9" s="395" t="s">
        <v>171</v>
      </c>
      <c r="F9" s="397"/>
      <c r="G9" s="397"/>
      <c r="H9" s="397"/>
      <c r="I9" s="37"/>
      <c r="J9" s="37"/>
      <c r="K9" s="37"/>
      <c r="L9" s="116"/>
      <c r="S9" s="37"/>
      <c r="T9" s="37"/>
      <c r="U9" s="37"/>
      <c r="V9" s="37"/>
      <c r="W9" s="37"/>
      <c r="X9" s="37"/>
      <c r="Y9" s="37"/>
      <c r="Z9" s="37"/>
      <c r="AA9" s="37"/>
      <c r="AB9" s="37"/>
      <c r="AC9" s="37"/>
      <c r="AD9" s="37"/>
      <c r="AE9" s="37"/>
    </row>
    <row r="10" spans="1:46" s="2" customFormat="1" ht="12" customHeight="1">
      <c r="A10" s="37"/>
      <c r="B10" s="42"/>
      <c r="C10" s="37"/>
      <c r="D10" s="115" t="s">
        <v>172</v>
      </c>
      <c r="E10" s="37"/>
      <c r="F10" s="37"/>
      <c r="G10" s="37"/>
      <c r="H10" s="37"/>
      <c r="I10" s="37"/>
      <c r="J10" s="37"/>
      <c r="K10" s="37"/>
      <c r="L10" s="116"/>
      <c r="S10" s="37"/>
      <c r="T10" s="37"/>
      <c r="U10" s="37"/>
      <c r="V10" s="37"/>
      <c r="W10" s="37"/>
      <c r="X10" s="37"/>
      <c r="Y10" s="37"/>
      <c r="Z10" s="37"/>
      <c r="AA10" s="37"/>
      <c r="AB10" s="37"/>
      <c r="AC10" s="37"/>
      <c r="AD10" s="37"/>
      <c r="AE10" s="37"/>
    </row>
    <row r="11" spans="1:46" s="2" customFormat="1" ht="16.5" customHeight="1">
      <c r="A11" s="37"/>
      <c r="B11" s="42"/>
      <c r="C11" s="37"/>
      <c r="D11" s="37"/>
      <c r="E11" s="398" t="s">
        <v>173</v>
      </c>
      <c r="F11" s="397"/>
      <c r="G11" s="397"/>
      <c r="H11" s="397"/>
      <c r="I11" s="37"/>
      <c r="J11" s="37"/>
      <c r="K11" s="37"/>
      <c r="L11" s="116"/>
      <c r="S11" s="37"/>
      <c r="T11" s="37"/>
      <c r="U11" s="37"/>
      <c r="V11" s="37"/>
      <c r="W11" s="37"/>
      <c r="X11" s="37"/>
      <c r="Y11" s="37"/>
      <c r="Z11" s="37"/>
      <c r="AA11" s="37"/>
      <c r="AB11" s="37"/>
      <c r="AC11" s="37"/>
      <c r="AD11" s="37"/>
      <c r="AE11" s="37"/>
    </row>
    <row r="12" spans="1:46" s="2" customFormat="1" ht="11.25">
      <c r="A12" s="37"/>
      <c r="B12" s="42"/>
      <c r="C12" s="37"/>
      <c r="D12" s="37"/>
      <c r="E12" s="37"/>
      <c r="F12" s="37"/>
      <c r="G12" s="37"/>
      <c r="H12" s="37"/>
      <c r="I12" s="37"/>
      <c r="J12" s="37"/>
      <c r="K12" s="37"/>
      <c r="L12" s="116"/>
      <c r="S12" s="37"/>
      <c r="T12" s="37"/>
      <c r="U12" s="37"/>
      <c r="V12" s="37"/>
      <c r="W12" s="37"/>
      <c r="X12" s="37"/>
      <c r="Y12" s="37"/>
      <c r="Z12" s="37"/>
      <c r="AA12" s="37"/>
      <c r="AB12" s="37"/>
      <c r="AC12" s="37"/>
      <c r="AD12" s="37"/>
      <c r="AE12" s="37"/>
    </row>
    <row r="13" spans="1:46" s="2" customFormat="1" ht="12" customHeight="1">
      <c r="A13" s="37"/>
      <c r="B13" s="42"/>
      <c r="C13" s="37"/>
      <c r="D13" s="115" t="s">
        <v>18</v>
      </c>
      <c r="E13" s="37"/>
      <c r="F13" s="106" t="s">
        <v>19</v>
      </c>
      <c r="G13" s="37"/>
      <c r="H13" s="37"/>
      <c r="I13" s="115" t="s">
        <v>20</v>
      </c>
      <c r="J13" s="106" t="s">
        <v>19</v>
      </c>
      <c r="K13" s="37"/>
      <c r="L13" s="116"/>
      <c r="S13" s="37"/>
      <c r="T13" s="37"/>
      <c r="U13" s="37"/>
      <c r="V13" s="37"/>
      <c r="W13" s="37"/>
      <c r="X13" s="37"/>
      <c r="Y13" s="37"/>
      <c r="Z13" s="37"/>
      <c r="AA13" s="37"/>
      <c r="AB13" s="37"/>
      <c r="AC13" s="37"/>
      <c r="AD13" s="37"/>
      <c r="AE13" s="37"/>
    </row>
    <row r="14" spans="1:46" s="2" customFormat="1" ht="12" customHeight="1">
      <c r="A14" s="37"/>
      <c r="B14" s="42"/>
      <c r="C14" s="37"/>
      <c r="D14" s="115" t="s">
        <v>21</v>
      </c>
      <c r="E14" s="37"/>
      <c r="F14" s="106" t="s">
        <v>22</v>
      </c>
      <c r="G14" s="37"/>
      <c r="H14" s="37"/>
      <c r="I14" s="115" t="s">
        <v>23</v>
      </c>
      <c r="J14" s="117" t="str">
        <f>'Rekapitulace stavby'!AN8</f>
        <v>8. 1. 2026</v>
      </c>
      <c r="K14" s="37"/>
      <c r="L14" s="116"/>
      <c r="S14" s="37"/>
      <c r="T14" s="37"/>
      <c r="U14" s="37"/>
      <c r="V14" s="37"/>
      <c r="W14" s="37"/>
      <c r="X14" s="37"/>
      <c r="Y14" s="37"/>
      <c r="Z14" s="37"/>
      <c r="AA14" s="37"/>
      <c r="AB14" s="37"/>
      <c r="AC14" s="37"/>
      <c r="AD14" s="37"/>
      <c r="AE14" s="37"/>
    </row>
    <row r="15" spans="1:46" s="2" customFormat="1" ht="10.9" customHeight="1">
      <c r="A15" s="37"/>
      <c r="B15" s="42"/>
      <c r="C15" s="37"/>
      <c r="D15" s="37"/>
      <c r="E15" s="37"/>
      <c r="F15" s="37"/>
      <c r="G15" s="37"/>
      <c r="H15" s="37"/>
      <c r="I15" s="37"/>
      <c r="J15" s="37"/>
      <c r="K15" s="37"/>
      <c r="L15" s="116"/>
      <c r="S15" s="37"/>
      <c r="T15" s="37"/>
      <c r="U15" s="37"/>
      <c r="V15" s="37"/>
      <c r="W15" s="37"/>
      <c r="X15" s="37"/>
      <c r="Y15" s="37"/>
      <c r="Z15" s="37"/>
      <c r="AA15" s="37"/>
      <c r="AB15" s="37"/>
      <c r="AC15" s="37"/>
      <c r="AD15" s="37"/>
      <c r="AE15" s="37"/>
    </row>
    <row r="16" spans="1:46" s="2" customFormat="1" ht="12" customHeight="1">
      <c r="A16" s="37"/>
      <c r="B16" s="42"/>
      <c r="C16" s="37"/>
      <c r="D16" s="115" t="s">
        <v>25</v>
      </c>
      <c r="E16" s="37"/>
      <c r="F16" s="37"/>
      <c r="G16" s="37"/>
      <c r="H16" s="37"/>
      <c r="I16" s="115" t="s">
        <v>26</v>
      </c>
      <c r="J16" s="106" t="s">
        <v>27</v>
      </c>
      <c r="K16" s="37"/>
      <c r="L16" s="116"/>
      <c r="S16" s="37"/>
      <c r="T16" s="37"/>
      <c r="U16" s="37"/>
      <c r="V16" s="37"/>
      <c r="W16" s="37"/>
      <c r="X16" s="37"/>
      <c r="Y16" s="37"/>
      <c r="Z16" s="37"/>
      <c r="AA16" s="37"/>
      <c r="AB16" s="37"/>
      <c r="AC16" s="37"/>
      <c r="AD16" s="37"/>
      <c r="AE16" s="37"/>
    </row>
    <row r="17" spans="1:31" s="2" customFormat="1" ht="18" customHeight="1">
      <c r="A17" s="37"/>
      <c r="B17" s="42"/>
      <c r="C17" s="37"/>
      <c r="D17" s="37"/>
      <c r="E17" s="106" t="s">
        <v>28</v>
      </c>
      <c r="F17" s="37"/>
      <c r="G17" s="37"/>
      <c r="H17" s="37"/>
      <c r="I17" s="115" t="s">
        <v>29</v>
      </c>
      <c r="J17" s="106" t="s">
        <v>30</v>
      </c>
      <c r="K17" s="37"/>
      <c r="L17" s="116"/>
      <c r="S17" s="37"/>
      <c r="T17" s="37"/>
      <c r="U17" s="37"/>
      <c r="V17" s="37"/>
      <c r="W17" s="37"/>
      <c r="X17" s="37"/>
      <c r="Y17" s="37"/>
      <c r="Z17" s="37"/>
      <c r="AA17" s="37"/>
      <c r="AB17" s="37"/>
      <c r="AC17" s="37"/>
      <c r="AD17" s="37"/>
      <c r="AE17" s="37"/>
    </row>
    <row r="18" spans="1:31" s="2" customFormat="1" ht="6.95" customHeight="1">
      <c r="A18" s="37"/>
      <c r="B18" s="42"/>
      <c r="C18" s="37"/>
      <c r="D18" s="37"/>
      <c r="E18" s="37"/>
      <c r="F18" s="37"/>
      <c r="G18" s="37"/>
      <c r="H18" s="37"/>
      <c r="I18" s="37"/>
      <c r="J18" s="37"/>
      <c r="K18" s="37"/>
      <c r="L18" s="116"/>
      <c r="S18" s="37"/>
      <c r="T18" s="37"/>
      <c r="U18" s="37"/>
      <c r="V18" s="37"/>
      <c r="W18" s="37"/>
      <c r="X18" s="37"/>
      <c r="Y18" s="37"/>
      <c r="Z18" s="37"/>
      <c r="AA18" s="37"/>
      <c r="AB18" s="37"/>
      <c r="AC18" s="37"/>
      <c r="AD18" s="37"/>
      <c r="AE18" s="37"/>
    </row>
    <row r="19" spans="1:31" s="2" customFormat="1" ht="12" customHeight="1">
      <c r="A19" s="37"/>
      <c r="B19" s="42"/>
      <c r="C19" s="37"/>
      <c r="D19" s="115" t="s">
        <v>31</v>
      </c>
      <c r="E19" s="37"/>
      <c r="F19" s="37"/>
      <c r="G19" s="37"/>
      <c r="H19" s="37"/>
      <c r="I19" s="115" t="s">
        <v>26</v>
      </c>
      <c r="J19" s="33" t="str">
        <f>'Rekapitulace stavby'!AN13</f>
        <v>Vyplň údaj</v>
      </c>
      <c r="K19" s="37"/>
      <c r="L19" s="116"/>
      <c r="S19" s="37"/>
      <c r="T19" s="37"/>
      <c r="U19" s="37"/>
      <c r="V19" s="37"/>
      <c r="W19" s="37"/>
      <c r="X19" s="37"/>
      <c r="Y19" s="37"/>
      <c r="Z19" s="37"/>
      <c r="AA19" s="37"/>
      <c r="AB19" s="37"/>
      <c r="AC19" s="37"/>
      <c r="AD19" s="37"/>
      <c r="AE19" s="37"/>
    </row>
    <row r="20" spans="1:31" s="2" customFormat="1" ht="18" customHeight="1">
      <c r="A20" s="37"/>
      <c r="B20" s="42"/>
      <c r="C20" s="37"/>
      <c r="D20" s="37"/>
      <c r="E20" s="399" t="str">
        <f>'Rekapitulace stavby'!E14</f>
        <v>Vyplň údaj</v>
      </c>
      <c r="F20" s="400"/>
      <c r="G20" s="400"/>
      <c r="H20" s="400"/>
      <c r="I20" s="115" t="s">
        <v>29</v>
      </c>
      <c r="J20" s="33" t="str">
        <f>'Rekapitulace stavby'!AN14</f>
        <v>Vyplň údaj</v>
      </c>
      <c r="K20" s="37"/>
      <c r="L20" s="116"/>
      <c r="S20" s="37"/>
      <c r="T20" s="37"/>
      <c r="U20" s="37"/>
      <c r="V20" s="37"/>
      <c r="W20" s="37"/>
      <c r="X20" s="37"/>
      <c r="Y20" s="37"/>
      <c r="Z20" s="37"/>
      <c r="AA20" s="37"/>
      <c r="AB20" s="37"/>
      <c r="AC20" s="37"/>
      <c r="AD20" s="37"/>
      <c r="AE20" s="37"/>
    </row>
    <row r="21" spans="1:31" s="2" customFormat="1" ht="6.95" customHeight="1">
      <c r="A21" s="37"/>
      <c r="B21" s="42"/>
      <c r="C21" s="37"/>
      <c r="D21" s="37"/>
      <c r="E21" s="37"/>
      <c r="F21" s="37"/>
      <c r="G21" s="37"/>
      <c r="H21" s="37"/>
      <c r="I21" s="37"/>
      <c r="J21" s="37"/>
      <c r="K21" s="37"/>
      <c r="L21" s="116"/>
      <c r="S21" s="37"/>
      <c r="T21" s="37"/>
      <c r="U21" s="37"/>
      <c r="V21" s="37"/>
      <c r="W21" s="37"/>
      <c r="X21" s="37"/>
      <c r="Y21" s="37"/>
      <c r="Z21" s="37"/>
      <c r="AA21" s="37"/>
      <c r="AB21" s="37"/>
      <c r="AC21" s="37"/>
      <c r="AD21" s="37"/>
      <c r="AE21" s="37"/>
    </row>
    <row r="22" spans="1:31" s="2" customFormat="1" ht="12" customHeight="1">
      <c r="A22" s="37"/>
      <c r="B22" s="42"/>
      <c r="C22" s="37"/>
      <c r="D22" s="115" t="s">
        <v>33</v>
      </c>
      <c r="E22" s="37"/>
      <c r="F22" s="37"/>
      <c r="G22" s="37"/>
      <c r="H22" s="37"/>
      <c r="I22" s="115" t="s">
        <v>26</v>
      </c>
      <c r="J22" s="106" t="s">
        <v>34</v>
      </c>
      <c r="K22" s="37"/>
      <c r="L22" s="116"/>
      <c r="S22" s="37"/>
      <c r="T22" s="37"/>
      <c r="U22" s="37"/>
      <c r="V22" s="37"/>
      <c r="W22" s="37"/>
      <c r="X22" s="37"/>
      <c r="Y22" s="37"/>
      <c r="Z22" s="37"/>
      <c r="AA22" s="37"/>
      <c r="AB22" s="37"/>
      <c r="AC22" s="37"/>
      <c r="AD22" s="37"/>
      <c r="AE22" s="37"/>
    </row>
    <row r="23" spans="1:31" s="2" customFormat="1" ht="18" customHeight="1">
      <c r="A23" s="37"/>
      <c r="B23" s="42"/>
      <c r="C23" s="37"/>
      <c r="D23" s="37"/>
      <c r="E23" s="106" t="s">
        <v>35</v>
      </c>
      <c r="F23" s="37"/>
      <c r="G23" s="37"/>
      <c r="H23" s="37"/>
      <c r="I23" s="115" t="s">
        <v>29</v>
      </c>
      <c r="J23" s="106" t="s">
        <v>36</v>
      </c>
      <c r="K23" s="37"/>
      <c r="L23" s="116"/>
      <c r="S23" s="37"/>
      <c r="T23" s="37"/>
      <c r="U23" s="37"/>
      <c r="V23" s="37"/>
      <c r="W23" s="37"/>
      <c r="X23" s="37"/>
      <c r="Y23" s="37"/>
      <c r="Z23" s="37"/>
      <c r="AA23" s="37"/>
      <c r="AB23" s="37"/>
      <c r="AC23" s="37"/>
      <c r="AD23" s="37"/>
      <c r="AE23" s="37"/>
    </row>
    <row r="24" spans="1:31" s="2" customFormat="1" ht="6.95" customHeight="1">
      <c r="A24" s="37"/>
      <c r="B24" s="42"/>
      <c r="C24" s="37"/>
      <c r="D24" s="37"/>
      <c r="E24" s="37"/>
      <c r="F24" s="37"/>
      <c r="G24" s="37"/>
      <c r="H24" s="37"/>
      <c r="I24" s="37"/>
      <c r="J24" s="37"/>
      <c r="K24" s="37"/>
      <c r="L24" s="116"/>
      <c r="S24" s="37"/>
      <c r="T24" s="37"/>
      <c r="U24" s="37"/>
      <c r="V24" s="37"/>
      <c r="W24" s="37"/>
      <c r="X24" s="37"/>
      <c r="Y24" s="37"/>
      <c r="Z24" s="37"/>
      <c r="AA24" s="37"/>
      <c r="AB24" s="37"/>
      <c r="AC24" s="37"/>
      <c r="AD24" s="37"/>
      <c r="AE24" s="37"/>
    </row>
    <row r="25" spans="1:31" s="2" customFormat="1" ht="12" customHeight="1">
      <c r="A25" s="37"/>
      <c r="B25" s="42"/>
      <c r="C25" s="37"/>
      <c r="D25" s="115" t="s">
        <v>38</v>
      </c>
      <c r="E25" s="37"/>
      <c r="F25" s="37"/>
      <c r="G25" s="37"/>
      <c r="H25" s="37"/>
      <c r="I25" s="115" t="s">
        <v>26</v>
      </c>
      <c r="J25" s="106" t="s">
        <v>39</v>
      </c>
      <c r="K25" s="37"/>
      <c r="L25" s="116"/>
      <c r="S25" s="37"/>
      <c r="T25" s="37"/>
      <c r="U25" s="37"/>
      <c r="V25" s="37"/>
      <c r="W25" s="37"/>
      <c r="X25" s="37"/>
      <c r="Y25" s="37"/>
      <c r="Z25" s="37"/>
      <c r="AA25" s="37"/>
      <c r="AB25" s="37"/>
      <c r="AC25" s="37"/>
      <c r="AD25" s="37"/>
      <c r="AE25" s="37"/>
    </row>
    <row r="26" spans="1:31" s="2" customFormat="1" ht="18" customHeight="1">
      <c r="A26" s="37"/>
      <c r="B26" s="42"/>
      <c r="C26" s="37"/>
      <c r="D26" s="37"/>
      <c r="E26" s="106" t="s">
        <v>40</v>
      </c>
      <c r="F26" s="37"/>
      <c r="G26" s="37"/>
      <c r="H26" s="37"/>
      <c r="I26" s="115" t="s">
        <v>29</v>
      </c>
      <c r="J26" s="106" t="s">
        <v>19</v>
      </c>
      <c r="K26" s="37"/>
      <c r="L26" s="116"/>
      <c r="S26" s="37"/>
      <c r="T26" s="37"/>
      <c r="U26" s="37"/>
      <c r="V26" s="37"/>
      <c r="W26" s="37"/>
      <c r="X26" s="37"/>
      <c r="Y26" s="37"/>
      <c r="Z26" s="37"/>
      <c r="AA26" s="37"/>
      <c r="AB26" s="37"/>
      <c r="AC26" s="37"/>
      <c r="AD26" s="37"/>
      <c r="AE26" s="37"/>
    </row>
    <row r="27" spans="1:31" s="2" customFormat="1" ht="6.95" customHeight="1">
      <c r="A27" s="37"/>
      <c r="B27" s="42"/>
      <c r="C27" s="37"/>
      <c r="D27" s="37"/>
      <c r="E27" s="37"/>
      <c r="F27" s="37"/>
      <c r="G27" s="37"/>
      <c r="H27" s="37"/>
      <c r="I27" s="37"/>
      <c r="J27" s="37"/>
      <c r="K27" s="37"/>
      <c r="L27" s="116"/>
      <c r="S27" s="37"/>
      <c r="T27" s="37"/>
      <c r="U27" s="37"/>
      <c r="V27" s="37"/>
      <c r="W27" s="37"/>
      <c r="X27" s="37"/>
      <c r="Y27" s="37"/>
      <c r="Z27" s="37"/>
      <c r="AA27" s="37"/>
      <c r="AB27" s="37"/>
      <c r="AC27" s="37"/>
      <c r="AD27" s="37"/>
      <c r="AE27" s="37"/>
    </row>
    <row r="28" spans="1:31" s="2" customFormat="1" ht="12" customHeight="1">
      <c r="A28" s="37"/>
      <c r="B28" s="42"/>
      <c r="C28" s="37"/>
      <c r="D28" s="115" t="s">
        <v>41</v>
      </c>
      <c r="E28" s="37"/>
      <c r="F28" s="37"/>
      <c r="G28" s="37"/>
      <c r="H28" s="37"/>
      <c r="I28" s="37"/>
      <c r="J28" s="37"/>
      <c r="K28" s="37"/>
      <c r="L28" s="116"/>
      <c r="S28" s="37"/>
      <c r="T28" s="37"/>
      <c r="U28" s="37"/>
      <c r="V28" s="37"/>
      <c r="W28" s="37"/>
      <c r="X28" s="37"/>
      <c r="Y28" s="37"/>
      <c r="Z28" s="37"/>
      <c r="AA28" s="37"/>
      <c r="AB28" s="37"/>
      <c r="AC28" s="37"/>
      <c r="AD28" s="37"/>
      <c r="AE28" s="37"/>
    </row>
    <row r="29" spans="1:31" s="8" customFormat="1" ht="16.5" customHeight="1">
      <c r="A29" s="118"/>
      <c r="B29" s="119"/>
      <c r="C29" s="118"/>
      <c r="D29" s="118"/>
      <c r="E29" s="401" t="s">
        <v>19</v>
      </c>
      <c r="F29" s="401"/>
      <c r="G29" s="401"/>
      <c r="H29" s="401"/>
      <c r="I29" s="118"/>
      <c r="J29" s="118"/>
      <c r="K29" s="118"/>
      <c r="L29" s="120"/>
      <c r="S29" s="118"/>
      <c r="T29" s="118"/>
      <c r="U29" s="118"/>
      <c r="V29" s="118"/>
      <c r="W29" s="118"/>
      <c r="X29" s="118"/>
      <c r="Y29" s="118"/>
      <c r="Z29" s="118"/>
      <c r="AA29" s="118"/>
      <c r="AB29" s="118"/>
      <c r="AC29" s="118"/>
      <c r="AD29" s="118"/>
      <c r="AE29" s="118"/>
    </row>
    <row r="30" spans="1:31" s="2" customFormat="1" ht="6.95" customHeight="1">
      <c r="A30" s="37"/>
      <c r="B30" s="42"/>
      <c r="C30" s="37"/>
      <c r="D30" s="37"/>
      <c r="E30" s="37"/>
      <c r="F30" s="37"/>
      <c r="G30" s="37"/>
      <c r="H30" s="37"/>
      <c r="I30" s="37"/>
      <c r="J30" s="37"/>
      <c r="K30" s="37"/>
      <c r="L30" s="116"/>
      <c r="S30" s="37"/>
      <c r="T30" s="37"/>
      <c r="U30" s="37"/>
      <c r="V30" s="37"/>
      <c r="W30" s="37"/>
      <c r="X30" s="37"/>
      <c r="Y30" s="37"/>
      <c r="Z30" s="37"/>
      <c r="AA30" s="37"/>
      <c r="AB30" s="37"/>
      <c r="AC30" s="37"/>
      <c r="AD30" s="37"/>
      <c r="AE30" s="37"/>
    </row>
    <row r="31" spans="1:31" s="2" customFormat="1" ht="6.95" customHeight="1">
      <c r="A31" s="37"/>
      <c r="B31" s="42"/>
      <c r="C31" s="37"/>
      <c r="D31" s="121"/>
      <c r="E31" s="121"/>
      <c r="F31" s="121"/>
      <c r="G31" s="121"/>
      <c r="H31" s="121"/>
      <c r="I31" s="121"/>
      <c r="J31" s="121"/>
      <c r="K31" s="121"/>
      <c r="L31" s="116"/>
      <c r="S31" s="37"/>
      <c r="T31" s="37"/>
      <c r="U31" s="37"/>
      <c r="V31" s="37"/>
      <c r="W31" s="37"/>
      <c r="X31" s="37"/>
      <c r="Y31" s="37"/>
      <c r="Z31" s="37"/>
      <c r="AA31" s="37"/>
      <c r="AB31" s="37"/>
      <c r="AC31" s="37"/>
      <c r="AD31" s="37"/>
      <c r="AE31" s="37"/>
    </row>
    <row r="32" spans="1:31" s="2" customFormat="1" ht="25.35" customHeight="1">
      <c r="A32" s="37"/>
      <c r="B32" s="42"/>
      <c r="C32" s="37"/>
      <c r="D32" s="122" t="s">
        <v>43</v>
      </c>
      <c r="E32" s="37"/>
      <c r="F32" s="37"/>
      <c r="G32" s="37"/>
      <c r="H32" s="37"/>
      <c r="I32" s="37"/>
      <c r="J32" s="123">
        <f>ROUND(J89, 2)</f>
        <v>0</v>
      </c>
      <c r="K32" s="37"/>
      <c r="L32" s="116"/>
      <c r="S32" s="37"/>
      <c r="T32" s="37"/>
      <c r="U32" s="37"/>
      <c r="V32" s="37"/>
      <c r="W32" s="37"/>
      <c r="X32" s="37"/>
      <c r="Y32" s="37"/>
      <c r="Z32" s="37"/>
      <c r="AA32" s="37"/>
      <c r="AB32" s="37"/>
      <c r="AC32" s="37"/>
      <c r="AD32" s="37"/>
      <c r="AE32" s="37"/>
    </row>
    <row r="33" spans="1:31" s="2" customFormat="1" ht="6.95" customHeight="1">
      <c r="A33" s="37"/>
      <c r="B33" s="42"/>
      <c r="C33" s="37"/>
      <c r="D33" s="121"/>
      <c r="E33" s="121"/>
      <c r="F33" s="121"/>
      <c r="G33" s="121"/>
      <c r="H33" s="121"/>
      <c r="I33" s="121"/>
      <c r="J33" s="121"/>
      <c r="K33" s="121"/>
      <c r="L33" s="116"/>
      <c r="S33" s="37"/>
      <c r="T33" s="37"/>
      <c r="U33" s="37"/>
      <c r="V33" s="37"/>
      <c r="W33" s="37"/>
      <c r="X33" s="37"/>
      <c r="Y33" s="37"/>
      <c r="Z33" s="37"/>
      <c r="AA33" s="37"/>
      <c r="AB33" s="37"/>
      <c r="AC33" s="37"/>
      <c r="AD33" s="37"/>
      <c r="AE33" s="37"/>
    </row>
    <row r="34" spans="1:31" s="2" customFormat="1" ht="14.45" customHeight="1">
      <c r="A34" s="37"/>
      <c r="B34" s="42"/>
      <c r="C34" s="37"/>
      <c r="D34" s="37"/>
      <c r="E34" s="37"/>
      <c r="F34" s="124" t="s">
        <v>45</v>
      </c>
      <c r="G34" s="37"/>
      <c r="H34" s="37"/>
      <c r="I34" s="124" t="s">
        <v>44</v>
      </c>
      <c r="J34" s="124" t="s">
        <v>46</v>
      </c>
      <c r="K34" s="37"/>
      <c r="L34" s="116"/>
      <c r="S34" s="37"/>
      <c r="T34" s="37"/>
      <c r="U34" s="37"/>
      <c r="V34" s="37"/>
      <c r="W34" s="37"/>
      <c r="X34" s="37"/>
      <c r="Y34" s="37"/>
      <c r="Z34" s="37"/>
      <c r="AA34" s="37"/>
      <c r="AB34" s="37"/>
      <c r="AC34" s="37"/>
      <c r="AD34" s="37"/>
      <c r="AE34" s="37"/>
    </row>
    <row r="35" spans="1:31" s="2" customFormat="1" ht="14.45" customHeight="1">
      <c r="A35" s="37"/>
      <c r="B35" s="42"/>
      <c r="C35" s="37"/>
      <c r="D35" s="125" t="s">
        <v>47</v>
      </c>
      <c r="E35" s="115" t="s">
        <v>48</v>
      </c>
      <c r="F35" s="126">
        <f>ROUND((SUM(BE89:BE217)),  2)</f>
        <v>0</v>
      </c>
      <c r="G35" s="37"/>
      <c r="H35" s="37"/>
      <c r="I35" s="127">
        <v>0.21</v>
      </c>
      <c r="J35" s="126">
        <f>ROUND(((SUM(BE89:BE217))*I35),  2)</f>
        <v>0</v>
      </c>
      <c r="K35" s="37"/>
      <c r="L35" s="116"/>
      <c r="S35" s="37"/>
      <c r="T35" s="37"/>
      <c r="U35" s="37"/>
      <c r="V35" s="37"/>
      <c r="W35" s="37"/>
      <c r="X35" s="37"/>
      <c r="Y35" s="37"/>
      <c r="Z35" s="37"/>
      <c r="AA35" s="37"/>
      <c r="AB35" s="37"/>
      <c r="AC35" s="37"/>
      <c r="AD35" s="37"/>
      <c r="AE35" s="37"/>
    </row>
    <row r="36" spans="1:31" s="2" customFormat="1" ht="14.45" customHeight="1">
      <c r="A36" s="37"/>
      <c r="B36" s="42"/>
      <c r="C36" s="37"/>
      <c r="D36" s="37"/>
      <c r="E36" s="115" t="s">
        <v>49</v>
      </c>
      <c r="F36" s="126">
        <f>ROUND((SUM(BF89:BF217)),  2)</f>
        <v>0</v>
      </c>
      <c r="G36" s="37"/>
      <c r="H36" s="37"/>
      <c r="I36" s="127">
        <v>0.12</v>
      </c>
      <c r="J36" s="126">
        <f>ROUND(((SUM(BF89:BF217))*I36),  2)</f>
        <v>0</v>
      </c>
      <c r="K36" s="37"/>
      <c r="L36" s="116"/>
      <c r="S36" s="37"/>
      <c r="T36" s="37"/>
      <c r="U36" s="37"/>
      <c r="V36" s="37"/>
      <c r="W36" s="37"/>
      <c r="X36" s="37"/>
      <c r="Y36" s="37"/>
      <c r="Z36" s="37"/>
      <c r="AA36" s="37"/>
      <c r="AB36" s="37"/>
      <c r="AC36" s="37"/>
      <c r="AD36" s="37"/>
      <c r="AE36" s="37"/>
    </row>
    <row r="37" spans="1:31" s="2" customFormat="1" ht="14.45" hidden="1" customHeight="1">
      <c r="A37" s="37"/>
      <c r="B37" s="42"/>
      <c r="C37" s="37"/>
      <c r="D37" s="37"/>
      <c r="E37" s="115" t="s">
        <v>50</v>
      </c>
      <c r="F37" s="126">
        <f>ROUND((SUM(BG89:BG217)),  2)</f>
        <v>0</v>
      </c>
      <c r="G37" s="37"/>
      <c r="H37" s="37"/>
      <c r="I37" s="127">
        <v>0.21</v>
      </c>
      <c r="J37" s="126">
        <f>0</f>
        <v>0</v>
      </c>
      <c r="K37" s="37"/>
      <c r="L37" s="116"/>
      <c r="S37" s="37"/>
      <c r="T37" s="37"/>
      <c r="U37" s="37"/>
      <c r="V37" s="37"/>
      <c r="W37" s="37"/>
      <c r="X37" s="37"/>
      <c r="Y37" s="37"/>
      <c r="Z37" s="37"/>
      <c r="AA37" s="37"/>
      <c r="AB37" s="37"/>
      <c r="AC37" s="37"/>
      <c r="AD37" s="37"/>
      <c r="AE37" s="37"/>
    </row>
    <row r="38" spans="1:31" s="2" customFormat="1" ht="14.45" hidden="1" customHeight="1">
      <c r="A38" s="37"/>
      <c r="B38" s="42"/>
      <c r="C38" s="37"/>
      <c r="D38" s="37"/>
      <c r="E38" s="115" t="s">
        <v>51</v>
      </c>
      <c r="F38" s="126">
        <f>ROUND((SUM(BH89:BH217)),  2)</f>
        <v>0</v>
      </c>
      <c r="G38" s="37"/>
      <c r="H38" s="37"/>
      <c r="I38" s="127">
        <v>0.12</v>
      </c>
      <c r="J38" s="126">
        <f>0</f>
        <v>0</v>
      </c>
      <c r="K38" s="37"/>
      <c r="L38" s="116"/>
      <c r="S38" s="37"/>
      <c r="T38" s="37"/>
      <c r="U38" s="37"/>
      <c r="V38" s="37"/>
      <c r="W38" s="37"/>
      <c r="X38" s="37"/>
      <c r="Y38" s="37"/>
      <c r="Z38" s="37"/>
      <c r="AA38" s="37"/>
      <c r="AB38" s="37"/>
      <c r="AC38" s="37"/>
      <c r="AD38" s="37"/>
      <c r="AE38" s="37"/>
    </row>
    <row r="39" spans="1:31" s="2" customFormat="1" ht="14.45" hidden="1" customHeight="1">
      <c r="A39" s="37"/>
      <c r="B39" s="42"/>
      <c r="C39" s="37"/>
      <c r="D39" s="37"/>
      <c r="E39" s="115" t="s">
        <v>52</v>
      </c>
      <c r="F39" s="126">
        <f>ROUND((SUM(BI89:BI217)),  2)</f>
        <v>0</v>
      </c>
      <c r="G39" s="37"/>
      <c r="H39" s="37"/>
      <c r="I39" s="127">
        <v>0</v>
      </c>
      <c r="J39" s="126">
        <f>0</f>
        <v>0</v>
      </c>
      <c r="K39" s="37"/>
      <c r="L39" s="116"/>
      <c r="S39" s="37"/>
      <c r="T39" s="37"/>
      <c r="U39" s="37"/>
      <c r="V39" s="37"/>
      <c r="W39" s="37"/>
      <c r="X39" s="37"/>
      <c r="Y39" s="37"/>
      <c r="Z39" s="37"/>
      <c r="AA39" s="37"/>
      <c r="AB39" s="37"/>
      <c r="AC39" s="37"/>
      <c r="AD39" s="37"/>
      <c r="AE39" s="37"/>
    </row>
    <row r="40" spans="1:31" s="2" customFormat="1" ht="6.95" customHeight="1">
      <c r="A40" s="37"/>
      <c r="B40" s="42"/>
      <c r="C40" s="37"/>
      <c r="D40" s="37"/>
      <c r="E40" s="37"/>
      <c r="F40" s="37"/>
      <c r="G40" s="37"/>
      <c r="H40" s="37"/>
      <c r="I40" s="37"/>
      <c r="J40" s="37"/>
      <c r="K40" s="37"/>
      <c r="L40" s="116"/>
      <c r="S40" s="37"/>
      <c r="T40" s="37"/>
      <c r="U40" s="37"/>
      <c r="V40" s="37"/>
      <c r="W40" s="37"/>
      <c r="X40" s="37"/>
      <c r="Y40" s="37"/>
      <c r="Z40" s="37"/>
      <c r="AA40" s="37"/>
      <c r="AB40" s="37"/>
      <c r="AC40" s="37"/>
      <c r="AD40" s="37"/>
      <c r="AE40" s="37"/>
    </row>
    <row r="41" spans="1:31" s="2" customFormat="1" ht="25.35" customHeight="1">
      <c r="A41" s="37"/>
      <c r="B41" s="42"/>
      <c r="C41" s="128"/>
      <c r="D41" s="129" t="s">
        <v>53</v>
      </c>
      <c r="E41" s="130"/>
      <c r="F41" s="130"/>
      <c r="G41" s="131" t="s">
        <v>54</v>
      </c>
      <c r="H41" s="132" t="s">
        <v>55</v>
      </c>
      <c r="I41" s="130"/>
      <c r="J41" s="133">
        <f>SUM(J32:J39)</f>
        <v>0</v>
      </c>
      <c r="K41" s="134"/>
      <c r="L41" s="116"/>
      <c r="S41" s="37"/>
      <c r="T41" s="37"/>
      <c r="U41" s="37"/>
      <c r="V41" s="37"/>
      <c r="W41" s="37"/>
      <c r="X41" s="37"/>
      <c r="Y41" s="37"/>
      <c r="Z41" s="37"/>
      <c r="AA41" s="37"/>
      <c r="AB41" s="37"/>
      <c r="AC41" s="37"/>
      <c r="AD41" s="37"/>
      <c r="AE41" s="37"/>
    </row>
    <row r="42" spans="1:31" s="2" customFormat="1" ht="14.45" customHeight="1">
      <c r="A42" s="37"/>
      <c r="B42" s="135"/>
      <c r="C42" s="136"/>
      <c r="D42" s="136"/>
      <c r="E42" s="136"/>
      <c r="F42" s="136"/>
      <c r="G42" s="136"/>
      <c r="H42" s="136"/>
      <c r="I42" s="136"/>
      <c r="J42" s="136"/>
      <c r="K42" s="136"/>
      <c r="L42" s="116"/>
      <c r="S42" s="37"/>
      <c r="T42" s="37"/>
      <c r="U42" s="37"/>
      <c r="V42" s="37"/>
      <c r="W42" s="37"/>
      <c r="X42" s="37"/>
      <c r="Y42" s="37"/>
      <c r="Z42" s="37"/>
      <c r="AA42" s="37"/>
      <c r="AB42" s="37"/>
      <c r="AC42" s="37"/>
      <c r="AD42" s="37"/>
      <c r="AE42" s="37"/>
    </row>
    <row r="46" spans="1:31" s="2" customFormat="1" ht="6.95" customHeight="1">
      <c r="A46" s="37"/>
      <c r="B46" s="137"/>
      <c r="C46" s="138"/>
      <c r="D46" s="138"/>
      <c r="E46" s="138"/>
      <c r="F46" s="138"/>
      <c r="G46" s="138"/>
      <c r="H46" s="138"/>
      <c r="I46" s="138"/>
      <c r="J46" s="138"/>
      <c r="K46" s="138"/>
      <c r="L46" s="116"/>
      <c r="S46" s="37"/>
      <c r="T46" s="37"/>
      <c r="U46" s="37"/>
      <c r="V46" s="37"/>
      <c r="W46" s="37"/>
      <c r="X46" s="37"/>
      <c r="Y46" s="37"/>
      <c r="Z46" s="37"/>
      <c r="AA46" s="37"/>
      <c r="AB46" s="37"/>
      <c r="AC46" s="37"/>
      <c r="AD46" s="37"/>
      <c r="AE46" s="37"/>
    </row>
    <row r="47" spans="1:31" s="2" customFormat="1" ht="24.95" customHeight="1">
      <c r="A47" s="37"/>
      <c r="B47" s="38"/>
      <c r="C47" s="26" t="s">
        <v>174</v>
      </c>
      <c r="D47" s="39"/>
      <c r="E47" s="39"/>
      <c r="F47" s="39"/>
      <c r="G47" s="39"/>
      <c r="H47" s="39"/>
      <c r="I47" s="39"/>
      <c r="J47" s="39"/>
      <c r="K47" s="39"/>
      <c r="L47" s="116"/>
      <c r="S47" s="37"/>
      <c r="T47" s="37"/>
      <c r="U47" s="37"/>
      <c r="V47" s="37"/>
      <c r="W47" s="37"/>
      <c r="X47" s="37"/>
      <c r="Y47" s="37"/>
      <c r="Z47" s="37"/>
      <c r="AA47" s="37"/>
      <c r="AB47" s="37"/>
      <c r="AC47" s="37"/>
      <c r="AD47" s="37"/>
      <c r="AE47" s="37"/>
    </row>
    <row r="48" spans="1:31" s="2" customFormat="1" ht="6.95" customHeight="1">
      <c r="A48" s="37"/>
      <c r="B48" s="38"/>
      <c r="C48" s="39"/>
      <c r="D48" s="39"/>
      <c r="E48" s="39"/>
      <c r="F48" s="39"/>
      <c r="G48" s="39"/>
      <c r="H48" s="39"/>
      <c r="I48" s="39"/>
      <c r="J48" s="39"/>
      <c r="K48" s="39"/>
      <c r="L48" s="116"/>
      <c r="S48" s="37"/>
      <c r="T48" s="37"/>
      <c r="U48" s="37"/>
      <c r="V48" s="37"/>
      <c r="W48" s="37"/>
      <c r="X48" s="37"/>
      <c r="Y48" s="37"/>
      <c r="Z48" s="37"/>
      <c r="AA48" s="37"/>
      <c r="AB48" s="37"/>
      <c r="AC48" s="37"/>
      <c r="AD48" s="37"/>
      <c r="AE48" s="37"/>
    </row>
    <row r="49" spans="1:47" s="2" customFormat="1" ht="12" customHeight="1">
      <c r="A49" s="37"/>
      <c r="B49" s="38"/>
      <c r="C49" s="32" t="s">
        <v>16</v>
      </c>
      <c r="D49" s="39"/>
      <c r="E49" s="39"/>
      <c r="F49" s="39"/>
      <c r="G49" s="39"/>
      <c r="H49" s="39"/>
      <c r="I49" s="39"/>
      <c r="J49" s="39"/>
      <c r="K49" s="39"/>
      <c r="L49" s="116"/>
      <c r="S49" s="37"/>
      <c r="T49" s="37"/>
      <c r="U49" s="37"/>
      <c r="V49" s="37"/>
      <c r="W49" s="37"/>
      <c r="X49" s="37"/>
      <c r="Y49" s="37"/>
      <c r="Z49" s="37"/>
      <c r="AA49" s="37"/>
      <c r="AB49" s="37"/>
      <c r="AC49" s="37"/>
      <c r="AD49" s="37"/>
      <c r="AE49" s="37"/>
    </row>
    <row r="50" spans="1:47" s="2" customFormat="1" ht="16.5" customHeight="1">
      <c r="A50" s="37"/>
      <c r="B50" s="38"/>
      <c r="C50" s="39"/>
      <c r="D50" s="39"/>
      <c r="E50" s="402" t="str">
        <f>E7</f>
        <v>VÝMĚNA OBRUBNÍKŮ V ULICI STRÁNSKÉHO A SOVÍ - TÁBOR</v>
      </c>
      <c r="F50" s="403"/>
      <c r="G50" s="403"/>
      <c r="H50" s="403"/>
      <c r="I50" s="39"/>
      <c r="J50" s="39"/>
      <c r="K50" s="39"/>
      <c r="L50" s="116"/>
      <c r="S50" s="37"/>
      <c r="T50" s="37"/>
      <c r="U50" s="37"/>
      <c r="V50" s="37"/>
      <c r="W50" s="37"/>
      <c r="X50" s="37"/>
      <c r="Y50" s="37"/>
      <c r="Z50" s="37"/>
      <c r="AA50" s="37"/>
      <c r="AB50" s="37"/>
      <c r="AC50" s="37"/>
      <c r="AD50" s="37"/>
      <c r="AE50" s="37"/>
    </row>
    <row r="51" spans="1:47" s="1" customFormat="1" ht="12" customHeight="1">
      <c r="B51" s="24"/>
      <c r="C51" s="32" t="s">
        <v>170</v>
      </c>
      <c r="D51" s="25"/>
      <c r="E51" s="25"/>
      <c r="F51" s="25"/>
      <c r="G51" s="25"/>
      <c r="H51" s="25"/>
      <c r="I51" s="25"/>
      <c r="J51" s="25"/>
      <c r="K51" s="25"/>
      <c r="L51" s="23"/>
    </row>
    <row r="52" spans="1:47" s="2" customFormat="1" ht="16.5" customHeight="1">
      <c r="A52" s="37"/>
      <c r="B52" s="38"/>
      <c r="C52" s="39"/>
      <c r="D52" s="39"/>
      <c r="E52" s="402" t="s">
        <v>171</v>
      </c>
      <c r="F52" s="404"/>
      <c r="G52" s="404"/>
      <c r="H52" s="404"/>
      <c r="I52" s="39"/>
      <c r="J52" s="39"/>
      <c r="K52" s="39"/>
      <c r="L52" s="116"/>
      <c r="S52" s="37"/>
      <c r="T52" s="37"/>
      <c r="U52" s="37"/>
      <c r="V52" s="37"/>
      <c r="W52" s="37"/>
      <c r="X52" s="37"/>
      <c r="Y52" s="37"/>
      <c r="Z52" s="37"/>
      <c r="AA52" s="37"/>
      <c r="AB52" s="37"/>
      <c r="AC52" s="37"/>
      <c r="AD52" s="37"/>
      <c r="AE52" s="37"/>
    </row>
    <row r="53" spans="1:47" s="2" customFormat="1" ht="12" customHeight="1">
      <c r="A53" s="37"/>
      <c r="B53" s="38"/>
      <c r="C53" s="32" t="s">
        <v>172</v>
      </c>
      <c r="D53" s="39"/>
      <c r="E53" s="39"/>
      <c r="F53" s="39"/>
      <c r="G53" s="39"/>
      <c r="H53" s="39"/>
      <c r="I53" s="39"/>
      <c r="J53" s="39"/>
      <c r="K53" s="39"/>
      <c r="L53" s="116"/>
      <c r="S53" s="37"/>
      <c r="T53" s="37"/>
      <c r="U53" s="37"/>
      <c r="V53" s="37"/>
      <c r="W53" s="37"/>
      <c r="X53" s="37"/>
      <c r="Y53" s="37"/>
      <c r="Z53" s="37"/>
      <c r="AA53" s="37"/>
      <c r="AB53" s="37"/>
      <c r="AC53" s="37"/>
      <c r="AD53" s="37"/>
      <c r="AE53" s="37"/>
    </row>
    <row r="54" spans="1:47" s="2" customFormat="1" ht="16.5" customHeight="1">
      <c r="A54" s="37"/>
      <c r="B54" s="38"/>
      <c r="C54" s="39"/>
      <c r="D54" s="39"/>
      <c r="E54" s="358" t="str">
        <f>E11</f>
        <v>101 - Bourací a zemní práce</v>
      </c>
      <c r="F54" s="404"/>
      <c r="G54" s="404"/>
      <c r="H54" s="404"/>
      <c r="I54" s="39"/>
      <c r="J54" s="39"/>
      <c r="K54" s="39"/>
      <c r="L54" s="116"/>
      <c r="S54" s="37"/>
      <c r="T54" s="37"/>
      <c r="U54" s="37"/>
      <c r="V54" s="37"/>
      <c r="W54" s="37"/>
      <c r="X54" s="37"/>
      <c r="Y54" s="37"/>
      <c r="Z54" s="37"/>
      <c r="AA54" s="37"/>
      <c r="AB54" s="37"/>
      <c r="AC54" s="37"/>
      <c r="AD54" s="37"/>
      <c r="AE54" s="37"/>
    </row>
    <row r="55" spans="1:47" s="2" customFormat="1" ht="6.95" customHeight="1">
      <c r="A55" s="37"/>
      <c r="B55" s="38"/>
      <c r="C55" s="39"/>
      <c r="D55" s="39"/>
      <c r="E55" s="39"/>
      <c r="F55" s="39"/>
      <c r="G55" s="39"/>
      <c r="H55" s="39"/>
      <c r="I55" s="39"/>
      <c r="J55" s="39"/>
      <c r="K55" s="39"/>
      <c r="L55" s="116"/>
      <c r="S55" s="37"/>
      <c r="T55" s="37"/>
      <c r="U55" s="37"/>
      <c r="V55" s="37"/>
      <c r="W55" s="37"/>
      <c r="X55" s="37"/>
      <c r="Y55" s="37"/>
      <c r="Z55" s="37"/>
      <c r="AA55" s="37"/>
      <c r="AB55" s="37"/>
      <c r="AC55" s="37"/>
      <c r="AD55" s="37"/>
      <c r="AE55" s="37"/>
    </row>
    <row r="56" spans="1:47" s="2" customFormat="1" ht="12" customHeight="1">
      <c r="A56" s="37"/>
      <c r="B56" s="38"/>
      <c r="C56" s="32" t="s">
        <v>21</v>
      </c>
      <c r="D56" s="39"/>
      <c r="E56" s="39"/>
      <c r="F56" s="30" t="str">
        <f>F14</f>
        <v>ul. Stránského a Soví, Tábor</v>
      </c>
      <c r="G56" s="39"/>
      <c r="H56" s="39"/>
      <c r="I56" s="32" t="s">
        <v>23</v>
      </c>
      <c r="J56" s="62" t="str">
        <f>IF(J14="","",J14)</f>
        <v>8. 1. 2026</v>
      </c>
      <c r="K56" s="39"/>
      <c r="L56" s="116"/>
      <c r="S56" s="37"/>
      <c r="T56" s="37"/>
      <c r="U56" s="37"/>
      <c r="V56" s="37"/>
      <c r="W56" s="37"/>
      <c r="X56" s="37"/>
      <c r="Y56" s="37"/>
      <c r="Z56" s="37"/>
      <c r="AA56" s="37"/>
      <c r="AB56" s="37"/>
      <c r="AC56" s="37"/>
      <c r="AD56" s="37"/>
      <c r="AE56" s="37"/>
    </row>
    <row r="57" spans="1:47" s="2" customFormat="1" ht="6.95" customHeight="1">
      <c r="A57" s="37"/>
      <c r="B57" s="38"/>
      <c r="C57" s="39"/>
      <c r="D57" s="39"/>
      <c r="E57" s="39"/>
      <c r="F57" s="39"/>
      <c r="G57" s="39"/>
      <c r="H57" s="39"/>
      <c r="I57" s="39"/>
      <c r="J57" s="39"/>
      <c r="K57" s="39"/>
      <c r="L57" s="116"/>
      <c r="S57" s="37"/>
      <c r="T57" s="37"/>
      <c r="U57" s="37"/>
      <c r="V57" s="37"/>
      <c r="W57" s="37"/>
      <c r="X57" s="37"/>
      <c r="Y57" s="37"/>
      <c r="Z57" s="37"/>
      <c r="AA57" s="37"/>
      <c r="AB57" s="37"/>
      <c r="AC57" s="37"/>
      <c r="AD57" s="37"/>
      <c r="AE57" s="37"/>
    </row>
    <row r="58" spans="1:47" s="2" customFormat="1" ht="15.2" customHeight="1">
      <c r="A58" s="37"/>
      <c r="B58" s="38"/>
      <c r="C58" s="32" t="s">
        <v>25</v>
      </c>
      <c r="D58" s="39"/>
      <c r="E58" s="39"/>
      <c r="F58" s="30" t="str">
        <f>E17</f>
        <v>MĚSTO TÁBOR</v>
      </c>
      <c r="G58" s="39"/>
      <c r="H58" s="39"/>
      <c r="I58" s="32" t="s">
        <v>33</v>
      </c>
      <c r="J58" s="35" t="str">
        <f>E23</f>
        <v>Graphic PRO s.r.o.</v>
      </c>
      <c r="K58" s="39"/>
      <c r="L58" s="116"/>
      <c r="S58" s="37"/>
      <c r="T58" s="37"/>
      <c r="U58" s="37"/>
      <c r="V58" s="37"/>
      <c r="W58" s="37"/>
      <c r="X58" s="37"/>
      <c r="Y58" s="37"/>
      <c r="Z58" s="37"/>
      <c r="AA58" s="37"/>
      <c r="AB58" s="37"/>
      <c r="AC58" s="37"/>
      <c r="AD58" s="37"/>
      <c r="AE58" s="37"/>
    </row>
    <row r="59" spans="1:47" s="2" customFormat="1" ht="15.2" customHeight="1">
      <c r="A59" s="37"/>
      <c r="B59" s="38"/>
      <c r="C59" s="32" t="s">
        <v>31</v>
      </c>
      <c r="D59" s="39"/>
      <c r="E59" s="39"/>
      <c r="F59" s="30" t="str">
        <f>IF(E20="","",E20)</f>
        <v>Vyplň údaj</v>
      </c>
      <c r="G59" s="39"/>
      <c r="H59" s="39"/>
      <c r="I59" s="32" t="s">
        <v>38</v>
      </c>
      <c r="J59" s="35" t="str">
        <f>E26</f>
        <v>Ing. Pavel Vochozka</v>
      </c>
      <c r="K59" s="39"/>
      <c r="L59" s="116"/>
      <c r="S59" s="37"/>
      <c r="T59" s="37"/>
      <c r="U59" s="37"/>
      <c r="V59" s="37"/>
      <c r="W59" s="37"/>
      <c r="X59" s="37"/>
      <c r="Y59" s="37"/>
      <c r="Z59" s="37"/>
      <c r="AA59" s="37"/>
      <c r="AB59" s="37"/>
      <c r="AC59" s="37"/>
      <c r="AD59" s="37"/>
      <c r="AE59" s="37"/>
    </row>
    <row r="60" spans="1:47" s="2" customFormat="1" ht="10.35" customHeight="1">
      <c r="A60" s="37"/>
      <c r="B60" s="38"/>
      <c r="C60" s="39"/>
      <c r="D60" s="39"/>
      <c r="E60" s="39"/>
      <c r="F60" s="39"/>
      <c r="G60" s="39"/>
      <c r="H60" s="39"/>
      <c r="I60" s="39"/>
      <c r="J60" s="39"/>
      <c r="K60" s="39"/>
      <c r="L60" s="116"/>
      <c r="S60" s="37"/>
      <c r="T60" s="37"/>
      <c r="U60" s="37"/>
      <c r="V60" s="37"/>
      <c r="W60" s="37"/>
      <c r="X60" s="37"/>
      <c r="Y60" s="37"/>
      <c r="Z60" s="37"/>
      <c r="AA60" s="37"/>
      <c r="AB60" s="37"/>
      <c r="AC60" s="37"/>
      <c r="AD60" s="37"/>
      <c r="AE60" s="37"/>
    </row>
    <row r="61" spans="1:47" s="2" customFormat="1" ht="29.25" customHeight="1">
      <c r="A61" s="37"/>
      <c r="B61" s="38"/>
      <c r="C61" s="139" t="s">
        <v>175</v>
      </c>
      <c r="D61" s="140"/>
      <c r="E61" s="140"/>
      <c r="F61" s="140"/>
      <c r="G61" s="140"/>
      <c r="H61" s="140"/>
      <c r="I61" s="140"/>
      <c r="J61" s="141" t="s">
        <v>176</v>
      </c>
      <c r="K61" s="140"/>
      <c r="L61" s="116"/>
      <c r="S61" s="37"/>
      <c r="T61" s="37"/>
      <c r="U61" s="37"/>
      <c r="V61" s="37"/>
      <c r="W61" s="37"/>
      <c r="X61" s="37"/>
      <c r="Y61" s="37"/>
      <c r="Z61" s="37"/>
      <c r="AA61" s="37"/>
      <c r="AB61" s="37"/>
      <c r="AC61" s="37"/>
      <c r="AD61" s="37"/>
      <c r="AE61" s="37"/>
    </row>
    <row r="62" spans="1:47" s="2" customFormat="1" ht="10.35" customHeight="1">
      <c r="A62" s="37"/>
      <c r="B62" s="38"/>
      <c r="C62" s="39"/>
      <c r="D62" s="39"/>
      <c r="E62" s="39"/>
      <c r="F62" s="39"/>
      <c r="G62" s="39"/>
      <c r="H62" s="39"/>
      <c r="I62" s="39"/>
      <c r="J62" s="39"/>
      <c r="K62" s="39"/>
      <c r="L62" s="116"/>
      <c r="S62" s="37"/>
      <c r="T62" s="37"/>
      <c r="U62" s="37"/>
      <c r="V62" s="37"/>
      <c r="W62" s="37"/>
      <c r="X62" s="37"/>
      <c r="Y62" s="37"/>
      <c r="Z62" s="37"/>
      <c r="AA62" s="37"/>
      <c r="AB62" s="37"/>
      <c r="AC62" s="37"/>
      <c r="AD62" s="37"/>
      <c r="AE62" s="37"/>
    </row>
    <row r="63" spans="1:47" s="2" customFormat="1" ht="22.9" customHeight="1">
      <c r="A63" s="37"/>
      <c r="B63" s="38"/>
      <c r="C63" s="142" t="s">
        <v>75</v>
      </c>
      <c r="D63" s="39"/>
      <c r="E63" s="39"/>
      <c r="F63" s="39"/>
      <c r="G63" s="39"/>
      <c r="H63" s="39"/>
      <c r="I63" s="39"/>
      <c r="J63" s="80">
        <f>J89</f>
        <v>0</v>
      </c>
      <c r="K63" s="39"/>
      <c r="L63" s="116"/>
      <c r="S63" s="37"/>
      <c r="T63" s="37"/>
      <c r="U63" s="37"/>
      <c r="V63" s="37"/>
      <c r="W63" s="37"/>
      <c r="X63" s="37"/>
      <c r="Y63" s="37"/>
      <c r="Z63" s="37"/>
      <c r="AA63" s="37"/>
      <c r="AB63" s="37"/>
      <c r="AC63" s="37"/>
      <c r="AD63" s="37"/>
      <c r="AE63" s="37"/>
      <c r="AU63" s="20" t="s">
        <v>177</v>
      </c>
    </row>
    <row r="64" spans="1:47" s="9" customFormat="1" ht="24.95" customHeight="1">
      <c r="B64" s="143"/>
      <c r="C64" s="144"/>
      <c r="D64" s="145" t="s">
        <v>178</v>
      </c>
      <c r="E64" s="146"/>
      <c r="F64" s="146"/>
      <c r="G64" s="146"/>
      <c r="H64" s="146"/>
      <c r="I64" s="146"/>
      <c r="J64" s="147">
        <f>J90</f>
        <v>0</v>
      </c>
      <c r="K64" s="144"/>
      <c r="L64" s="148"/>
    </row>
    <row r="65" spans="1:31" s="10" customFormat="1" ht="19.899999999999999" customHeight="1">
      <c r="B65" s="149"/>
      <c r="C65" s="100"/>
      <c r="D65" s="150" t="s">
        <v>179</v>
      </c>
      <c r="E65" s="151"/>
      <c r="F65" s="151"/>
      <c r="G65" s="151"/>
      <c r="H65" s="151"/>
      <c r="I65" s="151"/>
      <c r="J65" s="152">
        <f>J91</f>
        <v>0</v>
      </c>
      <c r="K65" s="100"/>
      <c r="L65" s="153"/>
    </row>
    <row r="66" spans="1:31" s="10" customFormat="1" ht="19.899999999999999" customHeight="1">
      <c r="B66" s="149"/>
      <c r="C66" s="100"/>
      <c r="D66" s="150" t="s">
        <v>180</v>
      </c>
      <c r="E66" s="151"/>
      <c r="F66" s="151"/>
      <c r="G66" s="151"/>
      <c r="H66" s="151"/>
      <c r="I66" s="151"/>
      <c r="J66" s="152">
        <f>J161</f>
        <v>0</v>
      </c>
      <c r="K66" s="100"/>
      <c r="L66" s="153"/>
    </row>
    <row r="67" spans="1:31" s="10" customFormat="1" ht="19.899999999999999" customHeight="1">
      <c r="B67" s="149"/>
      <c r="C67" s="100"/>
      <c r="D67" s="150" t="s">
        <v>181</v>
      </c>
      <c r="E67" s="151"/>
      <c r="F67" s="151"/>
      <c r="G67" s="151"/>
      <c r="H67" s="151"/>
      <c r="I67" s="151"/>
      <c r="J67" s="152">
        <f>J177</f>
        <v>0</v>
      </c>
      <c r="K67" s="100"/>
      <c r="L67" s="153"/>
    </row>
    <row r="68" spans="1:31" s="2" customFormat="1" ht="21.75" customHeight="1">
      <c r="A68" s="37"/>
      <c r="B68" s="38"/>
      <c r="C68" s="39"/>
      <c r="D68" s="39"/>
      <c r="E68" s="39"/>
      <c r="F68" s="39"/>
      <c r="G68" s="39"/>
      <c r="H68" s="39"/>
      <c r="I68" s="39"/>
      <c r="J68" s="39"/>
      <c r="K68" s="39"/>
      <c r="L68" s="116"/>
      <c r="S68" s="37"/>
      <c r="T68" s="37"/>
      <c r="U68" s="37"/>
      <c r="V68" s="37"/>
      <c r="W68" s="37"/>
      <c r="X68" s="37"/>
      <c r="Y68" s="37"/>
      <c r="Z68" s="37"/>
      <c r="AA68" s="37"/>
      <c r="AB68" s="37"/>
      <c r="AC68" s="37"/>
      <c r="AD68" s="37"/>
      <c r="AE68" s="37"/>
    </row>
    <row r="69" spans="1:31" s="2" customFormat="1" ht="6.95" customHeight="1">
      <c r="A69" s="37"/>
      <c r="B69" s="50"/>
      <c r="C69" s="51"/>
      <c r="D69" s="51"/>
      <c r="E69" s="51"/>
      <c r="F69" s="51"/>
      <c r="G69" s="51"/>
      <c r="H69" s="51"/>
      <c r="I69" s="51"/>
      <c r="J69" s="51"/>
      <c r="K69" s="51"/>
      <c r="L69" s="116"/>
      <c r="S69" s="37"/>
      <c r="T69" s="37"/>
      <c r="U69" s="37"/>
      <c r="V69" s="37"/>
      <c r="W69" s="37"/>
      <c r="X69" s="37"/>
      <c r="Y69" s="37"/>
      <c r="Z69" s="37"/>
      <c r="AA69" s="37"/>
      <c r="AB69" s="37"/>
      <c r="AC69" s="37"/>
      <c r="AD69" s="37"/>
      <c r="AE69" s="37"/>
    </row>
    <row r="73" spans="1:31" s="2" customFormat="1" ht="6.95" customHeight="1">
      <c r="A73" s="37"/>
      <c r="B73" s="52"/>
      <c r="C73" s="53"/>
      <c r="D73" s="53"/>
      <c r="E73" s="53"/>
      <c r="F73" s="53"/>
      <c r="G73" s="53"/>
      <c r="H73" s="53"/>
      <c r="I73" s="53"/>
      <c r="J73" s="53"/>
      <c r="K73" s="53"/>
      <c r="L73" s="116"/>
      <c r="S73" s="37"/>
      <c r="T73" s="37"/>
      <c r="U73" s="37"/>
      <c r="V73" s="37"/>
      <c r="W73" s="37"/>
      <c r="X73" s="37"/>
      <c r="Y73" s="37"/>
      <c r="Z73" s="37"/>
      <c r="AA73" s="37"/>
      <c r="AB73" s="37"/>
      <c r="AC73" s="37"/>
      <c r="AD73" s="37"/>
      <c r="AE73" s="37"/>
    </row>
    <row r="74" spans="1:31" s="2" customFormat="1" ht="24.95" customHeight="1">
      <c r="A74" s="37"/>
      <c r="B74" s="38"/>
      <c r="C74" s="26" t="s">
        <v>182</v>
      </c>
      <c r="D74" s="39"/>
      <c r="E74" s="39"/>
      <c r="F74" s="39"/>
      <c r="G74" s="39"/>
      <c r="H74" s="39"/>
      <c r="I74" s="39"/>
      <c r="J74" s="39"/>
      <c r="K74" s="39"/>
      <c r="L74" s="116"/>
      <c r="S74" s="37"/>
      <c r="T74" s="37"/>
      <c r="U74" s="37"/>
      <c r="V74" s="37"/>
      <c r="W74" s="37"/>
      <c r="X74" s="37"/>
      <c r="Y74" s="37"/>
      <c r="Z74" s="37"/>
      <c r="AA74" s="37"/>
      <c r="AB74" s="37"/>
      <c r="AC74" s="37"/>
      <c r="AD74" s="37"/>
      <c r="AE74" s="37"/>
    </row>
    <row r="75" spans="1:31" s="2" customFormat="1" ht="6.95" customHeight="1">
      <c r="A75" s="37"/>
      <c r="B75" s="38"/>
      <c r="C75" s="39"/>
      <c r="D75" s="39"/>
      <c r="E75" s="39"/>
      <c r="F75" s="39"/>
      <c r="G75" s="39"/>
      <c r="H75" s="39"/>
      <c r="I75" s="39"/>
      <c r="J75" s="39"/>
      <c r="K75" s="39"/>
      <c r="L75" s="116"/>
      <c r="S75" s="37"/>
      <c r="T75" s="37"/>
      <c r="U75" s="37"/>
      <c r="V75" s="37"/>
      <c r="W75" s="37"/>
      <c r="X75" s="37"/>
      <c r="Y75" s="37"/>
      <c r="Z75" s="37"/>
      <c r="AA75" s="37"/>
      <c r="AB75" s="37"/>
      <c r="AC75" s="37"/>
      <c r="AD75" s="37"/>
      <c r="AE75" s="37"/>
    </row>
    <row r="76" spans="1:31" s="2" customFormat="1" ht="12" customHeight="1">
      <c r="A76" s="37"/>
      <c r="B76" s="38"/>
      <c r="C76" s="32" t="s">
        <v>16</v>
      </c>
      <c r="D76" s="39"/>
      <c r="E76" s="39"/>
      <c r="F76" s="39"/>
      <c r="G76" s="39"/>
      <c r="H76" s="39"/>
      <c r="I76" s="39"/>
      <c r="J76" s="39"/>
      <c r="K76" s="39"/>
      <c r="L76" s="116"/>
      <c r="S76" s="37"/>
      <c r="T76" s="37"/>
      <c r="U76" s="37"/>
      <c r="V76" s="37"/>
      <c r="W76" s="37"/>
      <c r="X76" s="37"/>
      <c r="Y76" s="37"/>
      <c r="Z76" s="37"/>
      <c r="AA76" s="37"/>
      <c r="AB76" s="37"/>
      <c r="AC76" s="37"/>
      <c r="AD76" s="37"/>
      <c r="AE76" s="37"/>
    </row>
    <row r="77" spans="1:31" s="2" customFormat="1" ht="16.5" customHeight="1">
      <c r="A77" s="37"/>
      <c r="B77" s="38"/>
      <c r="C77" s="39"/>
      <c r="D77" s="39"/>
      <c r="E77" s="402" t="str">
        <f>E7</f>
        <v>VÝMĚNA OBRUBNÍKŮ V ULICI STRÁNSKÉHO A SOVÍ - TÁBOR</v>
      </c>
      <c r="F77" s="403"/>
      <c r="G77" s="403"/>
      <c r="H77" s="403"/>
      <c r="I77" s="39"/>
      <c r="J77" s="39"/>
      <c r="K77" s="39"/>
      <c r="L77" s="116"/>
      <c r="S77" s="37"/>
      <c r="T77" s="37"/>
      <c r="U77" s="37"/>
      <c r="V77" s="37"/>
      <c r="W77" s="37"/>
      <c r="X77" s="37"/>
      <c r="Y77" s="37"/>
      <c r="Z77" s="37"/>
      <c r="AA77" s="37"/>
      <c r="AB77" s="37"/>
      <c r="AC77" s="37"/>
      <c r="AD77" s="37"/>
      <c r="AE77" s="37"/>
    </row>
    <row r="78" spans="1:31" s="1" customFormat="1" ht="12" customHeight="1">
      <c r="B78" s="24"/>
      <c r="C78" s="32" t="s">
        <v>170</v>
      </c>
      <c r="D78" s="25"/>
      <c r="E78" s="25"/>
      <c r="F78" s="25"/>
      <c r="G78" s="25"/>
      <c r="H78" s="25"/>
      <c r="I78" s="25"/>
      <c r="J78" s="25"/>
      <c r="K78" s="25"/>
      <c r="L78" s="23"/>
    </row>
    <row r="79" spans="1:31" s="2" customFormat="1" ht="16.5" customHeight="1">
      <c r="A79" s="37"/>
      <c r="B79" s="38"/>
      <c r="C79" s="39"/>
      <c r="D79" s="39"/>
      <c r="E79" s="402" t="s">
        <v>171</v>
      </c>
      <c r="F79" s="404"/>
      <c r="G79" s="404"/>
      <c r="H79" s="404"/>
      <c r="I79" s="39"/>
      <c r="J79" s="39"/>
      <c r="K79" s="39"/>
      <c r="L79" s="116"/>
      <c r="S79" s="37"/>
      <c r="T79" s="37"/>
      <c r="U79" s="37"/>
      <c r="V79" s="37"/>
      <c r="W79" s="37"/>
      <c r="X79" s="37"/>
      <c r="Y79" s="37"/>
      <c r="Z79" s="37"/>
      <c r="AA79" s="37"/>
      <c r="AB79" s="37"/>
      <c r="AC79" s="37"/>
      <c r="AD79" s="37"/>
      <c r="AE79" s="37"/>
    </row>
    <row r="80" spans="1:31" s="2" customFormat="1" ht="12" customHeight="1">
      <c r="A80" s="37"/>
      <c r="B80" s="38"/>
      <c r="C80" s="32" t="s">
        <v>172</v>
      </c>
      <c r="D80" s="39"/>
      <c r="E80" s="39"/>
      <c r="F80" s="39"/>
      <c r="G80" s="39"/>
      <c r="H80" s="39"/>
      <c r="I80" s="39"/>
      <c r="J80" s="39"/>
      <c r="K80" s="39"/>
      <c r="L80" s="116"/>
      <c r="S80" s="37"/>
      <c r="T80" s="37"/>
      <c r="U80" s="37"/>
      <c r="V80" s="37"/>
      <c r="W80" s="37"/>
      <c r="X80" s="37"/>
      <c r="Y80" s="37"/>
      <c r="Z80" s="37"/>
      <c r="AA80" s="37"/>
      <c r="AB80" s="37"/>
      <c r="AC80" s="37"/>
      <c r="AD80" s="37"/>
      <c r="AE80" s="37"/>
    </row>
    <row r="81" spans="1:65" s="2" customFormat="1" ht="16.5" customHeight="1">
      <c r="A81" s="37"/>
      <c r="B81" s="38"/>
      <c r="C81" s="39"/>
      <c r="D81" s="39"/>
      <c r="E81" s="358" t="str">
        <f>E11</f>
        <v>101 - Bourací a zemní práce</v>
      </c>
      <c r="F81" s="404"/>
      <c r="G81" s="404"/>
      <c r="H81" s="404"/>
      <c r="I81" s="39"/>
      <c r="J81" s="39"/>
      <c r="K81" s="39"/>
      <c r="L81" s="116"/>
      <c r="S81" s="37"/>
      <c r="T81" s="37"/>
      <c r="U81" s="37"/>
      <c r="V81" s="37"/>
      <c r="W81" s="37"/>
      <c r="X81" s="37"/>
      <c r="Y81" s="37"/>
      <c r="Z81" s="37"/>
      <c r="AA81" s="37"/>
      <c r="AB81" s="37"/>
      <c r="AC81" s="37"/>
      <c r="AD81" s="37"/>
      <c r="AE81" s="37"/>
    </row>
    <row r="82" spans="1:65" s="2" customFormat="1" ht="6.95" customHeight="1">
      <c r="A82" s="37"/>
      <c r="B82" s="38"/>
      <c r="C82" s="39"/>
      <c r="D82" s="39"/>
      <c r="E82" s="39"/>
      <c r="F82" s="39"/>
      <c r="G82" s="39"/>
      <c r="H82" s="39"/>
      <c r="I82" s="39"/>
      <c r="J82" s="39"/>
      <c r="K82" s="39"/>
      <c r="L82" s="116"/>
      <c r="S82" s="37"/>
      <c r="T82" s="37"/>
      <c r="U82" s="37"/>
      <c r="V82" s="37"/>
      <c r="W82" s="37"/>
      <c r="X82" s="37"/>
      <c r="Y82" s="37"/>
      <c r="Z82" s="37"/>
      <c r="AA82" s="37"/>
      <c r="AB82" s="37"/>
      <c r="AC82" s="37"/>
      <c r="AD82" s="37"/>
      <c r="AE82" s="37"/>
    </row>
    <row r="83" spans="1:65" s="2" customFormat="1" ht="12" customHeight="1">
      <c r="A83" s="37"/>
      <c r="B83" s="38"/>
      <c r="C83" s="32" t="s">
        <v>21</v>
      </c>
      <c r="D83" s="39"/>
      <c r="E83" s="39"/>
      <c r="F83" s="30" t="str">
        <f>F14</f>
        <v>ul. Stránského a Soví, Tábor</v>
      </c>
      <c r="G83" s="39"/>
      <c r="H83" s="39"/>
      <c r="I83" s="32" t="s">
        <v>23</v>
      </c>
      <c r="J83" s="62" t="str">
        <f>IF(J14="","",J14)</f>
        <v>8. 1. 2026</v>
      </c>
      <c r="K83" s="39"/>
      <c r="L83" s="116"/>
      <c r="S83" s="37"/>
      <c r="T83" s="37"/>
      <c r="U83" s="37"/>
      <c r="V83" s="37"/>
      <c r="W83" s="37"/>
      <c r="X83" s="37"/>
      <c r="Y83" s="37"/>
      <c r="Z83" s="37"/>
      <c r="AA83" s="37"/>
      <c r="AB83" s="37"/>
      <c r="AC83" s="37"/>
      <c r="AD83" s="37"/>
      <c r="AE83" s="37"/>
    </row>
    <row r="84" spans="1:65" s="2" customFormat="1" ht="6.95" customHeight="1">
      <c r="A84" s="37"/>
      <c r="B84" s="38"/>
      <c r="C84" s="39"/>
      <c r="D84" s="39"/>
      <c r="E84" s="39"/>
      <c r="F84" s="39"/>
      <c r="G84" s="39"/>
      <c r="H84" s="39"/>
      <c r="I84" s="39"/>
      <c r="J84" s="39"/>
      <c r="K84" s="39"/>
      <c r="L84" s="116"/>
      <c r="S84" s="37"/>
      <c r="T84" s="37"/>
      <c r="U84" s="37"/>
      <c r="V84" s="37"/>
      <c r="W84" s="37"/>
      <c r="X84" s="37"/>
      <c r="Y84" s="37"/>
      <c r="Z84" s="37"/>
      <c r="AA84" s="37"/>
      <c r="AB84" s="37"/>
      <c r="AC84" s="37"/>
      <c r="AD84" s="37"/>
      <c r="AE84" s="37"/>
    </row>
    <row r="85" spans="1:65" s="2" customFormat="1" ht="15.2" customHeight="1">
      <c r="A85" s="37"/>
      <c r="B85" s="38"/>
      <c r="C85" s="32" t="s">
        <v>25</v>
      </c>
      <c r="D85" s="39"/>
      <c r="E85" s="39"/>
      <c r="F85" s="30" t="str">
        <f>E17</f>
        <v>MĚSTO TÁBOR</v>
      </c>
      <c r="G85" s="39"/>
      <c r="H85" s="39"/>
      <c r="I85" s="32" t="s">
        <v>33</v>
      </c>
      <c r="J85" s="35" t="str">
        <f>E23</f>
        <v>Graphic PRO s.r.o.</v>
      </c>
      <c r="K85" s="39"/>
      <c r="L85" s="116"/>
      <c r="S85" s="37"/>
      <c r="T85" s="37"/>
      <c r="U85" s="37"/>
      <c r="V85" s="37"/>
      <c r="W85" s="37"/>
      <c r="X85" s="37"/>
      <c r="Y85" s="37"/>
      <c r="Z85" s="37"/>
      <c r="AA85" s="37"/>
      <c r="AB85" s="37"/>
      <c r="AC85" s="37"/>
      <c r="AD85" s="37"/>
      <c r="AE85" s="37"/>
    </row>
    <row r="86" spans="1:65" s="2" customFormat="1" ht="15.2" customHeight="1">
      <c r="A86" s="37"/>
      <c r="B86" s="38"/>
      <c r="C86" s="32" t="s">
        <v>31</v>
      </c>
      <c r="D86" s="39"/>
      <c r="E86" s="39"/>
      <c r="F86" s="30" t="str">
        <f>IF(E20="","",E20)</f>
        <v>Vyplň údaj</v>
      </c>
      <c r="G86" s="39"/>
      <c r="H86" s="39"/>
      <c r="I86" s="32" t="s">
        <v>38</v>
      </c>
      <c r="J86" s="35" t="str">
        <f>E26</f>
        <v>Ing. Pavel Vochozka</v>
      </c>
      <c r="K86" s="39"/>
      <c r="L86" s="116"/>
      <c r="S86" s="37"/>
      <c r="T86" s="37"/>
      <c r="U86" s="37"/>
      <c r="V86" s="37"/>
      <c r="W86" s="37"/>
      <c r="X86" s="37"/>
      <c r="Y86" s="37"/>
      <c r="Z86" s="37"/>
      <c r="AA86" s="37"/>
      <c r="AB86" s="37"/>
      <c r="AC86" s="37"/>
      <c r="AD86" s="37"/>
      <c r="AE86" s="37"/>
    </row>
    <row r="87" spans="1:65" s="2" customFormat="1" ht="10.35" customHeight="1">
      <c r="A87" s="37"/>
      <c r="B87" s="38"/>
      <c r="C87" s="39"/>
      <c r="D87" s="39"/>
      <c r="E87" s="39"/>
      <c r="F87" s="39"/>
      <c r="G87" s="39"/>
      <c r="H87" s="39"/>
      <c r="I87" s="39"/>
      <c r="J87" s="39"/>
      <c r="K87" s="39"/>
      <c r="L87" s="116"/>
      <c r="S87" s="37"/>
      <c r="T87" s="37"/>
      <c r="U87" s="37"/>
      <c r="V87" s="37"/>
      <c r="W87" s="37"/>
      <c r="X87" s="37"/>
      <c r="Y87" s="37"/>
      <c r="Z87" s="37"/>
      <c r="AA87" s="37"/>
      <c r="AB87" s="37"/>
      <c r="AC87" s="37"/>
      <c r="AD87" s="37"/>
      <c r="AE87" s="37"/>
    </row>
    <row r="88" spans="1:65" s="11" customFormat="1" ht="29.25" customHeight="1">
      <c r="A88" s="154"/>
      <c r="B88" s="155"/>
      <c r="C88" s="156" t="s">
        <v>183</v>
      </c>
      <c r="D88" s="157" t="s">
        <v>62</v>
      </c>
      <c r="E88" s="157" t="s">
        <v>58</v>
      </c>
      <c r="F88" s="157" t="s">
        <v>59</v>
      </c>
      <c r="G88" s="157" t="s">
        <v>184</v>
      </c>
      <c r="H88" s="157" t="s">
        <v>185</v>
      </c>
      <c r="I88" s="157" t="s">
        <v>186</v>
      </c>
      <c r="J88" s="157" t="s">
        <v>176</v>
      </c>
      <c r="K88" s="158" t="s">
        <v>187</v>
      </c>
      <c r="L88" s="159"/>
      <c r="M88" s="71" t="s">
        <v>19</v>
      </c>
      <c r="N88" s="72" t="s">
        <v>47</v>
      </c>
      <c r="O88" s="72" t="s">
        <v>188</v>
      </c>
      <c r="P88" s="72" t="s">
        <v>189</v>
      </c>
      <c r="Q88" s="72" t="s">
        <v>190</v>
      </c>
      <c r="R88" s="72" t="s">
        <v>191</v>
      </c>
      <c r="S88" s="72" t="s">
        <v>192</v>
      </c>
      <c r="T88" s="73" t="s">
        <v>193</v>
      </c>
      <c r="U88" s="154"/>
      <c r="V88" s="154"/>
      <c r="W88" s="154"/>
      <c r="X88" s="154"/>
      <c r="Y88" s="154"/>
      <c r="Z88" s="154"/>
      <c r="AA88" s="154"/>
      <c r="AB88" s="154"/>
      <c r="AC88" s="154"/>
      <c r="AD88" s="154"/>
      <c r="AE88" s="154"/>
    </row>
    <row r="89" spans="1:65" s="2" customFormat="1" ht="22.9" customHeight="1">
      <c r="A89" s="37"/>
      <c r="B89" s="38"/>
      <c r="C89" s="78" t="s">
        <v>194</v>
      </c>
      <c r="D89" s="39"/>
      <c r="E89" s="39"/>
      <c r="F89" s="39"/>
      <c r="G89" s="39"/>
      <c r="H89" s="39"/>
      <c r="I89" s="39"/>
      <c r="J89" s="160">
        <f>BK89</f>
        <v>0</v>
      </c>
      <c r="K89" s="39"/>
      <c r="L89" s="42"/>
      <c r="M89" s="74"/>
      <c r="N89" s="161"/>
      <c r="O89" s="75"/>
      <c r="P89" s="162">
        <f>P90</f>
        <v>0</v>
      </c>
      <c r="Q89" s="75"/>
      <c r="R89" s="162">
        <f>R90</f>
        <v>7.6027000000000004E-3</v>
      </c>
      <c r="S89" s="75"/>
      <c r="T89" s="163">
        <f>T90</f>
        <v>146.42819699999998</v>
      </c>
      <c r="U89" s="37"/>
      <c r="V89" s="37"/>
      <c r="W89" s="37"/>
      <c r="X89" s="37"/>
      <c r="Y89" s="37"/>
      <c r="Z89" s="37"/>
      <c r="AA89" s="37"/>
      <c r="AB89" s="37"/>
      <c r="AC89" s="37"/>
      <c r="AD89" s="37"/>
      <c r="AE89" s="37"/>
      <c r="AT89" s="20" t="s">
        <v>76</v>
      </c>
      <c r="AU89" s="20" t="s">
        <v>177</v>
      </c>
      <c r="BK89" s="164">
        <f>BK90</f>
        <v>0</v>
      </c>
    </row>
    <row r="90" spans="1:65" s="12" customFormat="1" ht="25.9" customHeight="1">
      <c r="B90" s="165"/>
      <c r="C90" s="166"/>
      <c r="D90" s="167" t="s">
        <v>76</v>
      </c>
      <c r="E90" s="168" t="s">
        <v>195</v>
      </c>
      <c r="F90" s="168" t="s">
        <v>196</v>
      </c>
      <c r="G90" s="166"/>
      <c r="H90" s="166"/>
      <c r="I90" s="169"/>
      <c r="J90" s="170">
        <f>BK90</f>
        <v>0</v>
      </c>
      <c r="K90" s="166"/>
      <c r="L90" s="171"/>
      <c r="M90" s="172"/>
      <c r="N90" s="173"/>
      <c r="O90" s="173"/>
      <c r="P90" s="174">
        <f>P91+P161+P177</f>
        <v>0</v>
      </c>
      <c r="Q90" s="173"/>
      <c r="R90" s="174">
        <f>R91+R161+R177</f>
        <v>7.6027000000000004E-3</v>
      </c>
      <c r="S90" s="173"/>
      <c r="T90" s="175">
        <f>T91+T161+T177</f>
        <v>146.42819699999998</v>
      </c>
      <c r="AR90" s="176" t="s">
        <v>84</v>
      </c>
      <c r="AT90" s="177" t="s">
        <v>76</v>
      </c>
      <c r="AU90" s="177" t="s">
        <v>77</v>
      </c>
      <c r="AY90" s="176" t="s">
        <v>197</v>
      </c>
      <c r="BK90" s="178">
        <f>BK91+BK161+BK177</f>
        <v>0</v>
      </c>
    </row>
    <row r="91" spans="1:65" s="12" customFormat="1" ht="22.9" customHeight="1">
      <c r="B91" s="165"/>
      <c r="C91" s="166"/>
      <c r="D91" s="167" t="s">
        <v>76</v>
      </c>
      <c r="E91" s="179" t="s">
        <v>84</v>
      </c>
      <c r="F91" s="179" t="s">
        <v>198</v>
      </c>
      <c r="G91" s="166"/>
      <c r="H91" s="166"/>
      <c r="I91" s="169"/>
      <c r="J91" s="180">
        <f>BK91</f>
        <v>0</v>
      </c>
      <c r="K91" s="166"/>
      <c r="L91" s="171"/>
      <c r="M91" s="172"/>
      <c r="N91" s="173"/>
      <c r="O91" s="173"/>
      <c r="P91" s="174">
        <f>SUM(P92:P160)</f>
        <v>0</v>
      </c>
      <c r="Q91" s="173"/>
      <c r="R91" s="174">
        <f>SUM(R92:R160)</f>
        <v>0</v>
      </c>
      <c r="S91" s="173"/>
      <c r="T91" s="175">
        <f>SUM(T92:T160)</f>
        <v>135.02419699999999</v>
      </c>
      <c r="AR91" s="176" t="s">
        <v>84</v>
      </c>
      <c r="AT91" s="177" t="s">
        <v>76</v>
      </c>
      <c r="AU91" s="177" t="s">
        <v>84</v>
      </c>
      <c r="AY91" s="176" t="s">
        <v>197</v>
      </c>
      <c r="BK91" s="178">
        <f>SUM(BK92:BK160)</f>
        <v>0</v>
      </c>
    </row>
    <row r="92" spans="1:65" s="2" customFormat="1" ht="24.2" customHeight="1">
      <c r="A92" s="37"/>
      <c r="B92" s="38"/>
      <c r="C92" s="181" t="s">
        <v>84</v>
      </c>
      <c r="D92" s="181" t="s">
        <v>199</v>
      </c>
      <c r="E92" s="182" t="s">
        <v>200</v>
      </c>
      <c r="F92" s="183" t="s">
        <v>201</v>
      </c>
      <c r="G92" s="184" t="s">
        <v>202</v>
      </c>
      <c r="H92" s="185">
        <v>1.2110000000000001</v>
      </c>
      <c r="I92" s="186"/>
      <c r="J92" s="187">
        <f>ROUND(I92*H92,2)</f>
        <v>0</v>
      </c>
      <c r="K92" s="183" t="s">
        <v>203</v>
      </c>
      <c r="L92" s="42"/>
      <c r="M92" s="188" t="s">
        <v>19</v>
      </c>
      <c r="N92" s="189" t="s">
        <v>48</v>
      </c>
      <c r="O92" s="67"/>
      <c r="P92" s="190">
        <f>O92*H92</f>
        <v>0</v>
      </c>
      <c r="Q92" s="190">
        <v>0</v>
      </c>
      <c r="R92" s="190">
        <f>Q92*H92</f>
        <v>0</v>
      </c>
      <c r="S92" s="190">
        <v>0.29499999999999998</v>
      </c>
      <c r="T92" s="191">
        <f>S92*H92</f>
        <v>0.35724499999999998</v>
      </c>
      <c r="U92" s="37"/>
      <c r="V92" s="37"/>
      <c r="W92" s="37"/>
      <c r="X92" s="37"/>
      <c r="Y92" s="37"/>
      <c r="Z92" s="37"/>
      <c r="AA92" s="37"/>
      <c r="AB92" s="37"/>
      <c r="AC92" s="37"/>
      <c r="AD92" s="37"/>
      <c r="AE92" s="37"/>
      <c r="AR92" s="192" t="s">
        <v>204</v>
      </c>
      <c r="AT92" s="192" t="s">
        <v>199</v>
      </c>
      <c r="AU92" s="192" t="s">
        <v>86</v>
      </c>
      <c r="AY92" s="20" t="s">
        <v>197</v>
      </c>
      <c r="BE92" s="193">
        <f>IF(N92="základní",J92,0)</f>
        <v>0</v>
      </c>
      <c r="BF92" s="193">
        <f>IF(N92="snížená",J92,0)</f>
        <v>0</v>
      </c>
      <c r="BG92" s="193">
        <f>IF(N92="zákl. přenesená",J92,0)</f>
        <v>0</v>
      </c>
      <c r="BH92" s="193">
        <f>IF(N92="sníž. přenesená",J92,0)</f>
        <v>0</v>
      </c>
      <c r="BI92" s="193">
        <f>IF(N92="nulová",J92,0)</f>
        <v>0</v>
      </c>
      <c r="BJ92" s="20" t="s">
        <v>84</v>
      </c>
      <c r="BK92" s="193">
        <f>ROUND(I92*H92,2)</f>
        <v>0</v>
      </c>
      <c r="BL92" s="20" t="s">
        <v>204</v>
      </c>
      <c r="BM92" s="192" t="s">
        <v>205</v>
      </c>
    </row>
    <row r="93" spans="1:65" s="2" customFormat="1" ht="29.25">
      <c r="A93" s="37"/>
      <c r="B93" s="38"/>
      <c r="C93" s="39"/>
      <c r="D93" s="194" t="s">
        <v>206</v>
      </c>
      <c r="E93" s="39"/>
      <c r="F93" s="195" t="s">
        <v>207</v>
      </c>
      <c r="G93" s="39"/>
      <c r="H93" s="39"/>
      <c r="I93" s="196"/>
      <c r="J93" s="39"/>
      <c r="K93" s="39"/>
      <c r="L93" s="42"/>
      <c r="M93" s="197"/>
      <c r="N93" s="198"/>
      <c r="O93" s="67"/>
      <c r="P93" s="67"/>
      <c r="Q93" s="67"/>
      <c r="R93" s="67"/>
      <c r="S93" s="67"/>
      <c r="T93" s="68"/>
      <c r="U93" s="37"/>
      <c r="V93" s="37"/>
      <c r="W93" s="37"/>
      <c r="X93" s="37"/>
      <c r="Y93" s="37"/>
      <c r="Z93" s="37"/>
      <c r="AA93" s="37"/>
      <c r="AB93" s="37"/>
      <c r="AC93" s="37"/>
      <c r="AD93" s="37"/>
      <c r="AE93" s="37"/>
      <c r="AT93" s="20" t="s">
        <v>206</v>
      </c>
      <c r="AU93" s="20" t="s">
        <v>86</v>
      </c>
    </row>
    <row r="94" spans="1:65" s="2" customFormat="1" ht="11.25">
      <c r="A94" s="37"/>
      <c r="B94" s="38"/>
      <c r="C94" s="39"/>
      <c r="D94" s="199" t="s">
        <v>208</v>
      </c>
      <c r="E94" s="39"/>
      <c r="F94" s="200" t="s">
        <v>209</v>
      </c>
      <c r="G94" s="39"/>
      <c r="H94" s="39"/>
      <c r="I94" s="196"/>
      <c r="J94" s="39"/>
      <c r="K94" s="39"/>
      <c r="L94" s="42"/>
      <c r="M94" s="197"/>
      <c r="N94" s="198"/>
      <c r="O94" s="67"/>
      <c r="P94" s="67"/>
      <c r="Q94" s="67"/>
      <c r="R94" s="67"/>
      <c r="S94" s="67"/>
      <c r="T94" s="68"/>
      <c r="U94" s="37"/>
      <c r="V94" s="37"/>
      <c r="W94" s="37"/>
      <c r="X94" s="37"/>
      <c r="Y94" s="37"/>
      <c r="Z94" s="37"/>
      <c r="AA94" s="37"/>
      <c r="AB94" s="37"/>
      <c r="AC94" s="37"/>
      <c r="AD94" s="37"/>
      <c r="AE94" s="37"/>
      <c r="AT94" s="20" t="s">
        <v>208</v>
      </c>
      <c r="AU94" s="20" t="s">
        <v>86</v>
      </c>
    </row>
    <row r="95" spans="1:65" s="13" customFormat="1" ht="22.5">
      <c r="B95" s="201"/>
      <c r="C95" s="202"/>
      <c r="D95" s="194" t="s">
        <v>210</v>
      </c>
      <c r="E95" s="203" t="s">
        <v>19</v>
      </c>
      <c r="F95" s="204" t="s">
        <v>211</v>
      </c>
      <c r="G95" s="202"/>
      <c r="H95" s="203" t="s">
        <v>19</v>
      </c>
      <c r="I95" s="205"/>
      <c r="J95" s="202"/>
      <c r="K95" s="202"/>
      <c r="L95" s="206"/>
      <c r="M95" s="207"/>
      <c r="N95" s="208"/>
      <c r="O95" s="208"/>
      <c r="P95" s="208"/>
      <c r="Q95" s="208"/>
      <c r="R95" s="208"/>
      <c r="S95" s="208"/>
      <c r="T95" s="209"/>
      <c r="AT95" s="210" t="s">
        <v>210</v>
      </c>
      <c r="AU95" s="210" t="s">
        <v>86</v>
      </c>
      <c r="AV95" s="13" t="s">
        <v>84</v>
      </c>
      <c r="AW95" s="13" t="s">
        <v>37</v>
      </c>
      <c r="AX95" s="13" t="s">
        <v>77</v>
      </c>
      <c r="AY95" s="210" t="s">
        <v>197</v>
      </c>
    </row>
    <row r="96" spans="1:65" s="13" customFormat="1" ht="22.5">
      <c r="B96" s="201"/>
      <c r="C96" s="202"/>
      <c r="D96" s="194" t="s">
        <v>210</v>
      </c>
      <c r="E96" s="203" t="s">
        <v>19</v>
      </c>
      <c r="F96" s="204" t="s">
        <v>212</v>
      </c>
      <c r="G96" s="202"/>
      <c r="H96" s="203" t="s">
        <v>19</v>
      </c>
      <c r="I96" s="205"/>
      <c r="J96" s="202"/>
      <c r="K96" s="202"/>
      <c r="L96" s="206"/>
      <c r="M96" s="207"/>
      <c r="N96" s="208"/>
      <c r="O96" s="208"/>
      <c r="P96" s="208"/>
      <c r="Q96" s="208"/>
      <c r="R96" s="208"/>
      <c r="S96" s="208"/>
      <c r="T96" s="209"/>
      <c r="AT96" s="210" t="s">
        <v>210</v>
      </c>
      <c r="AU96" s="210" t="s">
        <v>86</v>
      </c>
      <c r="AV96" s="13" t="s">
        <v>84</v>
      </c>
      <c r="AW96" s="13" t="s">
        <v>37</v>
      </c>
      <c r="AX96" s="13" t="s">
        <v>77</v>
      </c>
      <c r="AY96" s="210" t="s">
        <v>197</v>
      </c>
    </row>
    <row r="97" spans="1:65" s="13" customFormat="1" ht="11.25">
      <c r="B97" s="201"/>
      <c r="C97" s="202"/>
      <c r="D97" s="194" t="s">
        <v>210</v>
      </c>
      <c r="E97" s="203" t="s">
        <v>19</v>
      </c>
      <c r="F97" s="204" t="s">
        <v>213</v>
      </c>
      <c r="G97" s="202"/>
      <c r="H97" s="203" t="s">
        <v>19</v>
      </c>
      <c r="I97" s="205"/>
      <c r="J97" s="202"/>
      <c r="K97" s="202"/>
      <c r="L97" s="206"/>
      <c r="M97" s="207"/>
      <c r="N97" s="208"/>
      <c r="O97" s="208"/>
      <c r="P97" s="208"/>
      <c r="Q97" s="208"/>
      <c r="R97" s="208"/>
      <c r="S97" s="208"/>
      <c r="T97" s="209"/>
      <c r="AT97" s="210" t="s">
        <v>210</v>
      </c>
      <c r="AU97" s="210" t="s">
        <v>86</v>
      </c>
      <c r="AV97" s="13" t="s">
        <v>84</v>
      </c>
      <c r="AW97" s="13" t="s">
        <v>37</v>
      </c>
      <c r="AX97" s="13" t="s">
        <v>77</v>
      </c>
      <c r="AY97" s="210" t="s">
        <v>197</v>
      </c>
    </row>
    <row r="98" spans="1:65" s="14" customFormat="1" ht="11.25">
      <c r="B98" s="211"/>
      <c r="C98" s="212"/>
      <c r="D98" s="194" t="s">
        <v>210</v>
      </c>
      <c r="E98" s="213" t="s">
        <v>19</v>
      </c>
      <c r="F98" s="214" t="s">
        <v>214</v>
      </c>
      <c r="G98" s="212"/>
      <c r="H98" s="215">
        <v>1.2110000000000001</v>
      </c>
      <c r="I98" s="216"/>
      <c r="J98" s="212"/>
      <c r="K98" s="212"/>
      <c r="L98" s="217"/>
      <c r="M98" s="218"/>
      <c r="N98" s="219"/>
      <c r="O98" s="219"/>
      <c r="P98" s="219"/>
      <c r="Q98" s="219"/>
      <c r="R98" s="219"/>
      <c r="S98" s="219"/>
      <c r="T98" s="220"/>
      <c r="AT98" s="221" t="s">
        <v>210</v>
      </c>
      <c r="AU98" s="221" t="s">
        <v>86</v>
      </c>
      <c r="AV98" s="14" t="s">
        <v>86</v>
      </c>
      <c r="AW98" s="14" t="s">
        <v>37</v>
      </c>
      <c r="AX98" s="14" t="s">
        <v>84</v>
      </c>
      <c r="AY98" s="221" t="s">
        <v>197</v>
      </c>
    </row>
    <row r="99" spans="1:65" s="2" customFormat="1" ht="24.2" customHeight="1">
      <c r="A99" s="37"/>
      <c r="B99" s="38"/>
      <c r="C99" s="181" t="s">
        <v>86</v>
      </c>
      <c r="D99" s="181" t="s">
        <v>199</v>
      </c>
      <c r="E99" s="182" t="s">
        <v>215</v>
      </c>
      <c r="F99" s="183" t="s">
        <v>216</v>
      </c>
      <c r="G99" s="184" t="s">
        <v>202</v>
      </c>
      <c r="H99" s="185">
        <v>14.119</v>
      </c>
      <c r="I99" s="186"/>
      <c r="J99" s="187">
        <f>ROUND(I99*H99,2)</f>
        <v>0</v>
      </c>
      <c r="K99" s="183" t="s">
        <v>217</v>
      </c>
      <c r="L99" s="42"/>
      <c r="M99" s="188" t="s">
        <v>19</v>
      </c>
      <c r="N99" s="189" t="s">
        <v>48</v>
      </c>
      <c r="O99" s="67"/>
      <c r="P99" s="190">
        <f>O99*H99</f>
        <v>0</v>
      </c>
      <c r="Q99" s="190">
        <v>0</v>
      </c>
      <c r="R99" s="190">
        <f>Q99*H99</f>
        <v>0</v>
      </c>
      <c r="S99" s="190">
        <v>0.17599999999999999</v>
      </c>
      <c r="T99" s="191">
        <f>S99*H99</f>
        <v>2.4849439999999996</v>
      </c>
      <c r="U99" s="37"/>
      <c r="V99" s="37"/>
      <c r="W99" s="37"/>
      <c r="X99" s="37"/>
      <c r="Y99" s="37"/>
      <c r="Z99" s="37"/>
      <c r="AA99" s="37"/>
      <c r="AB99" s="37"/>
      <c r="AC99" s="37"/>
      <c r="AD99" s="37"/>
      <c r="AE99" s="37"/>
      <c r="AR99" s="192" t="s">
        <v>204</v>
      </c>
      <c r="AT99" s="192" t="s">
        <v>199</v>
      </c>
      <c r="AU99" s="192" t="s">
        <v>86</v>
      </c>
      <c r="AY99" s="20" t="s">
        <v>197</v>
      </c>
      <c r="BE99" s="193">
        <f>IF(N99="základní",J99,0)</f>
        <v>0</v>
      </c>
      <c r="BF99" s="193">
        <f>IF(N99="snížená",J99,0)</f>
        <v>0</v>
      </c>
      <c r="BG99" s="193">
        <f>IF(N99="zákl. přenesená",J99,0)</f>
        <v>0</v>
      </c>
      <c r="BH99" s="193">
        <f>IF(N99="sníž. přenesená",J99,0)</f>
        <v>0</v>
      </c>
      <c r="BI99" s="193">
        <f>IF(N99="nulová",J99,0)</f>
        <v>0</v>
      </c>
      <c r="BJ99" s="20" t="s">
        <v>84</v>
      </c>
      <c r="BK99" s="193">
        <f>ROUND(I99*H99,2)</f>
        <v>0</v>
      </c>
      <c r="BL99" s="20" t="s">
        <v>204</v>
      </c>
      <c r="BM99" s="192" t="s">
        <v>218</v>
      </c>
    </row>
    <row r="100" spans="1:65" s="2" customFormat="1" ht="29.25">
      <c r="A100" s="37"/>
      <c r="B100" s="38"/>
      <c r="C100" s="39"/>
      <c r="D100" s="194" t="s">
        <v>206</v>
      </c>
      <c r="E100" s="39"/>
      <c r="F100" s="195" t="s">
        <v>207</v>
      </c>
      <c r="G100" s="39"/>
      <c r="H100" s="39"/>
      <c r="I100" s="196"/>
      <c r="J100" s="39"/>
      <c r="K100" s="39"/>
      <c r="L100" s="42"/>
      <c r="M100" s="197"/>
      <c r="N100" s="198"/>
      <c r="O100" s="67"/>
      <c r="P100" s="67"/>
      <c r="Q100" s="67"/>
      <c r="R100" s="67"/>
      <c r="S100" s="67"/>
      <c r="T100" s="68"/>
      <c r="U100" s="37"/>
      <c r="V100" s="37"/>
      <c r="W100" s="37"/>
      <c r="X100" s="37"/>
      <c r="Y100" s="37"/>
      <c r="Z100" s="37"/>
      <c r="AA100" s="37"/>
      <c r="AB100" s="37"/>
      <c r="AC100" s="37"/>
      <c r="AD100" s="37"/>
      <c r="AE100" s="37"/>
      <c r="AT100" s="20" t="s">
        <v>206</v>
      </c>
      <c r="AU100" s="20" t="s">
        <v>86</v>
      </c>
    </row>
    <row r="101" spans="1:65" s="2" customFormat="1" ht="11.25">
      <c r="A101" s="37"/>
      <c r="B101" s="38"/>
      <c r="C101" s="39"/>
      <c r="D101" s="199" t="s">
        <v>208</v>
      </c>
      <c r="E101" s="39"/>
      <c r="F101" s="200" t="s">
        <v>219</v>
      </c>
      <c r="G101" s="39"/>
      <c r="H101" s="39"/>
      <c r="I101" s="196"/>
      <c r="J101" s="39"/>
      <c r="K101" s="39"/>
      <c r="L101" s="42"/>
      <c r="M101" s="197"/>
      <c r="N101" s="198"/>
      <c r="O101" s="67"/>
      <c r="P101" s="67"/>
      <c r="Q101" s="67"/>
      <c r="R101" s="67"/>
      <c r="S101" s="67"/>
      <c r="T101" s="68"/>
      <c r="U101" s="37"/>
      <c r="V101" s="37"/>
      <c r="W101" s="37"/>
      <c r="X101" s="37"/>
      <c r="Y101" s="37"/>
      <c r="Z101" s="37"/>
      <c r="AA101" s="37"/>
      <c r="AB101" s="37"/>
      <c r="AC101" s="37"/>
      <c r="AD101" s="37"/>
      <c r="AE101" s="37"/>
      <c r="AT101" s="20" t="s">
        <v>208</v>
      </c>
      <c r="AU101" s="20" t="s">
        <v>86</v>
      </c>
    </row>
    <row r="102" spans="1:65" s="13" customFormat="1" ht="22.5">
      <c r="B102" s="201"/>
      <c r="C102" s="202"/>
      <c r="D102" s="194" t="s">
        <v>210</v>
      </c>
      <c r="E102" s="203" t="s">
        <v>19</v>
      </c>
      <c r="F102" s="204" t="s">
        <v>211</v>
      </c>
      <c r="G102" s="202"/>
      <c r="H102" s="203" t="s">
        <v>19</v>
      </c>
      <c r="I102" s="205"/>
      <c r="J102" s="202"/>
      <c r="K102" s="202"/>
      <c r="L102" s="206"/>
      <c r="M102" s="207"/>
      <c r="N102" s="208"/>
      <c r="O102" s="208"/>
      <c r="P102" s="208"/>
      <c r="Q102" s="208"/>
      <c r="R102" s="208"/>
      <c r="S102" s="208"/>
      <c r="T102" s="209"/>
      <c r="AT102" s="210" t="s">
        <v>210</v>
      </c>
      <c r="AU102" s="210" t="s">
        <v>86</v>
      </c>
      <c r="AV102" s="13" t="s">
        <v>84</v>
      </c>
      <c r="AW102" s="13" t="s">
        <v>37</v>
      </c>
      <c r="AX102" s="13" t="s">
        <v>77</v>
      </c>
      <c r="AY102" s="210" t="s">
        <v>197</v>
      </c>
    </row>
    <row r="103" spans="1:65" s="13" customFormat="1" ht="22.5">
      <c r="B103" s="201"/>
      <c r="C103" s="202"/>
      <c r="D103" s="194" t="s">
        <v>210</v>
      </c>
      <c r="E103" s="203" t="s">
        <v>19</v>
      </c>
      <c r="F103" s="204" t="s">
        <v>220</v>
      </c>
      <c r="G103" s="202"/>
      <c r="H103" s="203" t="s">
        <v>19</v>
      </c>
      <c r="I103" s="205"/>
      <c r="J103" s="202"/>
      <c r="K103" s="202"/>
      <c r="L103" s="206"/>
      <c r="M103" s="207"/>
      <c r="N103" s="208"/>
      <c r="O103" s="208"/>
      <c r="P103" s="208"/>
      <c r="Q103" s="208"/>
      <c r="R103" s="208"/>
      <c r="S103" s="208"/>
      <c r="T103" s="209"/>
      <c r="AT103" s="210" t="s">
        <v>210</v>
      </c>
      <c r="AU103" s="210" t="s">
        <v>86</v>
      </c>
      <c r="AV103" s="13" t="s">
        <v>84</v>
      </c>
      <c r="AW103" s="13" t="s">
        <v>37</v>
      </c>
      <c r="AX103" s="13" t="s">
        <v>77</v>
      </c>
      <c r="AY103" s="210" t="s">
        <v>197</v>
      </c>
    </row>
    <row r="104" spans="1:65" s="14" customFormat="1" ht="11.25">
      <c r="B104" s="211"/>
      <c r="C104" s="212"/>
      <c r="D104" s="194" t="s">
        <v>210</v>
      </c>
      <c r="E104" s="213" t="s">
        <v>19</v>
      </c>
      <c r="F104" s="214" t="s">
        <v>221</v>
      </c>
      <c r="G104" s="212"/>
      <c r="H104" s="215">
        <v>14.119</v>
      </c>
      <c r="I104" s="216"/>
      <c r="J104" s="212"/>
      <c r="K104" s="212"/>
      <c r="L104" s="217"/>
      <c r="M104" s="218"/>
      <c r="N104" s="219"/>
      <c r="O104" s="219"/>
      <c r="P104" s="219"/>
      <c r="Q104" s="219"/>
      <c r="R104" s="219"/>
      <c r="S104" s="219"/>
      <c r="T104" s="220"/>
      <c r="AT104" s="221" t="s">
        <v>210</v>
      </c>
      <c r="AU104" s="221" t="s">
        <v>86</v>
      </c>
      <c r="AV104" s="14" t="s">
        <v>86</v>
      </c>
      <c r="AW104" s="14" t="s">
        <v>37</v>
      </c>
      <c r="AX104" s="14" t="s">
        <v>84</v>
      </c>
      <c r="AY104" s="221" t="s">
        <v>197</v>
      </c>
    </row>
    <row r="105" spans="1:65" s="2" customFormat="1" ht="24.2" customHeight="1">
      <c r="A105" s="37"/>
      <c r="B105" s="38"/>
      <c r="C105" s="181" t="s">
        <v>151</v>
      </c>
      <c r="D105" s="181" t="s">
        <v>199</v>
      </c>
      <c r="E105" s="182" t="s">
        <v>222</v>
      </c>
      <c r="F105" s="183" t="s">
        <v>223</v>
      </c>
      <c r="G105" s="184" t="s">
        <v>202</v>
      </c>
      <c r="H105" s="185">
        <v>1.2110000000000001</v>
      </c>
      <c r="I105" s="186"/>
      <c r="J105" s="187">
        <f>ROUND(I105*H105,2)</f>
        <v>0</v>
      </c>
      <c r="K105" s="183" t="s">
        <v>203</v>
      </c>
      <c r="L105" s="42"/>
      <c r="M105" s="188" t="s">
        <v>19</v>
      </c>
      <c r="N105" s="189" t="s">
        <v>48</v>
      </c>
      <c r="O105" s="67"/>
      <c r="P105" s="190">
        <f>O105*H105</f>
        <v>0</v>
      </c>
      <c r="Q105" s="190">
        <v>0</v>
      </c>
      <c r="R105" s="190">
        <f>Q105*H105</f>
        <v>0</v>
      </c>
      <c r="S105" s="190">
        <v>0.28999999999999998</v>
      </c>
      <c r="T105" s="191">
        <f>S105*H105</f>
        <v>0.35119</v>
      </c>
      <c r="U105" s="37"/>
      <c r="V105" s="37"/>
      <c r="W105" s="37"/>
      <c r="X105" s="37"/>
      <c r="Y105" s="37"/>
      <c r="Z105" s="37"/>
      <c r="AA105" s="37"/>
      <c r="AB105" s="37"/>
      <c r="AC105" s="37"/>
      <c r="AD105" s="37"/>
      <c r="AE105" s="37"/>
      <c r="AR105" s="192" t="s">
        <v>204</v>
      </c>
      <c r="AT105" s="192" t="s">
        <v>199</v>
      </c>
      <c r="AU105" s="192" t="s">
        <v>86</v>
      </c>
      <c r="AY105" s="20" t="s">
        <v>197</v>
      </c>
      <c r="BE105" s="193">
        <f>IF(N105="základní",J105,0)</f>
        <v>0</v>
      </c>
      <c r="BF105" s="193">
        <f>IF(N105="snížená",J105,0)</f>
        <v>0</v>
      </c>
      <c r="BG105" s="193">
        <f>IF(N105="zákl. přenesená",J105,0)</f>
        <v>0</v>
      </c>
      <c r="BH105" s="193">
        <f>IF(N105="sníž. přenesená",J105,0)</f>
        <v>0</v>
      </c>
      <c r="BI105" s="193">
        <f>IF(N105="nulová",J105,0)</f>
        <v>0</v>
      </c>
      <c r="BJ105" s="20" t="s">
        <v>84</v>
      </c>
      <c r="BK105" s="193">
        <f>ROUND(I105*H105,2)</f>
        <v>0</v>
      </c>
      <c r="BL105" s="20" t="s">
        <v>204</v>
      </c>
      <c r="BM105" s="192" t="s">
        <v>224</v>
      </c>
    </row>
    <row r="106" spans="1:65" s="2" customFormat="1" ht="39">
      <c r="A106" s="37"/>
      <c r="B106" s="38"/>
      <c r="C106" s="39"/>
      <c r="D106" s="194" t="s">
        <v>206</v>
      </c>
      <c r="E106" s="39"/>
      <c r="F106" s="195" t="s">
        <v>225</v>
      </c>
      <c r="G106" s="39"/>
      <c r="H106" s="39"/>
      <c r="I106" s="196"/>
      <c r="J106" s="39"/>
      <c r="K106" s="39"/>
      <c r="L106" s="42"/>
      <c r="M106" s="197"/>
      <c r="N106" s="198"/>
      <c r="O106" s="67"/>
      <c r="P106" s="67"/>
      <c r="Q106" s="67"/>
      <c r="R106" s="67"/>
      <c r="S106" s="67"/>
      <c r="T106" s="68"/>
      <c r="U106" s="37"/>
      <c r="V106" s="37"/>
      <c r="W106" s="37"/>
      <c r="X106" s="37"/>
      <c r="Y106" s="37"/>
      <c r="Z106" s="37"/>
      <c r="AA106" s="37"/>
      <c r="AB106" s="37"/>
      <c r="AC106" s="37"/>
      <c r="AD106" s="37"/>
      <c r="AE106" s="37"/>
      <c r="AT106" s="20" t="s">
        <v>206</v>
      </c>
      <c r="AU106" s="20" t="s">
        <v>86</v>
      </c>
    </row>
    <row r="107" spans="1:65" s="2" customFormat="1" ht="11.25">
      <c r="A107" s="37"/>
      <c r="B107" s="38"/>
      <c r="C107" s="39"/>
      <c r="D107" s="199" t="s">
        <v>208</v>
      </c>
      <c r="E107" s="39"/>
      <c r="F107" s="200" t="s">
        <v>226</v>
      </c>
      <c r="G107" s="39"/>
      <c r="H107" s="39"/>
      <c r="I107" s="196"/>
      <c r="J107" s="39"/>
      <c r="K107" s="39"/>
      <c r="L107" s="42"/>
      <c r="M107" s="197"/>
      <c r="N107" s="198"/>
      <c r="O107" s="67"/>
      <c r="P107" s="67"/>
      <c r="Q107" s="67"/>
      <c r="R107" s="67"/>
      <c r="S107" s="67"/>
      <c r="T107" s="68"/>
      <c r="U107" s="37"/>
      <c r="V107" s="37"/>
      <c r="W107" s="37"/>
      <c r="X107" s="37"/>
      <c r="Y107" s="37"/>
      <c r="Z107" s="37"/>
      <c r="AA107" s="37"/>
      <c r="AB107" s="37"/>
      <c r="AC107" s="37"/>
      <c r="AD107" s="37"/>
      <c r="AE107" s="37"/>
      <c r="AT107" s="20" t="s">
        <v>208</v>
      </c>
      <c r="AU107" s="20" t="s">
        <v>86</v>
      </c>
    </row>
    <row r="108" spans="1:65" s="13" customFormat="1" ht="11.25">
      <c r="B108" s="201"/>
      <c r="C108" s="202"/>
      <c r="D108" s="194" t="s">
        <v>210</v>
      </c>
      <c r="E108" s="203" t="s">
        <v>19</v>
      </c>
      <c r="F108" s="204" t="s">
        <v>227</v>
      </c>
      <c r="G108" s="202"/>
      <c r="H108" s="203" t="s">
        <v>19</v>
      </c>
      <c r="I108" s="205"/>
      <c r="J108" s="202"/>
      <c r="K108" s="202"/>
      <c r="L108" s="206"/>
      <c r="M108" s="207"/>
      <c r="N108" s="208"/>
      <c r="O108" s="208"/>
      <c r="P108" s="208"/>
      <c r="Q108" s="208"/>
      <c r="R108" s="208"/>
      <c r="S108" s="208"/>
      <c r="T108" s="209"/>
      <c r="AT108" s="210" t="s">
        <v>210</v>
      </c>
      <c r="AU108" s="210" t="s">
        <v>86</v>
      </c>
      <c r="AV108" s="13" t="s">
        <v>84</v>
      </c>
      <c r="AW108" s="13" t="s">
        <v>37</v>
      </c>
      <c r="AX108" s="13" t="s">
        <v>77</v>
      </c>
      <c r="AY108" s="210" t="s">
        <v>197</v>
      </c>
    </row>
    <row r="109" spans="1:65" s="13" customFormat="1" ht="33.75">
      <c r="B109" s="201"/>
      <c r="C109" s="202"/>
      <c r="D109" s="194" t="s">
        <v>210</v>
      </c>
      <c r="E109" s="203" t="s">
        <v>19</v>
      </c>
      <c r="F109" s="204" t="s">
        <v>228</v>
      </c>
      <c r="G109" s="202"/>
      <c r="H109" s="203" t="s">
        <v>19</v>
      </c>
      <c r="I109" s="205"/>
      <c r="J109" s="202"/>
      <c r="K109" s="202"/>
      <c r="L109" s="206"/>
      <c r="M109" s="207"/>
      <c r="N109" s="208"/>
      <c r="O109" s="208"/>
      <c r="P109" s="208"/>
      <c r="Q109" s="208"/>
      <c r="R109" s="208"/>
      <c r="S109" s="208"/>
      <c r="T109" s="209"/>
      <c r="AT109" s="210" t="s">
        <v>210</v>
      </c>
      <c r="AU109" s="210" t="s">
        <v>86</v>
      </c>
      <c r="AV109" s="13" t="s">
        <v>84</v>
      </c>
      <c r="AW109" s="13" t="s">
        <v>37</v>
      </c>
      <c r="AX109" s="13" t="s">
        <v>77</v>
      </c>
      <c r="AY109" s="210" t="s">
        <v>197</v>
      </c>
    </row>
    <row r="110" spans="1:65" s="14" customFormat="1" ht="11.25">
      <c r="B110" s="211"/>
      <c r="C110" s="212"/>
      <c r="D110" s="194" t="s">
        <v>210</v>
      </c>
      <c r="E110" s="213" t="s">
        <v>19</v>
      </c>
      <c r="F110" s="214" t="s">
        <v>214</v>
      </c>
      <c r="G110" s="212"/>
      <c r="H110" s="215">
        <v>1.2110000000000001</v>
      </c>
      <c r="I110" s="216"/>
      <c r="J110" s="212"/>
      <c r="K110" s="212"/>
      <c r="L110" s="217"/>
      <c r="M110" s="218"/>
      <c r="N110" s="219"/>
      <c r="O110" s="219"/>
      <c r="P110" s="219"/>
      <c r="Q110" s="219"/>
      <c r="R110" s="219"/>
      <c r="S110" s="219"/>
      <c r="T110" s="220"/>
      <c r="AT110" s="221" t="s">
        <v>210</v>
      </c>
      <c r="AU110" s="221" t="s">
        <v>86</v>
      </c>
      <c r="AV110" s="14" t="s">
        <v>86</v>
      </c>
      <c r="AW110" s="14" t="s">
        <v>37</v>
      </c>
      <c r="AX110" s="14" t="s">
        <v>84</v>
      </c>
      <c r="AY110" s="221" t="s">
        <v>197</v>
      </c>
    </row>
    <row r="111" spans="1:65" s="2" customFormat="1" ht="24.2" customHeight="1">
      <c r="A111" s="37"/>
      <c r="B111" s="38"/>
      <c r="C111" s="181" t="s">
        <v>204</v>
      </c>
      <c r="D111" s="181" t="s">
        <v>199</v>
      </c>
      <c r="E111" s="182" t="s">
        <v>229</v>
      </c>
      <c r="F111" s="183" t="s">
        <v>230</v>
      </c>
      <c r="G111" s="184" t="s">
        <v>202</v>
      </c>
      <c r="H111" s="185">
        <v>76.027000000000001</v>
      </c>
      <c r="I111" s="186"/>
      <c r="J111" s="187">
        <f>ROUND(I111*H111,2)</f>
        <v>0</v>
      </c>
      <c r="K111" s="183" t="s">
        <v>203</v>
      </c>
      <c r="L111" s="42"/>
      <c r="M111" s="188" t="s">
        <v>19</v>
      </c>
      <c r="N111" s="189" t="s">
        <v>48</v>
      </c>
      <c r="O111" s="67"/>
      <c r="P111" s="190">
        <f>O111*H111</f>
        <v>0</v>
      </c>
      <c r="Q111" s="190">
        <v>0</v>
      </c>
      <c r="R111" s="190">
        <f>Q111*H111</f>
        <v>0</v>
      </c>
      <c r="S111" s="190">
        <v>0.70899999999999996</v>
      </c>
      <c r="T111" s="191">
        <f>S111*H111</f>
        <v>53.903143</v>
      </c>
      <c r="U111" s="37"/>
      <c r="V111" s="37"/>
      <c r="W111" s="37"/>
      <c r="X111" s="37"/>
      <c r="Y111" s="37"/>
      <c r="Z111" s="37"/>
      <c r="AA111" s="37"/>
      <c r="AB111" s="37"/>
      <c r="AC111" s="37"/>
      <c r="AD111" s="37"/>
      <c r="AE111" s="37"/>
      <c r="AR111" s="192" t="s">
        <v>204</v>
      </c>
      <c r="AT111" s="192" t="s">
        <v>199</v>
      </c>
      <c r="AU111" s="192" t="s">
        <v>86</v>
      </c>
      <c r="AY111" s="20" t="s">
        <v>197</v>
      </c>
      <c r="BE111" s="193">
        <f>IF(N111="základní",J111,0)</f>
        <v>0</v>
      </c>
      <c r="BF111" s="193">
        <f>IF(N111="snížená",J111,0)</f>
        <v>0</v>
      </c>
      <c r="BG111" s="193">
        <f>IF(N111="zákl. přenesená",J111,0)</f>
        <v>0</v>
      </c>
      <c r="BH111" s="193">
        <f>IF(N111="sníž. přenesená",J111,0)</f>
        <v>0</v>
      </c>
      <c r="BI111" s="193">
        <f>IF(N111="nulová",J111,0)</f>
        <v>0</v>
      </c>
      <c r="BJ111" s="20" t="s">
        <v>84</v>
      </c>
      <c r="BK111" s="193">
        <f>ROUND(I111*H111,2)</f>
        <v>0</v>
      </c>
      <c r="BL111" s="20" t="s">
        <v>204</v>
      </c>
      <c r="BM111" s="192" t="s">
        <v>231</v>
      </c>
    </row>
    <row r="112" spans="1:65" s="2" customFormat="1" ht="39">
      <c r="A112" s="37"/>
      <c r="B112" s="38"/>
      <c r="C112" s="39"/>
      <c r="D112" s="194" t="s">
        <v>206</v>
      </c>
      <c r="E112" s="39"/>
      <c r="F112" s="195" t="s">
        <v>232</v>
      </c>
      <c r="G112" s="39"/>
      <c r="H112" s="39"/>
      <c r="I112" s="196"/>
      <c r="J112" s="39"/>
      <c r="K112" s="39"/>
      <c r="L112" s="42"/>
      <c r="M112" s="197"/>
      <c r="N112" s="198"/>
      <c r="O112" s="67"/>
      <c r="P112" s="67"/>
      <c r="Q112" s="67"/>
      <c r="R112" s="67"/>
      <c r="S112" s="67"/>
      <c r="T112" s="68"/>
      <c r="U112" s="37"/>
      <c r="V112" s="37"/>
      <c r="W112" s="37"/>
      <c r="X112" s="37"/>
      <c r="Y112" s="37"/>
      <c r="Z112" s="37"/>
      <c r="AA112" s="37"/>
      <c r="AB112" s="37"/>
      <c r="AC112" s="37"/>
      <c r="AD112" s="37"/>
      <c r="AE112" s="37"/>
      <c r="AT112" s="20" t="s">
        <v>206</v>
      </c>
      <c r="AU112" s="20" t="s">
        <v>86</v>
      </c>
    </row>
    <row r="113" spans="1:65" s="2" customFormat="1" ht="11.25">
      <c r="A113" s="37"/>
      <c r="B113" s="38"/>
      <c r="C113" s="39"/>
      <c r="D113" s="199" t="s">
        <v>208</v>
      </c>
      <c r="E113" s="39"/>
      <c r="F113" s="200" t="s">
        <v>233</v>
      </c>
      <c r="G113" s="39"/>
      <c r="H113" s="39"/>
      <c r="I113" s="196"/>
      <c r="J113" s="39"/>
      <c r="K113" s="39"/>
      <c r="L113" s="42"/>
      <c r="M113" s="197"/>
      <c r="N113" s="198"/>
      <c r="O113" s="67"/>
      <c r="P113" s="67"/>
      <c r="Q113" s="67"/>
      <c r="R113" s="67"/>
      <c r="S113" s="67"/>
      <c r="T113" s="68"/>
      <c r="U113" s="37"/>
      <c r="V113" s="37"/>
      <c r="W113" s="37"/>
      <c r="X113" s="37"/>
      <c r="Y113" s="37"/>
      <c r="Z113" s="37"/>
      <c r="AA113" s="37"/>
      <c r="AB113" s="37"/>
      <c r="AC113" s="37"/>
      <c r="AD113" s="37"/>
      <c r="AE113" s="37"/>
      <c r="AT113" s="20" t="s">
        <v>208</v>
      </c>
      <c r="AU113" s="20" t="s">
        <v>86</v>
      </c>
    </row>
    <row r="114" spans="1:65" s="13" customFormat="1" ht="22.5">
      <c r="B114" s="201"/>
      <c r="C114" s="202"/>
      <c r="D114" s="194" t="s">
        <v>210</v>
      </c>
      <c r="E114" s="203" t="s">
        <v>19</v>
      </c>
      <c r="F114" s="204" t="s">
        <v>234</v>
      </c>
      <c r="G114" s="202"/>
      <c r="H114" s="203" t="s">
        <v>19</v>
      </c>
      <c r="I114" s="205"/>
      <c r="J114" s="202"/>
      <c r="K114" s="202"/>
      <c r="L114" s="206"/>
      <c r="M114" s="207"/>
      <c r="N114" s="208"/>
      <c r="O114" s="208"/>
      <c r="P114" s="208"/>
      <c r="Q114" s="208"/>
      <c r="R114" s="208"/>
      <c r="S114" s="208"/>
      <c r="T114" s="209"/>
      <c r="AT114" s="210" t="s">
        <v>210</v>
      </c>
      <c r="AU114" s="210" t="s">
        <v>86</v>
      </c>
      <c r="AV114" s="13" t="s">
        <v>84</v>
      </c>
      <c r="AW114" s="13" t="s">
        <v>37</v>
      </c>
      <c r="AX114" s="13" t="s">
        <v>77</v>
      </c>
      <c r="AY114" s="210" t="s">
        <v>197</v>
      </c>
    </row>
    <row r="115" spans="1:65" s="13" customFormat="1" ht="22.5">
      <c r="B115" s="201"/>
      <c r="C115" s="202"/>
      <c r="D115" s="194" t="s">
        <v>210</v>
      </c>
      <c r="E115" s="203" t="s">
        <v>19</v>
      </c>
      <c r="F115" s="204" t="s">
        <v>235</v>
      </c>
      <c r="G115" s="202"/>
      <c r="H115" s="203" t="s">
        <v>19</v>
      </c>
      <c r="I115" s="205"/>
      <c r="J115" s="202"/>
      <c r="K115" s="202"/>
      <c r="L115" s="206"/>
      <c r="M115" s="207"/>
      <c r="N115" s="208"/>
      <c r="O115" s="208"/>
      <c r="P115" s="208"/>
      <c r="Q115" s="208"/>
      <c r="R115" s="208"/>
      <c r="S115" s="208"/>
      <c r="T115" s="209"/>
      <c r="AT115" s="210" t="s">
        <v>210</v>
      </c>
      <c r="AU115" s="210" t="s">
        <v>86</v>
      </c>
      <c r="AV115" s="13" t="s">
        <v>84</v>
      </c>
      <c r="AW115" s="13" t="s">
        <v>37</v>
      </c>
      <c r="AX115" s="13" t="s">
        <v>77</v>
      </c>
      <c r="AY115" s="210" t="s">
        <v>197</v>
      </c>
    </row>
    <row r="116" spans="1:65" s="14" customFormat="1" ht="11.25">
      <c r="B116" s="211"/>
      <c r="C116" s="212"/>
      <c r="D116" s="194" t="s">
        <v>210</v>
      </c>
      <c r="E116" s="213" t="s">
        <v>19</v>
      </c>
      <c r="F116" s="214" t="s">
        <v>236</v>
      </c>
      <c r="G116" s="212"/>
      <c r="H116" s="215">
        <v>76.027000000000001</v>
      </c>
      <c r="I116" s="216"/>
      <c r="J116" s="212"/>
      <c r="K116" s="212"/>
      <c r="L116" s="217"/>
      <c r="M116" s="218"/>
      <c r="N116" s="219"/>
      <c r="O116" s="219"/>
      <c r="P116" s="219"/>
      <c r="Q116" s="219"/>
      <c r="R116" s="219"/>
      <c r="S116" s="219"/>
      <c r="T116" s="220"/>
      <c r="AT116" s="221" t="s">
        <v>210</v>
      </c>
      <c r="AU116" s="221" t="s">
        <v>86</v>
      </c>
      <c r="AV116" s="14" t="s">
        <v>86</v>
      </c>
      <c r="AW116" s="14" t="s">
        <v>37</v>
      </c>
      <c r="AX116" s="14" t="s">
        <v>84</v>
      </c>
      <c r="AY116" s="221" t="s">
        <v>197</v>
      </c>
    </row>
    <row r="117" spans="1:65" s="2" customFormat="1" ht="16.5" customHeight="1">
      <c r="A117" s="37"/>
      <c r="B117" s="38"/>
      <c r="C117" s="181" t="s">
        <v>237</v>
      </c>
      <c r="D117" s="181" t="s">
        <v>199</v>
      </c>
      <c r="E117" s="182" t="s">
        <v>238</v>
      </c>
      <c r="F117" s="183" t="s">
        <v>239</v>
      </c>
      <c r="G117" s="184" t="s">
        <v>240</v>
      </c>
      <c r="H117" s="185">
        <v>380.13499999999999</v>
      </c>
      <c r="I117" s="186"/>
      <c r="J117" s="187">
        <f>ROUND(I117*H117,2)</f>
        <v>0</v>
      </c>
      <c r="K117" s="183" t="s">
        <v>203</v>
      </c>
      <c r="L117" s="42"/>
      <c r="M117" s="188" t="s">
        <v>19</v>
      </c>
      <c r="N117" s="189" t="s">
        <v>48</v>
      </c>
      <c r="O117" s="67"/>
      <c r="P117" s="190">
        <f>O117*H117</f>
        <v>0</v>
      </c>
      <c r="Q117" s="190">
        <v>0</v>
      </c>
      <c r="R117" s="190">
        <f>Q117*H117</f>
        <v>0</v>
      </c>
      <c r="S117" s="190">
        <v>0.20499999999999999</v>
      </c>
      <c r="T117" s="191">
        <f>S117*H117</f>
        <v>77.927674999999994</v>
      </c>
      <c r="U117" s="37"/>
      <c r="V117" s="37"/>
      <c r="W117" s="37"/>
      <c r="X117" s="37"/>
      <c r="Y117" s="37"/>
      <c r="Z117" s="37"/>
      <c r="AA117" s="37"/>
      <c r="AB117" s="37"/>
      <c r="AC117" s="37"/>
      <c r="AD117" s="37"/>
      <c r="AE117" s="37"/>
      <c r="AR117" s="192" t="s">
        <v>204</v>
      </c>
      <c r="AT117" s="192" t="s">
        <v>199</v>
      </c>
      <c r="AU117" s="192" t="s">
        <v>86</v>
      </c>
      <c r="AY117" s="20" t="s">
        <v>197</v>
      </c>
      <c r="BE117" s="193">
        <f>IF(N117="základní",J117,0)</f>
        <v>0</v>
      </c>
      <c r="BF117" s="193">
        <f>IF(N117="snížená",J117,0)</f>
        <v>0</v>
      </c>
      <c r="BG117" s="193">
        <f>IF(N117="zákl. přenesená",J117,0)</f>
        <v>0</v>
      </c>
      <c r="BH117" s="193">
        <f>IF(N117="sníž. přenesená",J117,0)</f>
        <v>0</v>
      </c>
      <c r="BI117" s="193">
        <f>IF(N117="nulová",J117,0)</f>
        <v>0</v>
      </c>
      <c r="BJ117" s="20" t="s">
        <v>84</v>
      </c>
      <c r="BK117" s="193">
        <f>ROUND(I117*H117,2)</f>
        <v>0</v>
      </c>
      <c r="BL117" s="20" t="s">
        <v>204</v>
      </c>
      <c r="BM117" s="192" t="s">
        <v>241</v>
      </c>
    </row>
    <row r="118" spans="1:65" s="2" customFormat="1" ht="29.25">
      <c r="A118" s="37"/>
      <c r="B118" s="38"/>
      <c r="C118" s="39"/>
      <c r="D118" s="194" t="s">
        <v>206</v>
      </c>
      <c r="E118" s="39"/>
      <c r="F118" s="195" t="s">
        <v>242</v>
      </c>
      <c r="G118" s="39"/>
      <c r="H118" s="39"/>
      <c r="I118" s="196"/>
      <c r="J118" s="39"/>
      <c r="K118" s="39"/>
      <c r="L118" s="42"/>
      <c r="M118" s="197"/>
      <c r="N118" s="198"/>
      <c r="O118" s="67"/>
      <c r="P118" s="67"/>
      <c r="Q118" s="67"/>
      <c r="R118" s="67"/>
      <c r="S118" s="67"/>
      <c r="T118" s="68"/>
      <c r="U118" s="37"/>
      <c r="V118" s="37"/>
      <c r="W118" s="37"/>
      <c r="X118" s="37"/>
      <c r="Y118" s="37"/>
      <c r="Z118" s="37"/>
      <c r="AA118" s="37"/>
      <c r="AB118" s="37"/>
      <c r="AC118" s="37"/>
      <c r="AD118" s="37"/>
      <c r="AE118" s="37"/>
      <c r="AT118" s="20" t="s">
        <v>206</v>
      </c>
      <c r="AU118" s="20" t="s">
        <v>86</v>
      </c>
    </row>
    <row r="119" spans="1:65" s="2" customFormat="1" ht="11.25">
      <c r="A119" s="37"/>
      <c r="B119" s="38"/>
      <c r="C119" s="39"/>
      <c r="D119" s="199" t="s">
        <v>208</v>
      </c>
      <c r="E119" s="39"/>
      <c r="F119" s="200" t="s">
        <v>243</v>
      </c>
      <c r="G119" s="39"/>
      <c r="H119" s="39"/>
      <c r="I119" s="196"/>
      <c r="J119" s="39"/>
      <c r="K119" s="39"/>
      <c r="L119" s="42"/>
      <c r="M119" s="197"/>
      <c r="N119" s="198"/>
      <c r="O119" s="67"/>
      <c r="P119" s="67"/>
      <c r="Q119" s="67"/>
      <c r="R119" s="67"/>
      <c r="S119" s="67"/>
      <c r="T119" s="68"/>
      <c r="U119" s="37"/>
      <c r="V119" s="37"/>
      <c r="W119" s="37"/>
      <c r="X119" s="37"/>
      <c r="Y119" s="37"/>
      <c r="Z119" s="37"/>
      <c r="AA119" s="37"/>
      <c r="AB119" s="37"/>
      <c r="AC119" s="37"/>
      <c r="AD119" s="37"/>
      <c r="AE119" s="37"/>
      <c r="AT119" s="20" t="s">
        <v>208</v>
      </c>
      <c r="AU119" s="20" t="s">
        <v>86</v>
      </c>
    </row>
    <row r="120" spans="1:65" s="13" customFormat="1" ht="11.25">
      <c r="B120" s="201"/>
      <c r="C120" s="202"/>
      <c r="D120" s="194" t="s">
        <v>210</v>
      </c>
      <c r="E120" s="203" t="s">
        <v>19</v>
      </c>
      <c r="F120" s="204" t="s">
        <v>244</v>
      </c>
      <c r="G120" s="202"/>
      <c r="H120" s="203" t="s">
        <v>19</v>
      </c>
      <c r="I120" s="205"/>
      <c r="J120" s="202"/>
      <c r="K120" s="202"/>
      <c r="L120" s="206"/>
      <c r="M120" s="207"/>
      <c r="N120" s="208"/>
      <c r="O120" s="208"/>
      <c r="P120" s="208"/>
      <c r="Q120" s="208"/>
      <c r="R120" s="208"/>
      <c r="S120" s="208"/>
      <c r="T120" s="209"/>
      <c r="AT120" s="210" t="s">
        <v>210</v>
      </c>
      <c r="AU120" s="210" t="s">
        <v>86</v>
      </c>
      <c r="AV120" s="13" t="s">
        <v>84</v>
      </c>
      <c r="AW120" s="13" t="s">
        <v>37</v>
      </c>
      <c r="AX120" s="13" t="s">
        <v>77</v>
      </c>
      <c r="AY120" s="210" t="s">
        <v>197</v>
      </c>
    </row>
    <row r="121" spans="1:65" s="14" customFormat="1" ht="11.25">
      <c r="B121" s="211"/>
      <c r="C121" s="212"/>
      <c r="D121" s="194" t="s">
        <v>210</v>
      </c>
      <c r="E121" s="213" t="s">
        <v>19</v>
      </c>
      <c r="F121" s="214" t="s">
        <v>245</v>
      </c>
      <c r="G121" s="212"/>
      <c r="H121" s="215">
        <v>380.13499999999999</v>
      </c>
      <c r="I121" s="216"/>
      <c r="J121" s="212"/>
      <c r="K121" s="212"/>
      <c r="L121" s="217"/>
      <c r="M121" s="218"/>
      <c r="N121" s="219"/>
      <c r="O121" s="219"/>
      <c r="P121" s="219"/>
      <c r="Q121" s="219"/>
      <c r="R121" s="219"/>
      <c r="S121" s="219"/>
      <c r="T121" s="220"/>
      <c r="AT121" s="221" t="s">
        <v>210</v>
      </c>
      <c r="AU121" s="221" t="s">
        <v>86</v>
      </c>
      <c r="AV121" s="14" t="s">
        <v>86</v>
      </c>
      <c r="AW121" s="14" t="s">
        <v>37</v>
      </c>
      <c r="AX121" s="14" t="s">
        <v>84</v>
      </c>
      <c r="AY121" s="221" t="s">
        <v>197</v>
      </c>
    </row>
    <row r="122" spans="1:65" s="2" customFormat="1" ht="24.2" customHeight="1">
      <c r="A122" s="37"/>
      <c r="B122" s="38"/>
      <c r="C122" s="181" t="s">
        <v>246</v>
      </c>
      <c r="D122" s="181" t="s">
        <v>199</v>
      </c>
      <c r="E122" s="182" t="s">
        <v>247</v>
      </c>
      <c r="F122" s="183" t="s">
        <v>248</v>
      </c>
      <c r="G122" s="184" t="s">
        <v>202</v>
      </c>
      <c r="H122" s="185">
        <v>1002.47</v>
      </c>
      <c r="I122" s="186"/>
      <c r="J122" s="187">
        <f>ROUND(I122*H122,2)</f>
        <v>0</v>
      </c>
      <c r="K122" s="183" t="s">
        <v>203</v>
      </c>
      <c r="L122" s="42"/>
      <c r="M122" s="188" t="s">
        <v>19</v>
      </c>
      <c r="N122" s="189" t="s">
        <v>48</v>
      </c>
      <c r="O122" s="67"/>
      <c r="P122" s="190">
        <f>O122*H122</f>
        <v>0</v>
      </c>
      <c r="Q122" s="190">
        <v>0</v>
      </c>
      <c r="R122" s="190">
        <f>Q122*H122</f>
        <v>0</v>
      </c>
      <c r="S122" s="190">
        <v>0</v>
      </c>
      <c r="T122" s="191">
        <f>S122*H122</f>
        <v>0</v>
      </c>
      <c r="U122" s="37"/>
      <c r="V122" s="37"/>
      <c r="W122" s="37"/>
      <c r="X122" s="37"/>
      <c r="Y122" s="37"/>
      <c r="Z122" s="37"/>
      <c r="AA122" s="37"/>
      <c r="AB122" s="37"/>
      <c r="AC122" s="37"/>
      <c r="AD122" s="37"/>
      <c r="AE122" s="37"/>
      <c r="AR122" s="192" t="s">
        <v>204</v>
      </c>
      <c r="AT122" s="192" t="s">
        <v>199</v>
      </c>
      <c r="AU122" s="192" t="s">
        <v>86</v>
      </c>
      <c r="AY122" s="20" t="s">
        <v>197</v>
      </c>
      <c r="BE122" s="193">
        <f>IF(N122="základní",J122,0)</f>
        <v>0</v>
      </c>
      <c r="BF122" s="193">
        <f>IF(N122="snížená",J122,0)</f>
        <v>0</v>
      </c>
      <c r="BG122" s="193">
        <f>IF(N122="zákl. přenesená",J122,0)</f>
        <v>0</v>
      </c>
      <c r="BH122" s="193">
        <f>IF(N122="sníž. přenesená",J122,0)</f>
        <v>0</v>
      </c>
      <c r="BI122" s="193">
        <f>IF(N122="nulová",J122,0)</f>
        <v>0</v>
      </c>
      <c r="BJ122" s="20" t="s">
        <v>84</v>
      </c>
      <c r="BK122" s="193">
        <f>ROUND(I122*H122,2)</f>
        <v>0</v>
      </c>
      <c r="BL122" s="20" t="s">
        <v>204</v>
      </c>
      <c r="BM122" s="192" t="s">
        <v>249</v>
      </c>
    </row>
    <row r="123" spans="1:65" s="2" customFormat="1" ht="19.5">
      <c r="A123" s="37"/>
      <c r="B123" s="38"/>
      <c r="C123" s="39"/>
      <c r="D123" s="194" t="s">
        <v>206</v>
      </c>
      <c r="E123" s="39"/>
      <c r="F123" s="195" t="s">
        <v>250</v>
      </c>
      <c r="G123" s="39"/>
      <c r="H123" s="39"/>
      <c r="I123" s="196"/>
      <c r="J123" s="39"/>
      <c r="K123" s="39"/>
      <c r="L123" s="42"/>
      <c r="M123" s="197"/>
      <c r="N123" s="198"/>
      <c r="O123" s="67"/>
      <c r="P123" s="67"/>
      <c r="Q123" s="67"/>
      <c r="R123" s="67"/>
      <c r="S123" s="67"/>
      <c r="T123" s="68"/>
      <c r="U123" s="37"/>
      <c r="V123" s="37"/>
      <c r="W123" s="37"/>
      <c r="X123" s="37"/>
      <c r="Y123" s="37"/>
      <c r="Z123" s="37"/>
      <c r="AA123" s="37"/>
      <c r="AB123" s="37"/>
      <c r="AC123" s="37"/>
      <c r="AD123" s="37"/>
      <c r="AE123" s="37"/>
      <c r="AT123" s="20" t="s">
        <v>206</v>
      </c>
      <c r="AU123" s="20" t="s">
        <v>86</v>
      </c>
    </row>
    <row r="124" spans="1:65" s="2" customFormat="1" ht="11.25">
      <c r="A124" s="37"/>
      <c r="B124" s="38"/>
      <c r="C124" s="39"/>
      <c r="D124" s="199" t="s">
        <v>208</v>
      </c>
      <c r="E124" s="39"/>
      <c r="F124" s="200" t="s">
        <v>251</v>
      </c>
      <c r="G124" s="39"/>
      <c r="H124" s="39"/>
      <c r="I124" s="196"/>
      <c r="J124" s="39"/>
      <c r="K124" s="39"/>
      <c r="L124" s="42"/>
      <c r="M124" s="197"/>
      <c r="N124" s="198"/>
      <c r="O124" s="67"/>
      <c r="P124" s="67"/>
      <c r="Q124" s="67"/>
      <c r="R124" s="67"/>
      <c r="S124" s="67"/>
      <c r="T124" s="68"/>
      <c r="U124" s="37"/>
      <c r="V124" s="37"/>
      <c r="W124" s="37"/>
      <c r="X124" s="37"/>
      <c r="Y124" s="37"/>
      <c r="Z124" s="37"/>
      <c r="AA124" s="37"/>
      <c r="AB124" s="37"/>
      <c r="AC124" s="37"/>
      <c r="AD124" s="37"/>
      <c r="AE124" s="37"/>
      <c r="AT124" s="20" t="s">
        <v>208</v>
      </c>
      <c r="AU124" s="20" t="s">
        <v>86</v>
      </c>
    </row>
    <row r="125" spans="1:65" s="2" customFormat="1" ht="19.5">
      <c r="A125" s="37"/>
      <c r="B125" s="38"/>
      <c r="C125" s="39"/>
      <c r="D125" s="194" t="s">
        <v>252</v>
      </c>
      <c r="E125" s="39"/>
      <c r="F125" s="222" t="s">
        <v>253</v>
      </c>
      <c r="G125" s="39"/>
      <c r="H125" s="39"/>
      <c r="I125" s="196"/>
      <c r="J125" s="39"/>
      <c r="K125" s="39"/>
      <c r="L125" s="42"/>
      <c r="M125" s="197"/>
      <c r="N125" s="198"/>
      <c r="O125" s="67"/>
      <c r="P125" s="67"/>
      <c r="Q125" s="67"/>
      <c r="R125" s="67"/>
      <c r="S125" s="67"/>
      <c r="T125" s="68"/>
      <c r="U125" s="37"/>
      <c r="V125" s="37"/>
      <c r="W125" s="37"/>
      <c r="X125" s="37"/>
      <c r="Y125" s="37"/>
      <c r="Z125" s="37"/>
      <c r="AA125" s="37"/>
      <c r="AB125" s="37"/>
      <c r="AC125" s="37"/>
      <c r="AD125" s="37"/>
      <c r="AE125" s="37"/>
      <c r="AT125" s="20" t="s">
        <v>252</v>
      </c>
      <c r="AU125" s="20" t="s">
        <v>86</v>
      </c>
    </row>
    <row r="126" spans="1:65" s="13" customFormat="1" ht="22.5">
      <c r="B126" s="201"/>
      <c r="C126" s="202"/>
      <c r="D126" s="194" t="s">
        <v>210</v>
      </c>
      <c r="E126" s="203" t="s">
        <v>19</v>
      </c>
      <c r="F126" s="204" t="s">
        <v>254</v>
      </c>
      <c r="G126" s="202"/>
      <c r="H126" s="203" t="s">
        <v>19</v>
      </c>
      <c r="I126" s="205"/>
      <c r="J126" s="202"/>
      <c r="K126" s="202"/>
      <c r="L126" s="206"/>
      <c r="M126" s="207"/>
      <c r="N126" s="208"/>
      <c r="O126" s="208"/>
      <c r="P126" s="208"/>
      <c r="Q126" s="208"/>
      <c r="R126" s="208"/>
      <c r="S126" s="208"/>
      <c r="T126" s="209"/>
      <c r="AT126" s="210" t="s">
        <v>210</v>
      </c>
      <c r="AU126" s="210" t="s">
        <v>86</v>
      </c>
      <c r="AV126" s="13" t="s">
        <v>84</v>
      </c>
      <c r="AW126" s="13" t="s">
        <v>37</v>
      </c>
      <c r="AX126" s="13" t="s">
        <v>77</v>
      </c>
      <c r="AY126" s="210" t="s">
        <v>197</v>
      </c>
    </row>
    <row r="127" spans="1:65" s="14" customFormat="1" ht="11.25">
      <c r="B127" s="211"/>
      <c r="C127" s="212"/>
      <c r="D127" s="194" t="s">
        <v>210</v>
      </c>
      <c r="E127" s="213" t="s">
        <v>19</v>
      </c>
      <c r="F127" s="214" t="s">
        <v>255</v>
      </c>
      <c r="G127" s="212"/>
      <c r="H127" s="215">
        <v>1002.47</v>
      </c>
      <c r="I127" s="216"/>
      <c r="J127" s="212"/>
      <c r="K127" s="212"/>
      <c r="L127" s="217"/>
      <c r="M127" s="218"/>
      <c r="N127" s="219"/>
      <c r="O127" s="219"/>
      <c r="P127" s="219"/>
      <c r="Q127" s="219"/>
      <c r="R127" s="219"/>
      <c r="S127" s="219"/>
      <c r="T127" s="220"/>
      <c r="AT127" s="221" t="s">
        <v>210</v>
      </c>
      <c r="AU127" s="221" t="s">
        <v>86</v>
      </c>
      <c r="AV127" s="14" t="s">
        <v>86</v>
      </c>
      <c r="AW127" s="14" t="s">
        <v>37</v>
      </c>
      <c r="AX127" s="14" t="s">
        <v>84</v>
      </c>
      <c r="AY127" s="221" t="s">
        <v>197</v>
      </c>
    </row>
    <row r="128" spans="1:65" s="2" customFormat="1" ht="37.9" customHeight="1">
      <c r="A128" s="37"/>
      <c r="B128" s="38"/>
      <c r="C128" s="181" t="s">
        <v>256</v>
      </c>
      <c r="D128" s="181" t="s">
        <v>199</v>
      </c>
      <c r="E128" s="182" t="s">
        <v>257</v>
      </c>
      <c r="F128" s="183" t="s">
        <v>258</v>
      </c>
      <c r="G128" s="184" t="s">
        <v>259</v>
      </c>
      <c r="H128" s="185">
        <v>26.186</v>
      </c>
      <c r="I128" s="186"/>
      <c r="J128" s="187">
        <f>ROUND(I128*H128,2)</f>
        <v>0</v>
      </c>
      <c r="K128" s="183" t="s">
        <v>203</v>
      </c>
      <c r="L128" s="42"/>
      <c r="M128" s="188" t="s">
        <v>19</v>
      </c>
      <c r="N128" s="189" t="s">
        <v>48</v>
      </c>
      <c r="O128" s="67"/>
      <c r="P128" s="190">
        <f>O128*H128</f>
        <v>0</v>
      </c>
      <c r="Q128" s="190">
        <v>0</v>
      </c>
      <c r="R128" s="190">
        <f>Q128*H128</f>
        <v>0</v>
      </c>
      <c r="S128" s="190">
        <v>0</v>
      </c>
      <c r="T128" s="191">
        <f>S128*H128</f>
        <v>0</v>
      </c>
      <c r="U128" s="37"/>
      <c r="V128" s="37"/>
      <c r="W128" s="37"/>
      <c r="X128" s="37"/>
      <c r="Y128" s="37"/>
      <c r="Z128" s="37"/>
      <c r="AA128" s="37"/>
      <c r="AB128" s="37"/>
      <c r="AC128" s="37"/>
      <c r="AD128" s="37"/>
      <c r="AE128" s="37"/>
      <c r="AR128" s="192" t="s">
        <v>204</v>
      </c>
      <c r="AT128" s="192" t="s">
        <v>199</v>
      </c>
      <c r="AU128" s="192" t="s">
        <v>86</v>
      </c>
      <c r="AY128" s="20" t="s">
        <v>197</v>
      </c>
      <c r="BE128" s="193">
        <f>IF(N128="základní",J128,0)</f>
        <v>0</v>
      </c>
      <c r="BF128" s="193">
        <f>IF(N128="snížená",J128,0)</f>
        <v>0</v>
      </c>
      <c r="BG128" s="193">
        <f>IF(N128="zákl. přenesená",J128,0)</f>
        <v>0</v>
      </c>
      <c r="BH128" s="193">
        <f>IF(N128="sníž. přenesená",J128,0)</f>
        <v>0</v>
      </c>
      <c r="BI128" s="193">
        <f>IF(N128="nulová",J128,0)</f>
        <v>0</v>
      </c>
      <c r="BJ128" s="20" t="s">
        <v>84</v>
      </c>
      <c r="BK128" s="193">
        <f>ROUND(I128*H128,2)</f>
        <v>0</v>
      </c>
      <c r="BL128" s="20" t="s">
        <v>204</v>
      </c>
      <c r="BM128" s="192" t="s">
        <v>260</v>
      </c>
    </row>
    <row r="129" spans="1:65" s="2" customFormat="1" ht="19.5">
      <c r="A129" s="37"/>
      <c r="B129" s="38"/>
      <c r="C129" s="39"/>
      <c r="D129" s="194" t="s">
        <v>206</v>
      </c>
      <c r="E129" s="39"/>
      <c r="F129" s="195" t="s">
        <v>261</v>
      </c>
      <c r="G129" s="39"/>
      <c r="H129" s="39"/>
      <c r="I129" s="196"/>
      <c r="J129" s="39"/>
      <c r="K129" s="39"/>
      <c r="L129" s="42"/>
      <c r="M129" s="197"/>
      <c r="N129" s="198"/>
      <c r="O129" s="67"/>
      <c r="P129" s="67"/>
      <c r="Q129" s="67"/>
      <c r="R129" s="67"/>
      <c r="S129" s="67"/>
      <c r="T129" s="68"/>
      <c r="U129" s="37"/>
      <c r="V129" s="37"/>
      <c r="W129" s="37"/>
      <c r="X129" s="37"/>
      <c r="Y129" s="37"/>
      <c r="Z129" s="37"/>
      <c r="AA129" s="37"/>
      <c r="AB129" s="37"/>
      <c r="AC129" s="37"/>
      <c r="AD129" s="37"/>
      <c r="AE129" s="37"/>
      <c r="AT129" s="20" t="s">
        <v>206</v>
      </c>
      <c r="AU129" s="20" t="s">
        <v>86</v>
      </c>
    </row>
    <row r="130" spans="1:65" s="2" customFormat="1" ht="11.25">
      <c r="A130" s="37"/>
      <c r="B130" s="38"/>
      <c r="C130" s="39"/>
      <c r="D130" s="199" t="s">
        <v>208</v>
      </c>
      <c r="E130" s="39"/>
      <c r="F130" s="200" t="s">
        <v>262</v>
      </c>
      <c r="G130" s="39"/>
      <c r="H130" s="39"/>
      <c r="I130" s="196"/>
      <c r="J130" s="39"/>
      <c r="K130" s="39"/>
      <c r="L130" s="42"/>
      <c r="M130" s="197"/>
      <c r="N130" s="198"/>
      <c r="O130" s="67"/>
      <c r="P130" s="67"/>
      <c r="Q130" s="67"/>
      <c r="R130" s="67"/>
      <c r="S130" s="67"/>
      <c r="T130" s="68"/>
      <c r="U130" s="37"/>
      <c r="V130" s="37"/>
      <c r="W130" s="37"/>
      <c r="X130" s="37"/>
      <c r="Y130" s="37"/>
      <c r="Z130" s="37"/>
      <c r="AA130" s="37"/>
      <c r="AB130" s="37"/>
      <c r="AC130" s="37"/>
      <c r="AD130" s="37"/>
      <c r="AE130" s="37"/>
      <c r="AT130" s="20" t="s">
        <v>208</v>
      </c>
      <c r="AU130" s="20" t="s">
        <v>86</v>
      </c>
    </row>
    <row r="131" spans="1:65" s="13" customFormat="1" ht="22.5">
      <c r="B131" s="201"/>
      <c r="C131" s="202"/>
      <c r="D131" s="194" t="s">
        <v>210</v>
      </c>
      <c r="E131" s="203" t="s">
        <v>19</v>
      </c>
      <c r="F131" s="204" t="s">
        <v>263</v>
      </c>
      <c r="G131" s="202"/>
      <c r="H131" s="203" t="s">
        <v>19</v>
      </c>
      <c r="I131" s="205"/>
      <c r="J131" s="202"/>
      <c r="K131" s="202"/>
      <c r="L131" s="206"/>
      <c r="M131" s="207"/>
      <c r="N131" s="208"/>
      <c r="O131" s="208"/>
      <c r="P131" s="208"/>
      <c r="Q131" s="208"/>
      <c r="R131" s="208"/>
      <c r="S131" s="208"/>
      <c r="T131" s="209"/>
      <c r="AT131" s="210" t="s">
        <v>210</v>
      </c>
      <c r="AU131" s="210" t="s">
        <v>86</v>
      </c>
      <c r="AV131" s="13" t="s">
        <v>84</v>
      </c>
      <c r="AW131" s="13" t="s">
        <v>37</v>
      </c>
      <c r="AX131" s="13" t="s">
        <v>77</v>
      </c>
      <c r="AY131" s="210" t="s">
        <v>197</v>
      </c>
    </row>
    <row r="132" spans="1:65" s="14" customFormat="1" ht="11.25">
      <c r="B132" s="211"/>
      <c r="C132" s="212"/>
      <c r="D132" s="194" t="s">
        <v>210</v>
      </c>
      <c r="E132" s="213" t="s">
        <v>19</v>
      </c>
      <c r="F132" s="214" t="s">
        <v>264</v>
      </c>
      <c r="G132" s="212"/>
      <c r="H132" s="215">
        <v>26.186</v>
      </c>
      <c r="I132" s="216"/>
      <c r="J132" s="212"/>
      <c r="K132" s="212"/>
      <c r="L132" s="217"/>
      <c r="M132" s="218"/>
      <c r="N132" s="219"/>
      <c r="O132" s="219"/>
      <c r="P132" s="219"/>
      <c r="Q132" s="219"/>
      <c r="R132" s="219"/>
      <c r="S132" s="219"/>
      <c r="T132" s="220"/>
      <c r="AT132" s="221" t="s">
        <v>210</v>
      </c>
      <c r="AU132" s="221" t="s">
        <v>86</v>
      </c>
      <c r="AV132" s="14" t="s">
        <v>86</v>
      </c>
      <c r="AW132" s="14" t="s">
        <v>37</v>
      </c>
      <c r="AX132" s="14" t="s">
        <v>84</v>
      </c>
      <c r="AY132" s="221" t="s">
        <v>197</v>
      </c>
    </row>
    <row r="133" spans="1:65" s="2" customFormat="1" ht="37.9" customHeight="1">
      <c r="A133" s="37"/>
      <c r="B133" s="38"/>
      <c r="C133" s="181" t="s">
        <v>265</v>
      </c>
      <c r="D133" s="181" t="s">
        <v>199</v>
      </c>
      <c r="E133" s="182" t="s">
        <v>266</v>
      </c>
      <c r="F133" s="183" t="s">
        <v>267</v>
      </c>
      <c r="G133" s="184" t="s">
        <v>259</v>
      </c>
      <c r="H133" s="185">
        <v>100.247</v>
      </c>
      <c r="I133" s="186"/>
      <c r="J133" s="187">
        <f>ROUND(I133*H133,2)</f>
        <v>0</v>
      </c>
      <c r="K133" s="183" t="s">
        <v>203</v>
      </c>
      <c r="L133" s="42"/>
      <c r="M133" s="188" t="s">
        <v>19</v>
      </c>
      <c r="N133" s="189" t="s">
        <v>48</v>
      </c>
      <c r="O133" s="67"/>
      <c r="P133" s="190">
        <f>O133*H133</f>
        <v>0</v>
      </c>
      <c r="Q133" s="190">
        <v>0</v>
      </c>
      <c r="R133" s="190">
        <f>Q133*H133</f>
        <v>0</v>
      </c>
      <c r="S133" s="190">
        <v>0</v>
      </c>
      <c r="T133" s="191">
        <f>S133*H133</f>
        <v>0</v>
      </c>
      <c r="U133" s="37"/>
      <c r="V133" s="37"/>
      <c r="W133" s="37"/>
      <c r="X133" s="37"/>
      <c r="Y133" s="37"/>
      <c r="Z133" s="37"/>
      <c r="AA133" s="37"/>
      <c r="AB133" s="37"/>
      <c r="AC133" s="37"/>
      <c r="AD133" s="37"/>
      <c r="AE133" s="37"/>
      <c r="AR133" s="192" t="s">
        <v>204</v>
      </c>
      <c r="AT133" s="192" t="s">
        <v>199</v>
      </c>
      <c r="AU133" s="192" t="s">
        <v>86</v>
      </c>
      <c r="AY133" s="20" t="s">
        <v>197</v>
      </c>
      <c r="BE133" s="193">
        <f>IF(N133="základní",J133,0)</f>
        <v>0</v>
      </c>
      <c r="BF133" s="193">
        <f>IF(N133="snížená",J133,0)</f>
        <v>0</v>
      </c>
      <c r="BG133" s="193">
        <f>IF(N133="zákl. přenesená",J133,0)</f>
        <v>0</v>
      </c>
      <c r="BH133" s="193">
        <f>IF(N133="sníž. přenesená",J133,0)</f>
        <v>0</v>
      </c>
      <c r="BI133" s="193">
        <f>IF(N133="nulová",J133,0)</f>
        <v>0</v>
      </c>
      <c r="BJ133" s="20" t="s">
        <v>84</v>
      </c>
      <c r="BK133" s="193">
        <f>ROUND(I133*H133,2)</f>
        <v>0</v>
      </c>
      <c r="BL133" s="20" t="s">
        <v>204</v>
      </c>
      <c r="BM133" s="192" t="s">
        <v>268</v>
      </c>
    </row>
    <row r="134" spans="1:65" s="2" customFormat="1" ht="39">
      <c r="A134" s="37"/>
      <c r="B134" s="38"/>
      <c r="C134" s="39"/>
      <c r="D134" s="194" t="s">
        <v>206</v>
      </c>
      <c r="E134" s="39"/>
      <c r="F134" s="195" t="s">
        <v>269</v>
      </c>
      <c r="G134" s="39"/>
      <c r="H134" s="39"/>
      <c r="I134" s="196"/>
      <c r="J134" s="39"/>
      <c r="K134" s="39"/>
      <c r="L134" s="42"/>
      <c r="M134" s="197"/>
      <c r="N134" s="198"/>
      <c r="O134" s="67"/>
      <c r="P134" s="67"/>
      <c r="Q134" s="67"/>
      <c r="R134" s="67"/>
      <c r="S134" s="67"/>
      <c r="T134" s="68"/>
      <c r="U134" s="37"/>
      <c r="V134" s="37"/>
      <c r="W134" s="37"/>
      <c r="X134" s="37"/>
      <c r="Y134" s="37"/>
      <c r="Z134" s="37"/>
      <c r="AA134" s="37"/>
      <c r="AB134" s="37"/>
      <c r="AC134" s="37"/>
      <c r="AD134" s="37"/>
      <c r="AE134" s="37"/>
      <c r="AT134" s="20" t="s">
        <v>206</v>
      </c>
      <c r="AU134" s="20" t="s">
        <v>86</v>
      </c>
    </row>
    <row r="135" spans="1:65" s="2" customFormat="1" ht="11.25">
      <c r="A135" s="37"/>
      <c r="B135" s="38"/>
      <c r="C135" s="39"/>
      <c r="D135" s="199" t="s">
        <v>208</v>
      </c>
      <c r="E135" s="39"/>
      <c r="F135" s="200" t="s">
        <v>270</v>
      </c>
      <c r="G135" s="39"/>
      <c r="H135" s="39"/>
      <c r="I135" s="196"/>
      <c r="J135" s="39"/>
      <c r="K135" s="39"/>
      <c r="L135" s="42"/>
      <c r="M135" s="197"/>
      <c r="N135" s="198"/>
      <c r="O135" s="67"/>
      <c r="P135" s="67"/>
      <c r="Q135" s="67"/>
      <c r="R135" s="67"/>
      <c r="S135" s="67"/>
      <c r="T135" s="68"/>
      <c r="U135" s="37"/>
      <c r="V135" s="37"/>
      <c r="W135" s="37"/>
      <c r="X135" s="37"/>
      <c r="Y135" s="37"/>
      <c r="Z135" s="37"/>
      <c r="AA135" s="37"/>
      <c r="AB135" s="37"/>
      <c r="AC135" s="37"/>
      <c r="AD135" s="37"/>
      <c r="AE135" s="37"/>
      <c r="AT135" s="20" t="s">
        <v>208</v>
      </c>
      <c r="AU135" s="20" t="s">
        <v>86</v>
      </c>
    </row>
    <row r="136" spans="1:65" s="13" customFormat="1" ht="22.5">
      <c r="B136" s="201"/>
      <c r="C136" s="202"/>
      <c r="D136" s="194" t="s">
        <v>210</v>
      </c>
      <c r="E136" s="203" t="s">
        <v>19</v>
      </c>
      <c r="F136" s="204" t="s">
        <v>271</v>
      </c>
      <c r="G136" s="202"/>
      <c r="H136" s="203" t="s">
        <v>19</v>
      </c>
      <c r="I136" s="205"/>
      <c r="J136" s="202"/>
      <c r="K136" s="202"/>
      <c r="L136" s="206"/>
      <c r="M136" s="207"/>
      <c r="N136" s="208"/>
      <c r="O136" s="208"/>
      <c r="P136" s="208"/>
      <c r="Q136" s="208"/>
      <c r="R136" s="208"/>
      <c r="S136" s="208"/>
      <c r="T136" s="209"/>
      <c r="AT136" s="210" t="s">
        <v>210</v>
      </c>
      <c r="AU136" s="210" t="s">
        <v>86</v>
      </c>
      <c r="AV136" s="13" t="s">
        <v>84</v>
      </c>
      <c r="AW136" s="13" t="s">
        <v>37</v>
      </c>
      <c r="AX136" s="13" t="s">
        <v>77</v>
      </c>
      <c r="AY136" s="210" t="s">
        <v>197</v>
      </c>
    </row>
    <row r="137" spans="1:65" s="13" customFormat="1" ht="22.5">
      <c r="B137" s="201"/>
      <c r="C137" s="202"/>
      <c r="D137" s="194" t="s">
        <v>210</v>
      </c>
      <c r="E137" s="203" t="s">
        <v>19</v>
      </c>
      <c r="F137" s="204" t="s">
        <v>254</v>
      </c>
      <c r="G137" s="202"/>
      <c r="H137" s="203" t="s">
        <v>19</v>
      </c>
      <c r="I137" s="205"/>
      <c r="J137" s="202"/>
      <c r="K137" s="202"/>
      <c r="L137" s="206"/>
      <c r="M137" s="207"/>
      <c r="N137" s="208"/>
      <c r="O137" s="208"/>
      <c r="P137" s="208"/>
      <c r="Q137" s="208"/>
      <c r="R137" s="208"/>
      <c r="S137" s="208"/>
      <c r="T137" s="209"/>
      <c r="AT137" s="210" t="s">
        <v>210</v>
      </c>
      <c r="AU137" s="210" t="s">
        <v>86</v>
      </c>
      <c r="AV137" s="13" t="s">
        <v>84</v>
      </c>
      <c r="AW137" s="13" t="s">
        <v>37</v>
      </c>
      <c r="AX137" s="13" t="s">
        <v>77</v>
      </c>
      <c r="AY137" s="210" t="s">
        <v>197</v>
      </c>
    </row>
    <row r="138" spans="1:65" s="14" customFormat="1" ht="11.25">
      <c r="B138" s="211"/>
      <c r="C138" s="212"/>
      <c r="D138" s="194" t="s">
        <v>210</v>
      </c>
      <c r="E138" s="213" t="s">
        <v>19</v>
      </c>
      <c r="F138" s="214" t="s">
        <v>272</v>
      </c>
      <c r="G138" s="212"/>
      <c r="H138" s="215">
        <v>100.247</v>
      </c>
      <c r="I138" s="216"/>
      <c r="J138" s="212"/>
      <c r="K138" s="212"/>
      <c r="L138" s="217"/>
      <c r="M138" s="218"/>
      <c r="N138" s="219"/>
      <c r="O138" s="219"/>
      <c r="P138" s="219"/>
      <c r="Q138" s="219"/>
      <c r="R138" s="219"/>
      <c r="S138" s="219"/>
      <c r="T138" s="220"/>
      <c r="AT138" s="221" t="s">
        <v>210</v>
      </c>
      <c r="AU138" s="221" t="s">
        <v>86</v>
      </c>
      <c r="AV138" s="14" t="s">
        <v>86</v>
      </c>
      <c r="AW138" s="14" t="s">
        <v>37</v>
      </c>
      <c r="AX138" s="14" t="s">
        <v>84</v>
      </c>
      <c r="AY138" s="221" t="s">
        <v>197</v>
      </c>
    </row>
    <row r="139" spans="1:65" s="2" customFormat="1" ht="37.9" customHeight="1">
      <c r="A139" s="37"/>
      <c r="B139" s="38"/>
      <c r="C139" s="181" t="s">
        <v>273</v>
      </c>
      <c r="D139" s="181" t="s">
        <v>199</v>
      </c>
      <c r="E139" s="182" t="s">
        <v>266</v>
      </c>
      <c r="F139" s="183" t="s">
        <v>267</v>
      </c>
      <c r="G139" s="184" t="s">
        <v>259</v>
      </c>
      <c r="H139" s="185">
        <v>26.186</v>
      </c>
      <c r="I139" s="186"/>
      <c r="J139" s="187">
        <f>ROUND(I139*H139,2)</f>
        <v>0</v>
      </c>
      <c r="K139" s="183" t="s">
        <v>203</v>
      </c>
      <c r="L139" s="42"/>
      <c r="M139" s="188" t="s">
        <v>19</v>
      </c>
      <c r="N139" s="189" t="s">
        <v>48</v>
      </c>
      <c r="O139" s="67"/>
      <c r="P139" s="190">
        <f>O139*H139</f>
        <v>0</v>
      </c>
      <c r="Q139" s="190">
        <v>0</v>
      </c>
      <c r="R139" s="190">
        <f>Q139*H139</f>
        <v>0</v>
      </c>
      <c r="S139" s="190">
        <v>0</v>
      </c>
      <c r="T139" s="191">
        <f>S139*H139</f>
        <v>0</v>
      </c>
      <c r="U139" s="37"/>
      <c r="V139" s="37"/>
      <c r="W139" s="37"/>
      <c r="X139" s="37"/>
      <c r="Y139" s="37"/>
      <c r="Z139" s="37"/>
      <c r="AA139" s="37"/>
      <c r="AB139" s="37"/>
      <c r="AC139" s="37"/>
      <c r="AD139" s="37"/>
      <c r="AE139" s="37"/>
      <c r="AR139" s="192" t="s">
        <v>204</v>
      </c>
      <c r="AT139" s="192" t="s">
        <v>199</v>
      </c>
      <c r="AU139" s="192" t="s">
        <v>86</v>
      </c>
      <c r="AY139" s="20" t="s">
        <v>197</v>
      </c>
      <c r="BE139" s="193">
        <f>IF(N139="základní",J139,0)</f>
        <v>0</v>
      </c>
      <c r="BF139" s="193">
        <f>IF(N139="snížená",J139,0)</f>
        <v>0</v>
      </c>
      <c r="BG139" s="193">
        <f>IF(N139="zákl. přenesená",J139,0)</f>
        <v>0</v>
      </c>
      <c r="BH139" s="193">
        <f>IF(N139="sníž. přenesená",J139,0)</f>
        <v>0</v>
      </c>
      <c r="BI139" s="193">
        <f>IF(N139="nulová",J139,0)</f>
        <v>0</v>
      </c>
      <c r="BJ139" s="20" t="s">
        <v>84</v>
      </c>
      <c r="BK139" s="193">
        <f>ROUND(I139*H139,2)</f>
        <v>0</v>
      </c>
      <c r="BL139" s="20" t="s">
        <v>204</v>
      </c>
      <c r="BM139" s="192" t="s">
        <v>274</v>
      </c>
    </row>
    <row r="140" spans="1:65" s="2" customFormat="1" ht="39">
      <c r="A140" s="37"/>
      <c r="B140" s="38"/>
      <c r="C140" s="39"/>
      <c r="D140" s="194" t="s">
        <v>206</v>
      </c>
      <c r="E140" s="39"/>
      <c r="F140" s="195" t="s">
        <v>269</v>
      </c>
      <c r="G140" s="39"/>
      <c r="H140" s="39"/>
      <c r="I140" s="196"/>
      <c r="J140" s="39"/>
      <c r="K140" s="39"/>
      <c r="L140" s="42"/>
      <c r="M140" s="197"/>
      <c r="N140" s="198"/>
      <c r="O140" s="67"/>
      <c r="P140" s="67"/>
      <c r="Q140" s="67"/>
      <c r="R140" s="67"/>
      <c r="S140" s="67"/>
      <c r="T140" s="68"/>
      <c r="U140" s="37"/>
      <c r="V140" s="37"/>
      <c r="W140" s="37"/>
      <c r="X140" s="37"/>
      <c r="Y140" s="37"/>
      <c r="Z140" s="37"/>
      <c r="AA140" s="37"/>
      <c r="AB140" s="37"/>
      <c r="AC140" s="37"/>
      <c r="AD140" s="37"/>
      <c r="AE140" s="37"/>
      <c r="AT140" s="20" t="s">
        <v>206</v>
      </c>
      <c r="AU140" s="20" t="s">
        <v>86</v>
      </c>
    </row>
    <row r="141" spans="1:65" s="2" customFormat="1" ht="11.25">
      <c r="A141" s="37"/>
      <c r="B141" s="38"/>
      <c r="C141" s="39"/>
      <c r="D141" s="199" t="s">
        <v>208</v>
      </c>
      <c r="E141" s="39"/>
      <c r="F141" s="200" t="s">
        <v>270</v>
      </c>
      <c r="G141" s="39"/>
      <c r="H141" s="39"/>
      <c r="I141" s="196"/>
      <c r="J141" s="39"/>
      <c r="K141" s="39"/>
      <c r="L141" s="42"/>
      <c r="M141" s="197"/>
      <c r="N141" s="198"/>
      <c r="O141" s="67"/>
      <c r="P141" s="67"/>
      <c r="Q141" s="67"/>
      <c r="R141" s="67"/>
      <c r="S141" s="67"/>
      <c r="T141" s="68"/>
      <c r="U141" s="37"/>
      <c r="V141" s="37"/>
      <c r="W141" s="37"/>
      <c r="X141" s="37"/>
      <c r="Y141" s="37"/>
      <c r="Z141" s="37"/>
      <c r="AA141" s="37"/>
      <c r="AB141" s="37"/>
      <c r="AC141" s="37"/>
      <c r="AD141" s="37"/>
      <c r="AE141" s="37"/>
      <c r="AT141" s="20" t="s">
        <v>208</v>
      </c>
      <c r="AU141" s="20" t="s">
        <v>86</v>
      </c>
    </row>
    <row r="142" spans="1:65" s="13" customFormat="1" ht="22.5">
      <c r="B142" s="201"/>
      <c r="C142" s="202"/>
      <c r="D142" s="194" t="s">
        <v>210</v>
      </c>
      <c r="E142" s="203" t="s">
        <v>19</v>
      </c>
      <c r="F142" s="204" t="s">
        <v>275</v>
      </c>
      <c r="G142" s="202"/>
      <c r="H142" s="203" t="s">
        <v>19</v>
      </c>
      <c r="I142" s="205"/>
      <c r="J142" s="202"/>
      <c r="K142" s="202"/>
      <c r="L142" s="206"/>
      <c r="M142" s="207"/>
      <c r="N142" s="208"/>
      <c r="O142" s="208"/>
      <c r="P142" s="208"/>
      <c r="Q142" s="208"/>
      <c r="R142" s="208"/>
      <c r="S142" s="208"/>
      <c r="T142" s="209"/>
      <c r="AT142" s="210" t="s">
        <v>210</v>
      </c>
      <c r="AU142" s="210" t="s">
        <v>86</v>
      </c>
      <c r="AV142" s="13" t="s">
        <v>84</v>
      </c>
      <c r="AW142" s="13" t="s">
        <v>37</v>
      </c>
      <c r="AX142" s="13" t="s">
        <v>77</v>
      </c>
      <c r="AY142" s="210" t="s">
        <v>197</v>
      </c>
    </row>
    <row r="143" spans="1:65" s="13" customFormat="1" ht="22.5">
      <c r="B143" s="201"/>
      <c r="C143" s="202"/>
      <c r="D143" s="194" t="s">
        <v>210</v>
      </c>
      <c r="E143" s="203" t="s">
        <v>19</v>
      </c>
      <c r="F143" s="204" t="s">
        <v>276</v>
      </c>
      <c r="G143" s="202"/>
      <c r="H143" s="203" t="s">
        <v>19</v>
      </c>
      <c r="I143" s="205"/>
      <c r="J143" s="202"/>
      <c r="K143" s="202"/>
      <c r="L143" s="206"/>
      <c r="M143" s="207"/>
      <c r="N143" s="208"/>
      <c r="O143" s="208"/>
      <c r="P143" s="208"/>
      <c r="Q143" s="208"/>
      <c r="R143" s="208"/>
      <c r="S143" s="208"/>
      <c r="T143" s="209"/>
      <c r="AT143" s="210" t="s">
        <v>210</v>
      </c>
      <c r="AU143" s="210" t="s">
        <v>86</v>
      </c>
      <c r="AV143" s="13" t="s">
        <v>84</v>
      </c>
      <c r="AW143" s="13" t="s">
        <v>37</v>
      </c>
      <c r="AX143" s="13" t="s">
        <v>77</v>
      </c>
      <c r="AY143" s="210" t="s">
        <v>197</v>
      </c>
    </row>
    <row r="144" spans="1:65" s="14" customFormat="1" ht="11.25">
      <c r="B144" s="211"/>
      <c r="C144" s="212"/>
      <c r="D144" s="194" t="s">
        <v>210</v>
      </c>
      <c r="E144" s="213" t="s">
        <v>19</v>
      </c>
      <c r="F144" s="214" t="s">
        <v>264</v>
      </c>
      <c r="G144" s="212"/>
      <c r="H144" s="215">
        <v>26.186</v>
      </c>
      <c r="I144" s="216"/>
      <c r="J144" s="212"/>
      <c r="K144" s="212"/>
      <c r="L144" s="217"/>
      <c r="M144" s="218"/>
      <c r="N144" s="219"/>
      <c r="O144" s="219"/>
      <c r="P144" s="219"/>
      <c r="Q144" s="219"/>
      <c r="R144" s="219"/>
      <c r="S144" s="219"/>
      <c r="T144" s="220"/>
      <c r="AT144" s="221" t="s">
        <v>210</v>
      </c>
      <c r="AU144" s="221" t="s">
        <v>86</v>
      </c>
      <c r="AV144" s="14" t="s">
        <v>86</v>
      </c>
      <c r="AW144" s="14" t="s">
        <v>37</v>
      </c>
      <c r="AX144" s="14" t="s">
        <v>84</v>
      </c>
      <c r="AY144" s="221" t="s">
        <v>197</v>
      </c>
    </row>
    <row r="145" spans="1:65" s="2" customFormat="1" ht="24.2" customHeight="1">
      <c r="A145" s="37"/>
      <c r="B145" s="38"/>
      <c r="C145" s="181" t="s">
        <v>277</v>
      </c>
      <c r="D145" s="181" t="s">
        <v>199</v>
      </c>
      <c r="E145" s="182" t="s">
        <v>278</v>
      </c>
      <c r="F145" s="183" t="s">
        <v>279</v>
      </c>
      <c r="G145" s="184" t="s">
        <v>259</v>
      </c>
      <c r="H145" s="185">
        <v>26.186</v>
      </c>
      <c r="I145" s="186"/>
      <c r="J145" s="187">
        <f>ROUND(I145*H145,2)</f>
        <v>0</v>
      </c>
      <c r="K145" s="183" t="s">
        <v>203</v>
      </c>
      <c r="L145" s="42"/>
      <c r="M145" s="188" t="s">
        <v>19</v>
      </c>
      <c r="N145" s="189" t="s">
        <v>48</v>
      </c>
      <c r="O145" s="67"/>
      <c r="P145" s="190">
        <f>O145*H145</f>
        <v>0</v>
      </c>
      <c r="Q145" s="190">
        <v>0</v>
      </c>
      <c r="R145" s="190">
        <f>Q145*H145</f>
        <v>0</v>
      </c>
      <c r="S145" s="190">
        <v>0</v>
      </c>
      <c r="T145" s="191">
        <f>S145*H145</f>
        <v>0</v>
      </c>
      <c r="U145" s="37"/>
      <c r="V145" s="37"/>
      <c r="W145" s="37"/>
      <c r="X145" s="37"/>
      <c r="Y145" s="37"/>
      <c r="Z145" s="37"/>
      <c r="AA145" s="37"/>
      <c r="AB145" s="37"/>
      <c r="AC145" s="37"/>
      <c r="AD145" s="37"/>
      <c r="AE145" s="37"/>
      <c r="AR145" s="192" t="s">
        <v>204</v>
      </c>
      <c r="AT145" s="192" t="s">
        <v>199</v>
      </c>
      <c r="AU145" s="192" t="s">
        <v>86</v>
      </c>
      <c r="AY145" s="20" t="s">
        <v>197</v>
      </c>
      <c r="BE145" s="193">
        <f>IF(N145="základní",J145,0)</f>
        <v>0</v>
      </c>
      <c r="BF145" s="193">
        <f>IF(N145="snížená",J145,0)</f>
        <v>0</v>
      </c>
      <c r="BG145" s="193">
        <f>IF(N145="zákl. přenesená",J145,0)</f>
        <v>0</v>
      </c>
      <c r="BH145" s="193">
        <f>IF(N145="sníž. přenesená",J145,0)</f>
        <v>0</v>
      </c>
      <c r="BI145" s="193">
        <f>IF(N145="nulová",J145,0)</f>
        <v>0</v>
      </c>
      <c r="BJ145" s="20" t="s">
        <v>84</v>
      </c>
      <c r="BK145" s="193">
        <f>ROUND(I145*H145,2)</f>
        <v>0</v>
      </c>
      <c r="BL145" s="20" t="s">
        <v>204</v>
      </c>
      <c r="BM145" s="192" t="s">
        <v>280</v>
      </c>
    </row>
    <row r="146" spans="1:65" s="2" customFormat="1" ht="29.25">
      <c r="A146" s="37"/>
      <c r="B146" s="38"/>
      <c r="C146" s="39"/>
      <c r="D146" s="194" t="s">
        <v>206</v>
      </c>
      <c r="E146" s="39"/>
      <c r="F146" s="195" t="s">
        <v>281</v>
      </c>
      <c r="G146" s="39"/>
      <c r="H146" s="39"/>
      <c r="I146" s="196"/>
      <c r="J146" s="39"/>
      <c r="K146" s="39"/>
      <c r="L146" s="42"/>
      <c r="M146" s="197"/>
      <c r="N146" s="198"/>
      <c r="O146" s="67"/>
      <c r="P146" s="67"/>
      <c r="Q146" s="67"/>
      <c r="R146" s="67"/>
      <c r="S146" s="67"/>
      <c r="T146" s="68"/>
      <c r="U146" s="37"/>
      <c r="V146" s="37"/>
      <c r="W146" s="37"/>
      <c r="X146" s="37"/>
      <c r="Y146" s="37"/>
      <c r="Z146" s="37"/>
      <c r="AA146" s="37"/>
      <c r="AB146" s="37"/>
      <c r="AC146" s="37"/>
      <c r="AD146" s="37"/>
      <c r="AE146" s="37"/>
      <c r="AT146" s="20" t="s">
        <v>206</v>
      </c>
      <c r="AU146" s="20" t="s">
        <v>86</v>
      </c>
    </row>
    <row r="147" spans="1:65" s="2" customFormat="1" ht="11.25">
      <c r="A147" s="37"/>
      <c r="B147" s="38"/>
      <c r="C147" s="39"/>
      <c r="D147" s="199" t="s">
        <v>208</v>
      </c>
      <c r="E147" s="39"/>
      <c r="F147" s="200" t="s">
        <v>282</v>
      </c>
      <c r="G147" s="39"/>
      <c r="H147" s="39"/>
      <c r="I147" s="196"/>
      <c r="J147" s="39"/>
      <c r="K147" s="39"/>
      <c r="L147" s="42"/>
      <c r="M147" s="197"/>
      <c r="N147" s="198"/>
      <c r="O147" s="67"/>
      <c r="P147" s="67"/>
      <c r="Q147" s="67"/>
      <c r="R147" s="67"/>
      <c r="S147" s="67"/>
      <c r="T147" s="68"/>
      <c r="U147" s="37"/>
      <c r="V147" s="37"/>
      <c r="W147" s="37"/>
      <c r="X147" s="37"/>
      <c r="Y147" s="37"/>
      <c r="Z147" s="37"/>
      <c r="AA147" s="37"/>
      <c r="AB147" s="37"/>
      <c r="AC147" s="37"/>
      <c r="AD147" s="37"/>
      <c r="AE147" s="37"/>
      <c r="AT147" s="20" t="s">
        <v>208</v>
      </c>
      <c r="AU147" s="20" t="s">
        <v>86</v>
      </c>
    </row>
    <row r="148" spans="1:65" s="13" customFormat="1" ht="22.5">
      <c r="B148" s="201"/>
      <c r="C148" s="202"/>
      <c r="D148" s="194" t="s">
        <v>210</v>
      </c>
      <c r="E148" s="203" t="s">
        <v>19</v>
      </c>
      <c r="F148" s="204" t="s">
        <v>283</v>
      </c>
      <c r="G148" s="202"/>
      <c r="H148" s="203" t="s">
        <v>19</v>
      </c>
      <c r="I148" s="205"/>
      <c r="J148" s="202"/>
      <c r="K148" s="202"/>
      <c r="L148" s="206"/>
      <c r="M148" s="207"/>
      <c r="N148" s="208"/>
      <c r="O148" s="208"/>
      <c r="P148" s="208"/>
      <c r="Q148" s="208"/>
      <c r="R148" s="208"/>
      <c r="S148" s="208"/>
      <c r="T148" s="209"/>
      <c r="AT148" s="210" t="s">
        <v>210</v>
      </c>
      <c r="AU148" s="210" t="s">
        <v>86</v>
      </c>
      <c r="AV148" s="13" t="s">
        <v>84</v>
      </c>
      <c r="AW148" s="13" t="s">
        <v>37</v>
      </c>
      <c r="AX148" s="13" t="s">
        <v>77</v>
      </c>
      <c r="AY148" s="210" t="s">
        <v>197</v>
      </c>
    </row>
    <row r="149" spans="1:65" s="13" customFormat="1" ht="11.25">
      <c r="B149" s="201"/>
      <c r="C149" s="202"/>
      <c r="D149" s="194" t="s">
        <v>210</v>
      </c>
      <c r="E149" s="203" t="s">
        <v>19</v>
      </c>
      <c r="F149" s="204" t="s">
        <v>284</v>
      </c>
      <c r="G149" s="202"/>
      <c r="H149" s="203" t="s">
        <v>19</v>
      </c>
      <c r="I149" s="205"/>
      <c r="J149" s="202"/>
      <c r="K149" s="202"/>
      <c r="L149" s="206"/>
      <c r="M149" s="207"/>
      <c r="N149" s="208"/>
      <c r="O149" s="208"/>
      <c r="P149" s="208"/>
      <c r="Q149" s="208"/>
      <c r="R149" s="208"/>
      <c r="S149" s="208"/>
      <c r="T149" s="209"/>
      <c r="AT149" s="210" t="s">
        <v>210</v>
      </c>
      <c r="AU149" s="210" t="s">
        <v>86</v>
      </c>
      <c r="AV149" s="13" t="s">
        <v>84</v>
      </c>
      <c r="AW149" s="13" t="s">
        <v>37</v>
      </c>
      <c r="AX149" s="13" t="s">
        <v>77</v>
      </c>
      <c r="AY149" s="210" t="s">
        <v>197</v>
      </c>
    </row>
    <row r="150" spans="1:65" s="13" customFormat="1" ht="22.5">
      <c r="B150" s="201"/>
      <c r="C150" s="202"/>
      <c r="D150" s="194" t="s">
        <v>210</v>
      </c>
      <c r="E150" s="203" t="s">
        <v>19</v>
      </c>
      <c r="F150" s="204" t="s">
        <v>285</v>
      </c>
      <c r="G150" s="202"/>
      <c r="H150" s="203" t="s">
        <v>19</v>
      </c>
      <c r="I150" s="205"/>
      <c r="J150" s="202"/>
      <c r="K150" s="202"/>
      <c r="L150" s="206"/>
      <c r="M150" s="207"/>
      <c r="N150" s="208"/>
      <c r="O150" s="208"/>
      <c r="P150" s="208"/>
      <c r="Q150" s="208"/>
      <c r="R150" s="208"/>
      <c r="S150" s="208"/>
      <c r="T150" s="209"/>
      <c r="AT150" s="210" t="s">
        <v>210</v>
      </c>
      <c r="AU150" s="210" t="s">
        <v>86</v>
      </c>
      <c r="AV150" s="13" t="s">
        <v>84</v>
      </c>
      <c r="AW150" s="13" t="s">
        <v>37</v>
      </c>
      <c r="AX150" s="13" t="s">
        <v>77</v>
      </c>
      <c r="AY150" s="210" t="s">
        <v>197</v>
      </c>
    </row>
    <row r="151" spans="1:65" s="14" customFormat="1" ht="11.25">
      <c r="B151" s="211"/>
      <c r="C151" s="212"/>
      <c r="D151" s="194" t="s">
        <v>210</v>
      </c>
      <c r="E151" s="213" t="s">
        <v>19</v>
      </c>
      <c r="F151" s="214" t="s">
        <v>286</v>
      </c>
      <c r="G151" s="212"/>
      <c r="H151" s="215">
        <v>26.186</v>
      </c>
      <c r="I151" s="216"/>
      <c r="J151" s="212"/>
      <c r="K151" s="212"/>
      <c r="L151" s="217"/>
      <c r="M151" s="218"/>
      <c r="N151" s="219"/>
      <c r="O151" s="219"/>
      <c r="P151" s="219"/>
      <c r="Q151" s="219"/>
      <c r="R151" s="219"/>
      <c r="S151" s="219"/>
      <c r="T151" s="220"/>
      <c r="AT151" s="221" t="s">
        <v>210</v>
      </c>
      <c r="AU151" s="221" t="s">
        <v>86</v>
      </c>
      <c r="AV151" s="14" t="s">
        <v>86</v>
      </c>
      <c r="AW151" s="14" t="s">
        <v>37</v>
      </c>
      <c r="AX151" s="14" t="s">
        <v>84</v>
      </c>
      <c r="AY151" s="221" t="s">
        <v>197</v>
      </c>
    </row>
    <row r="152" spans="1:65" s="2" customFormat="1" ht="16.5" customHeight="1">
      <c r="A152" s="37"/>
      <c r="B152" s="38"/>
      <c r="C152" s="181" t="s">
        <v>287</v>
      </c>
      <c r="D152" s="181" t="s">
        <v>199</v>
      </c>
      <c r="E152" s="182" t="s">
        <v>288</v>
      </c>
      <c r="F152" s="183" t="s">
        <v>289</v>
      </c>
      <c r="G152" s="184" t="s">
        <v>259</v>
      </c>
      <c r="H152" s="185">
        <v>126.43300000000001</v>
      </c>
      <c r="I152" s="186"/>
      <c r="J152" s="187">
        <f>ROUND(I152*H152,2)</f>
        <v>0</v>
      </c>
      <c r="K152" s="183" t="s">
        <v>203</v>
      </c>
      <c r="L152" s="42"/>
      <c r="M152" s="188" t="s">
        <v>19</v>
      </c>
      <c r="N152" s="189" t="s">
        <v>48</v>
      </c>
      <c r="O152" s="67"/>
      <c r="P152" s="190">
        <f>O152*H152</f>
        <v>0</v>
      </c>
      <c r="Q152" s="190">
        <v>0</v>
      </c>
      <c r="R152" s="190">
        <f>Q152*H152</f>
        <v>0</v>
      </c>
      <c r="S152" s="190">
        <v>0</v>
      </c>
      <c r="T152" s="191">
        <f>S152*H152</f>
        <v>0</v>
      </c>
      <c r="U152" s="37"/>
      <c r="V152" s="37"/>
      <c r="W152" s="37"/>
      <c r="X152" s="37"/>
      <c r="Y152" s="37"/>
      <c r="Z152" s="37"/>
      <c r="AA152" s="37"/>
      <c r="AB152" s="37"/>
      <c r="AC152" s="37"/>
      <c r="AD152" s="37"/>
      <c r="AE152" s="37"/>
      <c r="AR152" s="192" t="s">
        <v>204</v>
      </c>
      <c r="AT152" s="192" t="s">
        <v>199</v>
      </c>
      <c r="AU152" s="192" t="s">
        <v>86</v>
      </c>
      <c r="AY152" s="20" t="s">
        <v>197</v>
      </c>
      <c r="BE152" s="193">
        <f>IF(N152="základní",J152,0)</f>
        <v>0</v>
      </c>
      <c r="BF152" s="193">
        <f>IF(N152="snížená",J152,0)</f>
        <v>0</v>
      </c>
      <c r="BG152" s="193">
        <f>IF(N152="zákl. přenesená",J152,0)</f>
        <v>0</v>
      </c>
      <c r="BH152" s="193">
        <f>IF(N152="sníž. přenesená",J152,0)</f>
        <v>0</v>
      </c>
      <c r="BI152" s="193">
        <f>IF(N152="nulová",J152,0)</f>
        <v>0</v>
      </c>
      <c r="BJ152" s="20" t="s">
        <v>84</v>
      </c>
      <c r="BK152" s="193">
        <f>ROUND(I152*H152,2)</f>
        <v>0</v>
      </c>
      <c r="BL152" s="20" t="s">
        <v>204</v>
      </c>
      <c r="BM152" s="192" t="s">
        <v>290</v>
      </c>
    </row>
    <row r="153" spans="1:65" s="2" customFormat="1" ht="19.5">
      <c r="A153" s="37"/>
      <c r="B153" s="38"/>
      <c r="C153" s="39"/>
      <c r="D153" s="194" t="s">
        <v>206</v>
      </c>
      <c r="E153" s="39"/>
      <c r="F153" s="195" t="s">
        <v>291</v>
      </c>
      <c r="G153" s="39"/>
      <c r="H153" s="39"/>
      <c r="I153" s="196"/>
      <c r="J153" s="39"/>
      <c r="K153" s="39"/>
      <c r="L153" s="42"/>
      <c r="M153" s="197"/>
      <c r="N153" s="198"/>
      <c r="O153" s="67"/>
      <c r="P153" s="67"/>
      <c r="Q153" s="67"/>
      <c r="R153" s="67"/>
      <c r="S153" s="67"/>
      <c r="T153" s="68"/>
      <c r="U153" s="37"/>
      <c r="V153" s="37"/>
      <c r="W153" s="37"/>
      <c r="X153" s="37"/>
      <c r="Y153" s="37"/>
      <c r="Z153" s="37"/>
      <c r="AA153" s="37"/>
      <c r="AB153" s="37"/>
      <c r="AC153" s="37"/>
      <c r="AD153" s="37"/>
      <c r="AE153" s="37"/>
      <c r="AT153" s="20" t="s">
        <v>206</v>
      </c>
      <c r="AU153" s="20" t="s">
        <v>86</v>
      </c>
    </row>
    <row r="154" spans="1:65" s="2" customFormat="1" ht="11.25">
      <c r="A154" s="37"/>
      <c r="B154" s="38"/>
      <c r="C154" s="39"/>
      <c r="D154" s="199" t="s">
        <v>208</v>
      </c>
      <c r="E154" s="39"/>
      <c r="F154" s="200" t="s">
        <v>292</v>
      </c>
      <c r="G154" s="39"/>
      <c r="H154" s="39"/>
      <c r="I154" s="196"/>
      <c r="J154" s="39"/>
      <c r="K154" s="39"/>
      <c r="L154" s="42"/>
      <c r="M154" s="197"/>
      <c r="N154" s="198"/>
      <c r="O154" s="67"/>
      <c r="P154" s="67"/>
      <c r="Q154" s="67"/>
      <c r="R154" s="67"/>
      <c r="S154" s="67"/>
      <c r="T154" s="68"/>
      <c r="U154" s="37"/>
      <c r="V154" s="37"/>
      <c r="W154" s="37"/>
      <c r="X154" s="37"/>
      <c r="Y154" s="37"/>
      <c r="Z154" s="37"/>
      <c r="AA154" s="37"/>
      <c r="AB154" s="37"/>
      <c r="AC154" s="37"/>
      <c r="AD154" s="37"/>
      <c r="AE154" s="37"/>
      <c r="AT154" s="20" t="s">
        <v>208</v>
      </c>
      <c r="AU154" s="20" t="s">
        <v>86</v>
      </c>
    </row>
    <row r="155" spans="1:65" s="13" customFormat="1" ht="22.5">
      <c r="B155" s="201"/>
      <c r="C155" s="202"/>
      <c r="D155" s="194" t="s">
        <v>210</v>
      </c>
      <c r="E155" s="203" t="s">
        <v>19</v>
      </c>
      <c r="F155" s="204" t="s">
        <v>293</v>
      </c>
      <c r="G155" s="202"/>
      <c r="H155" s="203" t="s">
        <v>19</v>
      </c>
      <c r="I155" s="205"/>
      <c r="J155" s="202"/>
      <c r="K155" s="202"/>
      <c r="L155" s="206"/>
      <c r="M155" s="207"/>
      <c r="N155" s="208"/>
      <c r="O155" s="208"/>
      <c r="P155" s="208"/>
      <c r="Q155" s="208"/>
      <c r="R155" s="208"/>
      <c r="S155" s="208"/>
      <c r="T155" s="209"/>
      <c r="AT155" s="210" t="s">
        <v>210</v>
      </c>
      <c r="AU155" s="210" t="s">
        <v>86</v>
      </c>
      <c r="AV155" s="13" t="s">
        <v>84</v>
      </c>
      <c r="AW155" s="13" t="s">
        <v>37</v>
      </c>
      <c r="AX155" s="13" t="s">
        <v>77</v>
      </c>
      <c r="AY155" s="210" t="s">
        <v>197</v>
      </c>
    </row>
    <row r="156" spans="1:65" s="13" customFormat="1" ht="11.25">
      <c r="B156" s="201"/>
      <c r="C156" s="202"/>
      <c r="D156" s="194" t="s">
        <v>210</v>
      </c>
      <c r="E156" s="203" t="s">
        <v>19</v>
      </c>
      <c r="F156" s="204" t="s">
        <v>294</v>
      </c>
      <c r="G156" s="202"/>
      <c r="H156" s="203" t="s">
        <v>19</v>
      </c>
      <c r="I156" s="205"/>
      <c r="J156" s="202"/>
      <c r="K156" s="202"/>
      <c r="L156" s="206"/>
      <c r="M156" s="207"/>
      <c r="N156" s="208"/>
      <c r="O156" s="208"/>
      <c r="P156" s="208"/>
      <c r="Q156" s="208"/>
      <c r="R156" s="208"/>
      <c r="S156" s="208"/>
      <c r="T156" s="209"/>
      <c r="AT156" s="210" t="s">
        <v>210</v>
      </c>
      <c r="AU156" s="210" t="s">
        <v>86</v>
      </c>
      <c r="AV156" s="13" t="s">
        <v>84</v>
      </c>
      <c r="AW156" s="13" t="s">
        <v>37</v>
      </c>
      <c r="AX156" s="13" t="s">
        <v>77</v>
      </c>
      <c r="AY156" s="210" t="s">
        <v>197</v>
      </c>
    </row>
    <row r="157" spans="1:65" s="14" customFormat="1" ht="11.25">
      <c r="B157" s="211"/>
      <c r="C157" s="212"/>
      <c r="D157" s="194" t="s">
        <v>210</v>
      </c>
      <c r="E157" s="213" t="s">
        <v>19</v>
      </c>
      <c r="F157" s="214" t="s">
        <v>272</v>
      </c>
      <c r="G157" s="212"/>
      <c r="H157" s="215">
        <v>100.247</v>
      </c>
      <c r="I157" s="216"/>
      <c r="J157" s="212"/>
      <c r="K157" s="212"/>
      <c r="L157" s="217"/>
      <c r="M157" s="218"/>
      <c r="N157" s="219"/>
      <c r="O157" s="219"/>
      <c r="P157" s="219"/>
      <c r="Q157" s="219"/>
      <c r="R157" s="219"/>
      <c r="S157" s="219"/>
      <c r="T157" s="220"/>
      <c r="AT157" s="221" t="s">
        <v>210</v>
      </c>
      <c r="AU157" s="221" t="s">
        <v>86</v>
      </c>
      <c r="AV157" s="14" t="s">
        <v>86</v>
      </c>
      <c r="AW157" s="14" t="s">
        <v>37</v>
      </c>
      <c r="AX157" s="14" t="s">
        <v>77</v>
      </c>
      <c r="AY157" s="221" t="s">
        <v>197</v>
      </c>
    </row>
    <row r="158" spans="1:65" s="13" customFormat="1" ht="22.5">
      <c r="B158" s="201"/>
      <c r="C158" s="202"/>
      <c r="D158" s="194" t="s">
        <v>210</v>
      </c>
      <c r="E158" s="203" t="s">
        <v>19</v>
      </c>
      <c r="F158" s="204" t="s">
        <v>276</v>
      </c>
      <c r="G158" s="202"/>
      <c r="H158" s="203" t="s">
        <v>19</v>
      </c>
      <c r="I158" s="205"/>
      <c r="J158" s="202"/>
      <c r="K158" s="202"/>
      <c r="L158" s="206"/>
      <c r="M158" s="207"/>
      <c r="N158" s="208"/>
      <c r="O158" s="208"/>
      <c r="P158" s="208"/>
      <c r="Q158" s="208"/>
      <c r="R158" s="208"/>
      <c r="S158" s="208"/>
      <c r="T158" s="209"/>
      <c r="AT158" s="210" t="s">
        <v>210</v>
      </c>
      <c r="AU158" s="210" t="s">
        <v>86</v>
      </c>
      <c r="AV158" s="13" t="s">
        <v>84</v>
      </c>
      <c r="AW158" s="13" t="s">
        <v>37</v>
      </c>
      <c r="AX158" s="13" t="s">
        <v>77</v>
      </c>
      <c r="AY158" s="210" t="s">
        <v>197</v>
      </c>
    </row>
    <row r="159" spans="1:65" s="14" customFormat="1" ht="11.25">
      <c r="B159" s="211"/>
      <c r="C159" s="212"/>
      <c r="D159" s="194" t="s">
        <v>210</v>
      </c>
      <c r="E159" s="213" t="s">
        <v>19</v>
      </c>
      <c r="F159" s="214" t="s">
        <v>264</v>
      </c>
      <c r="G159" s="212"/>
      <c r="H159" s="215">
        <v>26.186</v>
      </c>
      <c r="I159" s="216"/>
      <c r="J159" s="212"/>
      <c r="K159" s="212"/>
      <c r="L159" s="217"/>
      <c r="M159" s="218"/>
      <c r="N159" s="219"/>
      <c r="O159" s="219"/>
      <c r="P159" s="219"/>
      <c r="Q159" s="219"/>
      <c r="R159" s="219"/>
      <c r="S159" s="219"/>
      <c r="T159" s="220"/>
      <c r="AT159" s="221" t="s">
        <v>210</v>
      </c>
      <c r="AU159" s="221" t="s">
        <v>86</v>
      </c>
      <c r="AV159" s="14" t="s">
        <v>86</v>
      </c>
      <c r="AW159" s="14" t="s">
        <v>37</v>
      </c>
      <c r="AX159" s="14" t="s">
        <v>77</v>
      </c>
      <c r="AY159" s="221" t="s">
        <v>197</v>
      </c>
    </row>
    <row r="160" spans="1:65" s="15" customFormat="1" ht="11.25">
      <c r="B160" s="223"/>
      <c r="C160" s="224"/>
      <c r="D160" s="194" t="s">
        <v>210</v>
      </c>
      <c r="E160" s="225" t="s">
        <v>19</v>
      </c>
      <c r="F160" s="226" t="s">
        <v>295</v>
      </c>
      <c r="G160" s="224"/>
      <c r="H160" s="227">
        <v>126.43300000000001</v>
      </c>
      <c r="I160" s="228"/>
      <c r="J160" s="224"/>
      <c r="K160" s="224"/>
      <c r="L160" s="229"/>
      <c r="M160" s="230"/>
      <c r="N160" s="231"/>
      <c r="O160" s="231"/>
      <c r="P160" s="231"/>
      <c r="Q160" s="231"/>
      <c r="R160" s="231"/>
      <c r="S160" s="231"/>
      <c r="T160" s="232"/>
      <c r="AT160" s="233" t="s">
        <v>210</v>
      </c>
      <c r="AU160" s="233" t="s">
        <v>86</v>
      </c>
      <c r="AV160" s="15" t="s">
        <v>204</v>
      </c>
      <c r="AW160" s="15" t="s">
        <v>37</v>
      </c>
      <c r="AX160" s="15" t="s">
        <v>84</v>
      </c>
      <c r="AY160" s="233" t="s">
        <v>197</v>
      </c>
    </row>
    <row r="161" spans="1:65" s="12" customFormat="1" ht="22.9" customHeight="1">
      <c r="B161" s="165"/>
      <c r="C161" s="166"/>
      <c r="D161" s="167" t="s">
        <v>76</v>
      </c>
      <c r="E161" s="179" t="s">
        <v>273</v>
      </c>
      <c r="F161" s="179" t="s">
        <v>296</v>
      </c>
      <c r="G161" s="166"/>
      <c r="H161" s="166"/>
      <c r="I161" s="169"/>
      <c r="J161" s="180">
        <f>BK161</f>
        <v>0</v>
      </c>
      <c r="K161" s="166"/>
      <c r="L161" s="171"/>
      <c r="M161" s="172"/>
      <c r="N161" s="173"/>
      <c r="O161" s="173"/>
      <c r="P161" s="174">
        <f>SUM(P162:P176)</f>
        <v>0</v>
      </c>
      <c r="Q161" s="173"/>
      <c r="R161" s="174">
        <f>SUM(R162:R176)</f>
        <v>7.6027000000000004E-3</v>
      </c>
      <c r="S161" s="173"/>
      <c r="T161" s="175">
        <f>SUM(T162:T176)</f>
        <v>11.404</v>
      </c>
      <c r="AR161" s="176" t="s">
        <v>84</v>
      </c>
      <c r="AT161" s="177" t="s">
        <v>76</v>
      </c>
      <c r="AU161" s="177" t="s">
        <v>84</v>
      </c>
      <c r="AY161" s="176" t="s">
        <v>197</v>
      </c>
      <c r="BK161" s="178">
        <f>SUM(BK162:BK176)</f>
        <v>0</v>
      </c>
    </row>
    <row r="162" spans="1:65" s="2" customFormat="1" ht="24.2" customHeight="1">
      <c r="A162" s="37"/>
      <c r="B162" s="38"/>
      <c r="C162" s="181" t="s">
        <v>8</v>
      </c>
      <c r="D162" s="181" t="s">
        <v>199</v>
      </c>
      <c r="E162" s="182" t="s">
        <v>297</v>
      </c>
      <c r="F162" s="183" t="s">
        <v>298</v>
      </c>
      <c r="G162" s="184" t="s">
        <v>240</v>
      </c>
      <c r="H162" s="185">
        <v>380.13499999999999</v>
      </c>
      <c r="I162" s="186"/>
      <c r="J162" s="187">
        <f>ROUND(I162*H162,2)</f>
        <v>0</v>
      </c>
      <c r="K162" s="183" t="s">
        <v>203</v>
      </c>
      <c r="L162" s="42"/>
      <c r="M162" s="188" t="s">
        <v>19</v>
      </c>
      <c r="N162" s="189" t="s">
        <v>48</v>
      </c>
      <c r="O162" s="67"/>
      <c r="P162" s="190">
        <f>O162*H162</f>
        <v>0</v>
      </c>
      <c r="Q162" s="190">
        <v>2.0000000000000002E-5</v>
      </c>
      <c r="R162" s="190">
        <f>Q162*H162</f>
        <v>7.6027000000000004E-3</v>
      </c>
      <c r="S162" s="190">
        <v>0</v>
      </c>
      <c r="T162" s="191">
        <f>S162*H162</f>
        <v>0</v>
      </c>
      <c r="U162" s="37"/>
      <c r="V162" s="37"/>
      <c r="W162" s="37"/>
      <c r="X162" s="37"/>
      <c r="Y162" s="37"/>
      <c r="Z162" s="37"/>
      <c r="AA162" s="37"/>
      <c r="AB162" s="37"/>
      <c r="AC162" s="37"/>
      <c r="AD162" s="37"/>
      <c r="AE162" s="37"/>
      <c r="AR162" s="192" t="s">
        <v>204</v>
      </c>
      <c r="AT162" s="192" t="s">
        <v>199</v>
      </c>
      <c r="AU162" s="192" t="s">
        <v>86</v>
      </c>
      <c r="AY162" s="20" t="s">
        <v>197</v>
      </c>
      <c r="BE162" s="193">
        <f>IF(N162="základní",J162,0)</f>
        <v>0</v>
      </c>
      <c r="BF162" s="193">
        <f>IF(N162="snížená",J162,0)</f>
        <v>0</v>
      </c>
      <c r="BG162" s="193">
        <f>IF(N162="zákl. přenesená",J162,0)</f>
        <v>0</v>
      </c>
      <c r="BH162" s="193">
        <f>IF(N162="sníž. přenesená",J162,0)</f>
        <v>0</v>
      </c>
      <c r="BI162" s="193">
        <f>IF(N162="nulová",J162,0)</f>
        <v>0</v>
      </c>
      <c r="BJ162" s="20" t="s">
        <v>84</v>
      </c>
      <c r="BK162" s="193">
        <f>ROUND(I162*H162,2)</f>
        <v>0</v>
      </c>
      <c r="BL162" s="20" t="s">
        <v>204</v>
      </c>
      <c r="BM162" s="192" t="s">
        <v>299</v>
      </c>
    </row>
    <row r="163" spans="1:65" s="2" customFormat="1" ht="19.5">
      <c r="A163" s="37"/>
      <c r="B163" s="38"/>
      <c r="C163" s="39"/>
      <c r="D163" s="194" t="s">
        <v>206</v>
      </c>
      <c r="E163" s="39"/>
      <c r="F163" s="195" t="s">
        <v>300</v>
      </c>
      <c r="G163" s="39"/>
      <c r="H163" s="39"/>
      <c r="I163" s="196"/>
      <c r="J163" s="39"/>
      <c r="K163" s="39"/>
      <c r="L163" s="42"/>
      <c r="M163" s="197"/>
      <c r="N163" s="198"/>
      <c r="O163" s="67"/>
      <c r="P163" s="67"/>
      <c r="Q163" s="67"/>
      <c r="R163" s="67"/>
      <c r="S163" s="67"/>
      <c r="T163" s="68"/>
      <c r="U163" s="37"/>
      <c r="V163" s="37"/>
      <c r="W163" s="37"/>
      <c r="X163" s="37"/>
      <c r="Y163" s="37"/>
      <c r="Z163" s="37"/>
      <c r="AA163" s="37"/>
      <c r="AB163" s="37"/>
      <c r="AC163" s="37"/>
      <c r="AD163" s="37"/>
      <c r="AE163" s="37"/>
      <c r="AT163" s="20" t="s">
        <v>206</v>
      </c>
      <c r="AU163" s="20" t="s">
        <v>86</v>
      </c>
    </row>
    <row r="164" spans="1:65" s="2" customFormat="1" ht="11.25">
      <c r="A164" s="37"/>
      <c r="B164" s="38"/>
      <c r="C164" s="39"/>
      <c r="D164" s="199" t="s">
        <v>208</v>
      </c>
      <c r="E164" s="39"/>
      <c r="F164" s="200" t="s">
        <v>301</v>
      </c>
      <c r="G164" s="39"/>
      <c r="H164" s="39"/>
      <c r="I164" s="196"/>
      <c r="J164" s="39"/>
      <c r="K164" s="39"/>
      <c r="L164" s="42"/>
      <c r="M164" s="197"/>
      <c r="N164" s="198"/>
      <c r="O164" s="67"/>
      <c r="P164" s="67"/>
      <c r="Q164" s="67"/>
      <c r="R164" s="67"/>
      <c r="S164" s="67"/>
      <c r="T164" s="68"/>
      <c r="U164" s="37"/>
      <c r="V164" s="37"/>
      <c r="W164" s="37"/>
      <c r="X164" s="37"/>
      <c r="Y164" s="37"/>
      <c r="Z164" s="37"/>
      <c r="AA164" s="37"/>
      <c r="AB164" s="37"/>
      <c r="AC164" s="37"/>
      <c r="AD164" s="37"/>
      <c r="AE164" s="37"/>
      <c r="AT164" s="20" t="s">
        <v>208</v>
      </c>
      <c r="AU164" s="20" t="s">
        <v>86</v>
      </c>
    </row>
    <row r="165" spans="1:65" s="13" customFormat="1" ht="33.75">
      <c r="B165" s="201"/>
      <c r="C165" s="202"/>
      <c r="D165" s="194" t="s">
        <v>210</v>
      </c>
      <c r="E165" s="203" t="s">
        <v>19</v>
      </c>
      <c r="F165" s="204" t="s">
        <v>302</v>
      </c>
      <c r="G165" s="202"/>
      <c r="H165" s="203" t="s">
        <v>19</v>
      </c>
      <c r="I165" s="205"/>
      <c r="J165" s="202"/>
      <c r="K165" s="202"/>
      <c r="L165" s="206"/>
      <c r="M165" s="207"/>
      <c r="N165" s="208"/>
      <c r="O165" s="208"/>
      <c r="P165" s="208"/>
      <c r="Q165" s="208"/>
      <c r="R165" s="208"/>
      <c r="S165" s="208"/>
      <c r="T165" s="209"/>
      <c r="AT165" s="210" t="s">
        <v>210</v>
      </c>
      <c r="AU165" s="210" t="s">
        <v>86</v>
      </c>
      <c r="AV165" s="13" t="s">
        <v>84</v>
      </c>
      <c r="AW165" s="13" t="s">
        <v>37</v>
      </c>
      <c r="AX165" s="13" t="s">
        <v>77</v>
      </c>
      <c r="AY165" s="210" t="s">
        <v>197</v>
      </c>
    </row>
    <row r="166" spans="1:65" s="14" customFormat="1" ht="11.25">
      <c r="B166" s="211"/>
      <c r="C166" s="212"/>
      <c r="D166" s="194" t="s">
        <v>210</v>
      </c>
      <c r="E166" s="213" t="s">
        <v>19</v>
      </c>
      <c r="F166" s="214" t="s">
        <v>245</v>
      </c>
      <c r="G166" s="212"/>
      <c r="H166" s="215">
        <v>380.13499999999999</v>
      </c>
      <c r="I166" s="216"/>
      <c r="J166" s="212"/>
      <c r="K166" s="212"/>
      <c r="L166" s="217"/>
      <c r="M166" s="218"/>
      <c r="N166" s="219"/>
      <c r="O166" s="219"/>
      <c r="P166" s="219"/>
      <c r="Q166" s="219"/>
      <c r="R166" s="219"/>
      <c r="S166" s="219"/>
      <c r="T166" s="220"/>
      <c r="AT166" s="221" t="s">
        <v>210</v>
      </c>
      <c r="AU166" s="221" t="s">
        <v>86</v>
      </c>
      <c r="AV166" s="14" t="s">
        <v>86</v>
      </c>
      <c r="AW166" s="14" t="s">
        <v>37</v>
      </c>
      <c r="AX166" s="14" t="s">
        <v>84</v>
      </c>
      <c r="AY166" s="221" t="s">
        <v>197</v>
      </c>
    </row>
    <row r="167" spans="1:65" s="2" customFormat="1" ht="16.5" customHeight="1">
      <c r="A167" s="37"/>
      <c r="B167" s="38"/>
      <c r="C167" s="181" t="s">
        <v>303</v>
      </c>
      <c r="D167" s="181" t="s">
        <v>199</v>
      </c>
      <c r="E167" s="182" t="s">
        <v>304</v>
      </c>
      <c r="F167" s="183" t="s">
        <v>305</v>
      </c>
      <c r="G167" s="184" t="s">
        <v>259</v>
      </c>
      <c r="H167" s="185">
        <v>5.702</v>
      </c>
      <c r="I167" s="186"/>
      <c r="J167" s="187">
        <f>ROUND(I167*H167,2)</f>
        <v>0</v>
      </c>
      <c r="K167" s="183" t="s">
        <v>203</v>
      </c>
      <c r="L167" s="42"/>
      <c r="M167" s="188" t="s">
        <v>19</v>
      </c>
      <c r="N167" s="189" t="s">
        <v>48</v>
      </c>
      <c r="O167" s="67"/>
      <c r="P167" s="190">
        <f>O167*H167</f>
        <v>0</v>
      </c>
      <c r="Q167" s="190">
        <v>0</v>
      </c>
      <c r="R167" s="190">
        <f>Q167*H167</f>
        <v>0</v>
      </c>
      <c r="S167" s="190">
        <v>2</v>
      </c>
      <c r="T167" s="191">
        <f>S167*H167</f>
        <v>11.404</v>
      </c>
      <c r="U167" s="37"/>
      <c r="V167" s="37"/>
      <c r="W167" s="37"/>
      <c r="X167" s="37"/>
      <c r="Y167" s="37"/>
      <c r="Z167" s="37"/>
      <c r="AA167" s="37"/>
      <c r="AB167" s="37"/>
      <c r="AC167" s="37"/>
      <c r="AD167" s="37"/>
      <c r="AE167" s="37"/>
      <c r="AR167" s="192" t="s">
        <v>204</v>
      </c>
      <c r="AT167" s="192" t="s">
        <v>199</v>
      </c>
      <c r="AU167" s="192" t="s">
        <v>86</v>
      </c>
      <c r="AY167" s="20" t="s">
        <v>197</v>
      </c>
      <c r="BE167" s="193">
        <f>IF(N167="základní",J167,0)</f>
        <v>0</v>
      </c>
      <c r="BF167" s="193">
        <f>IF(N167="snížená",J167,0)</f>
        <v>0</v>
      </c>
      <c r="BG167" s="193">
        <f>IF(N167="zákl. přenesená",J167,0)</f>
        <v>0</v>
      </c>
      <c r="BH167" s="193">
        <f>IF(N167="sníž. přenesená",J167,0)</f>
        <v>0</v>
      </c>
      <c r="BI167" s="193">
        <f>IF(N167="nulová",J167,0)</f>
        <v>0</v>
      </c>
      <c r="BJ167" s="20" t="s">
        <v>84</v>
      </c>
      <c r="BK167" s="193">
        <f>ROUND(I167*H167,2)</f>
        <v>0</v>
      </c>
      <c r="BL167" s="20" t="s">
        <v>204</v>
      </c>
      <c r="BM167" s="192" t="s">
        <v>306</v>
      </c>
    </row>
    <row r="168" spans="1:65" s="2" customFormat="1" ht="11.25">
      <c r="A168" s="37"/>
      <c r="B168" s="38"/>
      <c r="C168" s="39"/>
      <c r="D168" s="194" t="s">
        <v>206</v>
      </c>
      <c r="E168" s="39"/>
      <c r="F168" s="195" t="s">
        <v>305</v>
      </c>
      <c r="G168" s="39"/>
      <c r="H168" s="39"/>
      <c r="I168" s="196"/>
      <c r="J168" s="39"/>
      <c r="K168" s="39"/>
      <c r="L168" s="42"/>
      <c r="M168" s="197"/>
      <c r="N168" s="198"/>
      <c r="O168" s="67"/>
      <c r="P168" s="67"/>
      <c r="Q168" s="67"/>
      <c r="R168" s="67"/>
      <c r="S168" s="67"/>
      <c r="T168" s="68"/>
      <c r="U168" s="37"/>
      <c r="V168" s="37"/>
      <c r="W168" s="37"/>
      <c r="X168" s="37"/>
      <c r="Y168" s="37"/>
      <c r="Z168" s="37"/>
      <c r="AA168" s="37"/>
      <c r="AB168" s="37"/>
      <c r="AC168" s="37"/>
      <c r="AD168" s="37"/>
      <c r="AE168" s="37"/>
      <c r="AT168" s="20" t="s">
        <v>206</v>
      </c>
      <c r="AU168" s="20" t="s">
        <v>86</v>
      </c>
    </row>
    <row r="169" spans="1:65" s="2" customFormat="1" ht="11.25">
      <c r="A169" s="37"/>
      <c r="B169" s="38"/>
      <c r="C169" s="39"/>
      <c r="D169" s="199" t="s">
        <v>208</v>
      </c>
      <c r="E169" s="39"/>
      <c r="F169" s="200" t="s">
        <v>307</v>
      </c>
      <c r="G169" s="39"/>
      <c r="H169" s="39"/>
      <c r="I169" s="196"/>
      <c r="J169" s="39"/>
      <c r="K169" s="39"/>
      <c r="L169" s="42"/>
      <c r="M169" s="197"/>
      <c r="N169" s="198"/>
      <c r="O169" s="67"/>
      <c r="P169" s="67"/>
      <c r="Q169" s="67"/>
      <c r="R169" s="67"/>
      <c r="S169" s="67"/>
      <c r="T169" s="68"/>
      <c r="U169" s="37"/>
      <c r="V169" s="37"/>
      <c r="W169" s="37"/>
      <c r="X169" s="37"/>
      <c r="Y169" s="37"/>
      <c r="Z169" s="37"/>
      <c r="AA169" s="37"/>
      <c r="AB169" s="37"/>
      <c r="AC169" s="37"/>
      <c r="AD169" s="37"/>
      <c r="AE169" s="37"/>
      <c r="AT169" s="20" t="s">
        <v>208</v>
      </c>
      <c r="AU169" s="20" t="s">
        <v>86</v>
      </c>
    </row>
    <row r="170" spans="1:65" s="13" customFormat="1" ht="22.5">
      <c r="B170" s="201"/>
      <c r="C170" s="202"/>
      <c r="D170" s="194" t="s">
        <v>210</v>
      </c>
      <c r="E170" s="203" t="s">
        <v>19</v>
      </c>
      <c r="F170" s="204" t="s">
        <v>308</v>
      </c>
      <c r="G170" s="202"/>
      <c r="H170" s="203" t="s">
        <v>19</v>
      </c>
      <c r="I170" s="205"/>
      <c r="J170" s="202"/>
      <c r="K170" s="202"/>
      <c r="L170" s="206"/>
      <c r="M170" s="207"/>
      <c r="N170" s="208"/>
      <c r="O170" s="208"/>
      <c r="P170" s="208"/>
      <c r="Q170" s="208"/>
      <c r="R170" s="208"/>
      <c r="S170" s="208"/>
      <c r="T170" s="209"/>
      <c r="AT170" s="210" t="s">
        <v>210</v>
      </c>
      <c r="AU170" s="210" t="s">
        <v>86</v>
      </c>
      <c r="AV170" s="13" t="s">
        <v>84</v>
      </c>
      <c r="AW170" s="13" t="s">
        <v>37</v>
      </c>
      <c r="AX170" s="13" t="s">
        <v>77</v>
      </c>
      <c r="AY170" s="210" t="s">
        <v>197</v>
      </c>
    </row>
    <row r="171" spans="1:65" s="14" customFormat="1" ht="11.25">
      <c r="B171" s="211"/>
      <c r="C171" s="212"/>
      <c r="D171" s="194" t="s">
        <v>210</v>
      </c>
      <c r="E171" s="213" t="s">
        <v>19</v>
      </c>
      <c r="F171" s="214" t="s">
        <v>309</v>
      </c>
      <c r="G171" s="212"/>
      <c r="H171" s="215">
        <v>5.702</v>
      </c>
      <c r="I171" s="216"/>
      <c r="J171" s="212"/>
      <c r="K171" s="212"/>
      <c r="L171" s="217"/>
      <c r="M171" s="218"/>
      <c r="N171" s="219"/>
      <c r="O171" s="219"/>
      <c r="P171" s="219"/>
      <c r="Q171" s="219"/>
      <c r="R171" s="219"/>
      <c r="S171" s="219"/>
      <c r="T171" s="220"/>
      <c r="AT171" s="221" t="s">
        <v>210</v>
      </c>
      <c r="AU171" s="221" t="s">
        <v>86</v>
      </c>
      <c r="AV171" s="14" t="s">
        <v>86</v>
      </c>
      <c r="AW171" s="14" t="s">
        <v>37</v>
      </c>
      <c r="AX171" s="14" t="s">
        <v>84</v>
      </c>
      <c r="AY171" s="221" t="s">
        <v>197</v>
      </c>
    </row>
    <row r="172" spans="1:65" s="2" customFormat="1" ht="24.2" customHeight="1">
      <c r="A172" s="37"/>
      <c r="B172" s="38"/>
      <c r="C172" s="181" t="s">
        <v>310</v>
      </c>
      <c r="D172" s="181" t="s">
        <v>199</v>
      </c>
      <c r="E172" s="182" t="s">
        <v>311</v>
      </c>
      <c r="F172" s="183" t="s">
        <v>312</v>
      </c>
      <c r="G172" s="184" t="s">
        <v>202</v>
      </c>
      <c r="H172" s="185">
        <v>16.541</v>
      </c>
      <c r="I172" s="186"/>
      <c r="J172" s="187">
        <f>ROUND(I172*H172,2)</f>
        <v>0</v>
      </c>
      <c r="K172" s="183" t="s">
        <v>203</v>
      </c>
      <c r="L172" s="42"/>
      <c r="M172" s="188" t="s">
        <v>19</v>
      </c>
      <c r="N172" s="189" t="s">
        <v>48</v>
      </c>
      <c r="O172" s="67"/>
      <c r="P172" s="190">
        <f>O172*H172</f>
        <v>0</v>
      </c>
      <c r="Q172" s="190">
        <v>0</v>
      </c>
      <c r="R172" s="190">
        <f>Q172*H172</f>
        <v>0</v>
      </c>
      <c r="S172" s="190">
        <v>0</v>
      </c>
      <c r="T172" s="191">
        <f>S172*H172</f>
        <v>0</v>
      </c>
      <c r="U172" s="37"/>
      <c r="V172" s="37"/>
      <c r="W172" s="37"/>
      <c r="X172" s="37"/>
      <c r="Y172" s="37"/>
      <c r="Z172" s="37"/>
      <c r="AA172" s="37"/>
      <c r="AB172" s="37"/>
      <c r="AC172" s="37"/>
      <c r="AD172" s="37"/>
      <c r="AE172" s="37"/>
      <c r="AR172" s="192" t="s">
        <v>204</v>
      </c>
      <c r="AT172" s="192" t="s">
        <v>199</v>
      </c>
      <c r="AU172" s="192" t="s">
        <v>86</v>
      </c>
      <c r="AY172" s="20" t="s">
        <v>197</v>
      </c>
      <c r="BE172" s="193">
        <f>IF(N172="základní",J172,0)</f>
        <v>0</v>
      </c>
      <c r="BF172" s="193">
        <f>IF(N172="snížená",J172,0)</f>
        <v>0</v>
      </c>
      <c r="BG172" s="193">
        <f>IF(N172="zákl. přenesená",J172,0)</f>
        <v>0</v>
      </c>
      <c r="BH172" s="193">
        <f>IF(N172="sníž. přenesená",J172,0)</f>
        <v>0</v>
      </c>
      <c r="BI172" s="193">
        <f>IF(N172="nulová",J172,0)</f>
        <v>0</v>
      </c>
      <c r="BJ172" s="20" t="s">
        <v>84</v>
      </c>
      <c r="BK172" s="193">
        <f>ROUND(I172*H172,2)</f>
        <v>0</v>
      </c>
      <c r="BL172" s="20" t="s">
        <v>204</v>
      </c>
      <c r="BM172" s="192" t="s">
        <v>313</v>
      </c>
    </row>
    <row r="173" spans="1:65" s="2" customFormat="1" ht="39">
      <c r="A173" s="37"/>
      <c r="B173" s="38"/>
      <c r="C173" s="39"/>
      <c r="D173" s="194" t="s">
        <v>206</v>
      </c>
      <c r="E173" s="39"/>
      <c r="F173" s="195" t="s">
        <v>314</v>
      </c>
      <c r="G173" s="39"/>
      <c r="H173" s="39"/>
      <c r="I173" s="196"/>
      <c r="J173" s="39"/>
      <c r="K173" s="39"/>
      <c r="L173" s="42"/>
      <c r="M173" s="197"/>
      <c r="N173" s="198"/>
      <c r="O173" s="67"/>
      <c r="P173" s="67"/>
      <c r="Q173" s="67"/>
      <c r="R173" s="67"/>
      <c r="S173" s="67"/>
      <c r="T173" s="68"/>
      <c r="U173" s="37"/>
      <c r="V173" s="37"/>
      <c r="W173" s="37"/>
      <c r="X173" s="37"/>
      <c r="Y173" s="37"/>
      <c r="Z173" s="37"/>
      <c r="AA173" s="37"/>
      <c r="AB173" s="37"/>
      <c r="AC173" s="37"/>
      <c r="AD173" s="37"/>
      <c r="AE173" s="37"/>
      <c r="AT173" s="20" t="s">
        <v>206</v>
      </c>
      <c r="AU173" s="20" t="s">
        <v>86</v>
      </c>
    </row>
    <row r="174" spans="1:65" s="2" customFormat="1" ht="11.25">
      <c r="A174" s="37"/>
      <c r="B174" s="38"/>
      <c r="C174" s="39"/>
      <c r="D174" s="199" t="s">
        <v>208</v>
      </c>
      <c r="E174" s="39"/>
      <c r="F174" s="200" t="s">
        <v>315</v>
      </c>
      <c r="G174" s="39"/>
      <c r="H174" s="39"/>
      <c r="I174" s="196"/>
      <c r="J174" s="39"/>
      <c r="K174" s="39"/>
      <c r="L174" s="42"/>
      <c r="M174" s="197"/>
      <c r="N174" s="198"/>
      <c r="O174" s="67"/>
      <c r="P174" s="67"/>
      <c r="Q174" s="67"/>
      <c r="R174" s="67"/>
      <c r="S174" s="67"/>
      <c r="T174" s="68"/>
      <c r="U174" s="37"/>
      <c r="V174" s="37"/>
      <c r="W174" s="37"/>
      <c r="X174" s="37"/>
      <c r="Y174" s="37"/>
      <c r="Z174" s="37"/>
      <c r="AA174" s="37"/>
      <c r="AB174" s="37"/>
      <c r="AC174" s="37"/>
      <c r="AD174" s="37"/>
      <c r="AE174" s="37"/>
      <c r="AT174" s="20" t="s">
        <v>208</v>
      </c>
      <c r="AU174" s="20" t="s">
        <v>86</v>
      </c>
    </row>
    <row r="175" spans="1:65" s="13" customFormat="1" ht="11.25">
      <c r="B175" s="201"/>
      <c r="C175" s="202"/>
      <c r="D175" s="194" t="s">
        <v>210</v>
      </c>
      <c r="E175" s="203" t="s">
        <v>19</v>
      </c>
      <c r="F175" s="204" t="s">
        <v>316</v>
      </c>
      <c r="G175" s="202"/>
      <c r="H175" s="203" t="s">
        <v>19</v>
      </c>
      <c r="I175" s="205"/>
      <c r="J175" s="202"/>
      <c r="K175" s="202"/>
      <c r="L175" s="206"/>
      <c r="M175" s="207"/>
      <c r="N175" s="208"/>
      <c r="O175" s="208"/>
      <c r="P175" s="208"/>
      <c r="Q175" s="208"/>
      <c r="R175" s="208"/>
      <c r="S175" s="208"/>
      <c r="T175" s="209"/>
      <c r="AT175" s="210" t="s">
        <v>210</v>
      </c>
      <c r="AU175" s="210" t="s">
        <v>86</v>
      </c>
      <c r="AV175" s="13" t="s">
        <v>84</v>
      </c>
      <c r="AW175" s="13" t="s">
        <v>37</v>
      </c>
      <c r="AX175" s="13" t="s">
        <v>77</v>
      </c>
      <c r="AY175" s="210" t="s">
        <v>197</v>
      </c>
    </row>
    <row r="176" spans="1:65" s="14" customFormat="1" ht="11.25">
      <c r="B176" s="211"/>
      <c r="C176" s="212"/>
      <c r="D176" s="194" t="s">
        <v>210</v>
      </c>
      <c r="E176" s="213" t="s">
        <v>19</v>
      </c>
      <c r="F176" s="214" t="s">
        <v>317</v>
      </c>
      <c r="G176" s="212"/>
      <c r="H176" s="215">
        <v>16.541</v>
      </c>
      <c r="I176" s="216"/>
      <c r="J176" s="212"/>
      <c r="K176" s="212"/>
      <c r="L176" s="217"/>
      <c r="M176" s="218"/>
      <c r="N176" s="219"/>
      <c r="O176" s="219"/>
      <c r="P176" s="219"/>
      <c r="Q176" s="219"/>
      <c r="R176" s="219"/>
      <c r="S176" s="219"/>
      <c r="T176" s="220"/>
      <c r="AT176" s="221" t="s">
        <v>210</v>
      </c>
      <c r="AU176" s="221" t="s">
        <v>86</v>
      </c>
      <c r="AV176" s="14" t="s">
        <v>86</v>
      </c>
      <c r="AW176" s="14" t="s">
        <v>37</v>
      </c>
      <c r="AX176" s="14" t="s">
        <v>84</v>
      </c>
      <c r="AY176" s="221" t="s">
        <v>197</v>
      </c>
    </row>
    <row r="177" spans="1:65" s="12" customFormat="1" ht="22.9" customHeight="1">
      <c r="B177" s="165"/>
      <c r="C177" s="166"/>
      <c r="D177" s="167" t="s">
        <v>76</v>
      </c>
      <c r="E177" s="179" t="s">
        <v>318</v>
      </c>
      <c r="F177" s="179" t="s">
        <v>319</v>
      </c>
      <c r="G177" s="166"/>
      <c r="H177" s="166"/>
      <c r="I177" s="169"/>
      <c r="J177" s="180">
        <f>BK177</f>
        <v>0</v>
      </c>
      <c r="K177" s="166"/>
      <c r="L177" s="171"/>
      <c r="M177" s="172"/>
      <c r="N177" s="173"/>
      <c r="O177" s="173"/>
      <c r="P177" s="174">
        <f>SUM(P178:P217)</f>
        <v>0</v>
      </c>
      <c r="Q177" s="173"/>
      <c r="R177" s="174">
        <f>SUM(R178:R217)</f>
        <v>0</v>
      </c>
      <c r="S177" s="173"/>
      <c r="T177" s="175">
        <f>SUM(T178:T217)</f>
        <v>0</v>
      </c>
      <c r="AR177" s="176" t="s">
        <v>84</v>
      </c>
      <c r="AT177" s="177" t="s">
        <v>76</v>
      </c>
      <c r="AU177" s="177" t="s">
        <v>84</v>
      </c>
      <c r="AY177" s="176" t="s">
        <v>197</v>
      </c>
      <c r="BK177" s="178">
        <f>SUM(BK178:BK217)</f>
        <v>0</v>
      </c>
    </row>
    <row r="178" spans="1:65" s="2" customFormat="1" ht="21.75" customHeight="1">
      <c r="A178" s="37"/>
      <c r="B178" s="38"/>
      <c r="C178" s="181" t="s">
        <v>320</v>
      </c>
      <c r="D178" s="181" t="s">
        <v>199</v>
      </c>
      <c r="E178" s="182" t="s">
        <v>321</v>
      </c>
      <c r="F178" s="183" t="s">
        <v>322</v>
      </c>
      <c r="G178" s="184" t="s">
        <v>323</v>
      </c>
      <c r="H178" s="185">
        <v>0.495</v>
      </c>
      <c r="I178" s="186"/>
      <c r="J178" s="187">
        <f>ROUND(I178*H178,2)</f>
        <v>0</v>
      </c>
      <c r="K178" s="183" t="s">
        <v>203</v>
      </c>
      <c r="L178" s="42"/>
      <c r="M178" s="188" t="s">
        <v>19</v>
      </c>
      <c r="N178" s="189" t="s">
        <v>48</v>
      </c>
      <c r="O178" s="67"/>
      <c r="P178" s="190">
        <f>O178*H178</f>
        <v>0</v>
      </c>
      <c r="Q178" s="190">
        <v>0</v>
      </c>
      <c r="R178" s="190">
        <f>Q178*H178</f>
        <v>0</v>
      </c>
      <c r="S178" s="190">
        <v>0</v>
      </c>
      <c r="T178" s="191">
        <f>S178*H178</f>
        <v>0</v>
      </c>
      <c r="U178" s="37"/>
      <c r="V178" s="37"/>
      <c r="W178" s="37"/>
      <c r="X178" s="37"/>
      <c r="Y178" s="37"/>
      <c r="Z178" s="37"/>
      <c r="AA178" s="37"/>
      <c r="AB178" s="37"/>
      <c r="AC178" s="37"/>
      <c r="AD178" s="37"/>
      <c r="AE178" s="37"/>
      <c r="AR178" s="192" t="s">
        <v>204</v>
      </c>
      <c r="AT178" s="192" t="s">
        <v>199</v>
      </c>
      <c r="AU178" s="192" t="s">
        <v>86</v>
      </c>
      <c r="AY178" s="20" t="s">
        <v>197</v>
      </c>
      <c r="BE178" s="193">
        <f>IF(N178="základní",J178,0)</f>
        <v>0</v>
      </c>
      <c r="BF178" s="193">
        <f>IF(N178="snížená",J178,0)</f>
        <v>0</v>
      </c>
      <c r="BG178" s="193">
        <f>IF(N178="zákl. přenesená",J178,0)</f>
        <v>0</v>
      </c>
      <c r="BH178" s="193">
        <f>IF(N178="sníž. přenesená",J178,0)</f>
        <v>0</v>
      </c>
      <c r="BI178" s="193">
        <f>IF(N178="nulová",J178,0)</f>
        <v>0</v>
      </c>
      <c r="BJ178" s="20" t="s">
        <v>84</v>
      </c>
      <c r="BK178" s="193">
        <f>ROUND(I178*H178,2)</f>
        <v>0</v>
      </c>
      <c r="BL178" s="20" t="s">
        <v>204</v>
      </c>
      <c r="BM178" s="192" t="s">
        <v>324</v>
      </c>
    </row>
    <row r="179" spans="1:65" s="2" customFormat="1" ht="19.5">
      <c r="A179" s="37"/>
      <c r="B179" s="38"/>
      <c r="C179" s="39"/>
      <c r="D179" s="194" t="s">
        <v>206</v>
      </c>
      <c r="E179" s="39"/>
      <c r="F179" s="195" t="s">
        <v>325</v>
      </c>
      <c r="G179" s="39"/>
      <c r="H179" s="39"/>
      <c r="I179" s="196"/>
      <c r="J179" s="39"/>
      <c r="K179" s="39"/>
      <c r="L179" s="42"/>
      <c r="M179" s="197"/>
      <c r="N179" s="198"/>
      <c r="O179" s="67"/>
      <c r="P179" s="67"/>
      <c r="Q179" s="67"/>
      <c r="R179" s="67"/>
      <c r="S179" s="67"/>
      <c r="T179" s="68"/>
      <c r="U179" s="37"/>
      <c r="V179" s="37"/>
      <c r="W179" s="37"/>
      <c r="X179" s="37"/>
      <c r="Y179" s="37"/>
      <c r="Z179" s="37"/>
      <c r="AA179" s="37"/>
      <c r="AB179" s="37"/>
      <c r="AC179" s="37"/>
      <c r="AD179" s="37"/>
      <c r="AE179" s="37"/>
      <c r="AT179" s="20" t="s">
        <v>206</v>
      </c>
      <c r="AU179" s="20" t="s">
        <v>86</v>
      </c>
    </row>
    <row r="180" spans="1:65" s="2" customFormat="1" ht="11.25">
      <c r="A180" s="37"/>
      <c r="B180" s="38"/>
      <c r="C180" s="39"/>
      <c r="D180" s="199" t="s">
        <v>208</v>
      </c>
      <c r="E180" s="39"/>
      <c r="F180" s="200" t="s">
        <v>326</v>
      </c>
      <c r="G180" s="39"/>
      <c r="H180" s="39"/>
      <c r="I180" s="196"/>
      <c r="J180" s="39"/>
      <c r="K180" s="39"/>
      <c r="L180" s="42"/>
      <c r="M180" s="197"/>
      <c r="N180" s="198"/>
      <c r="O180" s="67"/>
      <c r="P180" s="67"/>
      <c r="Q180" s="67"/>
      <c r="R180" s="67"/>
      <c r="S180" s="67"/>
      <c r="T180" s="68"/>
      <c r="U180" s="37"/>
      <c r="V180" s="37"/>
      <c r="W180" s="37"/>
      <c r="X180" s="37"/>
      <c r="Y180" s="37"/>
      <c r="Z180" s="37"/>
      <c r="AA180" s="37"/>
      <c r="AB180" s="37"/>
      <c r="AC180" s="37"/>
      <c r="AD180" s="37"/>
      <c r="AE180" s="37"/>
      <c r="AT180" s="20" t="s">
        <v>208</v>
      </c>
      <c r="AU180" s="20" t="s">
        <v>86</v>
      </c>
    </row>
    <row r="181" spans="1:65" s="14" customFormat="1" ht="11.25">
      <c r="B181" s="211"/>
      <c r="C181" s="212"/>
      <c r="D181" s="194" t="s">
        <v>210</v>
      </c>
      <c r="E181" s="213" t="s">
        <v>19</v>
      </c>
      <c r="F181" s="214" t="s">
        <v>327</v>
      </c>
      <c r="G181" s="212"/>
      <c r="H181" s="215">
        <v>0.495</v>
      </c>
      <c r="I181" s="216"/>
      <c r="J181" s="212"/>
      <c r="K181" s="212"/>
      <c r="L181" s="217"/>
      <c r="M181" s="218"/>
      <c r="N181" s="219"/>
      <c r="O181" s="219"/>
      <c r="P181" s="219"/>
      <c r="Q181" s="219"/>
      <c r="R181" s="219"/>
      <c r="S181" s="219"/>
      <c r="T181" s="220"/>
      <c r="AT181" s="221" t="s">
        <v>210</v>
      </c>
      <c r="AU181" s="221" t="s">
        <v>86</v>
      </c>
      <c r="AV181" s="14" t="s">
        <v>86</v>
      </c>
      <c r="AW181" s="14" t="s">
        <v>37</v>
      </c>
      <c r="AX181" s="14" t="s">
        <v>84</v>
      </c>
      <c r="AY181" s="221" t="s">
        <v>197</v>
      </c>
    </row>
    <row r="182" spans="1:65" s="2" customFormat="1" ht="24.2" customHeight="1">
      <c r="A182" s="37"/>
      <c r="B182" s="38"/>
      <c r="C182" s="181" t="s">
        <v>328</v>
      </c>
      <c r="D182" s="181" t="s">
        <v>199</v>
      </c>
      <c r="E182" s="182" t="s">
        <v>329</v>
      </c>
      <c r="F182" s="183" t="s">
        <v>330</v>
      </c>
      <c r="G182" s="184" t="s">
        <v>323</v>
      </c>
      <c r="H182" s="185">
        <v>5.94</v>
      </c>
      <c r="I182" s="186"/>
      <c r="J182" s="187">
        <f>ROUND(I182*H182,2)</f>
        <v>0</v>
      </c>
      <c r="K182" s="183" t="s">
        <v>203</v>
      </c>
      <c r="L182" s="42"/>
      <c r="M182" s="188" t="s">
        <v>19</v>
      </c>
      <c r="N182" s="189" t="s">
        <v>48</v>
      </c>
      <c r="O182" s="67"/>
      <c r="P182" s="190">
        <f>O182*H182</f>
        <v>0</v>
      </c>
      <c r="Q182" s="190">
        <v>0</v>
      </c>
      <c r="R182" s="190">
        <f>Q182*H182</f>
        <v>0</v>
      </c>
      <c r="S182" s="190">
        <v>0</v>
      </c>
      <c r="T182" s="191">
        <f>S182*H182</f>
        <v>0</v>
      </c>
      <c r="U182" s="37"/>
      <c r="V182" s="37"/>
      <c r="W182" s="37"/>
      <c r="X182" s="37"/>
      <c r="Y182" s="37"/>
      <c r="Z182" s="37"/>
      <c r="AA182" s="37"/>
      <c r="AB182" s="37"/>
      <c r="AC182" s="37"/>
      <c r="AD182" s="37"/>
      <c r="AE182" s="37"/>
      <c r="AR182" s="192" t="s">
        <v>204</v>
      </c>
      <c r="AT182" s="192" t="s">
        <v>199</v>
      </c>
      <c r="AU182" s="192" t="s">
        <v>86</v>
      </c>
      <c r="AY182" s="20" t="s">
        <v>197</v>
      </c>
      <c r="BE182" s="193">
        <f>IF(N182="základní",J182,0)</f>
        <v>0</v>
      </c>
      <c r="BF182" s="193">
        <f>IF(N182="snížená",J182,0)</f>
        <v>0</v>
      </c>
      <c r="BG182" s="193">
        <f>IF(N182="zákl. přenesená",J182,0)</f>
        <v>0</v>
      </c>
      <c r="BH182" s="193">
        <f>IF(N182="sníž. přenesená",J182,0)</f>
        <v>0</v>
      </c>
      <c r="BI182" s="193">
        <f>IF(N182="nulová",J182,0)</f>
        <v>0</v>
      </c>
      <c r="BJ182" s="20" t="s">
        <v>84</v>
      </c>
      <c r="BK182" s="193">
        <f>ROUND(I182*H182,2)</f>
        <v>0</v>
      </c>
      <c r="BL182" s="20" t="s">
        <v>204</v>
      </c>
      <c r="BM182" s="192" t="s">
        <v>331</v>
      </c>
    </row>
    <row r="183" spans="1:65" s="2" customFormat="1" ht="29.25">
      <c r="A183" s="37"/>
      <c r="B183" s="38"/>
      <c r="C183" s="39"/>
      <c r="D183" s="194" t="s">
        <v>206</v>
      </c>
      <c r="E183" s="39"/>
      <c r="F183" s="195" t="s">
        <v>332</v>
      </c>
      <c r="G183" s="39"/>
      <c r="H183" s="39"/>
      <c r="I183" s="196"/>
      <c r="J183" s="39"/>
      <c r="K183" s="39"/>
      <c r="L183" s="42"/>
      <c r="M183" s="197"/>
      <c r="N183" s="198"/>
      <c r="O183" s="67"/>
      <c r="P183" s="67"/>
      <c r="Q183" s="67"/>
      <c r="R183" s="67"/>
      <c r="S183" s="67"/>
      <c r="T183" s="68"/>
      <c r="U183" s="37"/>
      <c r="V183" s="37"/>
      <c r="W183" s="37"/>
      <c r="X183" s="37"/>
      <c r="Y183" s="37"/>
      <c r="Z183" s="37"/>
      <c r="AA183" s="37"/>
      <c r="AB183" s="37"/>
      <c r="AC183" s="37"/>
      <c r="AD183" s="37"/>
      <c r="AE183" s="37"/>
      <c r="AT183" s="20" t="s">
        <v>206</v>
      </c>
      <c r="AU183" s="20" t="s">
        <v>86</v>
      </c>
    </row>
    <row r="184" spans="1:65" s="2" customFormat="1" ht="11.25">
      <c r="A184" s="37"/>
      <c r="B184" s="38"/>
      <c r="C184" s="39"/>
      <c r="D184" s="199" t="s">
        <v>208</v>
      </c>
      <c r="E184" s="39"/>
      <c r="F184" s="200" t="s">
        <v>333</v>
      </c>
      <c r="G184" s="39"/>
      <c r="H184" s="39"/>
      <c r="I184" s="196"/>
      <c r="J184" s="39"/>
      <c r="K184" s="39"/>
      <c r="L184" s="42"/>
      <c r="M184" s="197"/>
      <c r="N184" s="198"/>
      <c r="O184" s="67"/>
      <c r="P184" s="67"/>
      <c r="Q184" s="67"/>
      <c r="R184" s="67"/>
      <c r="S184" s="67"/>
      <c r="T184" s="68"/>
      <c r="U184" s="37"/>
      <c r="V184" s="37"/>
      <c r="W184" s="37"/>
      <c r="X184" s="37"/>
      <c r="Y184" s="37"/>
      <c r="Z184" s="37"/>
      <c r="AA184" s="37"/>
      <c r="AB184" s="37"/>
      <c r="AC184" s="37"/>
      <c r="AD184" s="37"/>
      <c r="AE184" s="37"/>
      <c r="AT184" s="20" t="s">
        <v>208</v>
      </c>
      <c r="AU184" s="20" t="s">
        <v>86</v>
      </c>
    </row>
    <row r="185" spans="1:65" s="13" customFormat="1" ht="22.5">
      <c r="B185" s="201"/>
      <c r="C185" s="202"/>
      <c r="D185" s="194" t="s">
        <v>210</v>
      </c>
      <c r="E185" s="203" t="s">
        <v>19</v>
      </c>
      <c r="F185" s="204" t="s">
        <v>334</v>
      </c>
      <c r="G185" s="202"/>
      <c r="H185" s="203" t="s">
        <v>19</v>
      </c>
      <c r="I185" s="205"/>
      <c r="J185" s="202"/>
      <c r="K185" s="202"/>
      <c r="L185" s="206"/>
      <c r="M185" s="207"/>
      <c r="N185" s="208"/>
      <c r="O185" s="208"/>
      <c r="P185" s="208"/>
      <c r="Q185" s="208"/>
      <c r="R185" s="208"/>
      <c r="S185" s="208"/>
      <c r="T185" s="209"/>
      <c r="AT185" s="210" t="s">
        <v>210</v>
      </c>
      <c r="AU185" s="210" t="s">
        <v>86</v>
      </c>
      <c r="AV185" s="13" t="s">
        <v>84</v>
      </c>
      <c r="AW185" s="13" t="s">
        <v>37</v>
      </c>
      <c r="AX185" s="13" t="s">
        <v>77</v>
      </c>
      <c r="AY185" s="210" t="s">
        <v>197</v>
      </c>
    </row>
    <row r="186" spans="1:65" s="13" customFormat="1" ht="11.25">
      <c r="B186" s="201"/>
      <c r="C186" s="202"/>
      <c r="D186" s="194" t="s">
        <v>210</v>
      </c>
      <c r="E186" s="203" t="s">
        <v>19</v>
      </c>
      <c r="F186" s="204" t="s">
        <v>335</v>
      </c>
      <c r="G186" s="202"/>
      <c r="H186" s="203" t="s">
        <v>19</v>
      </c>
      <c r="I186" s="205"/>
      <c r="J186" s="202"/>
      <c r="K186" s="202"/>
      <c r="L186" s="206"/>
      <c r="M186" s="207"/>
      <c r="N186" s="208"/>
      <c r="O186" s="208"/>
      <c r="P186" s="208"/>
      <c r="Q186" s="208"/>
      <c r="R186" s="208"/>
      <c r="S186" s="208"/>
      <c r="T186" s="209"/>
      <c r="AT186" s="210" t="s">
        <v>210</v>
      </c>
      <c r="AU186" s="210" t="s">
        <v>86</v>
      </c>
      <c r="AV186" s="13" t="s">
        <v>84</v>
      </c>
      <c r="AW186" s="13" t="s">
        <v>37</v>
      </c>
      <c r="AX186" s="13" t="s">
        <v>77</v>
      </c>
      <c r="AY186" s="210" t="s">
        <v>197</v>
      </c>
    </row>
    <row r="187" spans="1:65" s="14" customFormat="1" ht="11.25">
      <c r="B187" s="211"/>
      <c r="C187" s="212"/>
      <c r="D187" s="194" t="s">
        <v>210</v>
      </c>
      <c r="E187" s="213" t="s">
        <v>19</v>
      </c>
      <c r="F187" s="214" t="s">
        <v>336</v>
      </c>
      <c r="G187" s="212"/>
      <c r="H187" s="215">
        <v>5.94</v>
      </c>
      <c r="I187" s="216"/>
      <c r="J187" s="212"/>
      <c r="K187" s="212"/>
      <c r="L187" s="217"/>
      <c r="M187" s="218"/>
      <c r="N187" s="219"/>
      <c r="O187" s="219"/>
      <c r="P187" s="219"/>
      <c r="Q187" s="219"/>
      <c r="R187" s="219"/>
      <c r="S187" s="219"/>
      <c r="T187" s="220"/>
      <c r="AT187" s="221" t="s">
        <v>210</v>
      </c>
      <c r="AU187" s="221" t="s">
        <v>86</v>
      </c>
      <c r="AV187" s="14" t="s">
        <v>86</v>
      </c>
      <c r="AW187" s="14" t="s">
        <v>37</v>
      </c>
      <c r="AX187" s="14" t="s">
        <v>84</v>
      </c>
      <c r="AY187" s="221" t="s">
        <v>197</v>
      </c>
    </row>
    <row r="188" spans="1:65" s="2" customFormat="1" ht="21.75" customHeight="1">
      <c r="A188" s="37"/>
      <c r="B188" s="38"/>
      <c r="C188" s="181" t="s">
        <v>337</v>
      </c>
      <c r="D188" s="181" t="s">
        <v>199</v>
      </c>
      <c r="E188" s="182" t="s">
        <v>338</v>
      </c>
      <c r="F188" s="183" t="s">
        <v>339</v>
      </c>
      <c r="G188" s="184" t="s">
        <v>323</v>
      </c>
      <c r="H188" s="185">
        <v>146.14599999999999</v>
      </c>
      <c r="I188" s="186"/>
      <c r="J188" s="187">
        <f>ROUND(I188*H188,2)</f>
        <v>0</v>
      </c>
      <c r="K188" s="183" t="s">
        <v>203</v>
      </c>
      <c r="L188" s="42"/>
      <c r="M188" s="188" t="s">
        <v>19</v>
      </c>
      <c r="N188" s="189" t="s">
        <v>48</v>
      </c>
      <c r="O188" s="67"/>
      <c r="P188" s="190">
        <f>O188*H188</f>
        <v>0</v>
      </c>
      <c r="Q188" s="190">
        <v>0</v>
      </c>
      <c r="R188" s="190">
        <f>Q188*H188</f>
        <v>0</v>
      </c>
      <c r="S188" s="190">
        <v>0</v>
      </c>
      <c r="T188" s="191">
        <f>S188*H188</f>
        <v>0</v>
      </c>
      <c r="U188" s="37"/>
      <c r="V188" s="37"/>
      <c r="W188" s="37"/>
      <c r="X188" s="37"/>
      <c r="Y188" s="37"/>
      <c r="Z188" s="37"/>
      <c r="AA188" s="37"/>
      <c r="AB188" s="37"/>
      <c r="AC188" s="37"/>
      <c r="AD188" s="37"/>
      <c r="AE188" s="37"/>
      <c r="AR188" s="192" t="s">
        <v>204</v>
      </c>
      <c r="AT188" s="192" t="s">
        <v>199</v>
      </c>
      <c r="AU188" s="192" t="s">
        <v>86</v>
      </c>
      <c r="AY188" s="20" t="s">
        <v>197</v>
      </c>
      <c r="BE188" s="193">
        <f>IF(N188="základní",J188,0)</f>
        <v>0</v>
      </c>
      <c r="BF188" s="193">
        <f>IF(N188="snížená",J188,0)</f>
        <v>0</v>
      </c>
      <c r="BG188" s="193">
        <f>IF(N188="zákl. přenesená",J188,0)</f>
        <v>0</v>
      </c>
      <c r="BH188" s="193">
        <f>IF(N188="sníž. přenesená",J188,0)</f>
        <v>0</v>
      </c>
      <c r="BI188" s="193">
        <f>IF(N188="nulová",J188,0)</f>
        <v>0</v>
      </c>
      <c r="BJ188" s="20" t="s">
        <v>84</v>
      </c>
      <c r="BK188" s="193">
        <f>ROUND(I188*H188,2)</f>
        <v>0</v>
      </c>
      <c r="BL188" s="20" t="s">
        <v>204</v>
      </c>
      <c r="BM188" s="192" t="s">
        <v>340</v>
      </c>
    </row>
    <row r="189" spans="1:65" s="2" customFormat="1" ht="19.5">
      <c r="A189" s="37"/>
      <c r="B189" s="38"/>
      <c r="C189" s="39"/>
      <c r="D189" s="194" t="s">
        <v>206</v>
      </c>
      <c r="E189" s="39"/>
      <c r="F189" s="195" t="s">
        <v>341</v>
      </c>
      <c r="G189" s="39"/>
      <c r="H189" s="39"/>
      <c r="I189" s="196"/>
      <c r="J189" s="39"/>
      <c r="K189" s="39"/>
      <c r="L189" s="42"/>
      <c r="M189" s="197"/>
      <c r="N189" s="198"/>
      <c r="O189" s="67"/>
      <c r="P189" s="67"/>
      <c r="Q189" s="67"/>
      <c r="R189" s="67"/>
      <c r="S189" s="67"/>
      <c r="T189" s="68"/>
      <c r="U189" s="37"/>
      <c r="V189" s="37"/>
      <c r="W189" s="37"/>
      <c r="X189" s="37"/>
      <c r="Y189" s="37"/>
      <c r="Z189" s="37"/>
      <c r="AA189" s="37"/>
      <c r="AB189" s="37"/>
      <c r="AC189" s="37"/>
      <c r="AD189" s="37"/>
      <c r="AE189" s="37"/>
      <c r="AT189" s="20" t="s">
        <v>206</v>
      </c>
      <c r="AU189" s="20" t="s">
        <v>86</v>
      </c>
    </row>
    <row r="190" spans="1:65" s="2" customFormat="1" ht="11.25">
      <c r="A190" s="37"/>
      <c r="B190" s="38"/>
      <c r="C190" s="39"/>
      <c r="D190" s="199" t="s">
        <v>208</v>
      </c>
      <c r="E190" s="39"/>
      <c r="F190" s="200" t="s">
        <v>342</v>
      </c>
      <c r="G190" s="39"/>
      <c r="H190" s="39"/>
      <c r="I190" s="196"/>
      <c r="J190" s="39"/>
      <c r="K190" s="39"/>
      <c r="L190" s="42"/>
      <c r="M190" s="197"/>
      <c r="N190" s="198"/>
      <c r="O190" s="67"/>
      <c r="P190" s="67"/>
      <c r="Q190" s="67"/>
      <c r="R190" s="67"/>
      <c r="S190" s="67"/>
      <c r="T190" s="68"/>
      <c r="U190" s="37"/>
      <c r="V190" s="37"/>
      <c r="W190" s="37"/>
      <c r="X190" s="37"/>
      <c r="Y190" s="37"/>
      <c r="Z190" s="37"/>
      <c r="AA190" s="37"/>
      <c r="AB190" s="37"/>
      <c r="AC190" s="37"/>
      <c r="AD190" s="37"/>
      <c r="AE190" s="37"/>
      <c r="AT190" s="20" t="s">
        <v>208</v>
      </c>
      <c r="AU190" s="20" t="s">
        <v>86</v>
      </c>
    </row>
    <row r="191" spans="1:65" s="13" customFormat="1" ht="11.25">
      <c r="B191" s="201"/>
      <c r="C191" s="202"/>
      <c r="D191" s="194" t="s">
        <v>210</v>
      </c>
      <c r="E191" s="203" t="s">
        <v>19</v>
      </c>
      <c r="F191" s="204" t="s">
        <v>343</v>
      </c>
      <c r="G191" s="202"/>
      <c r="H191" s="203" t="s">
        <v>19</v>
      </c>
      <c r="I191" s="205"/>
      <c r="J191" s="202"/>
      <c r="K191" s="202"/>
      <c r="L191" s="206"/>
      <c r="M191" s="207"/>
      <c r="N191" s="208"/>
      <c r="O191" s="208"/>
      <c r="P191" s="208"/>
      <c r="Q191" s="208"/>
      <c r="R191" s="208"/>
      <c r="S191" s="208"/>
      <c r="T191" s="209"/>
      <c r="AT191" s="210" t="s">
        <v>210</v>
      </c>
      <c r="AU191" s="210" t="s">
        <v>86</v>
      </c>
      <c r="AV191" s="13" t="s">
        <v>84</v>
      </c>
      <c r="AW191" s="13" t="s">
        <v>37</v>
      </c>
      <c r="AX191" s="13" t="s">
        <v>77</v>
      </c>
      <c r="AY191" s="210" t="s">
        <v>197</v>
      </c>
    </row>
    <row r="192" spans="1:65" s="14" customFormat="1" ht="11.25">
      <c r="B192" s="211"/>
      <c r="C192" s="212"/>
      <c r="D192" s="194" t="s">
        <v>210</v>
      </c>
      <c r="E192" s="213" t="s">
        <v>19</v>
      </c>
      <c r="F192" s="214" t="s">
        <v>344</v>
      </c>
      <c r="G192" s="212"/>
      <c r="H192" s="215">
        <v>89.331999999999994</v>
      </c>
      <c r="I192" s="216"/>
      <c r="J192" s="212"/>
      <c r="K192" s="212"/>
      <c r="L192" s="217"/>
      <c r="M192" s="218"/>
      <c r="N192" s="219"/>
      <c r="O192" s="219"/>
      <c r="P192" s="219"/>
      <c r="Q192" s="219"/>
      <c r="R192" s="219"/>
      <c r="S192" s="219"/>
      <c r="T192" s="220"/>
      <c r="AT192" s="221" t="s">
        <v>210</v>
      </c>
      <c r="AU192" s="221" t="s">
        <v>86</v>
      </c>
      <c r="AV192" s="14" t="s">
        <v>86</v>
      </c>
      <c r="AW192" s="14" t="s">
        <v>37</v>
      </c>
      <c r="AX192" s="14" t="s">
        <v>77</v>
      </c>
      <c r="AY192" s="221" t="s">
        <v>197</v>
      </c>
    </row>
    <row r="193" spans="1:65" s="14" customFormat="1" ht="11.25">
      <c r="B193" s="211"/>
      <c r="C193" s="212"/>
      <c r="D193" s="194" t="s">
        <v>210</v>
      </c>
      <c r="E193" s="213" t="s">
        <v>19</v>
      </c>
      <c r="F193" s="214" t="s">
        <v>345</v>
      </c>
      <c r="G193" s="212"/>
      <c r="H193" s="215">
        <v>53.902999999999999</v>
      </c>
      <c r="I193" s="216"/>
      <c r="J193" s="212"/>
      <c r="K193" s="212"/>
      <c r="L193" s="217"/>
      <c r="M193" s="218"/>
      <c r="N193" s="219"/>
      <c r="O193" s="219"/>
      <c r="P193" s="219"/>
      <c r="Q193" s="219"/>
      <c r="R193" s="219"/>
      <c r="S193" s="219"/>
      <c r="T193" s="220"/>
      <c r="AT193" s="221" t="s">
        <v>210</v>
      </c>
      <c r="AU193" s="221" t="s">
        <v>86</v>
      </c>
      <c r="AV193" s="14" t="s">
        <v>86</v>
      </c>
      <c r="AW193" s="14" t="s">
        <v>37</v>
      </c>
      <c r="AX193" s="14" t="s">
        <v>77</v>
      </c>
      <c r="AY193" s="221" t="s">
        <v>197</v>
      </c>
    </row>
    <row r="194" spans="1:65" s="14" customFormat="1" ht="22.5">
      <c r="B194" s="211"/>
      <c r="C194" s="212"/>
      <c r="D194" s="194" t="s">
        <v>210</v>
      </c>
      <c r="E194" s="213" t="s">
        <v>19</v>
      </c>
      <c r="F194" s="214" t="s">
        <v>346</v>
      </c>
      <c r="G194" s="212"/>
      <c r="H194" s="215">
        <v>2.911</v>
      </c>
      <c r="I194" s="216"/>
      <c r="J194" s="212"/>
      <c r="K194" s="212"/>
      <c r="L194" s="217"/>
      <c r="M194" s="218"/>
      <c r="N194" s="219"/>
      <c r="O194" s="219"/>
      <c r="P194" s="219"/>
      <c r="Q194" s="219"/>
      <c r="R194" s="219"/>
      <c r="S194" s="219"/>
      <c r="T194" s="220"/>
      <c r="AT194" s="221" t="s">
        <v>210</v>
      </c>
      <c r="AU194" s="221" t="s">
        <v>86</v>
      </c>
      <c r="AV194" s="14" t="s">
        <v>86</v>
      </c>
      <c r="AW194" s="14" t="s">
        <v>37</v>
      </c>
      <c r="AX194" s="14" t="s">
        <v>77</v>
      </c>
      <c r="AY194" s="221" t="s">
        <v>197</v>
      </c>
    </row>
    <row r="195" spans="1:65" s="15" customFormat="1" ht="11.25">
      <c r="B195" s="223"/>
      <c r="C195" s="224"/>
      <c r="D195" s="194" t="s">
        <v>210</v>
      </c>
      <c r="E195" s="225" t="s">
        <v>19</v>
      </c>
      <c r="F195" s="226" t="s">
        <v>295</v>
      </c>
      <c r="G195" s="224"/>
      <c r="H195" s="227">
        <v>146.14599999999999</v>
      </c>
      <c r="I195" s="228"/>
      <c r="J195" s="224"/>
      <c r="K195" s="224"/>
      <c r="L195" s="229"/>
      <c r="M195" s="230"/>
      <c r="N195" s="231"/>
      <c r="O195" s="231"/>
      <c r="P195" s="231"/>
      <c r="Q195" s="231"/>
      <c r="R195" s="231"/>
      <c r="S195" s="231"/>
      <c r="T195" s="232"/>
      <c r="AT195" s="233" t="s">
        <v>210</v>
      </c>
      <c r="AU195" s="233" t="s">
        <v>86</v>
      </c>
      <c r="AV195" s="15" t="s">
        <v>204</v>
      </c>
      <c r="AW195" s="15" t="s">
        <v>37</v>
      </c>
      <c r="AX195" s="15" t="s">
        <v>84</v>
      </c>
      <c r="AY195" s="233" t="s">
        <v>197</v>
      </c>
    </row>
    <row r="196" spans="1:65" s="2" customFormat="1" ht="24.2" customHeight="1">
      <c r="A196" s="37"/>
      <c r="B196" s="38"/>
      <c r="C196" s="181" t="s">
        <v>347</v>
      </c>
      <c r="D196" s="181" t="s">
        <v>199</v>
      </c>
      <c r="E196" s="182" t="s">
        <v>348</v>
      </c>
      <c r="F196" s="183" t="s">
        <v>349</v>
      </c>
      <c r="G196" s="184" t="s">
        <v>323</v>
      </c>
      <c r="H196" s="185">
        <v>143.23500000000001</v>
      </c>
      <c r="I196" s="186"/>
      <c r="J196" s="187">
        <f>ROUND(I196*H196,2)</f>
        <v>0</v>
      </c>
      <c r="K196" s="183" t="s">
        <v>203</v>
      </c>
      <c r="L196" s="42"/>
      <c r="M196" s="188" t="s">
        <v>19</v>
      </c>
      <c r="N196" s="189" t="s">
        <v>48</v>
      </c>
      <c r="O196" s="67"/>
      <c r="P196" s="190">
        <f>O196*H196</f>
        <v>0</v>
      </c>
      <c r="Q196" s="190">
        <v>0</v>
      </c>
      <c r="R196" s="190">
        <f>Q196*H196</f>
        <v>0</v>
      </c>
      <c r="S196" s="190">
        <v>0</v>
      </c>
      <c r="T196" s="191">
        <f>S196*H196</f>
        <v>0</v>
      </c>
      <c r="U196" s="37"/>
      <c r="V196" s="37"/>
      <c r="W196" s="37"/>
      <c r="X196" s="37"/>
      <c r="Y196" s="37"/>
      <c r="Z196" s="37"/>
      <c r="AA196" s="37"/>
      <c r="AB196" s="37"/>
      <c r="AC196" s="37"/>
      <c r="AD196" s="37"/>
      <c r="AE196" s="37"/>
      <c r="AR196" s="192" t="s">
        <v>204</v>
      </c>
      <c r="AT196" s="192" t="s">
        <v>199</v>
      </c>
      <c r="AU196" s="192" t="s">
        <v>86</v>
      </c>
      <c r="AY196" s="20" t="s">
        <v>197</v>
      </c>
      <c r="BE196" s="193">
        <f>IF(N196="základní",J196,0)</f>
        <v>0</v>
      </c>
      <c r="BF196" s="193">
        <f>IF(N196="snížená",J196,0)</f>
        <v>0</v>
      </c>
      <c r="BG196" s="193">
        <f>IF(N196="zákl. přenesená",J196,0)</f>
        <v>0</v>
      </c>
      <c r="BH196" s="193">
        <f>IF(N196="sníž. přenesená",J196,0)</f>
        <v>0</v>
      </c>
      <c r="BI196" s="193">
        <f>IF(N196="nulová",J196,0)</f>
        <v>0</v>
      </c>
      <c r="BJ196" s="20" t="s">
        <v>84</v>
      </c>
      <c r="BK196" s="193">
        <f>ROUND(I196*H196,2)</f>
        <v>0</v>
      </c>
      <c r="BL196" s="20" t="s">
        <v>204</v>
      </c>
      <c r="BM196" s="192" t="s">
        <v>350</v>
      </c>
    </row>
    <row r="197" spans="1:65" s="2" customFormat="1" ht="29.25">
      <c r="A197" s="37"/>
      <c r="B197" s="38"/>
      <c r="C197" s="39"/>
      <c r="D197" s="194" t="s">
        <v>206</v>
      </c>
      <c r="E197" s="39"/>
      <c r="F197" s="195" t="s">
        <v>351</v>
      </c>
      <c r="G197" s="39"/>
      <c r="H197" s="39"/>
      <c r="I197" s="196"/>
      <c r="J197" s="39"/>
      <c r="K197" s="39"/>
      <c r="L197" s="42"/>
      <c r="M197" s="197"/>
      <c r="N197" s="198"/>
      <c r="O197" s="67"/>
      <c r="P197" s="67"/>
      <c r="Q197" s="67"/>
      <c r="R197" s="67"/>
      <c r="S197" s="67"/>
      <c r="T197" s="68"/>
      <c r="U197" s="37"/>
      <c r="V197" s="37"/>
      <c r="W197" s="37"/>
      <c r="X197" s="37"/>
      <c r="Y197" s="37"/>
      <c r="Z197" s="37"/>
      <c r="AA197" s="37"/>
      <c r="AB197" s="37"/>
      <c r="AC197" s="37"/>
      <c r="AD197" s="37"/>
      <c r="AE197" s="37"/>
      <c r="AT197" s="20" t="s">
        <v>206</v>
      </c>
      <c r="AU197" s="20" t="s">
        <v>86</v>
      </c>
    </row>
    <row r="198" spans="1:65" s="2" customFormat="1" ht="11.25">
      <c r="A198" s="37"/>
      <c r="B198" s="38"/>
      <c r="C198" s="39"/>
      <c r="D198" s="199" t="s">
        <v>208</v>
      </c>
      <c r="E198" s="39"/>
      <c r="F198" s="200" t="s">
        <v>352</v>
      </c>
      <c r="G198" s="39"/>
      <c r="H198" s="39"/>
      <c r="I198" s="196"/>
      <c r="J198" s="39"/>
      <c r="K198" s="39"/>
      <c r="L198" s="42"/>
      <c r="M198" s="197"/>
      <c r="N198" s="198"/>
      <c r="O198" s="67"/>
      <c r="P198" s="67"/>
      <c r="Q198" s="67"/>
      <c r="R198" s="67"/>
      <c r="S198" s="67"/>
      <c r="T198" s="68"/>
      <c r="U198" s="37"/>
      <c r="V198" s="37"/>
      <c r="W198" s="37"/>
      <c r="X198" s="37"/>
      <c r="Y198" s="37"/>
      <c r="Z198" s="37"/>
      <c r="AA198" s="37"/>
      <c r="AB198" s="37"/>
      <c r="AC198" s="37"/>
      <c r="AD198" s="37"/>
      <c r="AE198" s="37"/>
      <c r="AT198" s="20" t="s">
        <v>208</v>
      </c>
      <c r="AU198" s="20" t="s">
        <v>86</v>
      </c>
    </row>
    <row r="199" spans="1:65" s="13" customFormat="1" ht="22.5">
      <c r="B199" s="201"/>
      <c r="C199" s="202"/>
      <c r="D199" s="194" t="s">
        <v>210</v>
      </c>
      <c r="E199" s="203" t="s">
        <v>19</v>
      </c>
      <c r="F199" s="204" t="s">
        <v>353</v>
      </c>
      <c r="G199" s="202"/>
      <c r="H199" s="203" t="s">
        <v>19</v>
      </c>
      <c r="I199" s="205"/>
      <c r="J199" s="202"/>
      <c r="K199" s="202"/>
      <c r="L199" s="206"/>
      <c r="M199" s="207"/>
      <c r="N199" s="208"/>
      <c r="O199" s="208"/>
      <c r="P199" s="208"/>
      <c r="Q199" s="208"/>
      <c r="R199" s="208"/>
      <c r="S199" s="208"/>
      <c r="T199" s="209"/>
      <c r="AT199" s="210" t="s">
        <v>210</v>
      </c>
      <c r="AU199" s="210" t="s">
        <v>86</v>
      </c>
      <c r="AV199" s="13" t="s">
        <v>84</v>
      </c>
      <c r="AW199" s="13" t="s">
        <v>37</v>
      </c>
      <c r="AX199" s="13" t="s">
        <v>77</v>
      </c>
      <c r="AY199" s="210" t="s">
        <v>197</v>
      </c>
    </row>
    <row r="200" spans="1:65" s="13" customFormat="1" ht="11.25">
      <c r="B200" s="201"/>
      <c r="C200" s="202"/>
      <c r="D200" s="194" t="s">
        <v>210</v>
      </c>
      <c r="E200" s="203" t="s">
        <v>19</v>
      </c>
      <c r="F200" s="204" t="s">
        <v>354</v>
      </c>
      <c r="G200" s="202"/>
      <c r="H200" s="203" t="s">
        <v>19</v>
      </c>
      <c r="I200" s="205"/>
      <c r="J200" s="202"/>
      <c r="K200" s="202"/>
      <c r="L200" s="206"/>
      <c r="M200" s="207"/>
      <c r="N200" s="208"/>
      <c r="O200" s="208"/>
      <c r="P200" s="208"/>
      <c r="Q200" s="208"/>
      <c r="R200" s="208"/>
      <c r="S200" s="208"/>
      <c r="T200" s="209"/>
      <c r="AT200" s="210" t="s">
        <v>210</v>
      </c>
      <c r="AU200" s="210" t="s">
        <v>86</v>
      </c>
      <c r="AV200" s="13" t="s">
        <v>84</v>
      </c>
      <c r="AW200" s="13" t="s">
        <v>37</v>
      </c>
      <c r="AX200" s="13" t="s">
        <v>77</v>
      </c>
      <c r="AY200" s="210" t="s">
        <v>197</v>
      </c>
    </row>
    <row r="201" spans="1:65" s="14" customFormat="1" ht="11.25">
      <c r="B201" s="211"/>
      <c r="C201" s="212"/>
      <c r="D201" s="194" t="s">
        <v>210</v>
      </c>
      <c r="E201" s="213" t="s">
        <v>19</v>
      </c>
      <c r="F201" s="214" t="s">
        <v>355</v>
      </c>
      <c r="G201" s="212"/>
      <c r="H201" s="215">
        <v>143.23500000000001</v>
      </c>
      <c r="I201" s="216"/>
      <c r="J201" s="212"/>
      <c r="K201" s="212"/>
      <c r="L201" s="217"/>
      <c r="M201" s="218"/>
      <c r="N201" s="219"/>
      <c r="O201" s="219"/>
      <c r="P201" s="219"/>
      <c r="Q201" s="219"/>
      <c r="R201" s="219"/>
      <c r="S201" s="219"/>
      <c r="T201" s="220"/>
      <c r="AT201" s="221" t="s">
        <v>210</v>
      </c>
      <c r="AU201" s="221" t="s">
        <v>86</v>
      </c>
      <c r="AV201" s="14" t="s">
        <v>86</v>
      </c>
      <c r="AW201" s="14" t="s">
        <v>37</v>
      </c>
      <c r="AX201" s="14" t="s">
        <v>84</v>
      </c>
      <c r="AY201" s="221" t="s">
        <v>197</v>
      </c>
    </row>
    <row r="202" spans="1:65" s="2" customFormat="1" ht="24.2" customHeight="1">
      <c r="A202" s="37"/>
      <c r="B202" s="38"/>
      <c r="C202" s="181" t="s">
        <v>356</v>
      </c>
      <c r="D202" s="181" t="s">
        <v>199</v>
      </c>
      <c r="E202" s="182" t="s">
        <v>357</v>
      </c>
      <c r="F202" s="183" t="s">
        <v>358</v>
      </c>
      <c r="G202" s="184" t="s">
        <v>323</v>
      </c>
      <c r="H202" s="185">
        <v>146.428</v>
      </c>
      <c r="I202" s="186"/>
      <c r="J202" s="187">
        <f>ROUND(I202*H202,2)</f>
        <v>0</v>
      </c>
      <c r="K202" s="183" t="s">
        <v>203</v>
      </c>
      <c r="L202" s="42"/>
      <c r="M202" s="188" t="s">
        <v>19</v>
      </c>
      <c r="N202" s="189" t="s">
        <v>48</v>
      </c>
      <c r="O202" s="67"/>
      <c r="P202" s="190">
        <f>O202*H202</f>
        <v>0</v>
      </c>
      <c r="Q202" s="190">
        <v>0</v>
      </c>
      <c r="R202" s="190">
        <f>Q202*H202</f>
        <v>0</v>
      </c>
      <c r="S202" s="190">
        <v>0</v>
      </c>
      <c r="T202" s="191">
        <f>S202*H202</f>
        <v>0</v>
      </c>
      <c r="U202" s="37"/>
      <c r="V202" s="37"/>
      <c r="W202" s="37"/>
      <c r="X202" s="37"/>
      <c r="Y202" s="37"/>
      <c r="Z202" s="37"/>
      <c r="AA202" s="37"/>
      <c r="AB202" s="37"/>
      <c r="AC202" s="37"/>
      <c r="AD202" s="37"/>
      <c r="AE202" s="37"/>
      <c r="AR202" s="192" t="s">
        <v>204</v>
      </c>
      <c r="AT202" s="192" t="s">
        <v>199</v>
      </c>
      <c r="AU202" s="192" t="s">
        <v>86</v>
      </c>
      <c r="AY202" s="20" t="s">
        <v>197</v>
      </c>
      <c r="BE202" s="193">
        <f>IF(N202="základní",J202,0)</f>
        <v>0</v>
      </c>
      <c r="BF202" s="193">
        <f>IF(N202="snížená",J202,0)</f>
        <v>0</v>
      </c>
      <c r="BG202" s="193">
        <f>IF(N202="zákl. přenesená",J202,0)</f>
        <v>0</v>
      </c>
      <c r="BH202" s="193">
        <f>IF(N202="sníž. přenesená",J202,0)</f>
        <v>0</v>
      </c>
      <c r="BI202" s="193">
        <f>IF(N202="nulová",J202,0)</f>
        <v>0</v>
      </c>
      <c r="BJ202" s="20" t="s">
        <v>84</v>
      </c>
      <c r="BK202" s="193">
        <f>ROUND(I202*H202,2)</f>
        <v>0</v>
      </c>
      <c r="BL202" s="20" t="s">
        <v>204</v>
      </c>
      <c r="BM202" s="192" t="s">
        <v>359</v>
      </c>
    </row>
    <row r="203" spans="1:65" s="2" customFormat="1" ht="11.25">
      <c r="A203" s="37"/>
      <c r="B203" s="38"/>
      <c r="C203" s="39"/>
      <c r="D203" s="194" t="s">
        <v>206</v>
      </c>
      <c r="E203" s="39"/>
      <c r="F203" s="195" t="s">
        <v>360</v>
      </c>
      <c r="G203" s="39"/>
      <c r="H203" s="39"/>
      <c r="I203" s="196"/>
      <c r="J203" s="39"/>
      <c r="K203" s="39"/>
      <c r="L203" s="42"/>
      <c r="M203" s="197"/>
      <c r="N203" s="198"/>
      <c r="O203" s="67"/>
      <c r="P203" s="67"/>
      <c r="Q203" s="67"/>
      <c r="R203" s="67"/>
      <c r="S203" s="67"/>
      <c r="T203" s="68"/>
      <c r="U203" s="37"/>
      <c r="V203" s="37"/>
      <c r="W203" s="37"/>
      <c r="X203" s="37"/>
      <c r="Y203" s="37"/>
      <c r="Z203" s="37"/>
      <c r="AA203" s="37"/>
      <c r="AB203" s="37"/>
      <c r="AC203" s="37"/>
      <c r="AD203" s="37"/>
      <c r="AE203" s="37"/>
      <c r="AT203" s="20" t="s">
        <v>206</v>
      </c>
      <c r="AU203" s="20" t="s">
        <v>86</v>
      </c>
    </row>
    <row r="204" spans="1:65" s="2" customFormat="1" ht="11.25">
      <c r="A204" s="37"/>
      <c r="B204" s="38"/>
      <c r="C204" s="39"/>
      <c r="D204" s="199" t="s">
        <v>208</v>
      </c>
      <c r="E204" s="39"/>
      <c r="F204" s="200" t="s">
        <v>361</v>
      </c>
      <c r="G204" s="39"/>
      <c r="H204" s="39"/>
      <c r="I204" s="196"/>
      <c r="J204" s="39"/>
      <c r="K204" s="39"/>
      <c r="L204" s="42"/>
      <c r="M204" s="197"/>
      <c r="N204" s="198"/>
      <c r="O204" s="67"/>
      <c r="P204" s="67"/>
      <c r="Q204" s="67"/>
      <c r="R204" s="67"/>
      <c r="S204" s="67"/>
      <c r="T204" s="68"/>
      <c r="U204" s="37"/>
      <c r="V204" s="37"/>
      <c r="W204" s="37"/>
      <c r="X204" s="37"/>
      <c r="Y204" s="37"/>
      <c r="Z204" s="37"/>
      <c r="AA204" s="37"/>
      <c r="AB204" s="37"/>
      <c r="AC204" s="37"/>
      <c r="AD204" s="37"/>
      <c r="AE204" s="37"/>
      <c r="AT204" s="20" t="s">
        <v>208</v>
      </c>
      <c r="AU204" s="20" t="s">
        <v>86</v>
      </c>
    </row>
    <row r="205" spans="1:65" s="2" customFormat="1" ht="37.9" customHeight="1">
      <c r="A205" s="37"/>
      <c r="B205" s="38"/>
      <c r="C205" s="181" t="s">
        <v>362</v>
      </c>
      <c r="D205" s="181" t="s">
        <v>199</v>
      </c>
      <c r="E205" s="182" t="s">
        <v>363</v>
      </c>
      <c r="F205" s="183" t="s">
        <v>364</v>
      </c>
      <c r="G205" s="184" t="s">
        <v>323</v>
      </c>
      <c r="H205" s="185">
        <v>89.331999999999994</v>
      </c>
      <c r="I205" s="186"/>
      <c r="J205" s="187">
        <f>ROUND(I205*H205,2)</f>
        <v>0</v>
      </c>
      <c r="K205" s="183" t="s">
        <v>203</v>
      </c>
      <c r="L205" s="42"/>
      <c r="M205" s="188" t="s">
        <v>19</v>
      </c>
      <c r="N205" s="189" t="s">
        <v>48</v>
      </c>
      <c r="O205" s="67"/>
      <c r="P205" s="190">
        <f>O205*H205</f>
        <v>0</v>
      </c>
      <c r="Q205" s="190">
        <v>0</v>
      </c>
      <c r="R205" s="190">
        <f>Q205*H205</f>
        <v>0</v>
      </c>
      <c r="S205" s="190">
        <v>0</v>
      </c>
      <c r="T205" s="191">
        <f>S205*H205</f>
        <v>0</v>
      </c>
      <c r="U205" s="37"/>
      <c r="V205" s="37"/>
      <c r="W205" s="37"/>
      <c r="X205" s="37"/>
      <c r="Y205" s="37"/>
      <c r="Z205" s="37"/>
      <c r="AA205" s="37"/>
      <c r="AB205" s="37"/>
      <c r="AC205" s="37"/>
      <c r="AD205" s="37"/>
      <c r="AE205" s="37"/>
      <c r="AR205" s="192" t="s">
        <v>204</v>
      </c>
      <c r="AT205" s="192" t="s">
        <v>199</v>
      </c>
      <c r="AU205" s="192" t="s">
        <v>86</v>
      </c>
      <c r="AY205" s="20" t="s">
        <v>197</v>
      </c>
      <c r="BE205" s="193">
        <f>IF(N205="základní",J205,0)</f>
        <v>0</v>
      </c>
      <c r="BF205" s="193">
        <f>IF(N205="snížená",J205,0)</f>
        <v>0</v>
      </c>
      <c r="BG205" s="193">
        <f>IF(N205="zákl. přenesená",J205,0)</f>
        <v>0</v>
      </c>
      <c r="BH205" s="193">
        <f>IF(N205="sníž. přenesená",J205,0)</f>
        <v>0</v>
      </c>
      <c r="BI205" s="193">
        <f>IF(N205="nulová",J205,0)</f>
        <v>0</v>
      </c>
      <c r="BJ205" s="20" t="s">
        <v>84</v>
      </c>
      <c r="BK205" s="193">
        <f>ROUND(I205*H205,2)</f>
        <v>0</v>
      </c>
      <c r="BL205" s="20" t="s">
        <v>204</v>
      </c>
      <c r="BM205" s="192" t="s">
        <v>365</v>
      </c>
    </row>
    <row r="206" spans="1:65" s="2" customFormat="1" ht="29.25">
      <c r="A206" s="37"/>
      <c r="B206" s="38"/>
      <c r="C206" s="39"/>
      <c r="D206" s="194" t="s">
        <v>206</v>
      </c>
      <c r="E206" s="39"/>
      <c r="F206" s="195" t="s">
        <v>366</v>
      </c>
      <c r="G206" s="39"/>
      <c r="H206" s="39"/>
      <c r="I206" s="196"/>
      <c r="J206" s="39"/>
      <c r="K206" s="39"/>
      <c r="L206" s="42"/>
      <c r="M206" s="197"/>
      <c r="N206" s="198"/>
      <c r="O206" s="67"/>
      <c r="P206" s="67"/>
      <c r="Q206" s="67"/>
      <c r="R206" s="67"/>
      <c r="S206" s="67"/>
      <c r="T206" s="68"/>
      <c r="U206" s="37"/>
      <c r="V206" s="37"/>
      <c r="W206" s="37"/>
      <c r="X206" s="37"/>
      <c r="Y206" s="37"/>
      <c r="Z206" s="37"/>
      <c r="AA206" s="37"/>
      <c r="AB206" s="37"/>
      <c r="AC206" s="37"/>
      <c r="AD206" s="37"/>
      <c r="AE206" s="37"/>
      <c r="AT206" s="20" t="s">
        <v>206</v>
      </c>
      <c r="AU206" s="20" t="s">
        <v>86</v>
      </c>
    </row>
    <row r="207" spans="1:65" s="2" customFormat="1" ht="11.25">
      <c r="A207" s="37"/>
      <c r="B207" s="38"/>
      <c r="C207" s="39"/>
      <c r="D207" s="199" t="s">
        <v>208</v>
      </c>
      <c r="E207" s="39"/>
      <c r="F207" s="200" t="s">
        <v>367</v>
      </c>
      <c r="G207" s="39"/>
      <c r="H207" s="39"/>
      <c r="I207" s="196"/>
      <c r="J207" s="39"/>
      <c r="K207" s="39"/>
      <c r="L207" s="42"/>
      <c r="M207" s="197"/>
      <c r="N207" s="198"/>
      <c r="O207" s="67"/>
      <c r="P207" s="67"/>
      <c r="Q207" s="67"/>
      <c r="R207" s="67"/>
      <c r="S207" s="67"/>
      <c r="T207" s="68"/>
      <c r="U207" s="37"/>
      <c r="V207" s="37"/>
      <c r="W207" s="37"/>
      <c r="X207" s="37"/>
      <c r="Y207" s="37"/>
      <c r="Z207" s="37"/>
      <c r="AA207" s="37"/>
      <c r="AB207" s="37"/>
      <c r="AC207" s="37"/>
      <c r="AD207" s="37"/>
      <c r="AE207" s="37"/>
      <c r="AT207" s="20" t="s">
        <v>208</v>
      </c>
      <c r="AU207" s="20" t="s">
        <v>86</v>
      </c>
    </row>
    <row r="208" spans="1:65" s="14" customFormat="1" ht="11.25">
      <c r="B208" s="211"/>
      <c r="C208" s="212"/>
      <c r="D208" s="194" t="s">
        <v>210</v>
      </c>
      <c r="E208" s="213" t="s">
        <v>19</v>
      </c>
      <c r="F208" s="214" t="s">
        <v>344</v>
      </c>
      <c r="G208" s="212"/>
      <c r="H208" s="215">
        <v>89.331999999999994</v>
      </c>
      <c r="I208" s="216"/>
      <c r="J208" s="212"/>
      <c r="K208" s="212"/>
      <c r="L208" s="217"/>
      <c r="M208" s="218"/>
      <c r="N208" s="219"/>
      <c r="O208" s="219"/>
      <c r="P208" s="219"/>
      <c r="Q208" s="219"/>
      <c r="R208" s="219"/>
      <c r="S208" s="219"/>
      <c r="T208" s="220"/>
      <c r="AT208" s="221" t="s">
        <v>210</v>
      </c>
      <c r="AU208" s="221" t="s">
        <v>86</v>
      </c>
      <c r="AV208" s="14" t="s">
        <v>86</v>
      </c>
      <c r="AW208" s="14" t="s">
        <v>37</v>
      </c>
      <c r="AX208" s="14" t="s">
        <v>84</v>
      </c>
      <c r="AY208" s="221" t="s">
        <v>197</v>
      </c>
    </row>
    <row r="209" spans="1:65" s="2" customFormat="1" ht="44.25" customHeight="1">
      <c r="A209" s="37"/>
      <c r="B209" s="38"/>
      <c r="C209" s="181" t="s">
        <v>7</v>
      </c>
      <c r="D209" s="181" t="s">
        <v>199</v>
      </c>
      <c r="E209" s="182" t="s">
        <v>368</v>
      </c>
      <c r="F209" s="183" t="s">
        <v>369</v>
      </c>
      <c r="G209" s="184" t="s">
        <v>323</v>
      </c>
      <c r="H209" s="185">
        <v>0.495</v>
      </c>
      <c r="I209" s="186"/>
      <c r="J209" s="187">
        <f>ROUND(I209*H209,2)</f>
        <v>0</v>
      </c>
      <c r="K209" s="183" t="s">
        <v>203</v>
      </c>
      <c r="L209" s="42"/>
      <c r="M209" s="188" t="s">
        <v>19</v>
      </c>
      <c r="N209" s="189" t="s">
        <v>48</v>
      </c>
      <c r="O209" s="67"/>
      <c r="P209" s="190">
        <f>O209*H209</f>
        <v>0</v>
      </c>
      <c r="Q209" s="190">
        <v>0</v>
      </c>
      <c r="R209" s="190">
        <f>Q209*H209</f>
        <v>0</v>
      </c>
      <c r="S209" s="190">
        <v>0</v>
      </c>
      <c r="T209" s="191">
        <f>S209*H209</f>
        <v>0</v>
      </c>
      <c r="U209" s="37"/>
      <c r="V209" s="37"/>
      <c r="W209" s="37"/>
      <c r="X209" s="37"/>
      <c r="Y209" s="37"/>
      <c r="Z209" s="37"/>
      <c r="AA209" s="37"/>
      <c r="AB209" s="37"/>
      <c r="AC209" s="37"/>
      <c r="AD209" s="37"/>
      <c r="AE209" s="37"/>
      <c r="AR209" s="192" t="s">
        <v>204</v>
      </c>
      <c r="AT209" s="192" t="s">
        <v>199</v>
      </c>
      <c r="AU209" s="192" t="s">
        <v>86</v>
      </c>
      <c r="AY209" s="20" t="s">
        <v>197</v>
      </c>
      <c r="BE209" s="193">
        <f>IF(N209="základní",J209,0)</f>
        <v>0</v>
      </c>
      <c r="BF209" s="193">
        <f>IF(N209="snížená",J209,0)</f>
        <v>0</v>
      </c>
      <c r="BG209" s="193">
        <f>IF(N209="zákl. přenesená",J209,0)</f>
        <v>0</v>
      </c>
      <c r="BH209" s="193">
        <f>IF(N209="sníž. přenesená",J209,0)</f>
        <v>0</v>
      </c>
      <c r="BI209" s="193">
        <f>IF(N209="nulová",J209,0)</f>
        <v>0</v>
      </c>
      <c r="BJ209" s="20" t="s">
        <v>84</v>
      </c>
      <c r="BK209" s="193">
        <f>ROUND(I209*H209,2)</f>
        <v>0</v>
      </c>
      <c r="BL209" s="20" t="s">
        <v>204</v>
      </c>
      <c r="BM209" s="192" t="s">
        <v>370</v>
      </c>
    </row>
    <row r="210" spans="1:65" s="2" customFormat="1" ht="29.25">
      <c r="A210" s="37"/>
      <c r="B210" s="38"/>
      <c r="C210" s="39"/>
      <c r="D210" s="194" t="s">
        <v>206</v>
      </c>
      <c r="E210" s="39"/>
      <c r="F210" s="195" t="s">
        <v>371</v>
      </c>
      <c r="G210" s="39"/>
      <c r="H210" s="39"/>
      <c r="I210" s="196"/>
      <c r="J210" s="39"/>
      <c r="K210" s="39"/>
      <c r="L210" s="42"/>
      <c r="M210" s="197"/>
      <c r="N210" s="198"/>
      <c r="O210" s="67"/>
      <c r="P210" s="67"/>
      <c r="Q210" s="67"/>
      <c r="R210" s="67"/>
      <c r="S210" s="67"/>
      <c r="T210" s="68"/>
      <c r="U210" s="37"/>
      <c r="V210" s="37"/>
      <c r="W210" s="37"/>
      <c r="X210" s="37"/>
      <c r="Y210" s="37"/>
      <c r="Z210" s="37"/>
      <c r="AA210" s="37"/>
      <c r="AB210" s="37"/>
      <c r="AC210" s="37"/>
      <c r="AD210" s="37"/>
      <c r="AE210" s="37"/>
      <c r="AT210" s="20" t="s">
        <v>206</v>
      </c>
      <c r="AU210" s="20" t="s">
        <v>86</v>
      </c>
    </row>
    <row r="211" spans="1:65" s="2" customFormat="1" ht="11.25">
      <c r="A211" s="37"/>
      <c r="B211" s="38"/>
      <c r="C211" s="39"/>
      <c r="D211" s="199" t="s">
        <v>208</v>
      </c>
      <c r="E211" s="39"/>
      <c r="F211" s="200" t="s">
        <v>372</v>
      </c>
      <c r="G211" s="39"/>
      <c r="H211" s="39"/>
      <c r="I211" s="196"/>
      <c r="J211" s="39"/>
      <c r="K211" s="39"/>
      <c r="L211" s="42"/>
      <c r="M211" s="197"/>
      <c r="N211" s="198"/>
      <c r="O211" s="67"/>
      <c r="P211" s="67"/>
      <c r="Q211" s="67"/>
      <c r="R211" s="67"/>
      <c r="S211" s="67"/>
      <c r="T211" s="68"/>
      <c r="U211" s="37"/>
      <c r="V211" s="37"/>
      <c r="W211" s="37"/>
      <c r="X211" s="37"/>
      <c r="Y211" s="37"/>
      <c r="Z211" s="37"/>
      <c r="AA211" s="37"/>
      <c r="AB211" s="37"/>
      <c r="AC211" s="37"/>
      <c r="AD211" s="37"/>
      <c r="AE211" s="37"/>
      <c r="AT211" s="20" t="s">
        <v>208</v>
      </c>
      <c r="AU211" s="20" t="s">
        <v>86</v>
      </c>
    </row>
    <row r="212" spans="1:65" s="14" customFormat="1" ht="11.25">
      <c r="B212" s="211"/>
      <c r="C212" s="212"/>
      <c r="D212" s="194" t="s">
        <v>210</v>
      </c>
      <c r="E212" s="213" t="s">
        <v>19</v>
      </c>
      <c r="F212" s="214" t="s">
        <v>327</v>
      </c>
      <c r="G212" s="212"/>
      <c r="H212" s="215">
        <v>0.495</v>
      </c>
      <c r="I212" s="216"/>
      <c r="J212" s="212"/>
      <c r="K212" s="212"/>
      <c r="L212" s="217"/>
      <c r="M212" s="218"/>
      <c r="N212" s="219"/>
      <c r="O212" s="219"/>
      <c r="P212" s="219"/>
      <c r="Q212" s="219"/>
      <c r="R212" s="219"/>
      <c r="S212" s="219"/>
      <c r="T212" s="220"/>
      <c r="AT212" s="221" t="s">
        <v>210</v>
      </c>
      <c r="AU212" s="221" t="s">
        <v>86</v>
      </c>
      <c r="AV212" s="14" t="s">
        <v>86</v>
      </c>
      <c r="AW212" s="14" t="s">
        <v>37</v>
      </c>
      <c r="AX212" s="14" t="s">
        <v>84</v>
      </c>
      <c r="AY212" s="221" t="s">
        <v>197</v>
      </c>
    </row>
    <row r="213" spans="1:65" s="2" customFormat="1" ht="44.25" customHeight="1">
      <c r="A213" s="37"/>
      <c r="B213" s="38"/>
      <c r="C213" s="181" t="s">
        <v>373</v>
      </c>
      <c r="D213" s="181" t="s">
        <v>199</v>
      </c>
      <c r="E213" s="182" t="s">
        <v>374</v>
      </c>
      <c r="F213" s="183" t="s">
        <v>375</v>
      </c>
      <c r="G213" s="184" t="s">
        <v>323</v>
      </c>
      <c r="H213" s="185">
        <v>53.902999999999999</v>
      </c>
      <c r="I213" s="186"/>
      <c r="J213" s="187">
        <f>ROUND(I213*H213,2)</f>
        <v>0</v>
      </c>
      <c r="K213" s="183" t="s">
        <v>203</v>
      </c>
      <c r="L213" s="42"/>
      <c r="M213" s="188" t="s">
        <v>19</v>
      </c>
      <c r="N213" s="189" t="s">
        <v>48</v>
      </c>
      <c r="O213" s="67"/>
      <c r="P213" s="190">
        <f>O213*H213</f>
        <v>0</v>
      </c>
      <c r="Q213" s="190">
        <v>0</v>
      </c>
      <c r="R213" s="190">
        <f>Q213*H213</f>
        <v>0</v>
      </c>
      <c r="S213" s="190">
        <v>0</v>
      </c>
      <c r="T213" s="191">
        <f>S213*H213</f>
        <v>0</v>
      </c>
      <c r="U213" s="37"/>
      <c r="V213" s="37"/>
      <c r="W213" s="37"/>
      <c r="X213" s="37"/>
      <c r="Y213" s="37"/>
      <c r="Z213" s="37"/>
      <c r="AA213" s="37"/>
      <c r="AB213" s="37"/>
      <c r="AC213" s="37"/>
      <c r="AD213" s="37"/>
      <c r="AE213" s="37"/>
      <c r="AR213" s="192" t="s">
        <v>204</v>
      </c>
      <c r="AT213" s="192" t="s">
        <v>199</v>
      </c>
      <c r="AU213" s="192" t="s">
        <v>86</v>
      </c>
      <c r="AY213" s="20" t="s">
        <v>197</v>
      </c>
      <c r="BE213" s="193">
        <f>IF(N213="základní",J213,0)</f>
        <v>0</v>
      </c>
      <c r="BF213" s="193">
        <f>IF(N213="snížená",J213,0)</f>
        <v>0</v>
      </c>
      <c r="BG213" s="193">
        <f>IF(N213="zákl. přenesená",J213,0)</f>
        <v>0</v>
      </c>
      <c r="BH213" s="193">
        <f>IF(N213="sníž. přenesená",J213,0)</f>
        <v>0</v>
      </c>
      <c r="BI213" s="193">
        <f>IF(N213="nulová",J213,0)</f>
        <v>0</v>
      </c>
      <c r="BJ213" s="20" t="s">
        <v>84</v>
      </c>
      <c r="BK213" s="193">
        <f>ROUND(I213*H213,2)</f>
        <v>0</v>
      </c>
      <c r="BL213" s="20" t="s">
        <v>204</v>
      </c>
      <c r="BM213" s="192" t="s">
        <v>376</v>
      </c>
    </row>
    <row r="214" spans="1:65" s="2" customFormat="1" ht="29.25">
      <c r="A214" s="37"/>
      <c r="B214" s="38"/>
      <c r="C214" s="39"/>
      <c r="D214" s="194" t="s">
        <v>206</v>
      </c>
      <c r="E214" s="39"/>
      <c r="F214" s="195" t="s">
        <v>377</v>
      </c>
      <c r="G214" s="39"/>
      <c r="H214" s="39"/>
      <c r="I214" s="196"/>
      <c r="J214" s="39"/>
      <c r="K214" s="39"/>
      <c r="L214" s="42"/>
      <c r="M214" s="197"/>
      <c r="N214" s="198"/>
      <c r="O214" s="67"/>
      <c r="P214" s="67"/>
      <c r="Q214" s="67"/>
      <c r="R214" s="67"/>
      <c r="S214" s="67"/>
      <c r="T214" s="68"/>
      <c r="U214" s="37"/>
      <c r="V214" s="37"/>
      <c r="W214" s="37"/>
      <c r="X214" s="37"/>
      <c r="Y214" s="37"/>
      <c r="Z214" s="37"/>
      <c r="AA214" s="37"/>
      <c r="AB214" s="37"/>
      <c r="AC214" s="37"/>
      <c r="AD214" s="37"/>
      <c r="AE214" s="37"/>
      <c r="AT214" s="20" t="s">
        <v>206</v>
      </c>
      <c r="AU214" s="20" t="s">
        <v>86</v>
      </c>
    </row>
    <row r="215" spans="1:65" s="2" customFormat="1" ht="11.25">
      <c r="A215" s="37"/>
      <c r="B215" s="38"/>
      <c r="C215" s="39"/>
      <c r="D215" s="199" t="s">
        <v>208</v>
      </c>
      <c r="E215" s="39"/>
      <c r="F215" s="200" t="s">
        <v>378</v>
      </c>
      <c r="G215" s="39"/>
      <c r="H215" s="39"/>
      <c r="I215" s="196"/>
      <c r="J215" s="39"/>
      <c r="K215" s="39"/>
      <c r="L215" s="42"/>
      <c r="M215" s="197"/>
      <c r="N215" s="198"/>
      <c r="O215" s="67"/>
      <c r="P215" s="67"/>
      <c r="Q215" s="67"/>
      <c r="R215" s="67"/>
      <c r="S215" s="67"/>
      <c r="T215" s="68"/>
      <c r="U215" s="37"/>
      <c r="V215" s="37"/>
      <c r="W215" s="37"/>
      <c r="X215" s="37"/>
      <c r="Y215" s="37"/>
      <c r="Z215" s="37"/>
      <c r="AA215" s="37"/>
      <c r="AB215" s="37"/>
      <c r="AC215" s="37"/>
      <c r="AD215" s="37"/>
      <c r="AE215" s="37"/>
      <c r="AT215" s="20" t="s">
        <v>208</v>
      </c>
      <c r="AU215" s="20" t="s">
        <v>86</v>
      </c>
    </row>
    <row r="216" spans="1:65" s="2" customFormat="1" ht="58.5">
      <c r="A216" s="37"/>
      <c r="B216" s="38"/>
      <c r="C216" s="39"/>
      <c r="D216" s="194" t="s">
        <v>252</v>
      </c>
      <c r="E216" s="39"/>
      <c r="F216" s="222" t="s">
        <v>379</v>
      </c>
      <c r="G216" s="39"/>
      <c r="H216" s="39"/>
      <c r="I216" s="196"/>
      <c r="J216" s="39"/>
      <c r="K216" s="39"/>
      <c r="L216" s="42"/>
      <c r="M216" s="197"/>
      <c r="N216" s="198"/>
      <c r="O216" s="67"/>
      <c r="P216" s="67"/>
      <c r="Q216" s="67"/>
      <c r="R216" s="67"/>
      <c r="S216" s="67"/>
      <c r="T216" s="68"/>
      <c r="U216" s="37"/>
      <c r="V216" s="37"/>
      <c r="W216" s="37"/>
      <c r="X216" s="37"/>
      <c r="Y216" s="37"/>
      <c r="Z216" s="37"/>
      <c r="AA216" s="37"/>
      <c r="AB216" s="37"/>
      <c r="AC216" s="37"/>
      <c r="AD216" s="37"/>
      <c r="AE216" s="37"/>
      <c r="AT216" s="20" t="s">
        <v>252</v>
      </c>
      <c r="AU216" s="20" t="s">
        <v>86</v>
      </c>
    </row>
    <row r="217" spans="1:65" s="14" customFormat="1" ht="11.25">
      <c r="B217" s="211"/>
      <c r="C217" s="212"/>
      <c r="D217" s="194" t="s">
        <v>210</v>
      </c>
      <c r="E217" s="213" t="s">
        <v>19</v>
      </c>
      <c r="F217" s="214" t="s">
        <v>345</v>
      </c>
      <c r="G217" s="212"/>
      <c r="H217" s="215">
        <v>53.902999999999999</v>
      </c>
      <c r="I217" s="216"/>
      <c r="J217" s="212"/>
      <c r="K217" s="212"/>
      <c r="L217" s="217"/>
      <c r="M217" s="234"/>
      <c r="N217" s="235"/>
      <c r="O217" s="235"/>
      <c r="P217" s="235"/>
      <c r="Q217" s="235"/>
      <c r="R217" s="235"/>
      <c r="S217" s="235"/>
      <c r="T217" s="236"/>
      <c r="AT217" s="221" t="s">
        <v>210</v>
      </c>
      <c r="AU217" s="221" t="s">
        <v>86</v>
      </c>
      <c r="AV217" s="14" t="s">
        <v>86</v>
      </c>
      <c r="AW217" s="14" t="s">
        <v>37</v>
      </c>
      <c r="AX217" s="14" t="s">
        <v>84</v>
      </c>
      <c r="AY217" s="221" t="s">
        <v>197</v>
      </c>
    </row>
    <row r="218" spans="1:65" s="2" customFormat="1" ht="6.95" customHeight="1">
      <c r="A218" s="37"/>
      <c r="B218" s="50"/>
      <c r="C218" s="51"/>
      <c r="D218" s="51"/>
      <c r="E218" s="51"/>
      <c r="F218" s="51"/>
      <c r="G218" s="51"/>
      <c r="H218" s="51"/>
      <c r="I218" s="51"/>
      <c r="J218" s="51"/>
      <c r="K218" s="51"/>
      <c r="L218" s="42"/>
      <c r="M218" s="37"/>
      <c r="O218" s="37"/>
      <c r="P218" s="37"/>
      <c r="Q218" s="37"/>
      <c r="R218" s="37"/>
      <c r="S218" s="37"/>
      <c r="T218" s="37"/>
      <c r="U218" s="37"/>
      <c r="V218" s="37"/>
      <c r="W218" s="37"/>
      <c r="X218" s="37"/>
      <c r="Y218" s="37"/>
      <c r="Z218" s="37"/>
      <c r="AA218" s="37"/>
      <c r="AB218" s="37"/>
      <c r="AC218" s="37"/>
      <c r="AD218" s="37"/>
      <c r="AE218" s="37"/>
    </row>
  </sheetData>
  <sheetProtection algorithmName="SHA-512" hashValue="q6i178HapBNGWnmOny7+wCRlIkdyrq3tFwcKTk8lGkC58PdCspeV+C06WcP4iOhyLTuTjzqvhUVhCxlbrOClxQ==" saltValue="M9uDXnLu1NsbI4aQ2z3x2IqMBIuKrnPvIqyevg0jedNrCGVg7jy7PbPVuGWLORgREcNl3lwGFR2I3NI3JPmbLQ==" spinCount="100000" sheet="1" objects="1" scenarios="1" formatColumns="0" formatRows="0" autoFilter="0"/>
  <autoFilter ref="C88:K217" xr:uid="{00000000-0009-0000-0000-000001000000}"/>
  <mergeCells count="12">
    <mergeCell ref="E81:H81"/>
    <mergeCell ref="L2:V2"/>
    <mergeCell ref="E50:H50"/>
    <mergeCell ref="E52:H52"/>
    <mergeCell ref="E54:H54"/>
    <mergeCell ref="E77:H77"/>
    <mergeCell ref="E79:H79"/>
    <mergeCell ref="E7:H7"/>
    <mergeCell ref="E9:H9"/>
    <mergeCell ref="E11:H11"/>
    <mergeCell ref="E20:H20"/>
    <mergeCell ref="E29:H29"/>
  </mergeCells>
  <hyperlinks>
    <hyperlink ref="F94" r:id="rId1" xr:uid="{00000000-0004-0000-0100-000000000000}"/>
    <hyperlink ref="F101" r:id="rId2" xr:uid="{00000000-0004-0000-0100-000001000000}"/>
    <hyperlink ref="F107" r:id="rId3" xr:uid="{00000000-0004-0000-0100-000002000000}"/>
    <hyperlink ref="F113" r:id="rId4" xr:uid="{00000000-0004-0000-0100-000003000000}"/>
    <hyperlink ref="F119" r:id="rId5" xr:uid="{00000000-0004-0000-0100-000004000000}"/>
    <hyperlink ref="F124" r:id="rId6" xr:uid="{00000000-0004-0000-0100-000005000000}"/>
    <hyperlink ref="F130" r:id="rId7" xr:uid="{00000000-0004-0000-0100-000006000000}"/>
    <hyperlink ref="F135" r:id="rId8" xr:uid="{00000000-0004-0000-0100-000007000000}"/>
    <hyperlink ref="F141" r:id="rId9" xr:uid="{00000000-0004-0000-0100-000008000000}"/>
    <hyperlink ref="F147" r:id="rId10" xr:uid="{00000000-0004-0000-0100-000009000000}"/>
    <hyperlink ref="F154" r:id="rId11" xr:uid="{00000000-0004-0000-0100-00000A000000}"/>
    <hyperlink ref="F164" r:id="rId12" xr:uid="{00000000-0004-0000-0100-00000B000000}"/>
    <hyperlink ref="F169" r:id="rId13" xr:uid="{00000000-0004-0000-0100-00000C000000}"/>
    <hyperlink ref="F174" r:id="rId14" xr:uid="{00000000-0004-0000-0100-00000D000000}"/>
    <hyperlink ref="F180" r:id="rId15" xr:uid="{00000000-0004-0000-0100-00000E000000}"/>
    <hyperlink ref="F184" r:id="rId16" xr:uid="{00000000-0004-0000-0100-00000F000000}"/>
    <hyperlink ref="F190" r:id="rId17" xr:uid="{00000000-0004-0000-0100-000010000000}"/>
    <hyperlink ref="F198" r:id="rId18" xr:uid="{00000000-0004-0000-0100-000011000000}"/>
    <hyperlink ref="F204" r:id="rId19" xr:uid="{00000000-0004-0000-0100-000012000000}"/>
    <hyperlink ref="F207" r:id="rId20" xr:uid="{00000000-0004-0000-0100-000013000000}"/>
    <hyperlink ref="F211" r:id="rId21" xr:uid="{00000000-0004-0000-0100-000014000000}"/>
    <hyperlink ref="F215" r:id="rId22" xr:uid="{00000000-0004-0000-0100-000015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2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2:BM291"/>
  <sheetViews>
    <sheetView showGridLines="0" workbookViewId="0">
      <selection activeCell="D6" sqref="D6"/>
    </sheetView>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94"/>
      <c r="M2" s="394"/>
      <c r="N2" s="394"/>
      <c r="O2" s="394"/>
      <c r="P2" s="394"/>
      <c r="Q2" s="394"/>
      <c r="R2" s="394"/>
      <c r="S2" s="394"/>
      <c r="T2" s="394"/>
      <c r="U2" s="394"/>
      <c r="V2" s="394"/>
      <c r="AT2" s="20" t="s">
        <v>152</v>
      </c>
    </row>
    <row r="3" spans="1:46" s="1" customFormat="1" ht="6.95" customHeight="1">
      <c r="B3" s="111"/>
      <c r="C3" s="112"/>
      <c r="D3" s="112"/>
      <c r="E3" s="112"/>
      <c r="F3" s="112"/>
      <c r="G3" s="112"/>
      <c r="H3" s="112"/>
      <c r="I3" s="112"/>
      <c r="J3" s="112"/>
      <c r="K3" s="112"/>
      <c r="L3" s="23"/>
      <c r="AT3" s="20" t="s">
        <v>86</v>
      </c>
    </row>
    <row r="4" spans="1:46" s="1" customFormat="1" ht="24.95" customHeight="1">
      <c r="B4" s="23"/>
      <c r="D4" s="113" t="s">
        <v>169</v>
      </c>
      <c r="L4" s="23"/>
      <c r="M4" s="114" t="s">
        <v>10</v>
      </c>
      <c r="AT4" s="20" t="s">
        <v>4</v>
      </c>
    </row>
    <row r="5" spans="1:46" s="1" customFormat="1" ht="6.95" customHeight="1">
      <c r="B5" s="23"/>
      <c r="L5" s="23"/>
    </row>
    <row r="6" spans="1:46" s="1" customFormat="1" ht="12" customHeight="1">
      <c r="B6" s="23"/>
      <c r="D6" s="115" t="s">
        <v>16</v>
      </c>
      <c r="L6" s="23"/>
    </row>
    <row r="7" spans="1:46" s="1" customFormat="1" ht="16.5" customHeight="1">
      <c r="B7" s="23"/>
      <c r="E7" s="395" t="str">
        <f>'Rekapitulace stavby'!K6</f>
        <v>VÝMĚNA OBRUBNÍKŮ V ULICI STRÁNSKÉHO A SOVÍ - TÁBOR</v>
      </c>
      <c r="F7" s="396"/>
      <c r="G7" s="396"/>
      <c r="H7" s="396"/>
      <c r="L7" s="23"/>
    </row>
    <row r="8" spans="1:46" ht="12.75">
      <c r="B8" s="23"/>
      <c r="D8" s="115" t="s">
        <v>170</v>
      </c>
      <c r="L8" s="23"/>
    </row>
    <row r="9" spans="1:46" s="1" customFormat="1" ht="16.5" customHeight="1">
      <c r="B9" s="23"/>
      <c r="E9" s="395" t="s">
        <v>1320</v>
      </c>
      <c r="F9" s="394"/>
      <c r="G9" s="394"/>
      <c r="H9" s="394"/>
      <c r="L9" s="23"/>
    </row>
    <row r="10" spans="1:46" s="1" customFormat="1" ht="12" customHeight="1">
      <c r="B10" s="23"/>
      <c r="D10" s="115" t="s">
        <v>172</v>
      </c>
      <c r="L10" s="23"/>
    </row>
    <row r="11" spans="1:46" s="2" customFormat="1" ht="23.25" customHeight="1">
      <c r="A11" s="37"/>
      <c r="B11" s="42"/>
      <c r="C11" s="37"/>
      <c r="D11" s="37"/>
      <c r="E11" s="405" t="s">
        <v>1822</v>
      </c>
      <c r="F11" s="397"/>
      <c r="G11" s="397"/>
      <c r="H11" s="397"/>
      <c r="I11" s="37"/>
      <c r="J11" s="37"/>
      <c r="K11" s="37"/>
      <c r="L11" s="116"/>
      <c r="S11" s="37"/>
      <c r="T11" s="37"/>
      <c r="U11" s="37"/>
      <c r="V11" s="37"/>
      <c r="W11" s="37"/>
      <c r="X11" s="37"/>
      <c r="Y11" s="37"/>
      <c r="Z11" s="37"/>
      <c r="AA11" s="37"/>
      <c r="AB11" s="37"/>
      <c r="AC11" s="37"/>
      <c r="AD11" s="37"/>
      <c r="AE11" s="37"/>
    </row>
    <row r="12" spans="1:46" s="2" customFormat="1" ht="12" customHeight="1">
      <c r="A12" s="37"/>
      <c r="B12" s="42"/>
      <c r="C12" s="37"/>
      <c r="D12" s="115" t="s">
        <v>1823</v>
      </c>
      <c r="E12" s="37"/>
      <c r="F12" s="37"/>
      <c r="G12" s="37"/>
      <c r="H12" s="37"/>
      <c r="I12" s="37"/>
      <c r="J12" s="37"/>
      <c r="K12" s="37"/>
      <c r="L12" s="116"/>
      <c r="S12" s="37"/>
      <c r="T12" s="37"/>
      <c r="U12" s="37"/>
      <c r="V12" s="37"/>
      <c r="W12" s="37"/>
      <c r="X12" s="37"/>
      <c r="Y12" s="37"/>
      <c r="Z12" s="37"/>
      <c r="AA12" s="37"/>
      <c r="AB12" s="37"/>
      <c r="AC12" s="37"/>
      <c r="AD12" s="37"/>
      <c r="AE12" s="37"/>
    </row>
    <row r="13" spans="1:46" s="2" customFormat="1" ht="16.5" customHeight="1">
      <c r="A13" s="37"/>
      <c r="B13" s="42"/>
      <c r="C13" s="37"/>
      <c r="D13" s="37"/>
      <c r="E13" s="398" t="s">
        <v>1824</v>
      </c>
      <c r="F13" s="397"/>
      <c r="G13" s="397"/>
      <c r="H13" s="397"/>
      <c r="I13" s="37"/>
      <c r="J13" s="37"/>
      <c r="K13" s="37"/>
      <c r="L13" s="116"/>
      <c r="S13" s="37"/>
      <c r="T13" s="37"/>
      <c r="U13" s="37"/>
      <c r="V13" s="37"/>
      <c r="W13" s="37"/>
      <c r="X13" s="37"/>
      <c r="Y13" s="37"/>
      <c r="Z13" s="37"/>
      <c r="AA13" s="37"/>
      <c r="AB13" s="37"/>
      <c r="AC13" s="37"/>
      <c r="AD13" s="37"/>
      <c r="AE13" s="37"/>
    </row>
    <row r="14" spans="1:46" s="2" customFormat="1" ht="11.25">
      <c r="A14" s="37"/>
      <c r="B14" s="42"/>
      <c r="C14" s="37"/>
      <c r="D14" s="37"/>
      <c r="E14" s="37"/>
      <c r="F14" s="37"/>
      <c r="G14" s="37"/>
      <c r="H14" s="37"/>
      <c r="I14" s="37"/>
      <c r="J14" s="37"/>
      <c r="K14" s="37"/>
      <c r="L14" s="116"/>
      <c r="S14" s="37"/>
      <c r="T14" s="37"/>
      <c r="U14" s="37"/>
      <c r="V14" s="37"/>
      <c r="W14" s="37"/>
      <c r="X14" s="37"/>
      <c r="Y14" s="37"/>
      <c r="Z14" s="37"/>
      <c r="AA14" s="37"/>
      <c r="AB14" s="37"/>
      <c r="AC14" s="37"/>
      <c r="AD14" s="37"/>
      <c r="AE14" s="37"/>
    </row>
    <row r="15" spans="1:46" s="2" customFormat="1" ht="12" customHeight="1">
      <c r="A15" s="37"/>
      <c r="B15" s="42"/>
      <c r="C15" s="37"/>
      <c r="D15" s="115" t="s">
        <v>18</v>
      </c>
      <c r="E15" s="37"/>
      <c r="F15" s="106" t="s">
        <v>19</v>
      </c>
      <c r="G15" s="37"/>
      <c r="H15" s="37"/>
      <c r="I15" s="115" t="s">
        <v>20</v>
      </c>
      <c r="J15" s="106" t="s">
        <v>19</v>
      </c>
      <c r="K15" s="37"/>
      <c r="L15" s="116"/>
      <c r="S15" s="37"/>
      <c r="T15" s="37"/>
      <c r="U15" s="37"/>
      <c r="V15" s="37"/>
      <c r="W15" s="37"/>
      <c r="X15" s="37"/>
      <c r="Y15" s="37"/>
      <c r="Z15" s="37"/>
      <c r="AA15" s="37"/>
      <c r="AB15" s="37"/>
      <c r="AC15" s="37"/>
      <c r="AD15" s="37"/>
      <c r="AE15" s="37"/>
    </row>
    <row r="16" spans="1:46" s="2" customFormat="1" ht="12" customHeight="1">
      <c r="A16" s="37"/>
      <c r="B16" s="42"/>
      <c r="C16" s="37"/>
      <c r="D16" s="115" t="s">
        <v>21</v>
      </c>
      <c r="E16" s="37"/>
      <c r="F16" s="106" t="s">
        <v>22</v>
      </c>
      <c r="G16" s="37"/>
      <c r="H16" s="37"/>
      <c r="I16" s="115" t="s">
        <v>23</v>
      </c>
      <c r="J16" s="117" t="str">
        <f>'Rekapitulace stavby'!AN8</f>
        <v>8. 1. 2026</v>
      </c>
      <c r="K16" s="37"/>
      <c r="L16" s="116"/>
      <c r="S16" s="37"/>
      <c r="T16" s="37"/>
      <c r="U16" s="37"/>
      <c r="V16" s="37"/>
      <c r="W16" s="37"/>
      <c r="X16" s="37"/>
      <c r="Y16" s="37"/>
      <c r="Z16" s="37"/>
      <c r="AA16" s="37"/>
      <c r="AB16" s="37"/>
      <c r="AC16" s="37"/>
      <c r="AD16" s="37"/>
      <c r="AE16" s="37"/>
    </row>
    <row r="17" spans="1:31" s="2" customFormat="1" ht="10.9" customHeight="1">
      <c r="A17" s="37"/>
      <c r="B17" s="42"/>
      <c r="C17" s="37"/>
      <c r="D17" s="37"/>
      <c r="E17" s="37"/>
      <c r="F17" s="37"/>
      <c r="G17" s="37"/>
      <c r="H17" s="37"/>
      <c r="I17" s="37"/>
      <c r="J17" s="37"/>
      <c r="K17" s="37"/>
      <c r="L17" s="116"/>
      <c r="S17" s="37"/>
      <c r="T17" s="37"/>
      <c r="U17" s="37"/>
      <c r="V17" s="37"/>
      <c r="W17" s="37"/>
      <c r="X17" s="37"/>
      <c r="Y17" s="37"/>
      <c r="Z17" s="37"/>
      <c r="AA17" s="37"/>
      <c r="AB17" s="37"/>
      <c r="AC17" s="37"/>
      <c r="AD17" s="37"/>
      <c r="AE17" s="37"/>
    </row>
    <row r="18" spans="1:31" s="2" customFormat="1" ht="12" customHeight="1">
      <c r="A18" s="37"/>
      <c r="B18" s="42"/>
      <c r="C18" s="37"/>
      <c r="D18" s="115" t="s">
        <v>25</v>
      </c>
      <c r="E18" s="37"/>
      <c r="F18" s="37"/>
      <c r="G18" s="37"/>
      <c r="H18" s="37"/>
      <c r="I18" s="115" t="s">
        <v>26</v>
      </c>
      <c r="J18" s="106" t="s">
        <v>27</v>
      </c>
      <c r="K18" s="37"/>
      <c r="L18" s="116"/>
      <c r="S18" s="37"/>
      <c r="T18" s="37"/>
      <c r="U18" s="37"/>
      <c r="V18" s="37"/>
      <c r="W18" s="37"/>
      <c r="X18" s="37"/>
      <c r="Y18" s="37"/>
      <c r="Z18" s="37"/>
      <c r="AA18" s="37"/>
      <c r="AB18" s="37"/>
      <c r="AC18" s="37"/>
      <c r="AD18" s="37"/>
      <c r="AE18" s="37"/>
    </row>
    <row r="19" spans="1:31" s="2" customFormat="1" ht="18" customHeight="1">
      <c r="A19" s="37"/>
      <c r="B19" s="42"/>
      <c r="C19" s="37"/>
      <c r="D19" s="37"/>
      <c r="E19" s="106" t="s">
        <v>28</v>
      </c>
      <c r="F19" s="37"/>
      <c r="G19" s="37"/>
      <c r="H19" s="37"/>
      <c r="I19" s="115" t="s">
        <v>29</v>
      </c>
      <c r="J19" s="106" t="s">
        <v>30</v>
      </c>
      <c r="K19" s="37"/>
      <c r="L19" s="116"/>
      <c r="S19" s="37"/>
      <c r="T19" s="37"/>
      <c r="U19" s="37"/>
      <c r="V19" s="37"/>
      <c r="W19" s="37"/>
      <c r="X19" s="37"/>
      <c r="Y19" s="37"/>
      <c r="Z19" s="37"/>
      <c r="AA19" s="37"/>
      <c r="AB19" s="37"/>
      <c r="AC19" s="37"/>
      <c r="AD19" s="37"/>
      <c r="AE19" s="37"/>
    </row>
    <row r="20" spans="1:31" s="2" customFormat="1" ht="6.95" customHeight="1">
      <c r="A20" s="37"/>
      <c r="B20" s="42"/>
      <c r="C20" s="37"/>
      <c r="D20" s="37"/>
      <c r="E20" s="37"/>
      <c r="F20" s="37"/>
      <c r="G20" s="37"/>
      <c r="H20" s="37"/>
      <c r="I20" s="37"/>
      <c r="J20" s="37"/>
      <c r="K20" s="37"/>
      <c r="L20" s="116"/>
      <c r="S20" s="37"/>
      <c r="T20" s="37"/>
      <c r="U20" s="37"/>
      <c r="V20" s="37"/>
      <c r="W20" s="37"/>
      <c r="X20" s="37"/>
      <c r="Y20" s="37"/>
      <c r="Z20" s="37"/>
      <c r="AA20" s="37"/>
      <c r="AB20" s="37"/>
      <c r="AC20" s="37"/>
      <c r="AD20" s="37"/>
      <c r="AE20" s="37"/>
    </row>
    <row r="21" spans="1:31" s="2" customFormat="1" ht="12" customHeight="1">
      <c r="A21" s="37"/>
      <c r="B21" s="42"/>
      <c r="C21" s="37"/>
      <c r="D21" s="115" t="s">
        <v>31</v>
      </c>
      <c r="E21" s="37"/>
      <c r="F21" s="37"/>
      <c r="G21" s="37"/>
      <c r="H21" s="37"/>
      <c r="I21" s="115" t="s">
        <v>26</v>
      </c>
      <c r="J21" s="33" t="str">
        <f>'Rekapitulace stavby'!AN13</f>
        <v>Vyplň údaj</v>
      </c>
      <c r="K21" s="37"/>
      <c r="L21" s="116"/>
      <c r="S21" s="37"/>
      <c r="T21" s="37"/>
      <c r="U21" s="37"/>
      <c r="V21" s="37"/>
      <c r="W21" s="37"/>
      <c r="X21" s="37"/>
      <c r="Y21" s="37"/>
      <c r="Z21" s="37"/>
      <c r="AA21" s="37"/>
      <c r="AB21" s="37"/>
      <c r="AC21" s="37"/>
      <c r="AD21" s="37"/>
      <c r="AE21" s="37"/>
    </row>
    <row r="22" spans="1:31" s="2" customFormat="1" ht="18" customHeight="1">
      <c r="A22" s="37"/>
      <c r="B22" s="42"/>
      <c r="C22" s="37"/>
      <c r="D22" s="37"/>
      <c r="E22" s="399" t="str">
        <f>'Rekapitulace stavby'!E14</f>
        <v>Vyplň údaj</v>
      </c>
      <c r="F22" s="400"/>
      <c r="G22" s="400"/>
      <c r="H22" s="400"/>
      <c r="I22" s="115" t="s">
        <v>29</v>
      </c>
      <c r="J22" s="33" t="str">
        <f>'Rekapitulace stavby'!AN14</f>
        <v>Vyplň údaj</v>
      </c>
      <c r="K22" s="37"/>
      <c r="L22" s="116"/>
      <c r="S22" s="37"/>
      <c r="T22" s="37"/>
      <c r="U22" s="37"/>
      <c r="V22" s="37"/>
      <c r="W22" s="37"/>
      <c r="X22" s="37"/>
      <c r="Y22" s="37"/>
      <c r="Z22" s="37"/>
      <c r="AA22" s="37"/>
      <c r="AB22" s="37"/>
      <c r="AC22" s="37"/>
      <c r="AD22" s="37"/>
      <c r="AE22" s="37"/>
    </row>
    <row r="23" spans="1:31" s="2" customFormat="1" ht="6.95" customHeight="1">
      <c r="A23" s="37"/>
      <c r="B23" s="42"/>
      <c r="C23" s="37"/>
      <c r="D23" s="37"/>
      <c r="E23" s="37"/>
      <c r="F23" s="37"/>
      <c r="G23" s="37"/>
      <c r="H23" s="37"/>
      <c r="I23" s="37"/>
      <c r="J23" s="37"/>
      <c r="K23" s="37"/>
      <c r="L23" s="116"/>
      <c r="S23" s="37"/>
      <c r="T23" s="37"/>
      <c r="U23" s="37"/>
      <c r="V23" s="37"/>
      <c r="W23" s="37"/>
      <c r="X23" s="37"/>
      <c r="Y23" s="37"/>
      <c r="Z23" s="37"/>
      <c r="AA23" s="37"/>
      <c r="AB23" s="37"/>
      <c r="AC23" s="37"/>
      <c r="AD23" s="37"/>
      <c r="AE23" s="37"/>
    </row>
    <row r="24" spans="1:31" s="2" customFormat="1" ht="12" customHeight="1">
      <c r="A24" s="37"/>
      <c r="B24" s="42"/>
      <c r="C24" s="37"/>
      <c r="D24" s="115" t="s">
        <v>33</v>
      </c>
      <c r="E24" s="37"/>
      <c r="F24" s="37"/>
      <c r="G24" s="37"/>
      <c r="H24" s="37"/>
      <c r="I24" s="115" t="s">
        <v>26</v>
      </c>
      <c r="J24" s="106" t="s">
        <v>34</v>
      </c>
      <c r="K24" s="37"/>
      <c r="L24" s="116"/>
      <c r="S24" s="37"/>
      <c r="T24" s="37"/>
      <c r="U24" s="37"/>
      <c r="V24" s="37"/>
      <c r="W24" s="37"/>
      <c r="X24" s="37"/>
      <c r="Y24" s="37"/>
      <c r="Z24" s="37"/>
      <c r="AA24" s="37"/>
      <c r="AB24" s="37"/>
      <c r="AC24" s="37"/>
      <c r="AD24" s="37"/>
      <c r="AE24" s="37"/>
    </row>
    <row r="25" spans="1:31" s="2" customFormat="1" ht="18" customHeight="1">
      <c r="A25" s="37"/>
      <c r="B25" s="42"/>
      <c r="C25" s="37"/>
      <c r="D25" s="37"/>
      <c r="E25" s="106" t="s">
        <v>35</v>
      </c>
      <c r="F25" s="37"/>
      <c r="G25" s="37"/>
      <c r="H25" s="37"/>
      <c r="I25" s="115" t="s">
        <v>29</v>
      </c>
      <c r="J25" s="106" t="s">
        <v>36</v>
      </c>
      <c r="K25" s="37"/>
      <c r="L25" s="116"/>
      <c r="S25" s="37"/>
      <c r="T25" s="37"/>
      <c r="U25" s="37"/>
      <c r="V25" s="37"/>
      <c r="W25" s="37"/>
      <c r="X25" s="37"/>
      <c r="Y25" s="37"/>
      <c r="Z25" s="37"/>
      <c r="AA25" s="37"/>
      <c r="AB25" s="37"/>
      <c r="AC25" s="37"/>
      <c r="AD25" s="37"/>
      <c r="AE25" s="37"/>
    </row>
    <row r="26" spans="1:31" s="2" customFormat="1" ht="6.95" customHeight="1">
      <c r="A26" s="37"/>
      <c r="B26" s="42"/>
      <c r="C26" s="37"/>
      <c r="D26" s="37"/>
      <c r="E26" s="37"/>
      <c r="F26" s="37"/>
      <c r="G26" s="37"/>
      <c r="H26" s="37"/>
      <c r="I26" s="37"/>
      <c r="J26" s="37"/>
      <c r="K26" s="37"/>
      <c r="L26" s="116"/>
      <c r="S26" s="37"/>
      <c r="T26" s="37"/>
      <c r="U26" s="37"/>
      <c r="V26" s="37"/>
      <c r="W26" s="37"/>
      <c r="X26" s="37"/>
      <c r="Y26" s="37"/>
      <c r="Z26" s="37"/>
      <c r="AA26" s="37"/>
      <c r="AB26" s="37"/>
      <c r="AC26" s="37"/>
      <c r="AD26" s="37"/>
      <c r="AE26" s="37"/>
    </row>
    <row r="27" spans="1:31" s="2" customFormat="1" ht="12" customHeight="1">
      <c r="A27" s="37"/>
      <c r="B27" s="42"/>
      <c r="C27" s="37"/>
      <c r="D27" s="115" t="s">
        <v>38</v>
      </c>
      <c r="E27" s="37"/>
      <c r="F27" s="37"/>
      <c r="G27" s="37"/>
      <c r="H27" s="37"/>
      <c r="I27" s="115" t="s">
        <v>26</v>
      </c>
      <c r="J27" s="106" t="s">
        <v>39</v>
      </c>
      <c r="K27" s="37"/>
      <c r="L27" s="116"/>
      <c r="S27" s="37"/>
      <c r="T27" s="37"/>
      <c r="U27" s="37"/>
      <c r="V27" s="37"/>
      <c r="W27" s="37"/>
      <c r="X27" s="37"/>
      <c r="Y27" s="37"/>
      <c r="Z27" s="37"/>
      <c r="AA27" s="37"/>
      <c r="AB27" s="37"/>
      <c r="AC27" s="37"/>
      <c r="AD27" s="37"/>
      <c r="AE27" s="37"/>
    </row>
    <row r="28" spans="1:31" s="2" customFormat="1" ht="18" customHeight="1">
      <c r="A28" s="37"/>
      <c r="B28" s="42"/>
      <c r="C28" s="37"/>
      <c r="D28" s="37"/>
      <c r="E28" s="106" t="s">
        <v>40</v>
      </c>
      <c r="F28" s="37"/>
      <c r="G28" s="37"/>
      <c r="H28" s="37"/>
      <c r="I28" s="115" t="s">
        <v>29</v>
      </c>
      <c r="J28" s="106" t="s">
        <v>19</v>
      </c>
      <c r="K28" s="37"/>
      <c r="L28" s="116"/>
      <c r="S28" s="37"/>
      <c r="T28" s="37"/>
      <c r="U28" s="37"/>
      <c r="V28" s="37"/>
      <c r="W28" s="37"/>
      <c r="X28" s="37"/>
      <c r="Y28" s="37"/>
      <c r="Z28" s="37"/>
      <c r="AA28" s="37"/>
      <c r="AB28" s="37"/>
      <c r="AC28" s="37"/>
      <c r="AD28" s="37"/>
      <c r="AE28" s="37"/>
    </row>
    <row r="29" spans="1:31" s="2" customFormat="1" ht="6.95" customHeight="1">
      <c r="A29" s="37"/>
      <c r="B29" s="42"/>
      <c r="C29" s="37"/>
      <c r="D29" s="37"/>
      <c r="E29" s="37"/>
      <c r="F29" s="37"/>
      <c r="G29" s="37"/>
      <c r="H29" s="37"/>
      <c r="I29" s="37"/>
      <c r="J29" s="37"/>
      <c r="K29" s="37"/>
      <c r="L29" s="116"/>
      <c r="S29" s="37"/>
      <c r="T29" s="37"/>
      <c r="U29" s="37"/>
      <c r="V29" s="37"/>
      <c r="W29" s="37"/>
      <c r="X29" s="37"/>
      <c r="Y29" s="37"/>
      <c r="Z29" s="37"/>
      <c r="AA29" s="37"/>
      <c r="AB29" s="37"/>
      <c r="AC29" s="37"/>
      <c r="AD29" s="37"/>
      <c r="AE29" s="37"/>
    </row>
    <row r="30" spans="1:31" s="2" customFormat="1" ht="12" customHeight="1">
      <c r="A30" s="37"/>
      <c r="B30" s="42"/>
      <c r="C30" s="37"/>
      <c r="D30" s="115" t="s">
        <v>41</v>
      </c>
      <c r="E30" s="37"/>
      <c r="F30" s="37"/>
      <c r="G30" s="37"/>
      <c r="H30" s="37"/>
      <c r="I30" s="37"/>
      <c r="J30" s="37"/>
      <c r="K30" s="37"/>
      <c r="L30" s="116"/>
      <c r="S30" s="37"/>
      <c r="T30" s="37"/>
      <c r="U30" s="37"/>
      <c r="V30" s="37"/>
      <c r="W30" s="37"/>
      <c r="X30" s="37"/>
      <c r="Y30" s="37"/>
      <c r="Z30" s="37"/>
      <c r="AA30" s="37"/>
      <c r="AB30" s="37"/>
      <c r="AC30" s="37"/>
      <c r="AD30" s="37"/>
      <c r="AE30" s="37"/>
    </row>
    <row r="31" spans="1:31" s="8" customFormat="1" ht="16.5" customHeight="1">
      <c r="A31" s="118"/>
      <c r="B31" s="119"/>
      <c r="C31" s="118"/>
      <c r="D31" s="118"/>
      <c r="E31" s="401" t="s">
        <v>19</v>
      </c>
      <c r="F31" s="401"/>
      <c r="G31" s="401"/>
      <c r="H31" s="401"/>
      <c r="I31" s="118"/>
      <c r="J31" s="118"/>
      <c r="K31" s="118"/>
      <c r="L31" s="120"/>
      <c r="S31" s="118"/>
      <c r="T31" s="118"/>
      <c r="U31" s="118"/>
      <c r="V31" s="118"/>
      <c r="W31" s="118"/>
      <c r="X31" s="118"/>
      <c r="Y31" s="118"/>
      <c r="Z31" s="118"/>
      <c r="AA31" s="118"/>
      <c r="AB31" s="118"/>
      <c r="AC31" s="118"/>
      <c r="AD31" s="118"/>
      <c r="AE31" s="118"/>
    </row>
    <row r="32" spans="1:31" s="2" customFormat="1" ht="6.95" customHeight="1">
      <c r="A32" s="37"/>
      <c r="B32" s="42"/>
      <c r="C32" s="37"/>
      <c r="D32" s="37"/>
      <c r="E32" s="37"/>
      <c r="F32" s="37"/>
      <c r="G32" s="37"/>
      <c r="H32" s="37"/>
      <c r="I32" s="37"/>
      <c r="J32" s="37"/>
      <c r="K32" s="37"/>
      <c r="L32" s="116"/>
      <c r="S32" s="37"/>
      <c r="T32" s="37"/>
      <c r="U32" s="37"/>
      <c r="V32" s="37"/>
      <c r="W32" s="37"/>
      <c r="X32" s="37"/>
      <c r="Y32" s="37"/>
      <c r="Z32" s="37"/>
      <c r="AA32" s="37"/>
      <c r="AB32" s="37"/>
      <c r="AC32" s="37"/>
      <c r="AD32" s="37"/>
      <c r="AE32" s="37"/>
    </row>
    <row r="33" spans="1:31" s="2" customFormat="1" ht="6.95" customHeight="1">
      <c r="A33" s="37"/>
      <c r="B33" s="42"/>
      <c r="C33" s="37"/>
      <c r="D33" s="121"/>
      <c r="E33" s="121"/>
      <c r="F33" s="121"/>
      <c r="G33" s="121"/>
      <c r="H33" s="121"/>
      <c r="I33" s="121"/>
      <c r="J33" s="121"/>
      <c r="K33" s="121"/>
      <c r="L33" s="116"/>
      <c r="S33" s="37"/>
      <c r="T33" s="37"/>
      <c r="U33" s="37"/>
      <c r="V33" s="37"/>
      <c r="W33" s="37"/>
      <c r="X33" s="37"/>
      <c r="Y33" s="37"/>
      <c r="Z33" s="37"/>
      <c r="AA33" s="37"/>
      <c r="AB33" s="37"/>
      <c r="AC33" s="37"/>
      <c r="AD33" s="37"/>
      <c r="AE33" s="37"/>
    </row>
    <row r="34" spans="1:31" s="2" customFormat="1" ht="25.35" customHeight="1">
      <c r="A34" s="37"/>
      <c r="B34" s="42"/>
      <c r="C34" s="37"/>
      <c r="D34" s="122" t="s">
        <v>43</v>
      </c>
      <c r="E34" s="37"/>
      <c r="F34" s="37"/>
      <c r="G34" s="37"/>
      <c r="H34" s="37"/>
      <c r="I34" s="37"/>
      <c r="J34" s="123">
        <f>ROUND(J98, 2)</f>
        <v>0</v>
      </c>
      <c r="K34" s="37"/>
      <c r="L34" s="116"/>
      <c r="S34" s="37"/>
      <c r="T34" s="37"/>
      <c r="U34" s="37"/>
      <c r="V34" s="37"/>
      <c r="W34" s="37"/>
      <c r="X34" s="37"/>
      <c r="Y34" s="37"/>
      <c r="Z34" s="37"/>
      <c r="AA34" s="37"/>
      <c r="AB34" s="37"/>
      <c r="AC34" s="37"/>
      <c r="AD34" s="37"/>
      <c r="AE34" s="37"/>
    </row>
    <row r="35" spans="1:31" s="2" customFormat="1" ht="6.95" customHeight="1">
      <c r="A35" s="37"/>
      <c r="B35" s="42"/>
      <c r="C35" s="37"/>
      <c r="D35" s="121"/>
      <c r="E35" s="121"/>
      <c r="F35" s="121"/>
      <c r="G35" s="121"/>
      <c r="H35" s="121"/>
      <c r="I35" s="121"/>
      <c r="J35" s="121"/>
      <c r="K35" s="121"/>
      <c r="L35" s="116"/>
      <c r="S35" s="37"/>
      <c r="T35" s="37"/>
      <c r="U35" s="37"/>
      <c r="V35" s="37"/>
      <c r="W35" s="37"/>
      <c r="X35" s="37"/>
      <c r="Y35" s="37"/>
      <c r="Z35" s="37"/>
      <c r="AA35" s="37"/>
      <c r="AB35" s="37"/>
      <c r="AC35" s="37"/>
      <c r="AD35" s="37"/>
      <c r="AE35" s="37"/>
    </row>
    <row r="36" spans="1:31" s="2" customFormat="1" ht="14.45" customHeight="1">
      <c r="A36" s="37"/>
      <c r="B36" s="42"/>
      <c r="C36" s="37"/>
      <c r="D36" s="37"/>
      <c r="E36" s="37"/>
      <c r="F36" s="124" t="s">
        <v>45</v>
      </c>
      <c r="G36" s="37"/>
      <c r="H36" s="37"/>
      <c r="I36" s="124" t="s">
        <v>44</v>
      </c>
      <c r="J36" s="124" t="s">
        <v>46</v>
      </c>
      <c r="K36" s="37"/>
      <c r="L36" s="116"/>
      <c r="S36" s="37"/>
      <c r="T36" s="37"/>
      <c r="U36" s="37"/>
      <c r="V36" s="37"/>
      <c r="W36" s="37"/>
      <c r="X36" s="37"/>
      <c r="Y36" s="37"/>
      <c r="Z36" s="37"/>
      <c r="AA36" s="37"/>
      <c r="AB36" s="37"/>
      <c r="AC36" s="37"/>
      <c r="AD36" s="37"/>
      <c r="AE36" s="37"/>
    </row>
    <row r="37" spans="1:31" s="2" customFormat="1" ht="14.45" customHeight="1">
      <c r="A37" s="37"/>
      <c r="B37" s="42"/>
      <c r="C37" s="37"/>
      <c r="D37" s="125" t="s">
        <v>47</v>
      </c>
      <c r="E37" s="115" t="s">
        <v>48</v>
      </c>
      <c r="F37" s="126">
        <f>ROUND((SUM(BE98:BE290)),  2)</f>
        <v>0</v>
      </c>
      <c r="G37" s="37"/>
      <c r="H37" s="37"/>
      <c r="I37" s="127">
        <v>0.21</v>
      </c>
      <c r="J37" s="126">
        <f>ROUND(((SUM(BE98:BE290))*I37),  2)</f>
        <v>0</v>
      </c>
      <c r="K37" s="37"/>
      <c r="L37" s="116"/>
      <c r="S37" s="37"/>
      <c r="T37" s="37"/>
      <c r="U37" s="37"/>
      <c r="V37" s="37"/>
      <c r="W37" s="37"/>
      <c r="X37" s="37"/>
      <c r="Y37" s="37"/>
      <c r="Z37" s="37"/>
      <c r="AA37" s="37"/>
      <c r="AB37" s="37"/>
      <c r="AC37" s="37"/>
      <c r="AD37" s="37"/>
      <c r="AE37" s="37"/>
    </row>
    <row r="38" spans="1:31" s="2" customFormat="1" ht="14.45" customHeight="1">
      <c r="A38" s="37"/>
      <c r="B38" s="42"/>
      <c r="C38" s="37"/>
      <c r="D38" s="37"/>
      <c r="E38" s="115" t="s">
        <v>49</v>
      </c>
      <c r="F38" s="126">
        <f>ROUND((SUM(BF98:BF290)),  2)</f>
        <v>0</v>
      </c>
      <c r="G38" s="37"/>
      <c r="H38" s="37"/>
      <c r="I38" s="127">
        <v>0.12</v>
      </c>
      <c r="J38" s="126">
        <f>ROUND(((SUM(BF98:BF290))*I38),  2)</f>
        <v>0</v>
      </c>
      <c r="K38" s="37"/>
      <c r="L38" s="116"/>
      <c r="S38" s="37"/>
      <c r="T38" s="37"/>
      <c r="U38" s="37"/>
      <c r="V38" s="37"/>
      <c r="W38" s="37"/>
      <c r="X38" s="37"/>
      <c r="Y38" s="37"/>
      <c r="Z38" s="37"/>
      <c r="AA38" s="37"/>
      <c r="AB38" s="37"/>
      <c r="AC38" s="37"/>
      <c r="AD38" s="37"/>
      <c r="AE38" s="37"/>
    </row>
    <row r="39" spans="1:31" s="2" customFormat="1" ht="14.45" hidden="1" customHeight="1">
      <c r="A39" s="37"/>
      <c r="B39" s="42"/>
      <c r="C39" s="37"/>
      <c r="D39" s="37"/>
      <c r="E39" s="115" t="s">
        <v>50</v>
      </c>
      <c r="F39" s="126">
        <f>ROUND((SUM(BG98:BG290)),  2)</f>
        <v>0</v>
      </c>
      <c r="G39" s="37"/>
      <c r="H39" s="37"/>
      <c r="I39" s="127">
        <v>0.21</v>
      </c>
      <c r="J39" s="126">
        <f>0</f>
        <v>0</v>
      </c>
      <c r="K39" s="37"/>
      <c r="L39" s="116"/>
      <c r="S39" s="37"/>
      <c r="T39" s="37"/>
      <c r="U39" s="37"/>
      <c r="V39" s="37"/>
      <c r="W39" s="37"/>
      <c r="X39" s="37"/>
      <c r="Y39" s="37"/>
      <c r="Z39" s="37"/>
      <c r="AA39" s="37"/>
      <c r="AB39" s="37"/>
      <c r="AC39" s="37"/>
      <c r="AD39" s="37"/>
      <c r="AE39" s="37"/>
    </row>
    <row r="40" spans="1:31" s="2" customFormat="1" ht="14.45" hidden="1" customHeight="1">
      <c r="A40" s="37"/>
      <c r="B40" s="42"/>
      <c r="C40" s="37"/>
      <c r="D40" s="37"/>
      <c r="E40" s="115" t="s">
        <v>51</v>
      </c>
      <c r="F40" s="126">
        <f>ROUND((SUM(BH98:BH290)),  2)</f>
        <v>0</v>
      </c>
      <c r="G40" s="37"/>
      <c r="H40" s="37"/>
      <c r="I40" s="127">
        <v>0.12</v>
      </c>
      <c r="J40" s="126">
        <f>0</f>
        <v>0</v>
      </c>
      <c r="K40" s="37"/>
      <c r="L40" s="116"/>
      <c r="S40" s="37"/>
      <c r="T40" s="37"/>
      <c r="U40" s="37"/>
      <c r="V40" s="37"/>
      <c r="W40" s="37"/>
      <c r="X40" s="37"/>
      <c r="Y40" s="37"/>
      <c r="Z40" s="37"/>
      <c r="AA40" s="37"/>
      <c r="AB40" s="37"/>
      <c r="AC40" s="37"/>
      <c r="AD40" s="37"/>
      <c r="AE40" s="37"/>
    </row>
    <row r="41" spans="1:31" s="2" customFormat="1" ht="14.45" hidden="1" customHeight="1">
      <c r="A41" s="37"/>
      <c r="B41" s="42"/>
      <c r="C41" s="37"/>
      <c r="D41" s="37"/>
      <c r="E41" s="115" t="s">
        <v>52</v>
      </c>
      <c r="F41" s="126">
        <f>ROUND((SUM(BI98:BI290)),  2)</f>
        <v>0</v>
      </c>
      <c r="G41" s="37"/>
      <c r="H41" s="37"/>
      <c r="I41" s="127">
        <v>0</v>
      </c>
      <c r="J41" s="126">
        <f>0</f>
        <v>0</v>
      </c>
      <c r="K41" s="37"/>
      <c r="L41" s="116"/>
      <c r="S41" s="37"/>
      <c r="T41" s="37"/>
      <c r="U41" s="37"/>
      <c r="V41" s="37"/>
      <c r="W41" s="37"/>
      <c r="X41" s="37"/>
      <c r="Y41" s="37"/>
      <c r="Z41" s="37"/>
      <c r="AA41" s="37"/>
      <c r="AB41" s="37"/>
      <c r="AC41" s="37"/>
      <c r="AD41" s="37"/>
      <c r="AE41" s="37"/>
    </row>
    <row r="42" spans="1:31" s="2" customFormat="1" ht="6.95" customHeight="1">
      <c r="A42" s="37"/>
      <c r="B42" s="42"/>
      <c r="C42" s="37"/>
      <c r="D42" s="37"/>
      <c r="E42" s="37"/>
      <c r="F42" s="37"/>
      <c r="G42" s="37"/>
      <c r="H42" s="37"/>
      <c r="I42" s="37"/>
      <c r="J42" s="37"/>
      <c r="K42" s="37"/>
      <c r="L42" s="116"/>
      <c r="S42" s="37"/>
      <c r="T42" s="37"/>
      <c r="U42" s="37"/>
      <c r="V42" s="37"/>
      <c r="W42" s="37"/>
      <c r="X42" s="37"/>
      <c r="Y42" s="37"/>
      <c r="Z42" s="37"/>
      <c r="AA42" s="37"/>
      <c r="AB42" s="37"/>
      <c r="AC42" s="37"/>
      <c r="AD42" s="37"/>
      <c r="AE42" s="37"/>
    </row>
    <row r="43" spans="1:31" s="2" customFormat="1" ht="25.35" customHeight="1">
      <c r="A43" s="37"/>
      <c r="B43" s="42"/>
      <c r="C43" s="128"/>
      <c r="D43" s="129" t="s">
        <v>53</v>
      </c>
      <c r="E43" s="130"/>
      <c r="F43" s="130"/>
      <c r="G43" s="131" t="s">
        <v>54</v>
      </c>
      <c r="H43" s="132" t="s">
        <v>55</v>
      </c>
      <c r="I43" s="130"/>
      <c r="J43" s="133">
        <f>SUM(J34:J41)</f>
        <v>0</v>
      </c>
      <c r="K43" s="134"/>
      <c r="L43" s="116"/>
      <c r="S43" s="37"/>
      <c r="T43" s="37"/>
      <c r="U43" s="37"/>
      <c r="V43" s="37"/>
      <c r="W43" s="37"/>
      <c r="X43" s="37"/>
      <c r="Y43" s="37"/>
      <c r="Z43" s="37"/>
      <c r="AA43" s="37"/>
      <c r="AB43" s="37"/>
      <c r="AC43" s="37"/>
      <c r="AD43" s="37"/>
      <c r="AE43" s="37"/>
    </row>
    <row r="44" spans="1:31" s="2" customFormat="1" ht="14.45" customHeight="1">
      <c r="A44" s="37"/>
      <c r="B44" s="135"/>
      <c r="C44" s="136"/>
      <c r="D44" s="136"/>
      <c r="E44" s="136"/>
      <c r="F44" s="136"/>
      <c r="G44" s="136"/>
      <c r="H44" s="136"/>
      <c r="I44" s="136"/>
      <c r="J44" s="136"/>
      <c r="K44" s="136"/>
      <c r="L44" s="116"/>
      <c r="S44" s="37"/>
      <c r="T44" s="37"/>
      <c r="U44" s="37"/>
      <c r="V44" s="37"/>
      <c r="W44" s="37"/>
      <c r="X44" s="37"/>
      <c r="Y44" s="37"/>
      <c r="Z44" s="37"/>
      <c r="AA44" s="37"/>
      <c r="AB44" s="37"/>
      <c r="AC44" s="37"/>
      <c r="AD44" s="37"/>
      <c r="AE44" s="37"/>
    </row>
    <row r="48" spans="1:31" s="2" customFormat="1" ht="6.95" customHeight="1">
      <c r="A48" s="37"/>
      <c r="B48" s="137"/>
      <c r="C48" s="138"/>
      <c r="D48" s="138"/>
      <c r="E48" s="138"/>
      <c r="F48" s="138"/>
      <c r="G48" s="138"/>
      <c r="H48" s="138"/>
      <c r="I48" s="138"/>
      <c r="J48" s="138"/>
      <c r="K48" s="138"/>
      <c r="L48" s="116"/>
      <c r="S48" s="37"/>
      <c r="T48" s="37"/>
      <c r="U48" s="37"/>
      <c r="V48" s="37"/>
      <c r="W48" s="37"/>
      <c r="X48" s="37"/>
      <c r="Y48" s="37"/>
      <c r="Z48" s="37"/>
      <c r="AA48" s="37"/>
      <c r="AB48" s="37"/>
      <c r="AC48" s="37"/>
      <c r="AD48" s="37"/>
      <c r="AE48" s="37"/>
    </row>
    <row r="49" spans="1:31" s="2" customFormat="1" ht="24.95" customHeight="1">
      <c r="A49" s="37"/>
      <c r="B49" s="38"/>
      <c r="C49" s="26" t="s">
        <v>174</v>
      </c>
      <c r="D49" s="39"/>
      <c r="E49" s="39"/>
      <c r="F49" s="39"/>
      <c r="G49" s="39"/>
      <c r="H49" s="39"/>
      <c r="I49" s="39"/>
      <c r="J49" s="39"/>
      <c r="K49" s="39"/>
      <c r="L49" s="116"/>
      <c r="S49" s="37"/>
      <c r="T49" s="37"/>
      <c r="U49" s="37"/>
      <c r="V49" s="37"/>
      <c r="W49" s="37"/>
      <c r="X49" s="37"/>
      <c r="Y49" s="37"/>
      <c r="Z49" s="37"/>
      <c r="AA49" s="37"/>
      <c r="AB49" s="37"/>
      <c r="AC49" s="37"/>
      <c r="AD49" s="37"/>
      <c r="AE49" s="37"/>
    </row>
    <row r="50" spans="1:31" s="2" customFormat="1" ht="6.95" customHeight="1">
      <c r="A50" s="37"/>
      <c r="B50" s="38"/>
      <c r="C50" s="39"/>
      <c r="D50" s="39"/>
      <c r="E50" s="39"/>
      <c r="F50" s="39"/>
      <c r="G50" s="39"/>
      <c r="H50" s="39"/>
      <c r="I50" s="39"/>
      <c r="J50" s="39"/>
      <c r="K50" s="39"/>
      <c r="L50" s="116"/>
      <c r="S50" s="37"/>
      <c r="T50" s="37"/>
      <c r="U50" s="37"/>
      <c r="V50" s="37"/>
      <c r="W50" s="37"/>
      <c r="X50" s="37"/>
      <c r="Y50" s="37"/>
      <c r="Z50" s="37"/>
      <c r="AA50" s="37"/>
      <c r="AB50" s="37"/>
      <c r="AC50" s="37"/>
      <c r="AD50" s="37"/>
      <c r="AE50" s="37"/>
    </row>
    <row r="51" spans="1:31" s="2" customFormat="1" ht="12" customHeight="1">
      <c r="A51" s="37"/>
      <c r="B51" s="38"/>
      <c r="C51" s="32" t="s">
        <v>16</v>
      </c>
      <c r="D51" s="39"/>
      <c r="E51" s="39"/>
      <c r="F51" s="39"/>
      <c r="G51" s="39"/>
      <c r="H51" s="39"/>
      <c r="I51" s="39"/>
      <c r="J51" s="39"/>
      <c r="K51" s="39"/>
      <c r="L51" s="116"/>
      <c r="S51" s="37"/>
      <c r="T51" s="37"/>
      <c r="U51" s="37"/>
      <c r="V51" s="37"/>
      <c r="W51" s="37"/>
      <c r="X51" s="37"/>
      <c r="Y51" s="37"/>
      <c r="Z51" s="37"/>
      <c r="AA51" s="37"/>
      <c r="AB51" s="37"/>
      <c r="AC51" s="37"/>
      <c r="AD51" s="37"/>
      <c r="AE51" s="37"/>
    </row>
    <row r="52" spans="1:31" s="2" customFormat="1" ht="16.5" customHeight="1">
      <c r="A52" s="37"/>
      <c r="B52" s="38"/>
      <c r="C52" s="39"/>
      <c r="D52" s="39"/>
      <c r="E52" s="402" t="str">
        <f>E7</f>
        <v>VÝMĚNA OBRUBNÍKŮ V ULICI STRÁNSKÉHO A SOVÍ - TÁBOR</v>
      </c>
      <c r="F52" s="403"/>
      <c r="G52" s="403"/>
      <c r="H52" s="403"/>
      <c r="I52" s="39"/>
      <c r="J52" s="39"/>
      <c r="K52" s="39"/>
      <c r="L52" s="116"/>
      <c r="S52" s="37"/>
      <c r="T52" s="37"/>
      <c r="U52" s="37"/>
      <c r="V52" s="37"/>
      <c r="W52" s="37"/>
      <c r="X52" s="37"/>
      <c r="Y52" s="37"/>
      <c r="Z52" s="37"/>
      <c r="AA52" s="37"/>
      <c r="AB52" s="37"/>
      <c r="AC52" s="37"/>
      <c r="AD52" s="37"/>
      <c r="AE52" s="37"/>
    </row>
    <row r="53" spans="1:31" s="1" customFormat="1" ht="12" customHeight="1">
      <c r="B53" s="24"/>
      <c r="C53" s="32" t="s">
        <v>170</v>
      </c>
      <c r="D53" s="25"/>
      <c r="E53" s="25"/>
      <c r="F53" s="25"/>
      <c r="G53" s="25"/>
      <c r="H53" s="25"/>
      <c r="I53" s="25"/>
      <c r="J53" s="25"/>
      <c r="K53" s="25"/>
      <c r="L53" s="23"/>
    </row>
    <row r="54" spans="1:31" s="1" customFormat="1" ht="16.5" customHeight="1">
      <c r="B54" s="24"/>
      <c r="C54" s="25"/>
      <c r="D54" s="25"/>
      <c r="E54" s="402" t="s">
        <v>1320</v>
      </c>
      <c r="F54" s="379"/>
      <c r="G54" s="379"/>
      <c r="H54" s="379"/>
      <c r="I54" s="25"/>
      <c r="J54" s="25"/>
      <c r="K54" s="25"/>
      <c r="L54" s="23"/>
    </row>
    <row r="55" spans="1:31" s="1" customFormat="1" ht="12" customHeight="1">
      <c r="B55" s="24"/>
      <c r="C55" s="32" t="s">
        <v>172</v>
      </c>
      <c r="D55" s="25"/>
      <c r="E55" s="25"/>
      <c r="F55" s="25"/>
      <c r="G55" s="25"/>
      <c r="H55" s="25"/>
      <c r="I55" s="25"/>
      <c r="J55" s="25"/>
      <c r="K55" s="25"/>
      <c r="L55" s="23"/>
    </row>
    <row r="56" spans="1:31" s="2" customFormat="1" ht="23.25" customHeight="1">
      <c r="A56" s="37"/>
      <c r="B56" s="38"/>
      <c r="C56" s="39"/>
      <c r="D56" s="39"/>
      <c r="E56" s="406" t="s">
        <v>1822</v>
      </c>
      <c r="F56" s="404"/>
      <c r="G56" s="404"/>
      <c r="H56" s="404"/>
      <c r="I56" s="39"/>
      <c r="J56" s="39"/>
      <c r="K56" s="39"/>
      <c r="L56" s="116"/>
      <c r="S56" s="37"/>
      <c r="T56" s="37"/>
      <c r="U56" s="37"/>
      <c r="V56" s="37"/>
      <c r="W56" s="37"/>
      <c r="X56" s="37"/>
      <c r="Y56" s="37"/>
      <c r="Z56" s="37"/>
      <c r="AA56" s="37"/>
      <c r="AB56" s="37"/>
      <c r="AC56" s="37"/>
      <c r="AD56" s="37"/>
      <c r="AE56" s="37"/>
    </row>
    <row r="57" spans="1:31" s="2" customFormat="1" ht="12" customHeight="1">
      <c r="A57" s="37"/>
      <c r="B57" s="38"/>
      <c r="C57" s="32" t="s">
        <v>1823</v>
      </c>
      <c r="D57" s="39"/>
      <c r="E57" s="39"/>
      <c r="F57" s="39"/>
      <c r="G57" s="39"/>
      <c r="H57" s="39"/>
      <c r="I57" s="39"/>
      <c r="J57" s="39"/>
      <c r="K57" s="39"/>
      <c r="L57" s="116"/>
      <c r="S57" s="37"/>
      <c r="T57" s="37"/>
      <c r="U57" s="37"/>
      <c r="V57" s="37"/>
      <c r="W57" s="37"/>
      <c r="X57" s="37"/>
      <c r="Y57" s="37"/>
      <c r="Z57" s="37"/>
      <c r="AA57" s="37"/>
      <c r="AB57" s="37"/>
      <c r="AC57" s="37"/>
      <c r="AD57" s="37"/>
      <c r="AE57" s="37"/>
    </row>
    <row r="58" spans="1:31" s="2" customFormat="1" ht="16.5" customHeight="1">
      <c r="A58" s="37"/>
      <c r="B58" s="38"/>
      <c r="C58" s="39"/>
      <c r="D58" s="39"/>
      <c r="E58" s="358" t="str">
        <f>E13</f>
        <v>5071 - Následná péče - 1. rok po výsadbě</v>
      </c>
      <c r="F58" s="404"/>
      <c r="G58" s="404"/>
      <c r="H58" s="404"/>
      <c r="I58" s="39"/>
      <c r="J58" s="39"/>
      <c r="K58" s="39"/>
      <c r="L58" s="116"/>
      <c r="S58" s="37"/>
      <c r="T58" s="37"/>
      <c r="U58" s="37"/>
      <c r="V58" s="37"/>
      <c r="W58" s="37"/>
      <c r="X58" s="37"/>
      <c r="Y58" s="37"/>
      <c r="Z58" s="37"/>
      <c r="AA58" s="37"/>
      <c r="AB58" s="37"/>
      <c r="AC58" s="37"/>
      <c r="AD58" s="37"/>
      <c r="AE58" s="37"/>
    </row>
    <row r="59" spans="1:31" s="2" customFormat="1" ht="6.95" customHeight="1">
      <c r="A59" s="37"/>
      <c r="B59" s="38"/>
      <c r="C59" s="39"/>
      <c r="D59" s="39"/>
      <c r="E59" s="39"/>
      <c r="F59" s="39"/>
      <c r="G59" s="39"/>
      <c r="H59" s="39"/>
      <c r="I59" s="39"/>
      <c r="J59" s="39"/>
      <c r="K59" s="39"/>
      <c r="L59" s="116"/>
      <c r="S59" s="37"/>
      <c r="T59" s="37"/>
      <c r="U59" s="37"/>
      <c r="V59" s="37"/>
      <c r="W59" s="37"/>
      <c r="X59" s="37"/>
      <c r="Y59" s="37"/>
      <c r="Z59" s="37"/>
      <c r="AA59" s="37"/>
      <c r="AB59" s="37"/>
      <c r="AC59" s="37"/>
      <c r="AD59" s="37"/>
      <c r="AE59" s="37"/>
    </row>
    <row r="60" spans="1:31" s="2" customFormat="1" ht="12" customHeight="1">
      <c r="A60" s="37"/>
      <c r="B60" s="38"/>
      <c r="C60" s="32" t="s">
        <v>21</v>
      </c>
      <c r="D60" s="39"/>
      <c r="E60" s="39"/>
      <c r="F60" s="30" t="str">
        <f>F16</f>
        <v>ul. Stránského a Soví, Tábor</v>
      </c>
      <c r="G60" s="39"/>
      <c r="H60" s="39"/>
      <c r="I60" s="32" t="s">
        <v>23</v>
      </c>
      <c r="J60" s="62" t="str">
        <f>IF(J16="","",J16)</f>
        <v>8. 1. 2026</v>
      </c>
      <c r="K60" s="39"/>
      <c r="L60" s="116"/>
      <c r="S60" s="37"/>
      <c r="T60" s="37"/>
      <c r="U60" s="37"/>
      <c r="V60" s="37"/>
      <c r="W60" s="37"/>
      <c r="X60" s="37"/>
      <c r="Y60" s="37"/>
      <c r="Z60" s="37"/>
      <c r="AA60" s="37"/>
      <c r="AB60" s="37"/>
      <c r="AC60" s="37"/>
      <c r="AD60" s="37"/>
      <c r="AE60" s="37"/>
    </row>
    <row r="61" spans="1:31" s="2" customFormat="1" ht="6.95" customHeight="1">
      <c r="A61" s="37"/>
      <c r="B61" s="38"/>
      <c r="C61" s="39"/>
      <c r="D61" s="39"/>
      <c r="E61" s="39"/>
      <c r="F61" s="39"/>
      <c r="G61" s="39"/>
      <c r="H61" s="39"/>
      <c r="I61" s="39"/>
      <c r="J61" s="39"/>
      <c r="K61" s="39"/>
      <c r="L61" s="116"/>
      <c r="S61" s="37"/>
      <c r="T61" s="37"/>
      <c r="U61" s="37"/>
      <c r="V61" s="37"/>
      <c r="W61" s="37"/>
      <c r="X61" s="37"/>
      <c r="Y61" s="37"/>
      <c r="Z61" s="37"/>
      <c r="AA61" s="37"/>
      <c r="AB61" s="37"/>
      <c r="AC61" s="37"/>
      <c r="AD61" s="37"/>
      <c r="AE61" s="37"/>
    </row>
    <row r="62" spans="1:31" s="2" customFormat="1" ht="15.2" customHeight="1">
      <c r="A62" s="37"/>
      <c r="B62" s="38"/>
      <c r="C62" s="32" t="s">
        <v>25</v>
      </c>
      <c r="D62" s="39"/>
      <c r="E62" s="39"/>
      <c r="F62" s="30" t="str">
        <f>E19</f>
        <v>MĚSTO TÁBOR</v>
      </c>
      <c r="G62" s="39"/>
      <c r="H62" s="39"/>
      <c r="I62" s="32" t="s">
        <v>33</v>
      </c>
      <c r="J62" s="35" t="str">
        <f>E25</f>
        <v>Graphic PRO s.r.o.</v>
      </c>
      <c r="K62" s="39"/>
      <c r="L62" s="116"/>
      <c r="S62" s="37"/>
      <c r="T62" s="37"/>
      <c r="U62" s="37"/>
      <c r="V62" s="37"/>
      <c r="W62" s="37"/>
      <c r="X62" s="37"/>
      <c r="Y62" s="37"/>
      <c r="Z62" s="37"/>
      <c r="AA62" s="37"/>
      <c r="AB62" s="37"/>
      <c r="AC62" s="37"/>
      <c r="AD62" s="37"/>
      <c r="AE62" s="37"/>
    </row>
    <row r="63" spans="1:31" s="2" customFormat="1" ht="15.2" customHeight="1">
      <c r="A63" s="37"/>
      <c r="B63" s="38"/>
      <c r="C63" s="32" t="s">
        <v>31</v>
      </c>
      <c r="D63" s="39"/>
      <c r="E63" s="39"/>
      <c r="F63" s="30" t="str">
        <f>IF(E22="","",E22)</f>
        <v>Vyplň údaj</v>
      </c>
      <c r="G63" s="39"/>
      <c r="H63" s="39"/>
      <c r="I63" s="32" t="s">
        <v>38</v>
      </c>
      <c r="J63" s="35" t="str">
        <f>E28</f>
        <v>Ing. Pavel Vochozka</v>
      </c>
      <c r="K63" s="39"/>
      <c r="L63" s="116"/>
      <c r="S63" s="37"/>
      <c r="T63" s="37"/>
      <c r="U63" s="37"/>
      <c r="V63" s="37"/>
      <c r="W63" s="37"/>
      <c r="X63" s="37"/>
      <c r="Y63" s="37"/>
      <c r="Z63" s="37"/>
      <c r="AA63" s="37"/>
      <c r="AB63" s="37"/>
      <c r="AC63" s="37"/>
      <c r="AD63" s="37"/>
      <c r="AE63" s="37"/>
    </row>
    <row r="64" spans="1:31" s="2" customFormat="1" ht="10.35" customHeight="1">
      <c r="A64" s="37"/>
      <c r="B64" s="38"/>
      <c r="C64" s="39"/>
      <c r="D64" s="39"/>
      <c r="E64" s="39"/>
      <c r="F64" s="39"/>
      <c r="G64" s="39"/>
      <c r="H64" s="39"/>
      <c r="I64" s="39"/>
      <c r="J64" s="39"/>
      <c r="K64" s="39"/>
      <c r="L64" s="116"/>
      <c r="S64" s="37"/>
      <c r="T64" s="37"/>
      <c r="U64" s="37"/>
      <c r="V64" s="37"/>
      <c r="W64" s="37"/>
      <c r="X64" s="37"/>
      <c r="Y64" s="37"/>
      <c r="Z64" s="37"/>
      <c r="AA64" s="37"/>
      <c r="AB64" s="37"/>
      <c r="AC64" s="37"/>
      <c r="AD64" s="37"/>
      <c r="AE64" s="37"/>
    </row>
    <row r="65" spans="1:47" s="2" customFormat="1" ht="29.25" customHeight="1">
      <c r="A65" s="37"/>
      <c r="B65" s="38"/>
      <c r="C65" s="139" t="s">
        <v>175</v>
      </c>
      <c r="D65" s="140"/>
      <c r="E65" s="140"/>
      <c r="F65" s="140"/>
      <c r="G65" s="140"/>
      <c r="H65" s="140"/>
      <c r="I65" s="140"/>
      <c r="J65" s="141" t="s">
        <v>176</v>
      </c>
      <c r="K65" s="140"/>
      <c r="L65" s="116"/>
      <c r="S65" s="37"/>
      <c r="T65" s="37"/>
      <c r="U65" s="37"/>
      <c r="V65" s="37"/>
      <c r="W65" s="37"/>
      <c r="X65" s="37"/>
      <c r="Y65" s="37"/>
      <c r="Z65" s="37"/>
      <c r="AA65" s="37"/>
      <c r="AB65" s="37"/>
      <c r="AC65" s="37"/>
      <c r="AD65" s="37"/>
      <c r="AE65" s="37"/>
    </row>
    <row r="66" spans="1:47" s="2" customFormat="1" ht="10.35" customHeight="1">
      <c r="A66" s="37"/>
      <c r="B66" s="38"/>
      <c r="C66" s="39"/>
      <c r="D66" s="39"/>
      <c r="E66" s="39"/>
      <c r="F66" s="39"/>
      <c r="G66" s="39"/>
      <c r="H66" s="39"/>
      <c r="I66" s="39"/>
      <c r="J66" s="39"/>
      <c r="K66" s="39"/>
      <c r="L66" s="116"/>
      <c r="S66" s="37"/>
      <c r="T66" s="37"/>
      <c r="U66" s="37"/>
      <c r="V66" s="37"/>
      <c r="W66" s="37"/>
      <c r="X66" s="37"/>
      <c r="Y66" s="37"/>
      <c r="Z66" s="37"/>
      <c r="AA66" s="37"/>
      <c r="AB66" s="37"/>
      <c r="AC66" s="37"/>
      <c r="AD66" s="37"/>
      <c r="AE66" s="37"/>
    </row>
    <row r="67" spans="1:47" s="2" customFormat="1" ht="22.9" customHeight="1">
      <c r="A67" s="37"/>
      <c r="B67" s="38"/>
      <c r="C67" s="142" t="s">
        <v>75</v>
      </c>
      <c r="D67" s="39"/>
      <c r="E67" s="39"/>
      <c r="F67" s="39"/>
      <c r="G67" s="39"/>
      <c r="H67" s="39"/>
      <c r="I67" s="39"/>
      <c r="J67" s="80">
        <f>J98</f>
        <v>0</v>
      </c>
      <c r="K67" s="39"/>
      <c r="L67" s="116"/>
      <c r="S67" s="37"/>
      <c r="T67" s="37"/>
      <c r="U67" s="37"/>
      <c r="V67" s="37"/>
      <c r="W67" s="37"/>
      <c r="X67" s="37"/>
      <c r="Y67" s="37"/>
      <c r="Z67" s="37"/>
      <c r="AA67" s="37"/>
      <c r="AB67" s="37"/>
      <c r="AC67" s="37"/>
      <c r="AD67" s="37"/>
      <c r="AE67" s="37"/>
      <c r="AU67" s="20" t="s">
        <v>177</v>
      </c>
    </row>
    <row r="68" spans="1:47" s="9" customFormat="1" ht="24.95" customHeight="1">
      <c r="B68" s="143"/>
      <c r="C68" s="144"/>
      <c r="D68" s="145" t="s">
        <v>178</v>
      </c>
      <c r="E68" s="146"/>
      <c r="F68" s="146"/>
      <c r="G68" s="146"/>
      <c r="H68" s="146"/>
      <c r="I68" s="146"/>
      <c r="J68" s="147">
        <f>J99</f>
        <v>0</v>
      </c>
      <c r="K68" s="144"/>
      <c r="L68" s="148"/>
    </row>
    <row r="69" spans="1:47" s="10" customFormat="1" ht="19.899999999999999" customHeight="1">
      <c r="B69" s="149"/>
      <c r="C69" s="100"/>
      <c r="D69" s="150" t="s">
        <v>179</v>
      </c>
      <c r="E69" s="151"/>
      <c r="F69" s="151"/>
      <c r="G69" s="151"/>
      <c r="H69" s="151"/>
      <c r="I69" s="151"/>
      <c r="J69" s="152">
        <f>J100</f>
        <v>0</v>
      </c>
      <c r="K69" s="100"/>
      <c r="L69" s="153"/>
    </row>
    <row r="70" spans="1:47" s="10" customFormat="1" ht="19.899999999999999" customHeight="1">
      <c r="B70" s="149"/>
      <c r="C70" s="100"/>
      <c r="D70" s="150" t="s">
        <v>1825</v>
      </c>
      <c r="E70" s="151"/>
      <c r="F70" s="151"/>
      <c r="G70" s="151"/>
      <c r="H70" s="151"/>
      <c r="I70" s="151"/>
      <c r="J70" s="152">
        <f>J113</f>
        <v>0</v>
      </c>
      <c r="K70" s="100"/>
      <c r="L70" s="153"/>
    </row>
    <row r="71" spans="1:47" s="10" customFormat="1" ht="19.899999999999999" customHeight="1">
      <c r="B71" s="149"/>
      <c r="C71" s="100"/>
      <c r="D71" s="150" t="s">
        <v>1826</v>
      </c>
      <c r="E71" s="151"/>
      <c r="F71" s="151"/>
      <c r="G71" s="151"/>
      <c r="H71" s="151"/>
      <c r="I71" s="151"/>
      <c r="J71" s="152">
        <f>J262</f>
        <v>0</v>
      </c>
      <c r="K71" s="100"/>
      <c r="L71" s="153"/>
    </row>
    <row r="72" spans="1:47" s="10" customFormat="1" ht="19.899999999999999" customHeight="1">
      <c r="B72" s="149"/>
      <c r="C72" s="100"/>
      <c r="D72" s="150" t="s">
        <v>383</v>
      </c>
      <c r="E72" s="151"/>
      <c r="F72" s="151"/>
      <c r="G72" s="151"/>
      <c r="H72" s="151"/>
      <c r="I72" s="151"/>
      <c r="J72" s="152">
        <f>J276</f>
        <v>0</v>
      </c>
      <c r="K72" s="100"/>
      <c r="L72" s="153"/>
    </row>
    <row r="73" spans="1:47" s="10" customFormat="1" ht="19.899999999999999" customHeight="1">
      <c r="B73" s="149"/>
      <c r="C73" s="100"/>
      <c r="D73" s="150" t="s">
        <v>1322</v>
      </c>
      <c r="E73" s="151"/>
      <c r="F73" s="151"/>
      <c r="G73" s="151"/>
      <c r="H73" s="151"/>
      <c r="I73" s="151"/>
      <c r="J73" s="152">
        <f>J283</f>
        <v>0</v>
      </c>
      <c r="K73" s="100"/>
      <c r="L73" s="153"/>
    </row>
    <row r="74" spans="1:47" s="10" customFormat="1" ht="14.85" customHeight="1">
      <c r="B74" s="149"/>
      <c r="C74" s="100"/>
      <c r="D74" s="150" t="s">
        <v>1323</v>
      </c>
      <c r="E74" s="151"/>
      <c r="F74" s="151"/>
      <c r="G74" s="151"/>
      <c r="H74" s="151"/>
      <c r="I74" s="151"/>
      <c r="J74" s="152">
        <f>J284</f>
        <v>0</v>
      </c>
      <c r="K74" s="100"/>
      <c r="L74" s="153"/>
    </row>
    <row r="75" spans="1:47" s="2" customFormat="1" ht="21.75" customHeight="1">
      <c r="A75" s="37"/>
      <c r="B75" s="38"/>
      <c r="C75" s="39"/>
      <c r="D75" s="39"/>
      <c r="E75" s="39"/>
      <c r="F75" s="39"/>
      <c r="G75" s="39"/>
      <c r="H75" s="39"/>
      <c r="I75" s="39"/>
      <c r="J75" s="39"/>
      <c r="K75" s="39"/>
      <c r="L75" s="116"/>
      <c r="S75" s="37"/>
      <c r="T75" s="37"/>
      <c r="U75" s="37"/>
      <c r="V75" s="37"/>
      <c r="W75" s="37"/>
      <c r="X75" s="37"/>
      <c r="Y75" s="37"/>
      <c r="Z75" s="37"/>
      <c r="AA75" s="37"/>
      <c r="AB75" s="37"/>
      <c r="AC75" s="37"/>
      <c r="AD75" s="37"/>
      <c r="AE75" s="37"/>
    </row>
    <row r="76" spans="1:47" s="2" customFormat="1" ht="6.95" customHeight="1">
      <c r="A76" s="37"/>
      <c r="B76" s="50"/>
      <c r="C76" s="51"/>
      <c r="D76" s="51"/>
      <c r="E76" s="51"/>
      <c r="F76" s="51"/>
      <c r="G76" s="51"/>
      <c r="H76" s="51"/>
      <c r="I76" s="51"/>
      <c r="J76" s="51"/>
      <c r="K76" s="51"/>
      <c r="L76" s="116"/>
      <c r="S76" s="37"/>
      <c r="T76" s="37"/>
      <c r="U76" s="37"/>
      <c r="V76" s="37"/>
      <c r="W76" s="37"/>
      <c r="X76" s="37"/>
      <c r="Y76" s="37"/>
      <c r="Z76" s="37"/>
      <c r="AA76" s="37"/>
      <c r="AB76" s="37"/>
      <c r="AC76" s="37"/>
      <c r="AD76" s="37"/>
      <c r="AE76" s="37"/>
    </row>
    <row r="80" spans="1:47" s="2" customFormat="1" ht="6.95" customHeight="1">
      <c r="A80" s="37"/>
      <c r="B80" s="52"/>
      <c r="C80" s="53"/>
      <c r="D80" s="53"/>
      <c r="E80" s="53"/>
      <c r="F80" s="53"/>
      <c r="G80" s="53"/>
      <c r="H80" s="53"/>
      <c r="I80" s="53"/>
      <c r="J80" s="53"/>
      <c r="K80" s="53"/>
      <c r="L80" s="116"/>
      <c r="S80" s="37"/>
      <c r="T80" s="37"/>
      <c r="U80" s="37"/>
      <c r="V80" s="37"/>
      <c r="W80" s="37"/>
      <c r="X80" s="37"/>
      <c r="Y80" s="37"/>
      <c r="Z80" s="37"/>
      <c r="AA80" s="37"/>
      <c r="AB80" s="37"/>
      <c r="AC80" s="37"/>
      <c r="AD80" s="37"/>
      <c r="AE80" s="37"/>
    </row>
    <row r="81" spans="1:31" s="2" customFormat="1" ht="24.95" customHeight="1">
      <c r="A81" s="37"/>
      <c r="B81" s="38"/>
      <c r="C81" s="26" t="s">
        <v>182</v>
      </c>
      <c r="D81" s="39"/>
      <c r="E81" s="39"/>
      <c r="F81" s="39"/>
      <c r="G81" s="39"/>
      <c r="H81" s="39"/>
      <c r="I81" s="39"/>
      <c r="J81" s="39"/>
      <c r="K81" s="39"/>
      <c r="L81" s="116"/>
      <c r="S81" s="37"/>
      <c r="T81" s="37"/>
      <c r="U81" s="37"/>
      <c r="V81" s="37"/>
      <c r="W81" s="37"/>
      <c r="X81" s="37"/>
      <c r="Y81" s="37"/>
      <c r="Z81" s="37"/>
      <c r="AA81" s="37"/>
      <c r="AB81" s="37"/>
      <c r="AC81" s="37"/>
      <c r="AD81" s="37"/>
      <c r="AE81" s="37"/>
    </row>
    <row r="82" spans="1:31" s="2" customFormat="1" ht="6.95" customHeight="1">
      <c r="A82" s="37"/>
      <c r="B82" s="38"/>
      <c r="C82" s="39"/>
      <c r="D82" s="39"/>
      <c r="E82" s="39"/>
      <c r="F82" s="39"/>
      <c r="G82" s="39"/>
      <c r="H82" s="39"/>
      <c r="I82" s="39"/>
      <c r="J82" s="39"/>
      <c r="K82" s="39"/>
      <c r="L82" s="116"/>
      <c r="S82" s="37"/>
      <c r="T82" s="37"/>
      <c r="U82" s="37"/>
      <c r="V82" s="37"/>
      <c r="W82" s="37"/>
      <c r="X82" s="37"/>
      <c r="Y82" s="37"/>
      <c r="Z82" s="37"/>
      <c r="AA82" s="37"/>
      <c r="AB82" s="37"/>
      <c r="AC82" s="37"/>
      <c r="AD82" s="37"/>
      <c r="AE82" s="37"/>
    </row>
    <row r="83" spans="1:31" s="2" customFormat="1" ht="12" customHeight="1">
      <c r="A83" s="37"/>
      <c r="B83" s="38"/>
      <c r="C83" s="32" t="s">
        <v>16</v>
      </c>
      <c r="D83" s="39"/>
      <c r="E83" s="39"/>
      <c r="F83" s="39"/>
      <c r="G83" s="39"/>
      <c r="H83" s="39"/>
      <c r="I83" s="39"/>
      <c r="J83" s="39"/>
      <c r="K83" s="39"/>
      <c r="L83" s="116"/>
      <c r="S83" s="37"/>
      <c r="T83" s="37"/>
      <c r="U83" s="37"/>
      <c r="V83" s="37"/>
      <c r="W83" s="37"/>
      <c r="X83" s="37"/>
      <c r="Y83" s="37"/>
      <c r="Z83" s="37"/>
      <c r="AA83" s="37"/>
      <c r="AB83" s="37"/>
      <c r="AC83" s="37"/>
      <c r="AD83" s="37"/>
      <c r="AE83" s="37"/>
    </row>
    <row r="84" spans="1:31" s="2" customFormat="1" ht="16.5" customHeight="1">
      <c r="A84" s="37"/>
      <c r="B84" s="38"/>
      <c r="C84" s="39"/>
      <c r="D84" s="39"/>
      <c r="E84" s="402" t="str">
        <f>E7</f>
        <v>VÝMĚNA OBRUBNÍKŮ V ULICI STRÁNSKÉHO A SOVÍ - TÁBOR</v>
      </c>
      <c r="F84" s="403"/>
      <c r="G84" s="403"/>
      <c r="H84" s="403"/>
      <c r="I84" s="39"/>
      <c r="J84" s="39"/>
      <c r="K84" s="39"/>
      <c r="L84" s="116"/>
      <c r="S84" s="37"/>
      <c r="T84" s="37"/>
      <c r="U84" s="37"/>
      <c r="V84" s="37"/>
      <c r="W84" s="37"/>
      <c r="X84" s="37"/>
      <c r="Y84" s="37"/>
      <c r="Z84" s="37"/>
      <c r="AA84" s="37"/>
      <c r="AB84" s="37"/>
      <c r="AC84" s="37"/>
      <c r="AD84" s="37"/>
      <c r="AE84" s="37"/>
    </row>
    <row r="85" spans="1:31" s="1" customFormat="1" ht="12" customHeight="1">
      <c r="B85" s="24"/>
      <c r="C85" s="32" t="s">
        <v>170</v>
      </c>
      <c r="D85" s="25"/>
      <c r="E85" s="25"/>
      <c r="F85" s="25"/>
      <c r="G85" s="25"/>
      <c r="H85" s="25"/>
      <c r="I85" s="25"/>
      <c r="J85" s="25"/>
      <c r="K85" s="25"/>
      <c r="L85" s="23"/>
    </row>
    <row r="86" spans="1:31" s="1" customFormat="1" ht="16.5" customHeight="1">
      <c r="B86" s="24"/>
      <c r="C86" s="25"/>
      <c r="D86" s="25"/>
      <c r="E86" s="402" t="s">
        <v>1320</v>
      </c>
      <c r="F86" s="379"/>
      <c r="G86" s="379"/>
      <c r="H86" s="379"/>
      <c r="I86" s="25"/>
      <c r="J86" s="25"/>
      <c r="K86" s="25"/>
      <c r="L86" s="23"/>
    </row>
    <row r="87" spans="1:31" s="1" customFormat="1" ht="12" customHeight="1">
      <c r="B87" s="24"/>
      <c r="C87" s="32" t="s">
        <v>172</v>
      </c>
      <c r="D87" s="25"/>
      <c r="E87" s="25"/>
      <c r="F87" s="25"/>
      <c r="G87" s="25"/>
      <c r="H87" s="25"/>
      <c r="I87" s="25"/>
      <c r="J87" s="25"/>
      <c r="K87" s="25"/>
      <c r="L87" s="23"/>
    </row>
    <row r="88" spans="1:31" s="2" customFormat="1" ht="23.25" customHeight="1">
      <c r="A88" s="37"/>
      <c r="B88" s="38"/>
      <c r="C88" s="39"/>
      <c r="D88" s="39"/>
      <c r="E88" s="406" t="s">
        <v>1822</v>
      </c>
      <c r="F88" s="404"/>
      <c r="G88" s="404"/>
      <c r="H88" s="404"/>
      <c r="I88" s="39"/>
      <c r="J88" s="39"/>
      <c r="K88" s="39"/>
      <c r="L88" s="116"/>
      <c r="S88" s="37"/>
      <c r="T88" s="37"/>
      <c r="U88" s="37"/>
      <c r="V88" s="37"/>
      <c r="W88" s="37"/>
      <c r="X88" s="37"/>
      <c r="Y88" s="37"/>
      <c r="Z88" s="37"/>
      <c r="AA88" s="37"/>
      <c r="AB88" s="37"/>
      <c r="AC88" s="37"/>
      <c r="AD88" s="37"/>
      <c r="AE88" s="37"/>
    </row>
    <row r="89" spans="1:31" s="2" customFormat="1" ht="12" customHeight="1">
      <c r="A89" s="37"/>
      <c r="B89" s="38"/>
      <c r="C89" s="32" t="s">
        <v>1823</v>
      </c>
      <c r="D89" s="39"/>
      <c r="E89" s="39"/>
      <c r="F89" s="39"/>
      <c r="G89" s="39"/>
      <c r="H89" s="39"/>
      <c r="I89" s="39"/>
      <c r="J89" s="39"/>
      <c r="K89" s="39"/>
      <c r="L89" s="116"/>
      <c r="S89" s="37"/>
      <c r="T89" s="37"/>
      <c r="U89" s="37"/>
      <c r="V89" s="37"/>
      <c r="W89" s="37"/>
      <c r="X89" s="37"/>
      <c r="Y89" s="37"/>
      <c r="Z89" s="37"/>
      <c r="AA89" s="37"/>
      <c r="AB89" s="37"/>
      <c r="AC89" s="37"/>
      <c r="AD89" s="37"/>
      <c r="AE89" s="37"/>
    </row>
    <row r="90" spans="1:31" s="2" customFormat="1" ht="16.5" customHeight="1">
      <c r="A90" s="37"/>
      <c r="B90" s="38"/>
      <c r="C90" s="39"/>
      <c r="D90" s="39"/>
      <c r="E90" s="358" t="str">
        <f>E13</f>
        <v>5071 - Následná péče - 1. rok po výsadbě</v>
      </c>
      <c r="F90" s="404"/>
      <c r="G90" s="404"/>
      <c r="H90" s="404"/>
      <c r="I90" s="39"/>
      <c r="J90" s="39"/>
      <c r="K90" s="39"/>
      <c r="L90" s="116"/>
      <c r="S90" s="37"/>
      <c r="T90" s="37"/>
      <c r="U90" s="37"/>
      <c r="V90" s="37"/>
      <c r="W90" s="37"/>
      <c r="X90" s="37"/>
      <c r="Y90" s="37"/>
      <c r="Z90" s="37"/>
      <c r="AA90" s="37"/>
      <c r="AB90" s="37"/>
      <c r="AC90" s="37"/>
      <c r="AD90" s="37"/>
      <c r="AE90" s="37"/>
    </row>
    <row r="91" spans="1:31" s="2" customFormat="1" ht="6.95" customHeight="1">
      <c r="A91" s="37"/>
      <c r="B91" s="38"/>
      <c r="C91" s="39"/>
      <c r="D91" s="39"/>
      <c r="E91" s="39"/>
      <c r="F91" s="39"/>
      <c r="G91" s="39"/>
      <c r="H91" s="39"/>
      <c r="I91" s="39"/>
      <c r="J91" s="39"/>
      <c r="K91" s="39"/>
      <c r="L91" s="116"/>
      <c r="S91" s="37"/>
      <c r="T91" s="37"/>
      <c r="U91" s="37"/>
      <c r="V91" s="37"/>
      <c r="W91" s="37"/>
      <c r="X91" s="37"/>
      <c r="Y91" s="37"/>
      <c r="Z91" s="37"/>
      <c r="AA91" s="37"/>
      <c r="AB91" s="37"/>
      <c r="AC91" s="37"/>
      <c r="AD91" s="37"/>
      <c r="AE91" s="37"/>
    </row>
    <row r="92" spans="1:31" s="2" customFormat="1" ht="12" customHeight="1">
      <c r="A92" s="37"/>
      <c r="B92" s="38"/>
      <c r="C92" s="32" t="s">
        <v>21</v>
      </c>
      <c r="D92" s="39"/>
      <c r="E92" s="39"/>
      <c r="F92" s="30" t="str">
        <f>F16</f>
        <v>ul. Stránského a Soví, Tábor</v>
      </c>
      <c r="G92" s="39"/>
      <c r="H92" s="39"/>
      <c r="I92" s="32" t="s">
        <v>23</v>
      </c>
      <c r="J92" s="62" t="str">
        <f>IF(J16="","",J16)</f>
        <v>8. 1. 2026</v>
      </c>
      <c r="K92" s="39"/>
      <c r="L92" s="116"/>
      <c r="S92" s="37"/>
      <c r="T92" s="37"/>
      <c r="U92" s="37"/>
      <c r="V92" s="37"/>
      <c r="W92" s="37"/>
      <c r="X92" s="37"/>
      <c r="Y92" s="37"/>
      <c r="Z92" s="37"/>
      <c r="AA92" s="37"/>
      <c r="AB92" s="37"/>
      <c r="AC92" s="37"/>
      <c r="AD92" s="37"/>
      <c r="AE92" s="37"/>
    </row>
    <row r="93" spans="1:31" s="2" customFormat="1" ht="6.95" customHeight="1">
      <c r="A93" s="37"/>
      <c r="B93" s="38"/>
      <c r="C93" s="39"/>
      <c r="D93" s="39"/>
      <c r="E93" s="39"/>
      <c r="F93" s="39"/>
      <c r="G93" s="39"/>
      <c r="H93" s="39"/>
      <c r="I93" s="39"/>
      <c r="J93" s="39"/>
      <c r="K93" s="39"/>
      <c r="L93" s="116"/>
      <c r="S93" s="37"/>
      <c r="T93" s="37"/>
      <c r="U93" s="37"/>
      <c r="V93" s="37"/>
      <c r="W93" s="37"/>
      <c r="X93" s="37"/>
      <c r="Y93" s="37"/>
      <c r="Z93" s="37"/>
      <c r="AA93" s="37"/>
      <c r="AB93" s="37"/>
      <c r="AC93" s="37"/>
      <c r="AD93" s="37"/>
      <c r="AE93" s="37"/>
    </row>
    <row r="94" spans="1:31" s="2" customFormat="1" ht="15.2" customHeight="1">
      <c r="A94" s="37"/>
      <c r="B94" s="38"/>
      <c r="C94" s="32" t="s">
        <v>25</v>
      </c>
      <c r="D94" s="39"/>
      <c r="E94" s="39"/>
      <c r="F94" s="30" t="str">
        <f>E19</f>
        <v>MĚSTO TÁBOR</v>
      </c>
      <c r="G94" s="39"/>
      <c r="H94" s="39"/>
      <c r="I94" s="32" t="s">
        <v>33</v>
      </c>
      <c r="J94" s="35" t="str">
        <f>E25</f>
        <v>Graphic PRO s.r.o.</v>
      </c>
      <c r="K94" s="39"/>
      <c r="L94" s="116"/>
      <c r="S94" s="37"/>
      <c r="T94" s="37"/>
      <c r="U94" s="37"/>
      <c r="V94" s="37"/>
      <c r="W94" s="37"/>
      <c r="X94" s="37"/>
      <c r="Y94" s="37"/>
      <c r="Z94" s="37"/>
      <c r="AA94" s="37"/>
      <c r="AB94" s="37"/>
      <c r="AC94" s="37"/>
      <c r="AD94" s="37"/>
      <c r="AE94" s="37"/>
    </row>
    <row r="95" spans="1:31" s="2" customFormat="1" ht="15.2" customHeight="1">
      <c r="A95" s="37"/>
      <c r="B95" s="38"/>
      <c r="C95" s="32" t="s">
        <v>31</v>
      </c>
      <c r="D95" s="39"/>
      <c r="E95" s="39"/>
      <c r="F95" s="30" t="str">
        <f>IF(E22="","",E22)</f>
        <v>Vyplň údaj</v>
      </c>
      <c r="G95" s="39"/>
      <c r="H95" s="39"/>
      <c r="I95" s="32" t="s">
        <v>38</v>
      </c>
      <c r="J95" s="35" t="str">
        <f>E28</f>
        <v>Ing. Pavel Vochozka</v>
      </c>
      <c r="K95" s="39"/>
      <c r="L95" s="116"/>
      <c r="S95" s="37"/>
      <c r="T95" s="37"/>
      <c r="U95" s="37"/>
      <c r="V95" s="37"/>
      <c r="W95" s="37"/>
      <c r="X95" s="37"/>
      <c r="Y95" s="37"/>
      <c r="Z95" s="37"/>
      <c r="AA95" s="37"/>
      <c r="AB95" s="37"/>
      <c r="AC95" s="37"/>
      <c r="AD95" s="37"/>
      <c r="AE95" s="37"/>
    </row>
    <row r="96" spans="1:31" s="2" customFormat="1" ht="10.35" customHeight="1">
      <c r="A96" s="37"/>
      <c r="B96" s="38"/>
      <c r="C96" s="39"/>
      <c r="D96" s="39"/>
      <c r="E96" s="39"/>
      <c r="F96" s="39"/>
      <c r="G96" s="39"/>
      <c r="H96" s="39"/>
      <c r="I96" s="39"/>
      <c r="J96" s="39"/>
      <c r="K96" s="39"/>
      <c r="L96" s="116"/>
      <c r="S96" s="37"/>
      <c r="T96" s="37"/>
      <c r="U96" s="37"/>
      <c r="V96" s="37"/>
      <c r="W96" s="37"/>
      <c r="X96" s="37"/>
      <c r="Y96" s="37"/>
      <c r="Z96" s="37"/>
      <c r="AA96" s="37"/>
      <c r="AB96" s="37"/>
      <c r="AC96" s="37"/>
      <c r="AD96" s="37"/>
      <c r="AE96" s="37"/>
    </row>
    <row r="97" spans="1:65" s="11" customFormat="1" ht="29.25" customHeight="1">
      <c r="A97" s="154"/>
      <c r="B97" s="155"/>
      <c r="C97" s="156" t="s">
        <v>183</v>
      </c>
      <c r="D97" s="157" t="s">
        <v>62</v>
      </c>
      <c r="E97" s="157" t="s">
        <v>58</v>
      </c>
      <c r="F97" s="157" t="s">
        <v>59</v>
      </c>
      <c r="G97" s="157" t="s">
        <v>184</v>
      </c>
      <c r="H97" s="157" t="s">
        <v>185</v>
      </c>
      <c r="I97" s="157" t="s">
        <v>186</v>
      </c>
      <c r="J97" s="157" t="s">
        <v>176</v>
      </c>
      <c r="K97" s="158" t="s">
        <v>187</v>
      </c>
      <c r="L97" s="159"/>
      <c r="M97" s="71" t="s">
        <v>19</v>
      </c>
      <c r="N97" s="72" t="s">
        <v>47</v>
      </c>
      <c r="O97" s="72" t="s">
        <v>188</v>
      </c>
      <c r="P97" s="72" t="s">
        <v>189</v>
      </c>
      <c r="Q97" s="72" t="s">
        <v>190</v>
      </c>
      <c r="R97" s="72" t="s">
        <v>191</v>
      </c>
      <c r="S97" s="72" t="s">
        <v>192</v>
      </c>
      <c r="T97" s="73" t="s">
        <v>193</v>
      </c>
      <c r="U97" s="154"/>
      <c r="V97" s="154"/>
      <c r="W97" s="154"/>
      <c r="X97" s="154"/>
      <c r="Y97" s="154"/>
      <c r="Z97" s="154"/>
      <c r="AA97" s="154"/>
      <c r="AB97" s="154"/>
      <c r="AC97" s="154"/>
      <c r="AD97" s="154"/>
      <c r="AE97" s="154"/>
    </row>
    <row r="98" spans="1:65" s="2" customFormat="1" ht="22.9" customHeight="1">
      <c r="A98" s="37"/>
      <c r="B98" s="38"/>
      <c r="C98" s="78" t="s">
        <v>194</v>
      </c>
      <c r="D98" s="39"/>
      <c r="E98" s="39"/>
      <c r="F98" s="39"/>
      <c r="G98" s="39"/>
      <c r="H98" s="39"/>
      <c r="I98" s="39"/>
      <c r="J98" s="160">
        <f>BK98</f>
        <v>0</v>
      </c>
      <c r="K98" s="39"/>
      <c r="L98" s="42"/>
      <c r="M98" s="74"/>
      <c r="N98" s="161"/>
      <c r="O98" s="75"/>
      <c r="P98" s="162">
        <f>P99</f>
        <v>0</v>
      </c>
      <c r="Q98" s="75"/>
      <c r="R98" s="162">
        <f>R99</f>
        <v>5.4079999999999996E-2</v>
      </c>
      <c r="S98" s="75"/>
      <c r="T98" s="163">
        <f>T99</f>
        <v>0</v>
      </c>
      <c r="U98" s="37"/>
      <c r="V98" s="37"/>
      <c r="W98" s="37"/>
      <c r="X98" s="37"/>
      <c r="Y98" s="37"/>
      <c r="Z98" s="37"/>
      <c r="AA98" s="37"/>
      <c r="AB98" s="37"/>
      <c r="AC98" s="37"/>
      <c r="AD98" s="37"/>
      <c r="AE98" s="37"/>
      <c r="AT98" s="20" t="s">
        <v>76</v>
      </c>
      <c r="AU98" s="20" t="s">
        <v>177</v>
      </c>
      <c r="BK98" s="164">
        <f>BK99</f>
        <v>0</v>
      </c>
    </row>
    <row r="99" spans="1:65" s="12" customFormat="1" ht="25.9" customHeight="1">
      <c r="B99" s="165"/>
      <c r="C99" s="166"/>
      <c r="D99" s="167" t="s">
        <v>76</v>
      </c>
      <c r="E99" s="168" t="s">
        <v>195</v>
      </c>
      <c r="F99" s="168" t="s">
        <v>196</v>
      </c>
      <c r="G99" s="166"/>
      <c r="H99" s="166"/>
      <c r="I99" s="169"/>
      <c r="J99" s="170">
        <f>BK99</f>
        <v>0</v>
      </c>
      <c r="K99" s="166"/>
      <c r="L99" s="171"/>
      <c r="M99" s="172"/>
      <c r="N99" s="173"/>
      <c r="O99" s="173"/>
      <c r="P99" s="174">
        <f>P100+P113+P262+P276+P283</f>
        <v>0</v>
      </c>
      <c r="Q99" s="173"/>
      <c r="R99" s="174">
        <f>R100+R113+R262+R276+R283</f>
        <v>5.4079999999999996E-2</v>
      </c>
      <c r="S99" s="173"/>
      <c r="T99" s="175">
        <f>T100+T113+T262+T276+T283</f>
        <v>0</v>
      </c>
      <c r="AR99" s="176" t="s">
        <v>84</v>
      </c>
      <c r="AT99" s="177" t="s">
        <v>76</v>
      </c>
      <c r="AU99" s="177" t="s">
        <v>77</v>
      </c>
      <c r="AY99" s="176" t="s">
        <v>197</v>
      </c>
      <c r="BK99" s="178">
        <f>BK100+BK113+BK262+BK276+BK283</f>
        <v>0</v>
      </c>
    </row>
    <row r="100" spans="1:65" s="12" customFormat="1" ht="22.9" customHeight="1">
      <c r="B100" s="165"/>
      <c r="C100" s="166"/>
      <c r="D100" s="167" t="s">
        <v>76</v>
      </c>
      <c r="E100" s="179" t="s">
        <v>84</v>
      </c>
      <c r="F100" s="179" t="s">
        <v>198</v>
      </c>
      <c r="G100" s="166"/>
      <c r="H100" s="166"/>
      <c r="I100" s="169"/>
      <c r="J100" s="180">
        <f>BK100</f>
        <v>0</v>
      </c>
      <c r="K100" s="166"/>
      <c r="L100" s="171"/>
      <c r="M100" s="172"/>
      <c r="N100" s="173"/>
      <c r="O100" s="173"/>
      <c r="P100" s="174">
        <f>SUM(P101:P112)</f>
        <v>0</v>
      </c>
      <c r="Q100" s="173"/>
      <c r="R100" s="174">
        <f>SUM(R101:R112)</f>
        <v>0</v>
      </c>
      <c r="S100" s="173"/>
      <c r="T100" s="175">
        <f>SUM(T101:T112)</f>
        <v>0</v>
      </c>
      <c r="AR100" s="176" t="s">
        <v>84</v>
      </c>
      <c r="AT100" s="177" t="s">
        <v>76</v>
      </c>
      <c r="AU100" s="177" t="s">
        <v>84</v>
      </c>
      <c r="AY100" s="176" t="s">
        <v>197</v>
      </c>
      <c r="BK100" s="178">
        <f>SUM(BK101:BK112)</f>
        <v>0</v>
      </c>
    </row>
    <row r="101" spans="1:65" s="2" customFormat="1" ht="24.2" customHeight="1">
      <c r="A101" s="37"/>
      <c r="B101" s="38"/>
      <c r="C101" s="181" t="s">
        <v>84</v>
      </c>
      <c r="D101" s="181" t="s">
        <v>199</v>
      </c>
      <c r="E101" s="182" t="s">
        <v>498</v>
      </c>
      <c r="F101" s="183" t="s">
        <v>499</v>
      </c>
      <c r="G101" s="184" t="s">
        <v>202</v>
      </c>
      <c r="H101" s="185">
        <v>13486.76</v>
      </c>
      <c r="I101" s="186"/>
      <c r="J101" s="187">
        <f>ROUND(I101*H101,2)</f>
        <v>0</v>
      </c>
      <c r="K101" s="183" t="s">
        <v>203</v>
      </c>
      <c r="L101" s="42"/>
      <c r="M101" s="188" t="s">
        <v>19</v>
      </c>
      <c r="N101" s="189" t="s">
        <v>48</v>
      </c>
      <c r="O101" s="67"/>
      <c r="P101" s="190">
        <f>O101*H101</f>
        <v>0</v>
      </c>
      <c r="Q101" s="190">
        <v>0</v>
      </c>
      <c r="R101" s="190">
        <f>Q101*H101</f>
        <v>0</v>
      </c>
      <c r="S101" s="190">
        <v>0</v>
      </c>
      <c r="T101" s="191">
        <f>S101*H101</f>
        <v>0</v>
      </c>
      <c r="U101" s="37"/>
      <c r="V101" s="37"/>
      <c r="W101" s="37"/>
      <c r="X101" s="37"/>
      <c r="Y101" s="37"/>
      <c r="Z101" s="37"/>
      <c r="AA101" s="37"/>
      <c r="AB101" s="37"/>
      <c r="AC101" s="37"/>
      <c r="AD101" s="37"/>
      <c r="AE101" s="37"/>
      <c r="AR101" s="192" t="s">
        <v>204</v>
      </c>
      <c r="AT101" s="192" t="s">
        <v>199</v>
      </c>
      <c r="AU101" s="192" t="s">
        <v>86</v>
      </c>
      <c r="AY101" s="20" t="s">
        <v>197</v>
      </c>
      <c r="BE101" s="193">
        <f>IF(N101="základní",J101,0)</f>
        <v>0</v>
      </c>
      <c r="BF101" s="193">
        <f>IF(N101="snížená",J101,0)</f>
        <v>0</v>
      </c>
      <c r="BG101" s="193">
        <f>IF(N101="zákl. přenesená",J101,0)</f>
        <v>0</v>
      </c>
      <c r="BH101" s="193">
        <f>IF(N101="sníž. přenesená",J101,0)</f>
        <v>0</v>
      </c>
      <c r="BI101" s="193">
        <f>IF(N101="nulová",J101,0)</f>
        <v>0</v>
      </c>
      <c r="BJ101" s="20" t="s">
        <v>84</v>
      </c>
      <c r="BK101" s="193">
        <f>ROUND(I101*H101,2)</f>
        <v>0</v>
      </c>
      <c r="BL101" s="20" t="s">
        <v>204</v>
      </c>
      <c r="BM101" s="192" t="s">
        <v>1827</v>
      </c>
    </row>
    <row r="102" spans="1:65" s="2" customFormat="1" ht="19.5">
      <c r="A102" s="37"/>
      <c r="B102" s="38"/>
      <c r="C102" s="39"/>
      <c r="D102" s="194" t="s">
        <v>206</v>
      </c>
      <c r="E102" s="39"/>
      <c r="F102" s="195" t="s">
        <v>501</v>
      </c>
      <c r="G102" s="39"/>
      <c r="H102" s="39"/>
      <c r="I102" s="196"/>
      <c r="J102" s="39"/>
      <c r="K102" s="39"/>
      <c r="L102" s="42"/>
      <c r="M102" s="197"/>
      <c r="N102" s="198"/>
      <c r="O102" s="67"/>
      <c r="P102" s="67"/>
      <c r="Q102" s="67"/>
      <c r="R102" s="67"/>
      <c r="S102" s="67"/>
      <c r="T102" s="68"/>
      <c r="U102" s="37"/>
      <c r="V102" s="37"/>
      <c r="W102" s="37"/>
      <c r="X102" s="37"/>
      <c r="Y102" s="37"/>
      <c r="Z102" s="37"/>
      <c r="AA102" s="37"/>
      <c r="AB102" s="37"/>
      <c r="AC102" s="37"/>
      <c r="AD102" s="37"/>
      <c r="AE102" s="37"/>
      <c r="AT102" s="20" t="s">
        <v>206</v>
      </c>
      <c r="AU102" s="20" t="s">
        <v>86</v>
      </c>
    </row>
    <row r="103" spans="1:65" s="2" customFormat="1" ht="11.25">
      <c r="A103" s="37"/>
      <c r="B103" s="38"/>
      <c r="C103" s="39"/>
      <c r="D103" s="199" t="s">
        <v>208</v>
      </c>
      <c r="E103" s="39"/>
      <c r="F103" s="200" t="s">
        <v>502</v>
      </c>
      <c r="G103" s="39"/>
      <c r="H103" s="39"/>
      <c r="I103" s="196"/>
      <c r="J103" s="39"/>
      <c r="K103" s="39"/>
      <c r="L103" s="42"/>
      <c r="M103" s="197"/>
      <c r="N103" s="198"/>
      <c r="O103" s="67"/>
      <c r="P103" s="67"/>
      <c r="Q103" s="67"/>
      <c r="R103" s="67"/>
      <c r="S103" s="67"/>
      <c r="T103" s="68"/>
      <c r="U103" s="37"/>
      <c r="V103" s="37"/>
      <c r="W103" s="37"/>
      <c r="X103" s="37"/>
      <c r="Y103" s="37"/>
      <c r="Z103" s="37"/>
      <c r="AA103" s="37"/>
      <c r="AB103" s="37"/>
      <c r="AC103" s="37"/>
      <c r="AD103" s="37"/>
      <c r="AE103" s="37"/>
      <c r="AT103" s="20" t="s">
        <v>208</v>
      </c>
      <c r="AU103" s="20" t="s">
        <v>86</v>
      </c>
    </row>
    <row r="104" spans="1:65" s="2" customFormat="1" ht="29.25">
      <c r="A104" s="37"/>
      <c r="B104" s="38"/>
      <c r="C104" s="39"/>
      <c r="D104" s="194" t="s">
        <v>252</v>
      </c>
      <c r="E104" s="39"/>
      <c r="F104" s="222" t="s">
        <v>1828</v>
      </c>
      <c r="G104" s="39"/>
      <c r="H104" s="39"/>
      <c r="I104" s="196"/>
      <c r="J104" s="39"/>
      <c r="K104" s="39"/>
      <c r="L104" s="42"/>
      <c r="M104" s="197"/>
      <c r="N104" s="198"/>
      <c r="O104" s="67"/>
      <c r="P104" s="67"/>
      <c r="Q104" s="67"/>
      <c r="R104" s="67"/>
      <c r="S104" s="67"/>
      <c r="T104" s="68"/>
      <c r="U104" s="37"/>
      <c r="V104" s="37"/>
      <c r="W104" s="37"/>
      <c r="X104" s="37"/>
      <c r="Y104" s="37"/>
      <c r="Z104" s="37"/>
      <c r="AA104" s="37"/>
      <c r="AB104" s="37"/>
      <c r="AC104" s="37"/>
      <c r="AD104" s="37"/>
      <c r="AE104" s="37"/>
      <c r="AT104" s="20" t="s">
        <v>252</v>
      </c>
      <c r="AU104" s="20" t="s">
        <v>86</v>
      </c>
    </row>
    <row r="105" spans="1:65" s="13" customFormat="1" ht="22.5">
      <c r="B105" s="201"/>
      <c r="C105" s="202"/>
      <c r="D105" s="194" t="s">
        <v>210</v>
      </c>
      <c r="E105" s="203" t="s">
        <v>19</v>
      </c>
      <c r="F105" s="204" t="s">
        <v>1829</v>
      </c>
      <c r="G105" s="202"/>
      <c r="H105" s="203" t="s">
        <v>19</v>
      </c>
      <c r="I105" s="205"/>
      <c r="J105" s="202"/>
      <c r="K105" s="202"/>
      <c r="L105" s="206"/>
      <c r="M105" s="207"/>
      <c r="N105" s="208"/>
      <c r="O105" s="208"/>
      <c r="P105" s="208"/>
      <c r="Q105" s="208"/>
      <c r="R105" s="208"/>
      <c r="S105" s="208"/>
      <c r="T105" s="209"/>
      <c r="AT105" s="210" t="s">
        <v>210</v>
      </c>
      <c r="AU105" s="210" t="s">
        <v>86</v>
      </c>
      <c r="AV105" s="13" t="s">
        <v>84</v>
      </c>
      <c r="AW105" s="13" t="s">
        <v>37</v>
      </c>
      <c r="AX105" s="13" t="s">
        <v>77</v>
      </c>
      <c r="AY105" s="210" t="s">
        <v>197</v>
      </c>
    </row>
    <row r="106" spans="1:65" s="13" customFormat="1" ht="11.25">
      <c r="B106" s="201"/>
      <c r="C106" s="202"/>
      <c r="D106" s="194" t="s">
        <v>210</v>
      </c>
      <c r="E106" s="203" t="s">
        <v>19</v>
      </c>
      <c r="F106" s="204" t="s">
        <v>1830</v>
      </c>
      <c r="G106" s="202"/>
      <c r="H106" s="203" t="s">
        <v>19</v>
      </c>
      <c r="I106" s="205"/>
      <c r="J106" s="202"/>
      <c r="K106" s="202"/>
      <c r="L106" s="206"/>
      <c r="M106" s="207"/>
      <c r="N106" s="208"/>
      <c r="O106" s="208"/>
      <c r="P106" s="208"/>
      <c r="Q106" s="208"/>
      <c r="R106" s="208"/>
      <c r="S106" s="208"/>
      <c r="T106" s="209"/>
      <c r="AT106" s="210" t="s">
        <v>210</v>
      </c>
      <c r="AU106" s="210" t="s">
        <v>86</v>
      </c>
      <c r="AV106" s="13" t="s">
        <v>84</v>
      </c>
      <c r="AW106" s="13" t="s">
        <v>37</v>
      </c>
      <c r="AX106" s="13" t="s">
        <v>77</v>
      </c>
      <c r="AY106" s="210" t="s">
        <v>197</v>
      </c>
    </row>
    <row r="107" spans="1:65" s="13" customFormat="1" ht="11.25">
      <c r="B107" s="201"/>
      <c r="C107" s="202"/>
      <c r="D107" s="194" t="s">
        <v>210</v>
      </c>
      <c r="E107" s="203" t="s">
        <v>19</v>
      </c>
      <c r="F107" s="204" t="s">
        <v>1831</v>
      </c>
      <c r="G107" s="202"/>
      <c r="H107" s="203" t="s">
        <v>19</v>
      </c>
      <c r="I107" s="205"/>
      <c r="J107" s="202"/>
      <c r="K107" s="202"/>
      <c r="L107" s="206"/>
      <c r="M107" s="207"/>
      <c r="N107" s="208"/>
      <c r="O107" s="208"/>
      <c r="P107" s="208"/>
      <c r="Q107" s="208"/>
      <c r="R107" s="208"/>
      <c r="S107" s="208"/>
      <c r="T107" s="209"/>
      <c r="AT107" s="210" t="s">
        <v>210</v>
      </c>
      <c r="AU107" s="210" t="s">
        <v>86</v>
      </c>
      <c r="AV107" s="13" t="s">
        <v>84</v>
      </c>
      <c r="AW107" s="13" t="s">
        <v>37</v>
      </c>
      <c r="AX107" s="13" t="s">
        <v>77</v>
      </c>
      <c r="AY107" s="210" t="s">
        <v>197</v>
      </c>
    </row>
    <row r="108" spans="1:65" s="14" customFormat="1" ht="11.25">
      <c r="B108" s="211"/>
      <c r="C108" s="212"/>
      <c r="D108" s="194" t="s">
        <v>210</v>
      </c>
      <c r="E108" s="213" t="s">
        <v>19</v>
      </c>
      <c r="F108" s="214" t="s">
        <v>1832</v>
      </c>
      <c r="G108" s="212"/>
      <c r="H108" s="215">
        <v>7206.92</v>
      </c>
      <c r="I108" s="216"/>
      <c r="J108" s="212"/>
      <c r="K108" s="212"/>
      <c r="L108" s="217"/>
      <c r="M108" s="218"/>
      <c r="N108" s="219"/>
      <c r="O108" s="219"/>
      <c r="P108" s="219"/>
      <c r="Q108" s="219"/>
      <c r="R108" s="219"/>
      <c r="S108" s="219"/>
      <c r="T108" s="220"/>
      <c r="AT108" s="221" t="s">
        <v>210</v>
      </c>
      <c r="AU108" s="221" t="s">
        <v>86</v>
      </c>
      <c r="AV108" s="14" t="s">
        <v>86</v>
      </c>
      <c r="AW108" s="14" t="s">
        <v>37</v>
      </c>
      <c r="AX108" s="14" t="s">
        <v>77</v>
      </c>
      <c r="AY108" s="221" t="s">
        <v>197</v>
      </c>
    </row>
    <row r="109" spans="1:65" s="14" customFormat="1" ht="11.25">
      <c r="B109" s="211"/>
      <c r="C109" s="212"/>
      <c r="D109" s="194" t="s">
        <v>210</v>
      </c>
      <c r="E109" s="213" t="s">
        <v>19</v>
      </c>
      <c r="F109" s="214" t="s">
        <v>1833</v>
      </c>
      <c r="G109" s="212"/>
      <c r="H109" s="215">
        <v>2604.63</v>
      </c>
      <c r="I109" s="216"/>
      <c r="J109" s="212"/>
      <c r="K109" s="212"/>
      <c r="L109" s="217"/>
      <c r="M109" s="218"/>
      <c r="N109" s="219"/>
      <c r="O109" s="219"/>
      <c r="P109" s="219"/>
      <c r="Q109" s="219"/>
      <c r="R109" s="219"/>
      <c r="S109" s="219"/>
      <c r="T109" s="220"/>
      <c r="AT109" s="221" t="s">
        <v>210</v>
      </c>
      <c r="AU109" s="221" t="s">
        <v>86</v>
      </c>
      <c r="AV109" s="14" t="s">
        <v>86</v>
      </c>
      <c r="AW109" s="14" t="s">
        <v>37</v>
      </c>
      <c r="AX109" s="14" t="s">
        <v>77</v>
      </c>
      <c r="AY109" s="221" t="s">
        <v>197</v>
      </c>
    </row>
    <row r="110" spans="1:65" s="14" customFormat="1" ht="11.25">
      <c r="B110" s="211"/>
      <c r="C110" s="212"/>
      <c r="D110" s="194" t="s">
        <v>210</v>
      </c>
      <c r="E110" s="213" t="s">
        <v>19</v>
      </c>
      <c r="F110" s="214" t="s">
        <v>1834</v>
      </c>
      <c r="G110" s="212"/>
      <c r="H110" s="215">
        <v>1804.74</v>
      </c>
      <c r="I110" s="216"/>
      <c r="J110" s="212"/>
      <c r="K110" s="212"/>
      <c r="L110" s="217"/>
      <c r="M110" s="218"/>
      <c r="N110" s="219"/>
      <c r="O110" s="219"/>
      <c r="P110" s="219"/>
      <c r="Q110" s="219"/>
      <c r="R110" s="219"/>
      <c r="S110" s="219"/>
      <c r="T110" s="220"/>
      <c r="AT110" s="221" t="s">
        <v>210</v>
      </c>
      <c r="AU110" s="221" t="s">
        <v>86</v>
      </c>
      <c r="AV110" s="14" t="s">
        <v>86</v>
      </c>
      <c r="AW110" s="14" t="s">
        <v>37</v>
      </c>
      <c r="AX110" s="14" t="s">
        <v>77</v>
      </c>
      <c r="AY110" s="221" t="s">
        <v>197</v>
      </c>
    </row>
    <row r="111" spans="1:65" s="14" customFormat="1" ht="11.25">
      <c r="B111" s="211"/>
      <c r="C111" s="212"/>
      <c r="D111" s="194" t="s">
        <v>210</v>
      </c>
      <c r="E111" s="213" t="s">
        <v>19</v>
      </c>
      <c r="F111" s="214" t="s">
        <v>1835</v>
      </c>
      <c r="G111" s="212"/>
      <c r="H111" s="215">
        <v>1870.47</v>
      </c>
      <c r="I111" s="216"/>
      <c r="J111" s="212"/>
      <c r="K111" s="212"/>
      <c r="L111" s="217"/>
      <c r="M111" s="218"/>
      <c r="N111" s="219"/>
      <c r="O111" s="219"/>
      <c r="P111" s="219"/>
      <c r="Q111" s="219"/>
      <c r="R111" s="219"/>
      <c r="S111" s="219"/>
      <c r="T111" s="220"/>
      <c r="AT111" s="221" t="s">
        <v>210</v>
      </c>
      <c r="AU111" s="221" t="s">
        <v>86</v>
      </c>
      <c r="AV111" s="14" t="s">
        <v>86</v>
      </c>
      <c r="AW111" s="14" t="s">
        <v>37</v>
      </c>
      <c r="AX111" s="14" t="s">
        <v>77</v>
      </c>
      <c r="AY111" s="221" t="s">
        <v>197</v>
      </c>
    </row>
    <row r="112" spans="1:65" s="15" customFormat="1" ht="11.25">
      <c r="B112" s="223"/>
      <c r="C112" s="224"/>
      <c r="D112" s="194" t="s">
        <v>210</v>
      </c>
      <c r="E112" s="225" t="s">
        <v>19</v>
      </c>
      <c r="F112" s="226" t="s">
        <v>295</v>
      </c>
      <c r="G112" s="224"/>
      <c r="H112" s="227">
        <v>13486.76</v>
      </c>
      <c r="I112" s="228"/>
      <c r="J112" s="224"/>
      <c r="K112" s="224"/>
      <c r="L112" s="229"/>
      <c r="M112" s="230"/>
      <c r="N112" s="231"/>
      <c r="O112" s="231"/>
      <c r="P112" s="231"/>
      <c r="Q112" s="231"/>
      <c r="R112" s="231"/>
      <c r="S112" s="231"/>
      <c r="T112" s="232"/>
      <c r="AT112" s="233" t="s">
        <v>210</v>
      </c>
      <c r="AU112" s="233" t="s">
        <v>86</v>
      </c>
      <c r="AV112" s="15" t="s">
        <v>204</v>
      </c>
      <c r="AW112" s="15" t="s">
        <v>37</v>
      </c>
      <c r="AX112" s="15" t="s">
        <v>84</v>
      </c>
      <c r="AY112" s="233" t="s">
        <v>197</v>
      </c>
    </row>
    <row r="113" spans="1:65" s="12" customFormat="1" ht="22.9" customHeight="1">
      <c r="B113" s="165"/>
      <c r="C113" s="166"/>
      <c r="D113" s="167" t="s">
        <v>76</v>
      </c>
      <c r="E113" s="179" t="s">
        <v>1836</v>
      </c>
      <c r="F113" s="179" t="s">
        <v>1837</v>
      </c>
      <c r="G113" s="166"/>
      <c r="H113" s="166"/>
      <c r="I113" s="169"/>
      <c r="J113" s="180">
        <f>BK113</f>
        <v>0</v>
      </c>
      <c r="K113" s="166"/>
      <c r="L113" s="171"/>
      <c r="M113" s="172"/>
      <c r="N113" s="173"/>
      <c r="O113" s="173"/>
      <c r="P113" s="174">
        <f>SUM(P114:P261)</f>
        <v>0</v>
      </c>
      <c r="Q113" s="173"/>
      <c r="R113" s="174">
        <f>SUM(R114:R261)</f>
        <v>5.1279999999999999E-2</v>
      </c>
      <c r="S113" s="173"/>
      <c r="T113" s="175">
        <f>SUM(T114:T261)</f>
        <v>0</v>
      </c>
      <c r="AR113" s="176" t="s">
        <v>84</v>
      </c>
      <c r="AT113" s="177" t="s">
        <v>76</v>
      </c>
      <c r="AU113" s="177" t="s">
        <v>84</v>
      </c>
      <c r="AY113" s="176" t="s">
        <v>197</v>
      </c>
      <c r="BK113" s="178">
        <f>SUM(BK114:BK261)</f>
        <v>0</v>
      </c>
    </row>
    <row r="114" spans="1:65" s="2" customFormat="1" ht="24.2" customHeight="1">
      <c r="A114" s="37"/>
      <c r="B114" s="38"/>
      <c r="C114" s="181" t="s">
        <v>86</v>
      </c>
      <c r="D114" s="181" t="s">
        <v>199</v>
      </c>
      <c r="E114" s="182" t="s">
        <v>1838</v>
      </c>
      <c r="F114" s="183" t="s">
        <v>1839</v>
      </c>
      <c r="G114" s="184" t="s">
        <v>884</v>
      </c>
      <c r="H114" s="185">
        <v>77</v>
      </c>
      <c r="I114" s="186"/>
      <c r="J114" s="187">
        <f>ROUND(I114*H114,2)</f>
        <v>0</v>
      </c>
      <c r="K114" s="183" t="s">
        <v>203</v>
      </c>
      <c r="L114" s="42"/>
      <c r="M114" s="188" t="s">
        <v>19</v>
      </c>
      <c r="N114" s="189" t="s">
        <v>48</v>
      </c>
      <c r="O114" s="67"/>
      <c r="P114" s="190">
        <f>O114*H114</f>
        <v>0</v>
      </c>
      <c r="Q114" s="190">
        <v>0</v>
      </c>
      <c r="R114" s="190">
        <f>Q114*H114</f>
        <v>0</v>
      </c>
      <c r="S114" s="190">
        <v>0</v>
      </c>
      <c r="T114" s="191">
        <f>S114*H114</f>
        <v>0</v>
      </c>
      <c r="U114" s="37"/>
      <c r="V114" s="37"/>
      <c r="W114" s="37"/>
      <c r="X114" s="37"/>
      <c r="Y114" s="37"/>
      <c r="Z114" s="37"/>
      <c r="AA114" s="37"/>
      <c r="AB114" s="37"/>
      <c r="AC114" s="37"/>
      <c r="AD114" s="37"/>
      <c r="AE114" s="37"/>
      <c r="AR114" s="192" t="s">
        <v>204</v>
      </c>
      <c r="AT114" s="192" t="s">
        <v>199</v>
      </c>
      <c r="AU114" s="192" t="s">
        <v>86</v>
      </c>
      <c r="AY114" s="20" t="s">
        <v>197</v>
      </c>
      <c r="BE114" s="193">
        <f>IF(N114="základní",J114,0)</f>
        <v>0</v>
      </c>
      <c r="BF114" s="193">
        <f>IF(N114="snížená",J114,0)</f>
        <v>0</v>
      </c>
      <c r="BG114" s="193">
        <f>IF(N114="zákl. přenesená",J114,0)</f>
        <v>0</v>
      </c>
      <c r="BH114" s="193">
        <f>IF(N114="sníž. přenesená",J114,0)</f>
        <v>0</v>
      </c>
      <c r="BI114" s="193">
        <f>IF(N114="nulová",J114,0)</f>
        <v>0</v>
      </c>
      <c r="BJ114" s="20" t="s">
        <v>84</v>
      </c>
      <c r="BK114" s="193">
        <f>ROUND(I114*H114,2)</f>
        <v>0</v>
      </c>
      <c r="BL114" s="20" t="s">
        <v>204</v>
      </c>
      <c r="BM114" s="192" t="s">
        <v>1840</v>
      </c>
    </row>
    <row r="115" spans="1:65" s="2" customFormat="1" ht="19.5">
      <c r="A115" s="37"/>
      <c r="B115" s="38"/>
      <c r="C115" s="39"/>
      <c r="D115" s="194" t="s">
        <v>206</v>
      </c>
      <c r="E115" s="39"/>
      <c r="F115" s="195" t="s">
        <v>1841</v>
      </c>
      <c r="G115" s="39"/>
      <c r="H115" s="39"/>
      <c r="I115" s="196"/>
      <c r="J115" s="39"/>
      <c r="K115" s="39"/>
      <c r="L115" s="42"/>
      <c r="M115" s="197"/>
      <c r="N115" s="198"/>
      <c r="O115" s="67"/>
      <c r="P115" s="67"/>
      <c r="Q115" s="67"/>
      <c r="R115" s="67"/>
      <c r="S115" s="67"/>
      <c r="T115" s="68"/>
      <c r="U115" s="37"/>
      <c r="V115" s="37"/>
      <c r="W115" s="37"/>
      <c r="X115" s="37"/>
      <c r="Y115" s="37"/>
      <c r="Z115" s="37"/>
      <c r="AA115" s="37"/>
      <c r="AB115" s="37"/>
      <c r="AC115" s="37"/>
      <c r="AD115" s="37"/>
      <c r="AE115" s="37"/>
      <c r="AT115" s="20" t="s">
        <v>206</v>
      </c>
      <c r="AU115" s="20" t="s">
        <v>86</v>
      </c>
    </row>
    <row r="116" spans="1:65" s="2" customFormat="1" ht="11.25">
      <c r="A116" s="37"/>
      <c r="B116" s="38"/>
      <c r="C116" s="39"/>
      <c r="D116" s="199" t="s">
        <v>208</v>
      </c>
      <c r="E116" s="39"/>
      <c r="F116" s="200" t="s">
        <v>1842</v>
      </c>
      <c r="G116" s="39"/>
      <c r="H116" s="39"/>
      <c r="I116" s="196"/>
      <c r="J116" s="39"/>
      <c r="K116" s="39"/>
      <c r="L116" s="42"/>
      <c r="M116" s="197"/>
      <c r="N116" s="198"/>
      <c r="O116" s="67"/>
      <c r="P116" s="67"/>
      <c r="Q116" s="67"/>
      <c r="R116" s="67"/>
      <c r="S116" s="67"/>
      <c r="T116" s="68"/>
      <c r="U116" s="37"/>
      <c r="V116" s="37"/>
      <c r="W116" s="37"/>
      <c r="X116" s="37"/>
      <c r="Y116" s="37"/>
      <c r="Z116" s="37"/>
      <c r="AA116" s="37"/>
      <c r="AB116" s="37"/>
      <c r="AC116" s="37"/>
      <c r="AD116" s="37"/>
      <c r="AE116" s="37"/>
      <c r="AT116" s="20" t="s">
        <v>208</v>
      </c>
      <c r="AU116" s="20" t="s">
        <v>86</v>
      </c>
    </row>
    <row r="117" spans="1:65" s="13" customFormat="1" ht="22.5">
      <c r="B117" s="201"/>
      <c r="C117" s="202"/>
      <c r="D117" s="194" t="s">
        <v>210</v>
      </c>
      <c r="E117" s="203" t="s">
        <v>19</v>
      </c>
      <c r="F117" s="204" t="s">
        <v>1843</v>
      </c>
      <c r="G117" s="202"/>
      <c r="H117" s="203" t="s">
        <v>19</v>
      </c>
      <c r="I117" s="205"/>
      <c r="J117" s="202"/>
      <c r="K117" s="202"/>
      <c r="L117" s="206"/>
      <c r="M117" s="207"/>
      <c r="N117" s="208"/>
      <c r="O117" s="208"/>
      <c r="P117" s="208"/>
      <c r="Q117" s="208"/>
      <c r="R117" s="208"/>
      <c r="S117" s="208"/>
      <c r="T117" s="209"/>
      <c r="AT117" s="210" t="s">
        <v>210</v>
      </c>
      <c r="AU117" s="210" t="s">
        <v>86</v>
      </c>
      <c r="AV117" s="13" t="s">
        <v>84</v>
      </c>
      <c r="AW117" s="13" t="s">
        <v>37</v>
      </c>
      <c r="AX117" s="13" t="s">
        <v>77</v>
      </c>
      <c r="AY117" s="210" t="s">
        <v>197</v>
      </c>
    </row>
    <row r="118" spans="1:65" s="13" customFormat="1" ht="22.5">
      <c r="B118" s="201"/>
      <c r="C118" s="202"/>
      <c r="D118" s="194" t="s">
        <v>210</v>
      </c>
      <c r="E118" s="203" t="s">
        <v>19</v>
      </c>
      <c r="F118" s="204" t="s">
        <v>1844</v>
      </c>
      <c r="G118" s="202"/>
      <c r="H118" s="203" t="s">
        <v>19</v>
      </c>
      <c r="I118" s="205"/>
      <c r="J118" s="202"/>
      <c r="K118" s="202"/>
      <c r="L118" s="206"/>
      <c r="M118" s="207"/>
      <c r="N118" s="208"/>
      <c r="O118" s="208"/>
      <c r="P118" s="208"/>
      <c r="Q118" s="208"/>
      <c r="R118" s="208"/>
      <c r="S118" s="208"/>
      <c r="T118" s="209"/>
      <c r="AT118" s="210" t="s">
        <v>210</v>
      </c>
      <c r="AU118" s="210" t="s">
        <v>86</v>
      </c>
      <c r="AV118" s="13" t="s">
        <v>84</v>
      </c>
      <c r="AW118" s="13" t="s">
        <v>37</v>
      </c>
      <c r="AX118" s="13" t="s">
        <v>77</v>
      </c>
      <c r="AY118" s="210" t="s">
        <v>197</v>
      </c>
    </row>
    <row r="119" spans="1:65" s="14" customFormat="1" ht="11.25">
      <c r="B119" s="211"/>
      <c r="C119" s="212"/>
      <c r="D119" s="194" t="s">
        <v>210</v>
      </c>
      <c r="E119" s="213" t="s">
        <v>19</v>
      </c>
      <c r="F119" s="214" t="s">
        <v>1845</v>
      </c>
      <c r="G119" s="212"/>
      <c r="H119" s="215">
        <v>77</v>
      </c>
      <c r="I119" s="216"/>
      <c r="J119" s="212"/>
      <c r="K119" s="212"/>
      <c r="L119" s="217"/>
      <c r="M119" s="218"/>
      <c r="N119" s="219"/>
      <c r="O119" s="219"/>
      <c r="P119" s="219"/>
      <c r="Q119" s="219"/>
      <c r="R119" s="219"/>
      <c r="S119" s="219"/>
      <c r="T119" s="220"/>
      <c r="AT119" s="221" t="s">
        <v>210</v>
      </c>
      <c r="AU119" s="221" t="s">
        <v>86</v>
      </c>
      <c r="AV119" s="14" t="s">
        <v>86</v>
      </c>
      <c r="AW119" s="14" t="s">
        <v>37</v>
      </c>
      <c r="AX119" s="14" t="s">
        <v>84</v>
      </c>
      <c r="AY119" s="221" t="s">
        <v>197</v>
      </c>
    </row>
    <row r="120" spans="1:65" s="2" customFormat="1" ht="24.2" customHeight="1">
      <c r="A120" s="37"/>
      <c r="B120" s="38"/>
      <c r="C120" s="181" t="s">
        <v>151</v>
      </c>
      <c r="D120" s="181" t="s">
        <v>199</v>
      </c>
      <c r="E120" s="182" t="s">
        <v>1846</v>
      </c>
      <c r="F120" s="183" t="s">
        <v>1847</v>
      </c>
      <c r="G120" s="184" t="s">
        <v>884</v>
      </c>
      <c r="H120" s="185">
        <v>4</v>
      </c>
      <c r="I120" s="186"/>
      <c r="J120" s="187">
        <f>ROUND(I120*H120,2)</f>
        <v>0</v>
      </c>
      <c r="K120" s="183" t="s">
        <v>469</v>
      </c>
      <c r="L120" s="42"/>
      <c r="M120" s="188" t="s">
        <v>19</v>
      </c>
      <c r="N120" s="189" t="s">
        <v>48</v>
      </c>
      <c r="O120" s="67"/>
      <c r="P120" s="190">
        <f>O120*H120</f>
        <v>0</v>
      </c>
      <c r="Q120" s="190">
        <v>0</v>
      </c>
      <c r="R120" s="190">
        <f>Q120*H120</f>
        <v>0</v>
      </c>
      <c r="S120" s="190">
        <v>0</v>
      </c>
      <c r="T120" s="191">
        <f>S120*H120</f>
        <v>0</v>
      </c>
      <c r="U120" s="37"/>
      <c r="V120" s="37"/>
      <c r="W120" s="37"/>
      <c r="X120" s="37"/>
      <c r="Y120" s="37"/>
      <c r="Z120" s="37"/>
      <c r="AA120" s="37"/>
      <c r="AB120" s="37"/>
      <c r="AC120" s="37"/>
      <c r="AD120" s="37"/>
      <c r="AE120" s="37"/>
      <c r="AR120" s="192" t="s">
        <v>204</v>
      </c>
      <c r="AT120" s="192" t="s">
        <v>199</v>
      </c>
      <c r="AU120" s="192" t="s">
        <v>86</v>
      </c>
      <c r="AY120" s="20" t="s">
        <v>197</v>
      </c>
      <c r="BE120" s="193">
        <f>IF(N120="základní",J120,0)</f>
        <v>0</v>
      </c>
      <c r="BF120" s="193">
        <f>IF(N120="snížená",J120,0)</f>
        <v>0</v>
      </c>
      <c r="BG120" s="193">
        <f>IF(N120="zákl. přenesená",J120,0)</f>
        <v>0</v>
      </c>
      <c r="BH120" s="193">
        <f>IF(N120="sníž. přenesená",J120,0)</f>
        <v>0</v>
      </c>
      <c r="BI120" s="193">
        <f>IF(N120="nulová",J120,0)</f>
        <v>0</v>
      </c>
      <c r="BJ120" s="20" t="s">
        <v>84</v>
      </c>
      <c r="BK120" s="193">
        <f>ROUND(I120*H120,2)</f>
        <v>0</v>
      </c>
      <c r="BL120" s="20" t="s">
        <v>204</v>
      </c>
      <c r="BM120" s="192" t="s">
        <v>1848</v>
      </c>
    </row>
    <row r="121" spans="1:65" s="2" customFormat="1" ht="19.5">
      <c r="A121" s="37"/>
      <c r="B121" s="38"/>
      <c r="C121" s="39"/>
      <c r="D121" s="194" t="s">
        <v>206</v>
      </c>
      <c r="E121" s="39"/>
      <c r="F121" s="195" t="s">
        <v>1753</v>
      </c>
      <c r="G121" s="39"/>
      <c r="H121" s="39"/>
      <c r="I121" s="196"/>
      <c r="J121" s="39"/>
      <c r="K121" s="39"/>
      <c r="L121" s="42"/>
      <c r="M121" s="197"/>
      <c r="N121" s="198"/>
      <c r="O121" s="67"/>
      <c r="P121" s="67"/>
      <c r="Q121" s="67"/>
      <c r="R121" s="67"/>
      <c r="S121" s="67"/>
      <c r="T121" s="68"/>
      <c r="U121" s="37"/>
      <c r="V121" s="37"/>
      <c r="W121" s="37"/>
      <c r="X121" s="37"/>
      <c r="Y121" s="37"/>
      <c r="Z121" s="37"/>
      <c r="AA121" s="37"/>
      <c r="AB121" s="37"/>
      <c r="AC121" s="37"/>
      <c r="AD121" s="37"/>
      <c r="AE121" s="37"/>
      <c r="AT121" s="20" t="s">
        <v>206</v>
      </c>
      <c r="AU121" s="20" t="s">
        <v>86</v>
      </c>
    </row>
    <row r="122" spans="1:65" s="13" customFormat="1" ht="11.25">
      <c r="B122" s="201"/>
      <c r="C122" s="202"/>
      <c r="D122" s="194" t="s">
        <v>210</v>
      </c>
      <c r="E122" s="203" t="s">
        <v>19</v>
      </c>
      <c r="F122" s="204" t="s">
        <v>1849</v>
      </c>
      <c r="G122" s="202"/>
      <c r="H122" s="203" t="s">
        <v>19</v>
      </c>
      <c r="I122" s="205"/>
      <c r="J122" s="202"/>
      <c r="K122" s="202"/>
      <c r="L122" s="206"/>
      <c r="M122" s="207"/>
      <c r="N122" s="208"/>
      <c r="O122" s="208"/>
      <c r="P122" s="208"/>
      <c r="Q122" s="208"/>
      <c r="R122" s="208"/>
      <c r="S122" s="208"/>
      <c r="T122" s="209"/>
      <c r="AT122" s="210" t="s">
        <v>210</v>
      </c>
      <c r="AU122" s="210" t="s">
        <v>86</v>
      </c>
      <c r="AV122" s="13" t="s">
        <v>84</v>
      </c>
      <c r="AW122" s="13" t="s">
        <v>37</v>
      </c>
      <c r="AX122" s="13" t="s">
        <v>77</v>
      </c>
      <c r="AY122" s="210" t="s">
        <v>197</v>
      </c>
    </row>
    <row r="123" spans="1:65" s="13" customFormat="1" ht="11.25">
      <c r="B123" s="201"/>
      <c r="C123" s="202"/>
      <c r="D123" s="194" t="s">
        <v>210</v>
      </c>
      <c r="E123" s="203" t="s">
        <v>19</v>
      </c>
      <c r="F123" s="204" t="s">
        <v>1770</v>
      </c>
      <c r="G123" s="202"/>
      <c r="H123" s="203" t="s">
        <v>19</v>
      </c>
      <c r="I123" s="205"/>
      <c r="J123" s="202"/>
      <c r="K123" s="202"/>
      <c r="L123" s="206"/>
      <c r="M123" s="207"/>
      <c r="N123" s="208"/>
      <c r="O123" s="208"/>
      <c r="P123" s="208"/>
      <c r="Q123" s="208"/>
      <c r="R123" s="208"/>
      <c r="S123" s="208"/>
      <c r="T123" s="209"/>
      <c r="AT123" s="210" t="s">
        <v>210</v>
      </c>
      <c r="AU123" s="210" t="s">
        <v>86</v>
      </c>
      <c r="AV123" s="13" t="s">
        <v>84</v>
      </c>
      <c r="AW123" s="13" t="s">
        <v>37</v>
      </c>
      <c r="AX123" s="13" t="s">
        <v>77</v>
      </c>
      <c r="AY123" s="210" t="s">
        <v>197</v>
      </c>
    </row>
    <row r="124" spans="1:65" s="14" customFormat="1" ht="11.25">
      <c r="B124" s="211"/>
      <c r="C124" s="212"/>
      <c r="D124" s="194" t="s">
        <v>210</v>
      </c>
      <c r="E124" s="213" t="s">
        <v>19</v>
      </c>
      <c r="F124" s="214" t="s">
        <v>1850</v>
      </c>
      <c r="G124" s="212"/>
      <c r="H124" s="215">
        <v>4</v>
      </c>
      <c r="I124" s="216"/>
      <c r="J124" s="212"/>
      <c r="K124" s="212"/>
      <c r="L124" s="217"/>
      <c r="M124" s="218"/>
      <c r="N124" s="219"/>
      <c r="O124" s="219"/>
      <c r="P124" s="219"/>
      <c r="Q124" s="219"/>
      <c r="R124" s="219"/>
      <c r="S124" s="219"/>
      <c r="T124" s="220"/>
      <c r="AT124" s="221" t="s">
        <v>210</v>
      </c>
      <c r="AU124" s="221" t="s">
        <v>86</v>
      </c>
      <c r="AV124" s="14" t="s">
        <v>86</v>
      </c>
      <c r="AW124" s="14" t="s">
        <v>37</v>
      </c>
      <c r="AX124" s="14" t="s">
        <v>84</v>
      </c>
      <c r="AY124" s="221" t="s">
        <v>197</v>
      </c>
    </row>
    <row r="125" spans="1:65" s="2" customFormat="1" ht="33" customHeight="1">
      <c r="A125" s="37"/>
      <c r="B125" s="38"/>
      <c r="C125" s="181" t="s">
        <v>204</v>
      </c>
      <c r="D125" s="181" t="s">
        <v>199</v>
      </c>
      <c r="E125" s="182" t="s">
        <v>1851</v>
      </c>
      <c r="F125" s="183" t="s">
        <v>1852</v>
      </c>
      <c r="G125" s="184" t="s">
        <v>202</v>
      </c>
      <c r="H125" s="185">
        <v>56</v>
      </c>
      <c r="I125" s="186"/>
      <c r="J125" s="187">
        <f>ROUND(I125*H125,2)</f>
        <v>0</v>
      </c>
      <c r="K125" s="183" t="s">
        <v>203</v>
      </c>
      <c r="L125" s="42"/>
      <c r="M125" s="188" t="s">
        <v>19</v>
      </c>
      <c r="N125" s="189" t="s">
        <v>48</v>
      </c>
      <c r="O125" s="67"/>
      <c r="P125" s="190">
        <f>O125*H125</f>
        <v>0</v>
      </c>
      <c r="Q125" s="190">
        <v>0</v>
      </c>
      <c r="R125" s="190">
        <f>Q125*H125</f>
        <v>0</v>
      </c>
      <c r="S125" s="190">
        <v>0</v>
      </c>
      <c r="T125" s="191">
        <f>S125*H125</f>
        <v>0</v>
      </c>
      <c r="U125" s="37"/>
      <c r="V125" s="37"/>
      <c r="W125" s="37"/>
      <c r="X125" s="37"/>
      <c r="Y125" s="37"/>
      <c r="Z125" s="37"/>
      <c r="AA125" s="37"/>
      <c r="AB125" s="37"/>
      <c r="AC125" s="37"/>
      <c r="AD125" s="37"/>
      <c r="AE125" s="37"/>
      <c r="AR125" s="192" t="s">
        <v>204</v>
      </c>
      <c r="AT125" s="192" t="s">
        <v>199</v>
      </c>
      <c r="AU125" s="192" t="s">
        <v>86</v>
      </c>
      <c r="AY125" s="20" t="s">
        <v>197</v>
      </c>
      <c r="BE125" s="193">
        <f>IF(N125="základní",J125,0)</f>
        <v>0</v>
      </c>
      <c r="BF125" s="193">
        <f>IF(N125="snížená",J125,0)</f>
        <v>0</v>
      </c>
      <c r="BG125" s="193">
        <f>IF(N125="zákl. přenesená",J125,0)</f>
        <v>0</v>
      </c>
      <c r="BH125" s="193">
        <f>IF(N125="sníž. přenesená",J125,0)</f>
        <v>0</v>
      </c>
      <c r="BI125" s="193">
        <f>IF(N125="nulová",J125,0)</f>
        <v>0</v>
      </c>
      <c r="BJ125" s="20" t="s">
        <v>84</v>
      </c>
      <c r="BK125" s="193">
        <f>ROUND(I125*H125,2)</f>
        <v>0</v>
      </c>
      <c r="BL125" s="20" t="s">
        <v>204</v>
      </c>
      <c r="BM125" s="192" t="s">
        <v>1853</v>
      </c>
    </row>
    <row r="126" spans="1:65" s="2" customFormat="1" ht="19.5">
      <c r="A126" s="37"/>
      <c r="B126" s="38"/>
      <c r="C126" s="39"/>
      <c r="D126" s="194" t="s">
        <v>206</v>
      </c>
      <c r="E126" s="39"/>
      <c r="F126" s="195" t="s">
        <v>1854</v>
      </c>
      <c r="G126" s="39"/>
      <c r="H126" s="39"/>
      <c r="I126" s="196"/>
      <c r="J126" s="39"/>
      <c r="K126" s="39"/>
      <c r="L126" s="42"/>
      <c r="M126" s="197"/>
      <c r="N126" s="198"/>
      <c r="O126" s="67"/>
      <c r="P126" s="67"/>
      <c r="Q126" s="67"/>
      <c r="R126" s="67"/>
      <c r="S126" s="67"/>
      <c r="T126" s="68"/>
      <c r="U126" s="37"/>
      <c r="V126" s="37"/>
      <c r="W126" s="37"/>
      <c r="X126" s="37"/>
      <c r="Y126" s="37"/>
      <c r="Z126" s="37"/>
      <c r="AA126" s="37"/>
      <c r="AB126" s="37"/>
      <c r="AC126" s="37"/>
      <c r="AD126" s="37"/>
      <c r="AE126" s="37"/>
      <c r="AT126" s="20" t="s">
        <v>206</v>
      </c>
      <c r="AU126" s="20" t="s">
        <v>86</v>
      </c>
    </row>
    <row r="127" spans="1:65" s="2" customFormat="1" ht="11.25">
      <c r="A127" s="37"/>
      <c r="B127" s="38"/>
      <c r="C127" s="39"/>
      <c r="D127" s="199" t="s">
        <v>208</v>
      </c>
      <c r="E127" s="39"/>
      <c r="F127" s="200" t="s">
        <v>1855</v>
      </c>
      <c r="G127" s="39"/>
      <c r="H127" s="39"/>
      <c r="I127" s="196"/>
      <c r="J127" s="39"/>
      <c r="K127" s="39"/>
      <c r="L127" s="42"/>
      <c r="M127" s="197"/>
      <c r="N127" s="198"/>
      <c r="O127" s="67"/>
      <c r="P127" s="67"/>
      <c r="Q127" s="67"/>
      <c r="R127" s="67"/>
      <c r="S127" s="67"/>
      <c r="T127" s="68"/>
      <c r="U127" s="37"/>
      <c r="V127" s="37"/>
      <c r="W127" s="37"/>
      <c r="X127" s="37"/>
      <c r="Y127" s="37"/>
      <c r="Z127" s="37"/>
      <c r="AA127" s="37"/>
      <c r="AB127" s="37"/>
      <c r="AC127" s="37"/>
      <c r="AD127" s="37"/>
      <c r="AE127" s="37"/>
      <c r="AT127" s="20" t="s">
        <v>208</v>
      </c>
      <c r="AU127" s="20" t="s">
        <v>86</v>
      </c>
    </row>
    <row r="128" spans="1:65" s="13" customFormat="1" ht="22.5">
      <c r="B128" s="201"/>
      <c r="C128" s="202"/>
      <c r="D128" s="194" t="s">
        <v>210</v>
      </c>
      <c r="E128" s="203" t="s">
        <v>19</v>
      </c>
      <c r="F128" s="204" t="s">
        <v>1856</v>
      </c>
      <c r="G128" s="202"/>
      <c r="H128" s="203" t="s">
        <v>19</v>
      </c>
      <c r="I128" s="205"/>
      <c r="J128" s="202"/>
      <c r="K128" s="202"/>
      <c r="L128" s="206"/>
      <c r="M128" s="207"/>
      <c r="N128" s="208"/>
      <c r="O128" s="208"/>
      <c r="P128" s="208"/>
      <c r="Q128" s="208"/>
      <c r="R128" s="208"/>
      <c r="S128" s="208"/>
      <c r="T128" s="209"/>
      <c r="AT128" s="210" t="s">
        <v>210</v>
      </c>
      <c r="AU128" s="210" t="s">
        <v>86</v>
      </c>
      <c r="AV128" s="13" t="s">
        <v>84</v>
      </c>
      <c r="AW128" s="13" t="s">
        <v>37</v>
      </c>
      <c r="AX128" s="13" t="s">
        <v>77</v>
      </c>
      <c r="AY128" s="210" t="s">
        <v>197</v>
      </c>
    </row>
    <row r="129" spans="1:65" s="13" customFormat="1" ht="11.25">
      <c r="B129" s="201"/>
      <c r="C129" s="202"/>
      <c r="D129" s="194" t="s">
        <v>210</v>
      </c>
      <c r="E129" s="203" t="s">
        <v>19</v>
      </c>
      <c r="F129" s="204" t="s">
        <v>1857</v>
      </c>
      <c r="G129" s="202"/>
      <c r="H129" s="203" t="s">
        <v>19</v>
      </c>
      <c r="I129" s="205"/>
      <c r="J129" s="202"/>
      <c r="K129" s="202"/>
      <c r="L129" s="206"/>
      <c r="M129" s="207"/>
      <c r="N129" s="208"/>
      <c r="O129" s="208"/>
      <c r="P129" s="208"/>
      <c r="Q129" s="208"/>
      <c r="R129" s="208"/>
      <c r="S129" s="208"/>
      <c r="T129" s="209"/>
      <c r="AT129" s="210" t="s">
        <v>210</v>
      </c>
      <c r="AU129" s="210" t="s">
        <v>86</v>
      </c>
      <c r="AV129" s="13" t="s">
        <v>84</v>
      </c>
      <c r="AW129" s="13" t="s">
        <v>37</v>
      </c>
      <c r="AX129" s="13" t="s">
        <v>77</v>
      </c>
      <c r="AY129" s="210" t="s">
        <v>197</v>
      </c>
    </row>
    <row r="130" spans="1:65" s="14" customFormat="1" ht="11.25">
      <c r="B130" s="211"/>
      <c r="C130" s="212"/>
      <c r="D130" s="194" t="s">
        <v>210</v>
      </c>
      <c r="E130" s="213" t="s">
        <v>19</v>
      </c>
      <c r="F130" s="214" t="s">
        <v>1331</v>
      </c>
      <c r="G130" s="212"/>
      <c r="H130" s="215">
        <v>56</v>
      </c>
      <c r="I130" s="216"/>
      <c r="J130" s="212"/>
      <c r="K130" s="212"/>
      <c r="L130" s="217"/>
      <c r="M130" s="218"/>
      <c r="N130" s="219"/>
      <c r="O130" s="219"/>
      <c r="P130" s="219"/>
      <c r="Q130" s="219"/>
      <c r="R130" s="219"/>
      <c r="S130" s="219"/>
      <c r="T130" s="220"/>
      <c r="AT130" s="221" t="s">
        <v>210</v>
      </c>
      <c r="AU130" s="221" t="s">
        <v>86</v>
      </c>
      <c r="AV130" s="14" t="s">
        <v>86</v>
      </c>
      <c r="AW130" s="14" t="s">
        <v>37</v>
      </c>
      <c r="AX130" s="14" t="s">
        <v>84</v>
      </c>
      <c r="AY130" s="221" t="s">
        <v>197</v>
      </c>
    </row>
    <row r="131" spans="1:65" s="2" customFormat="1" ht="24.2" customHeight="1">
      <c r="A131" s="37"/>
      <c r="B131" s="38"/>
      <c r="C131" s="181" t="s">
        <v>237</v>
      </c>
      <c r="D131" s="181" t="s">
        <v>199</v>
      </c>
      <c r="E131" s="182" t="s">
        <v>1858</v>
      </c>
      <c r="F131" s="183" t="s">
        <v>1859</v>
      </c>
      <c r="G131" s="184" t="s">
        <v>202</v>
      </c>
      <c r="H131" s="185">
        <v>628</v>
      </c>
      <c r="I131" s="186"/>
      <c r="J131" s="187">
        <f>ROUND(I131*H131,2)</f>
        <v>0</v>
      </c>
      <c r="K131" s="183" t="s">
        <v>203</v>
      </c>
      <c r="L131" s="42"/>
      <c r="M131" s="188" t="s">
        <v>19</v>
      </c>
      <c r="N131" s="189" t="s">
        <v>48</v>
      </c>
      <c r="O131" s="67"/>
      <c r="P131" s="190">
        <f>O131*H131</f>
        <v>0</v>
      </c>
      <c r="Q131" s="190">
        <v>0</v>
      </c>
      <c r="R131" s="190">
        <f>Q131*H131</f>
        <v>0</v>
      </c>
      <c r="S131" s="190">
        <v>0</v>
      </c>
      <c r="T131" s="191">
        <f>S131*H131</f>
        <v>0</v>
      </c>
      <c r="U131" s="37"/>
      <c r="V131" s="37"/>
      <c r="W131" s="37"/>
      <c r="X131" s="37"/>
      <c r="Y131" s="37"/>
      <c r="Z131" s="37"/>
      <c r="AA131" s="37"/>
      <c r="AB131" s="37"/>
      <c r="AC131" s="37"/>
      <c r="AD131" s="37"/>
      <c r="AE131" s="37"/>
      <c r="AR131" s="192" t="s">
        <v>204</v>
      </c>
      <c r="AT131" s="192" t="s">
        <v>199</v>
      </c>
      <c r="AU131" s="192" t="s">
        <v>86</v>
      </c>
      <c r="AY131" s="20" t="s">
        <v>197</v>
      </c>
      <c r="BE131" s="193">
        <f>IF(N131="základní",J131,0)</f>
        <v>0</v>
      </c>
      <c r="BF131" s="193">
        <f>IF(N131="snížená",J131,0)</f>
        <v>0</v>
      </c>
      <c r="BG131" s="193">
        <f>IF(N131="zákl. přenesená",J131,0)</f>
        <v>0</v>
      </c>
      <c r="BH131" s="193">
        <f>IF(N131="sníž. přenesená",J131,0)</f>
        <v>0</v>
      </c>
      <c r="BI131" s="193">
        <f>IF(N131="nulová",J131,0)</f>
        <v>0</v>
      </c>
      <c r="BJ131" s="20" t="s">
        <v>84</v>
      </c>
      <c r="BK131" s="193">
        <f>ROUND(I131*H131,2)</f>
        <v>0</v>
      </c>
      <c r="BL131" s="20" t="s">
        <v>204</v>
      </c>
      <c r="BM131" s="192" t="s">
        <v>1860</v>
      </c>
    </row>
    <row r="132" spans="1:65" s="2" customFormat="1" ht="19.5">
      <c r="A132" s="37"/>
      <c r="B132" s="38"/>
      <c r="C132" s="39"/>
      <c r="D132" s="194" t="s">
        <v>206</v>
      </c>
      <c r="E132" s="39"/>
      <c r="F132" s="195" t="s">
        <v>1861</v>
      </c>
      <c r="G132" s="39"/>
      <c r="H132" s="39"/>
      <c r="I132" s="196"/>
      <c r="J132" s="39"/>
      <c r="K132" s="39"/>
      <c r="L132" s="42"/>
      <c r="M132" s="197"/>
      <c r="N132" s="198"/>
      <c r="O132" s="67"/>
      <c r="P132" s="67"/>
      <c r="Q132" s="67"/>
      <c r="R132" s="67"/>
      <c r="S132" s="67"/>
      <c r="T132" s="68"/>
      <c r="U132" s="37"/>
      <c r="V132" s="37"/>
      <c r="W132" s="37"/>
      <c r="X132" s="37"/>
      <c r="Y132" s="37"/>
      <c r="Z132" s="37"/>
      <c r="AA132" s="37"/>
      <c r="AB132" s="37"/>
      <c r="AC132" s="37"/>
      <c r="AD132" s="37"/>
      <c r="AE132" s="37"/>
      <c r="AT132" s="20" t="s">
        <v>206</v>
      </c>
      <c r="AU132" s="20" t="s">
        <v>86</v>
      </c>
    </row>
    <row r="133" spans="1:65" s="2" customFormat="1" ht="11.25">
      <c r="A133" s="37"/>
      <c r="B133" s="38"/>
      <c r="C133" s="39"/>
      <c r="D133" s="199" t="s">
        <v>208</v>
      </c>
      <c r="E133" s="39"/>
      <c r="F133" s="200" t="s">
        <v>1862</v>
      </c>
      <c r="G133" s="39"/>
      <c r="H133" s="39"/>
      <c r="I133" s="196"/>
      <c r="J133" s="39"/>
      <c r="K133" s="39"/>
      <c r="L133" s="42"/>
      <c r="M133" s="197"/>
      <c r="N133" s="198"/>
      <c r="O133" s="67"/>
      <c r="P133" s="67"/>
      <c r="Q133" s="67"/>
      <c r="R133" s="67"/>
      <c r="S133" s="67"/>
      <c r="T133" s="68"/>
      <c r="U133" s="37"/>
      <c r="V133" s="37"/>
      <c r="W133" s="37"/>
      <c r="X133" s="37"/>
      <c r="Y133" s="37"/>
      <c r="Z133" s="37"/>
      <c r="AA133" s="37"/>
      <c r="AB133" s="37"/>
      <c r="AC133" s="37"/>
      <c r="AD133" s="37"/>
      <c r="AE133" s="37"/>
      <c r="AT133" s="20" t="s">
        <v>208</v>
      </c>
      <c r="AU133" s="20" t="s">
        <v>86</v>
      </c>
    </row>
    <row r="134" spans="1:65" s="2" customFormat="1" ht="68.25">
      <c r="A134" s="37"/>
      <c r="B134" s="38"/>
      <c r="C134" s="39"/>
      <c r="D134" s="194" t="s">
        <v>252</v>
      </c>
      <c r="E134" s="39"/>
      <c r="F134" s="222" t="s">
        <v>1863</v>
      </c>
      <c r="G134" s="39"/>
      <c r="H134" s="39"/>
      <c r="I134" s="196"/>
      <c r="J134" s="39"/>
      <c r="K134" s="39"/>
      <c r="L134" s="42"/>
      <c r="M134" s="197"/>
      <c r="N134" s="198"/>
      <c r="O134" s="67"/>
      <c r="P134" s="67"/>
      <c r="Q134" s="67"/>
      <c r="R134" s="67"/>
      <c r="S134" s="67"/>
      <c r="T134" s="68"/>
      <c r="U134" s="37"/>
      <c r="V134" s="37"/>
      <c r="W134" s="37"/>
      <c r="X134" s="37"/>
      <c r="Y134" s="37"/>
      <c r="Z134" s="37"/>
      <c r="AA134" s="37"/>
      <c r="AB134" s="37"/>
      <c r="AC134" s="37"/>
      <c r="AD134" s="37"/>
      <c r="AE134" s="37"/>
      <c r="AT134" s="20" t="s">
        <v>252</v>
      </c>
      <c r="AU134" s="20" t="s">
        <v>86</v>
      </c>
    </row>
    <row r="135" spans="1:65" s="13" customFormat="1" ht="22.5">
      <c r="B135" s="201"/>
      <c r="C135" s="202"/>
      <c r="D135" s="194" t="s">
        <v>210</v>
      </c>
      <c r="E135" s="203" t="s">
        <v>19</v>
      </c>
      <c r="F135" s="204" t="s">
        <v>1864</v>
      </c>
      <c r="G135" s="202"/>
      <c r="H135" s="203" t="s">
        <v>19</v>
      </c>
      <c r="I135" s="205"/>
      <c r="J135" s="202"/>
      <c r="K135" s="202"/>
      <c r="L135" s="206"/>
      <c r="M135" s="207"/>
      <c r="N135" s="208"/>
      <c r="O135" s="208"/>
      <c r="P135" s="208"/>
      <c r="Q135" s="208"/>
      <c r="R135" s="208"/>
      <c r="S135" s="208"/>
      <c r="T135" s="209"/>
      <c r="AT135" s="210" t="s">
        <v>210</v>
      </c>
      <c r="AU135" s="210" t="s">
        <v>86</v>
      </c>
      <c r="AV135" s="13" t="s">
        <v>84</v>
      </c>
      <c r="AW135" s="13" t="s">
        <v>37</v>
      </c>
      <c r="AX135" s="13" t="s">
        <v>77</v>
      </c>
      <c r="AY135" s="210" t="s">
        <v>197</v>
      </c>
    </row>
    <row r="136" spans="1:65" s="13" customFormat="1" ht="11.25">
      <c r="B136" s="201"/>
      <c r="C136" s="202"/>
      <c r="D136" s="194" t="s">
        <v>210</v>
      </c>
      <c r="E136" s="203" t="s">
        <v>19</v>
      </c>
      <c r="F136" s="204" t="s">
        <v>1865</v>
      </c>
      <c r="G136" s="202"/>
      <c r="H136" s="203" t="s">
        <v>19</v>
      </c>
      <c r="I136" s="205"/>
      <c r="J136" s="202"/>
      <c r="K136" s="202"/>
      <c r="L136" s="206"/>
      <c r="M136" s="207"/>
      <c r="N136" s="208"/>
      <c r="O136" s="208"/>
      <c r="P136" s="208"/>
      <c r="Q136" s="208"/>
      <c r="R136" s="208"/>
      <c r="S136" s="208"/>
      <c r="T136" s="209"/>
      <c r="AT136" s="210" t="s">
        <v>210</v>
      </c>
      <c r="AU136" s="210" t="s">
        <v>86</v>
      </c>
      <c r="AV136" s="13" t="s">
        <v>84</v>
      </c>
      <c r="AW136" s="13" t="s">
        <v>37</v>
      </c>
      <c r="AX136" s="13" t="s">
        <v>77</v>
      </c>
      <c r="AY136" s="210" t="s">
        <v>197</v>
      </c>
    </row>
    <row r="137" spans="1:65" s="14" customFormat="1" ht="11.25">
      <c r="B137" s="211"/>
      <c r="C137" s="212"/>
      <c r="D137" s="194" t="s">
        <v>210</v>
      </c>
      <c r="E137" s="213" t="s">
        <v>19</v>
      </c>
      <c r="F137" s="214" t="s">
        <v>1866</v>
      </c>
      <c r="G137" s="212"/>
      <c r="H137" s="215">
        <v>112</v>
      </c>
      <c r="I137" s="216"/>
      <c r="J137" s="212"/>
      <c r="K137" s="212"/>
      <c r="L137" s="217"/>
      <c r="M137" s="218"/>
      <c r="N137" s="219"/>
      <c r="O137" s="219"/>
      <c r="P137" s="219"/>
      <c r="Q137" s="219"/>
      <c r="R137" s="219"/>
      <c r="S137" s="219"/>
      <c r="T137" s="220"/>
      <c r="AT137" s="221" t="s">
        <v>210</v>
      </c>
      <c r="AU137" s="221" t="s">
        <v>86</v>
      </c>
      <c r="AV137" s="14" t="s">
        <v>86</v>
      </c>
      <c r="AW137" s="14" t="s">
        <v>37</v>
      </c>
      <c r="AX137" s="14" t="s">
        <v>77</v>
      </c>
      <c r="AY137" s="221" t="s">
        <v>197</v>
      </c>
    </row>
    <row r="138" spans="1:65" s="14" customFormat="1" ht="11.25">
      <c r="B138" s="211"/>
      <c r="C138" s="212"/>
      <c r="D138" s="194" t="s">
        <v>210</v>
      </c>
      <c r="E138" s="213" t="s">
        <v>19</v>
      </c>
      <c r="F138" s="214" t="s">
        <v>1867</v>
      </c>
      <c r="G138" s="212"/>
      <c r="H138" s="215">
        <v>112</v>
      </c>
      <c r="I138" s="216"/>
      <c r="J138" s="212"/>
      <c r="K138" s="212"/>
      <c r="L138" s="217"/>
      <c r="M138" s="218"/>
      <c r="N138" s="219"/>
      <c r="O138" s="219"/>
      <c r="P138" s="219"/>
      <c r="Q138" s="219"/>
      <c r="R138" s="219"/>
      <c r="S138" s="219"/>
      <c r="T138" s="220"/>
      <c r="AT138" s="221" t="s">
        <v>210</v>
      </c>
      <c r="AU138" s="221" t="s">
        <v>86</v>
      </c>
      <c r="AV138" s="14" t="s">
        <v>86</v>
      </c>
      <c r="AW138" s="14" t="s">
        <v>37</v>
      </c>
      <c r="AX138" s="14" t="s">
        <v>77</v>
      </c>
      <c r="AY138" s="221" t="s">
        <v>197</v>
      </c>
    </row>
    <row r="139" spans="1:65" s="14" customFormat="1" ht="11.25">
      <c r="B139" s="211"/>
      <c r="C139" s="212"/>
      <c r="D139" s="194" t="s">
        <v>210</v>
      </c>
      <c r="E139" s="213" t="s">
        <v>19</v>
      </c>
      <c r="F139" s="214" t="s">
        <v>1868</v>
      </c>
      <c r="G139" s="212"/>
      <c r="H139" s="215">
        <v>78</v>
      </c>
      <c r="I139" s="216"/>
      <c r="J139" s="212"/>
      <c r="K139" s="212"/>
      <c r="L139" s="217"/>
      <c r="M139" s="218"/>
      <c r="N139" s="219"/>
      <c r="O139" s="219"/>
      <c r="P139" s="219"/>
      <c r="Q139" s="219"/>
      <c r="R139" s="219"/>
      <c r="S139" s="219"/>
      <c r="T139" s="220"/>
      <c r="AT139" s="221" t="s">
        <v>210</v>
      </c>
      <c r="AU139" s="221" t="s">
        <v>86</v>
      </c>
      <c r="AV139" s="14" t="s">
        <v>86</v>
      </c>
      <c r="AW139" s="14" t="s">
        <v>37</v>
      </c>
      <c r="AX139" s="14" t="s">
        <v>77</v>
      </c>
      <c r="AY139" s="221" t="s">
        <v>197</v>
      </c>
    </row>
    <row r="140" spans="1:65" s="14" customFormat="1" ht="11.25">
      <c r="B140" s="211"/>
      <c r="C140" s="212"/>
      <c r="D140" s="194" t="s">
        <v>210</v>
      </c>
      <c r="E140" s="213" t="s">
        <v>19</v>
      </c>
      <c r="F140" s="214" t="s">
        <v>1869</v>
      </c>
      <c r="G140" s="212"/>
      <c r="H140" s="215">
        <v>92</v>
      </c>
      <c r="I140" s="216"/>
      <c r="J140" s="212"/>
      <c r="K140" s="212"/>
      <c r="L140" s="217"/>
      <c r="M140" s="218"/>
      <c r="N140" s="219"/>
      <c r="O140" s="219"/>
      <c r="P140" s="219"/>
      <c r="Q140" s="219"/>
      <c r="R140" s="219"/>
      <c r="S140" s="219"/>
      <c r="T140" s="220"/>
      <c r="AT140" s="221" t="s">
        <v>210</v>
      </c>
      <c r="AU140" s="221" t="s">
        <v>86</v>
      </c>
      <c r="AV140" s="14" t="s">
        <v>86</v>
      </c>
      <c r="AW140" s="14" t="s">
        <v>37</v>
      </c>
      <c r="AX140" s="14" t="s">
        <v>77</v>
      </c>
      <c r="AY140" s="221" t="s">
        <v>197</v>
      </c>
    </row>
    <row r="141" spans="1:65" s="14" customFormat="1" ht="11.25">
      <c r="B141" s="211"/>
      <c r="C141" s="212"/>
      <c r="D141" s="194" t="s">
        <v>210</v>
      </c>
      <c r="E141" s="213" t="s">
        <v>19</v>
      </c>
      <c r="F141" s="214" t="s">
        <v>1870</v>
      </c>
      <c r="G141" s="212"/>
      <c r="H141" s="215">
        <v>234</v>
      </c>
      <c r="I141" s="216"/>
      <c r="J141" s="212"/>
      <c r="K141" s="212"/>
      <c r="L141" s="217"/>
      <c r="M141" s="218"/>
      <c r="N141" s="219"/>
      <c r="O141" s="219"/>
      <c r="P141" s="219"/>
      <c r="Q141" s="219"/>
      <c r="R141" s="219"/>
      <c r="S141" s="219"/>
      <c r="T141" s="220"/>
      <c r="AT141" s="221" t="s">
        <v>210</v>
      </c>
      <c r="AU141" s="221" t="s">
        <v>86</v>
      </c>
      <c r="AV141" s="14" t="s">
        <v>86</v>
      </c>
      <c r="AW141" s="14" t="s">
        <v>37</v>
      </c>
      <c r="AX141" s="14" t="s">
        <v>77</v>
      </c>
      <c r="AY141" s="221" t="s">
        <v>197</v>
      </c>
    </row>
    <row r="142" spans="1:65" s="15" customFormat="1" ht="11.25">
      <c r="B142" s="223"/>
      <c r="C142" s="224"/>
      <c r="D142" s="194" t="s">
        <v>210</v>
      </c>
      <c r="E142" s="225" t="s">
        <v>19</v>
      </c>
      <c r="F142" s="226" t="s">
        <v>295</v>
      </c>
      <c r="G142" s="224"/>
      <c r="H142" s="227">
        <v>628</v>
      </c>
      <c r="I142" s="228"/>
      <c r="J142" s="224"/>
      <c r="K142" s="224"/>
      <c r="L142" s="229"/>
      <c r="M142" s="230"/>
      <c r="N142" s="231"/>
      <c r="O142" s="231"/>
      <c r="P142" s="231"/>
      <c r="Q142" s="231"/>
      <c r="R142" s="231"/>
      <c r="S142" s="231"/>
      <c r="T142" s="232"/>
      <c r="AT142" s="233" t="s">
        <v>210</v>
      </c>
      <c r="AU142" s="233" t="s">
        <v>86</v>
      </c>
      <c r="AV142" s="15" t="s">
        <v>204</v>
      </c>
      <c r="AW142" s="15" t="s">
        <v>37</v>
      </c>
      <c r="AX142" s="15" t="s">
        <v>84</v>
      </c>
      <c r="AY142" s="233" t="s">
        <v>197</v>
      </c>
    </row>
    <row r="143" spans="1:65" s="2" customFormat="1" ht="21.75" customHeight="1">
      <c r="A143" s="37"/>
      <c r="B143" s="38"/>
      <c r="C143" s="181" t="s">
        <v>246</v>
      </c>
      <c r="D143" s="181" t="s">
        <v>199</v>
      </c>
      <c r="E143" s="182" t="s">
        <v>1871</v>
      </c>
      <c r="F143" s="183" t="s">
        <v>1872</v>
      </c>
      <c r="G143" s="184" t="s">
        <v>259</v>
      </c>
      <c r="H143" s="185">
        <v>0.4</v>
      </c>
      <c r="I143" s="186"/>
      <c r="J143" s="187">
        <f>ROUND(I143*H143,2)</f>
        <v>0</v>
      </c>
      <c r="K143" s="183" t="s">
        <v>203</v>
      </c>
      <c r="L143" s="42"/>
      <c r="M143" s="188" t="s">
        <v>19</v>
      </c>
      <c r="N143" s="189" t="s">
        <v>48</v>
      </c>
      <c r="O143" s="67"/>
      <c r="P143" s="190">
        <f>O143*H143</f>
        <v>0</v>
      </c>
      <c r="Q143" s="190">
        <v>0</v>
      </c>
      <c r="R143" s="190">
        <f>Q143*H143</f>
        <v>0</v>
      </c>
      <c r="S143" s="190">
        <v>0</v>
      </c>
      <c r="T143" s="191">
        <f>S143*H143</f>
        <v>0</v>
      </c>
      <c r="U143" s="37"/>
      <c r="V143" s="37"/>
      <c r="W143" s="37"/>
      <c r="X143" s="37"/>
      <c r="Y143" s="37"/>
      <c r="Z143" s="37"/>
      <c r="AA143" s="37"/>
      <c r="AB143" s="37"/>
      <c r="AC143" s="37"/>
      <c r="AD143" s="37"/>
      <c r="AE143" s="37"/>
      <c r="AR143" s="192" t="s">
        <v>204</v>
      </c>
      <c r="AT143" s="192" t="s">
        <v>199</v>
      </c>
      <c r="AU143" s="192" t="s">
        <v>86</v>
      </c>
      <c r="AY143" s="20" t="s">
        <v>197</v>
      </c>
      <c r="BE143" s="193">
        <f>IF(N143="základní",J143,0)</f>
        <v>0</v>
      </c>
      <c r="BF143" s="193">
        <f>IF(N143="snížená",J143,0)</f>
        <v>0</v>
      </c>
      <c r="BG143" s="193">
        <f>IF(N143="zákl. přenesená",J143,0)</f>
        <v>0</v>
      </c>
      <c r="BH143" s="193">
        <f>IF(N143="sníž. přenesená",J143,0)</f>
        <v>0</v>
      </c>
      <c r="BI143" s="193">
        <f>IF(N143="nulová",J143,0)</f>
        <v>0</v>
      </c>
      <c r="BJ143" s="20" t="s">
        <v>84</v>
      </c>
      <c r="BK143" s="193">
        <f>ROUND(I143*H143,2)</f>
        <v>0</v>
      </c>
      <c r="BL143" s="20" t="s">
        <v>204</v>
      </c>
      <c r="BM143" s="192" t="s">
        <v>1873</v>
      </c>
    </row>
    <row r="144" spans="1:65" s="2" customFormat="1" ht="11.25">
      <c r="A144" s="37"/>
      <c r="B144" s="38"/>
      <c r="C144" s="39"/>
      <c r="D144" s="194" t="s">
        <v>206</v>
      </c>
      <c r="E144" s="39"/>
      <c r="F144" s="195" t="s">
        <v>1874</v>
      </c>
      <c r="G144" s="39"/>
      <c r="H144" s="39"/>
      <c r="I144" s="196"/>
      <c r="J144" s="39"/>
      <c r="K144" s="39"/>
      <c r="L144" s="42"/>
      <c r="M144" s="197"/>
      <c r="N144" s="198"/>
      <c r="O144" s="67"/>
      <c r="P144" s="67"/>
      <c r="Q144" s="67"/>
      <c r="R144" s="67"/>
      <c r="S144" s="67"/>
      <c r="T144" s="68"/>
      <c r="U144" s="37"/>
      <c r="V144" s="37"/>
      <c r="W144" s="37"/>
      <c r="X144" s="37"/>
      <c r="Y144" s="37"/>
      <c r="Z144" s="37"/>
      <c r="AA144" s="37"/>
      <c r="AB144" s="37"/>
      <c r="AC144" s="37"/>
      <c r="AD144" s="37"/>
      <c r="AE144" s="37"/>
      <c r="AT144" s="20" t="s">
        <v>206</v>
      </c>
      <c r="AU144" s="20" t="s">
        <v>86</v>
      </c>
    </row>
    <row r="145" spans="1:65" s="2" customFormat="1" ht="11.25">
      <c r="A145" s="37"/>
      <c r="B145" s="38"/>
      <c r="C145" s="39"/>
      <c r="D145" s="199" t="s">
        <v>208</v>
      </c>
      <c r="E145" s="39"/>
      <c r="F145" s="200" t="s">
        <v>1875</v>
      </c>
      <c r="G145" s="39"/>
      <c r="H145" s="39"/>
      <c r="I145" s="196"/>
      <c r="J145" s="39"/>
      <c r="K145" s="39"/>
      <c r="L145" s="42"/>
      <c r="M145" s="197"/>
      <c r="N145" s="198"/>
      <c r="O145" s="67"/>
      <c r="P145" s="67"/>
      <c r="Q145" s="67"/>
      <c r="R145" s="67"/>
      <c r="S145" s="67"/>
      <c r="T145" s="68"/>
      <c r="U145" s="37"/>
      <c r="V145" s="37"/>
      <c r="W145" s="37"/>
      <c r="X145" s="37"/>
      <c r="Y145" s="37"/>
      <c r="Z145" s="37"/>
      <c r="AA145" s="37"/>
      <c r="AB145" s="37"/>
      <c r="AC145" s="37"/>
      <c r="AD145" s="37"/>
      <c r="AE145" s="37"/>
      <c r="AT145" s="20" t="s">
        <v>208</v>
      </c>
      <c r="AU145" s="20" t="s">
        <v>86</v>
      </c>
    </row>
    <row r="146" spans="1:65" s="13" customFormat="1" ht="22.5">
      <c r="B146" s="201"/>
      <c r="C146" s="202"/>
      <c r="D146" s="194" t="s">
        <v>210</v>
      </c>
      <c r="E146" s="203" t="s">
        <v>19</v>
      </c>
      <c r="F146" s="204" t="s">
        <v>1876</v>
      </c>
      <c r="G146" s="202"/>
      <c r="H146" s="203" t="s">
        <v>19</v>
      </c>
      <c r="I146" s="205"/>
      <c r="J146" s="202"/>
      <c r="K146" s="202"/>
      <c r="L146" s="206"/>
      <c r="M146" s="207"/>
      <c r="N146" s="208"/>
      <c r="O146" s="208"/>
      <c r="P146" s="208"/>
      <c r="Q146" s="208"/>
      <c r="R146" s="208"/>
      <c r="S146" s="208"/>
      <c r="T146" s="209"/>
      <c r="AT146" s="210" t="s">
        <v>210</v>
      </c>
      <c r="AU146" s="210" t="s">
        <v>86</v>
      </c>
      <c r="AV146" s="13" t="s">
        <v>84</v>
      </c>
      <c r="AW146" s="13" t="s">
        <v>37</v>
      </c>
      <c r="AX146" s="13" t="s">
        <v>77</v>
      </c>
      <c r="AY146" s="210" t="s">
        <v>197</v>
      </c>
    </row>
    <row r="147" spans="1:65" s="13" customFormat="1" ht="22.5">
      <c r="B147" s="201"/>
      <c r="C147" s="202"/>
      <c r="D147" s="194" t="s">
        <v>210</v>
      </c>
      <c r="E147" s="203" t="s">
        <v>19</v>
      </c>
      <c r="F147" s="204" t="s">
        <v>1877</v>
      </c>
      <c r="G147" s="202"/>
      <c r="H147" s="203" t="s">
        <v>19</v>
      </c>
      <c r="I147" s="205"/>
      <c r="J147" s="202"/>
      <c r="K147" s="202"/>
      <c r="L147" s="206"/>
      <c r="M147" s="207"/>
      <c r="N147" s="208"/>
      <c r="O147" s="208"/>
      <c r="P147" s="208"/>
      <c r="Q147" s="208"/>
      <c r="R147" s="208"/>
      <c r="S147" s="208"/>
      <c r="T147" s="209"/>
      <c r="AT147" s="210" t="s">
        <v>210</v>
      </c>
      <c r="AU147" s="210" t="s">
        <v>86</v>
      </c>
      <c r="AV147" s="13" t="s">
        <v>84</v>
      </c>
      <c r="AW147" s="13" t="s">
        <v>37</v>
      </c>
      <c r="AX147" s="13" t="s">
        <v>77</v>
      </c>
      <c r="AY147" s="210" t="s">
        <v>197</v>
      </c>
    </row>
    <row r="148" spans="1:65" s="13" customFormat="1" ht="11.25">
      <c r="B148" s="201"/>
      <c r="C148" s="202"/>
      <c r="D148" s="194" t="s">
        <v>210</v>
      </c>
      <c r="E148" s="203" t="s">
        <v>19</v>
      </c>
      <c r="F148" s="204" t="s">
        <v>1878</v>
      </c>
      <c r="G148" s="202"/>
      <c r="H148" s="203" t="s">
        <v>19</v>
      </c>
      <c r="I148" s="205"/>
      <c r="J148" s="202"/>
      <c r="K148" s="202"/>
      <c r="L148" s="206"/>
      <c r="M148" s="207"/>
      <c r="N148" s="208"/>
      <c r="O148" s="208"/>
      <c r="P148" s="208"/>
      <c r="Q148" s="208"/>
      <c r="R148" s="208"/>
      <c r="S148" s="208"/>
      <c r="T148" s="209"/>
      <c r="AT148" s="210" t="s">
        <v>210</v>
      </c>
      <c r="AU148" s="210" t="s">
        <v>86</v>
      </c>
      <c r="AV148" s="13" t="s">
        <v>84</v>
      </c>
      <c r="AW148" s="13" t="s">
        <v>37</v>
      </c>
      <c r="AX148" s="13" t="s">
        <v>77</v>
      </c>
      <c r="AY148" s="210" t="s">
        <v>197</v>
      </c>
    </row>
    <row r="149" spans="1:65" s="14" customFormat="1" ht="11.25">
      <c r="B149" s="211"/>
      <c r="C149" s="212"/>
      <c r="D149" s="194" t="s">
        <v>210</v>
      </c>
      <c r="E149" s="213" t="s">
        <v>19</v>
      </c>
      <c r="F149" s="214" t="s">
        <v>1879</v>
      </c>
      <c r="G149" s="212"/>
      <c r="H149" s="215">
        <v>0.4</v>
      </c>
      <c r="I149" s="216"/>
      <c r="J149" s="212"/>
      <c r="K149" s="212"/>
      <c r="L149" s="217"/>
      <c r="M149" s="218"/>
      <c r="N149" s="219"/>
      <c r="O149" s="219"/>
      <c r="P149" s="219"/>
      <c r="Q149" s="219"/>
      <c r="R149" s="219"/>
      <c r="S149" s="219"/>
      <c r="T149" s="220"/>
      <c r="AT149" s="221" t="s">
        <v>210</v>
      </c>
      <c r="AU149" s="221" t="s">
        <v>86</v>
      </c>
      <c r="AV149" s="14" t="s">
        <v>86</v>
      </c>
      <c r="AW149" s="14" t="s">
        <v>37</v>
      </c>
      <c r="AX149" s="14" t="s">
        <v>84</v>
      </c>
      <c r="AY149" s="221" t="s">
        <v>197</v>
      </c>
    </row>
    <row r="150" spans="1:65" s="2" customFormat="1" ht="16.5" customHeight="1">
      <c r="A150" s="37"/>
      <c r="B150" s="38"/>
      <c r="C150" s="237" t="s">
        <v>256</v>
      </c>
      <c r="D150" s="237" t="s">
        <v>452</v>
      </c>
      <c r="E150" s="238" t="s">
        <v>1880</v>
      </c>
      <c r="F150" s="239" t="s">
        <v>1881</v>
      </c>
      <c r="G150" s="240" t="s">
        <v>556</v>
      </c>
      <c r="H150" s="241">
        <v>0.8</v>
      </c>
      <c r="I150" s="242"/>
      <c r="J150" s="243">
        <f>ROUND(I150*H150,2)</f>
        <v>0</v>
      </c>
      <c r="K150" s="239" t="s">
        <v>969</v>
      </c>
      <c r="L150" s="244"/>
      <c r="M150" s="245" t="s">
        <v>19</v>
      </c>
      <c r="N150" s="246" t="s">
        <v>48</v>
      </c>
      <c r="O150" s="67"/>
      <c r="P150" s="190">
        <f>O150*H150</f>
        <v>0</v>
      </c>
      <c r="Q150" s="190">
        <v>1E-3</v>
      </c>
      <c r="R150" s="190">
        <f>Q150*H150</f>
        <v>8.0000000000000004E-4</v>
      </c>
      <c r="S150" s="190">
        <v>0</v>
      </c>
      <c r="T150" s="191">
        <f>S150*H150</f>
        <v>0</v>
      </c>
      <c r="U150" s="37"/>
      <c r="V150" s="37"/>
      <c r="W150" s="37"/>
      <c r="X150" s="37"/>
      <c r="Y150" s="37"/>
      <c r="Z150" s="37"/>
      <c r="AA150" s="37"/>
      <c r="AB150" s="37"/>
      <c r="AC150" s="37"/>
      <c r="AD150" s="37"/>
      <c r="AE150" s="37"/>
      <c r="AR150" s="192" t="s">
        <v>265</v>
      </c>
      <c r="AT150" s="192" t="s">
        <v>452</v>
      </c>
      <c r="AU150" s="192" t="s">
        <v>86</v>
      </c>
      <c r="AY150" s="20" t="s">
        <v>197</v>
      </c>
      <c r="BE150" s="193">
        <f>IF(N150="základní",J150,0)</f>
        <v>0</v>
      </c>
      <c r="BF150" s="193">
        <f>IF(N150="snížená",J150,0)</f>
        <v>0</v>
      </c>
      <c r="BG150" s="193">
        <f>IF(N150="zákl. přenesená",J150,0)</f>
        <v>0</v>
      </c>
      <c r="BH150" s="193">
        <f>IF(N150="sníž. přenesená",J150,0)</f>
        <v>0</v>
      </c>
      <c r="BI150" s="193">
        <f>IF(N150="nulová",J150,0)</f>
        <v>0</v>
      </c>
      <c r="BJ150" s="20" t="s">
        <v>84</v>
      </c>
      <c r="BK150" s="193">
        <f>ROUND(I150*H150,2)</f>
        <v>0</v>
      </c>
      <c r="BL150" s="20" t="s">
        <v>204</v>
      </c>
      <c r="BM150" s="192" t="s">
        <v>1882</v>
      </c>
    </row>
    <row r="151" spans="1:65" s="2" customFormat="1" ht="11.25">
      <c r="A151" s="37"/>
      <c r="B151" s="38"/>
      <c r="C151" s="39"/>
      <c r="D151" s="194" t="s">
        <v>206</v>
      </c>
      <c r="E151" s="39"/>
      <c r="F151" s="195" t="s">
        <v>1881</v>
      </c>
      <c r="G151" s="39"/>
      <c r="H151" s="39"/>
      <c r="I151" s="196"/>
      <c r="J151" s="39"/>
      <c r="K151" s="39"/>
      <c r="L151" s="42"/>
      <c r="M151" s="197"/>
      <c r="N151" s="198"/>
      <c r="O151" s="67"/>
      <c r="P151" s="67"/>
      <c r="Q151" s="67"/>
      <c r="R151" s="67"/>
      <c r="S151" s="67"/>
      <c r="T151" s="68"/>
      <c r="U151" s="37"/>
      <c r="V151" s="37"/>
      <c r="W151" s="37"/>
      <c r="X151" s="37"/>
      <c r="Y151" s="37"/>
      <c r="Z151" s="37"/>
      <c r="AA151" s="37"/>
      <c r="AB151" s="37"/>
      <c r="AC151" s="37"/>
      <c r="AD151" s="37"/>
      <c r="AE151" s="37"/>
      <c r="AT151" s="20" t="s">
        <v>206</v>
      </c>
      <c r="AU151" s="20" t="s">
        <v>86</v>
      </c>
    </row>
    <row r="152" spans="1:65" s="13" customFormat="1" ht="22.5">
      <c r="B152" s="201"/>
      <c r="C152" s="202"/>
      <c r="D152" s="194" t="s">
        <v>210</v>
      </c>
      <c r="E152" s="203" t="s">
        <v>19</v>
      </c>
      <c r="F152" s="204" t="s">
        <v>1876</v>
      </c>
      <c r="G152" s="202"/>
      <c r="H152" s="203" t="s">
        <v>19</v>
      </c>
      <c r="I152" s="205"/>
      <c r="J152" s="202"/>
      <c r="K152" s="202"/>
      <c r="L152" s="206"/>
      <c r="M152" s="207"/>
      <c r="N152" s="208"/>
      <c r="O152" s="208"/>
      <c r="P152" s="208"/>
      <c r="Q152" s="208"/>
      <c r="R152" s="208"/>
      <c r="S152" s="208"/>
      <c r="T152" s="209"/>
      <c r="AT152" s="210" t="s">
        <v>210</v>
      </c>
      <c r="AU152" s="210" t="s">
        <v>86</v>
      </c>
      <c r="AV152" s="13" t="s">
        <v>84</v>
      </c>
      <c r="AW152" s="13" t="s">
        <v>37</v>
      </c>
      <c r="AX152" s="13" t="s">
        <v>77</v>
      </c>
      <c r="AY152" s="210" t="s">
        <v>197</v>
      </c>
    </row>
    <row r="153" spans="1:65" s="13" customFormat="1" ht="11.25">
      <c r="B153" s="201"/>
      <c r="C153" s="202"/>
      <c r="D153" s="194" t="s">
        <v>210</v>
      </c>
      <c r="E153" s="203" t="s">
        <v>19</v>
      </c>
      <c r="F153" s="204" t="s">
        <v>1883</v>
      </c>
      <c r="G153" s="202"/>
      <c r="H153" s="203" t="s">
        <v>19</v>
      </c>
      <c r="I153" s="205"/>
      <c r="J153" s="202"/>
      <c r="K153" s="202"/>
      <c r="L153" s="206"/>
      <c r="M153" s="207"/>
      <c r="N153" s="208"/>
      <c r="O153" s="208"/>
      <c r="P153" s="208"/>
      <c r="Q153" s="208"/>
      <c r="R153" s="208"/>
      <c r="S153" s="208"/>
      <c r="T153" s="209"/>
      <c r="AT153" s="210" t="s">
        <v>210</v>
      </c>
      <c r="AU153" s="210" t="s">
        <v>86</v>
      </c>
      <c r="AV153" s="13" t="s">
        <v>84</v>
      </c>
      <c r="AW153" s="13" t="s">
        <v>37</v>
      </c>
      <c r="AX153" s="13" t="s">
        <v>77</v>
      </c>
      <c r="AY153" s="210" t="s">
        <v>197</v>
      </c>
    </row>
    <row r="154" spans="1:65" s="13" customFormat="1" ht="11.25">
      <c r="B154" s="201"/>
      <c r="C154" s="202"/>
      <c r="D154" s="194" t="s">
        <v>210</v>
      </c>
      <c r="E154" s="203" t="s">
        <v>19</v>
      </c>
      <c r="F154" s="204" t="s">
        <v>1878</v>
      </c>
      <c r="G154" s="202"/>
      <c r="H154" s="203" t="s">
        <v>19</v>
      </c>
      <c r="I154" s="205"/>
      <c r="J154" s="202"/>
      <c r="K154" s="202"/>
      <c r="L154" s="206"/>
      <c r="M154" s="207"/>
      <c r="N154" s="208"/>
      <c r="O154" s="208"/>
      <c r="P154" s="208"/>
      <c r="Q154" s="208"/>
      <c r="R154" s="208"/>
      <c r="S154" s="208"/>
      <c r="T154" s="209"/>
      <c r="AT154" s="210" t="s">
        <v>210</v>
      </c>
      <c r="AU154" s="210" t="s">
        <v>86</v>
      </c>
      <c r="AV154" s="13" t="s">
        <v>84</v>
      </c>
      <c r="AW154" s="13" t="s">
        <v>37</v>
      </c>
      <c r="AX154" s="13" t="s">
        <v>77</v>
      </c>
      <c r="AY154" s="210" t="s">
        <v>197</v>
      </c>
    </row>
    <row r="155" spans="1:65" s="14" customFormat="1" ht="11.25">
      <c r="B155" s="211"/>
      <c r="C155" s="212"/>
      <c r="D155" s="194" t="s">
        <v>210</v>
      </c>
      <c r="E155" s="213" t="s">
        <v>19</v>
      </c>
      <c r="F155" s="214" t="s">
        <v>1884</v>
      </c>
      <c r="G155" s="212"/>
      <c r="H155" s="215">
        <v>0.8</v>
      </c>
      <c r="I155" s="216"/>
      <c r="J155" s="212"/>
      <c r="K155" s="212"/>
      <c r="L155" s="217"/>
      <c r="M155" s="218"/>
      <c r="N155" s="219"/>
      <c r="O155" s="219"/>
      <c r="P155" s="219"/>
      <c r="Q155" s="219"/>
      <c r="R155" s="219"/>
      <c r="S155" s="219"/>
      <c r="T155" s="220"/>
      <c r="AT155" s="221" t="s">
        <v>210</v>
      </c>
      <c r="AU155" s="221" t="s">
        <v>86</v>
      </c>
      <c r="AV155" s="14" t="s">
        <v>86</v>
      </c>
      <c r="AW155" s="14" t="s">
        <v>37</v>
      </c>
      <c r="AX155" s="14" t="s">
        <v>84</v>
      </c>
      <c r="AY155" s="221" t="s">
        <v>197</v>
      </c>
    </row>
    <row r="156" spans="1:65" s="2" customFormat="1" ht="16.5" customHeight="1">
      <c r="A156" s="37"/>
      <c r="B156" s="38"/>
      <c r="C156" s="181" t="s">
        <v>265</v>
      </c>
      <c r="D156" s="181" t="s">
        <v>199</v>
      </c>
      <c r="E156" s="182" t="s">
        <v>1885</v>
      </c>
      <c r="F156" s="183" t="s">
        <v>1886</v>
      </c>
      <c r="G156" s="184" t="s">
        <v>884</v>
      </c>
      <c r="H156" s="185">
        <v>4</v>
      </c>
      <c r="I156" s="186"/>
      <c r="J156" s="187">
        <f>ROUND(I156*H156,2)</f>
        <v>0</v>
      </c>
      <c r="K156" s="183" t="s">
        <v>203</v>
      </c>
      <c r="L156" s="42"/>
      <c r="M156" s="188" t="s">
        <v>19</v>
      </c>
      <c r="N156" s="189" t="s">
        <v>48</v>
      </c>
      <c r="O156" s="67"/>
      <c r="P156" s="190">
        <f>O156*H156</f>
        <v>0</v>
      </c>
      <c r="Q156" s="190">
        <v>2.0000000000000002E-5</v>
      </c>
      <c r="R156" s="190">
        <f>Q156*H156</f>
        <v>8.0000000000000007E-5</v>
      </c>
      <c r="S156" s="190">
        <v>0</v>
      </c>
      <c r="T156" s="191">
        <f>S156*H156</f>
        <v>0</v>
      </c>
      <c r="U156" s="37"/>
      <c r="V156" s="37"/>
      <c r="W156" s="37"/>
      <c r="X156" s="37"/>
      <c r="Y156" s="37"/>
      <c r="Z156" s="37"/>
      <c r="AA156" s="37"/>
      <c r="AB156" s="37"/>
      <c r="AC156" s="37"/>
      <c r="AD156" s="37"/>
      <c r="AE156" s="37"/>
      <c r="AR156" s="192" t="s">
        <v>204</v>
      </c>
      <c r="AT156" s="192" t="s">
        <v>199</v>
      </c>
      <c r="AU156" s="192" t="s">
        <v>86</v>
      </c>
      <c r="AY156" s="20" t="s">
        <v>197</v>
      </c>
      <c r="BE156" s="193">
        <f>IF(N156="základní",J156,0)</f>
        <v>0</v>
      </c>
      <c r="BF156" s="193">
        <f>IF(N156="snížená",J156,0)</f>
        <v>0</v>
      </c>
      <c r="BG156" s="193">
        <f>IF(N156="zákl. přenesená",J156,0)</f>
        <v>0</v>
      </c>
      <c r="BH156" s="193">
        <f>IF(N156="sníž. přenesená",J156,0)</f>
        <v>0</v>
      </c>
      <c r="BI156" s="193">
        <f>IF(N156="nulová",J156,0)</f>
        <v>0</v>
      </c>
      <c r="BJ156" s="20" t="s">
        <v>84</v>
      </c>
      <c r="BK156" s="193">
        <f>ROUND(I156*H156,2)</f>
        <v>0</v>
      </c>
      <c r="BL156" s="20" t="s">
        <v>204</v>
      </c>
      <c r="BM156" s="192" t="s">
        <v>1887</v>
      </c>
    </row>
    <row r="157" spans="1:65" s="2" customFormat="1" ht="11.25">
      <c r="A157" s="37"/>
      <c r="B157" s="38"/>
      <c r="C157" s="39"/>
      <c r="D157" s="194" t="s">
        <v>206</v>
      </c>
      <c r="E157" s="39"/>
      <c r="F157" s="195" t="s">
        <v>1888</v>
      </c>
      <c r="G157" s="39"/>
      <c r="H157" s="39"/>
      <c r="I157" s="196"/>
      <c r="J157" s="39"/>
      <c r="K157" s="39"/>
      <c r="L157" s="42"/>
      <c r="M157" s="197"/>
      <c r="N157" s="198"/>
      <c r="O157" s="67"/>
      <c r="P157" s="67"/>
      <c r="Q157" s="67"/>
      <c r="R157" s="67"/>
      <c r="S157" s="67"/>
      <c r="T157" s="68"/>
      <c r="U157" s="37"/>
      <c r="V157" s="37"/>
      <c r="W157" s="37"/>
      <c r="X157" s="37"/>
      <c r="Y157" s="37"/>
      <c r="Z157" s="37"/>
      <c r="AA157" s="37"/>
      <c r="AB157" s="37"/>
      <c r="AC157" s="37"/>
      <c r="AD157" s="37"/>
      <c r="AE157" s="37"/>
      <c r="AT157" s="20" t="s">
        <v>206</v>
      </c>
      <c r="AU157" s="20" t="s">
        <v>86</v>
      </c>
    </row>
    <row r="158" spans="1:65" s="2" customFormat="1" ht="11.25">
      <c r="A158" s="37"/>
      <c r="B158" s="38"/>
      <c r="C158" s="39"/>
      <c r="D158" s="199" t="s">
        <v>208</v>
      </c>
      <c r="E158" s="39"/>
      <c r="F158" s="200" t="s">
        <v>1889</v>
      </c>
      <c r="G158" s="39"/>
      <c r="H158" s="39"/>
      <c r="I158" s="196"/>
      <c r="J158" s="39"/>
      <c r="K158" s="39"/>
      <c r="L158" s="42"/>
      <c r="M158" s="197"/>
      <c r="N158" s="198"/>
      <c r="O158" s="67"/>
      <c r="P158" s="67"/>
      <c r="Q158" s="67"/>
      <c r="R158" s="67"/>
      <c r="S158" s="67"/>
      <c r="T158" s="68"/>
      <c r="U158" s="37"/>
      <c r="V158" s="37"/>
      <c r="W158" s="37"/>
      <c r="X158" s="37"/>
      <c r="Y158" s="37"/>
      <c r="Z158" s="37"/>
      <c r="AA158" s="37"/>
      <c r="AB158" s="37"/>
      <c r="AC158" s="37"/>
      <c r="AD158" s="37"/>
      <c r="AE158" s="37"/>
      <c r="AT158" s="20" t="s">
        <v>208</v>
      </c>
      <c r="AU158" s="20" t="s">
        <v>86</v>
      </c>
    </row>
    <row r="159" spans="1:65" s="13" customFormat="1" ht="22.5">
      <c r="B159" s="201"/>
      <c r="C159" s="202"/>
      <c r="D159" s="194" t="s">
        <v>210</v>
      </c>
      <c r="E159" s="203" t="s">
        <v>19</v>
      </c>
      <c r="F159" s="204" t="s">
        <v>1890</v>
      </c>
      <c r="G159" s="202"/>
      <c r="H159" s="203" t="s">
        <v>19</v>
      </c>
      <c r="I159" s="205"/>
      <c r="J159" s="202"/>
      <c r="K159" s="202"/>
      <c r="L159" s="206"/>
      <c r="M159" s="207"/>
      <c r="N159" s="208"/>
      <c r="O159" s="208"/>
      <c r="P159" s="208"/>
      <c r="Q159" s="208"/>
      <c r="R159" s="208"/>
      <c r="S159" s="208"/>
      <c r="T159" s="209"/>
      <c r="AT159" s="210" t="s">
        <v>210</v>
      </c>
      <c r="AU159" s="210" t="s">
        <v>86</v>
      </c>
      <c r="AV159" s="13" t="s">
        <v>84</v>
      </c>
      <c r="AW159" s="13" t="s">
        <v>37</v>
      </c>
      <c r="AX159" s="13" t="s">
        <v>77</v>
      </c>
      <c r="AY159" s="210" t="s">
        <v>197</v>
      </c>
    </row>
    <row r="160" spans="1:65" s="13" customFormat="1" ht="11.25">
      <c r="B160" s="201"/>
      <c r="C160" s="202"/>
      <c r="D160" s="194" t="s">
        <v>210</v>
      </c>
      <c r="E160" s="203" t="s">
        <v>19</v>
      </c>
      <c r="F160" s="204" t="s">
        <v>1770</v>
      </c>
      <c r="G160" s="202"/>
      <c r="H160" s="203" t="s">
        <v>19</v>
      </c>
      <c r="I160" s="205"/>
      <c r="J160" s="202"/>
      <c r="K160" s="202"/>
      <c r="L160" s="206"/>
      <c r="M160" s="207"/>
      <c r="N160" s="208"/>
      <c r="O160" s="208"/>
      <c r="P160" s="208"/>
      <c r="Q160" s="208"/>
      <c r="R160" s="208"/>
      <c r="S160" s="208"/>
      <c r="T160" s="209"/>
      <c r="AT160" s="210" t="s">
        <v>210</v>
      </c>
      <c r="AU160" s="210" t="s">
        <v>86</v>
      </c>
      <c r="AV160" s="13" t="s">
        <v>84</v>
      </c>
      <c r="AW160" s="13" t="s">
        <v>37</v>
      </c>
      <c r="AX160" s="13" t="s">
        <v>77</v>
      </c>
      <c r="AY160" s="210" t="s">
        <v>197</v>
      </c>
    </row>
    <row r="161" spans="1:65" s="14" customFormat="1" ht="11.25">
      <c r="B161" s="211"/>
      <c r="C161" s="212"/>
      <c r="D161" s="194" t="s">
        <v>210</v>
      </c>
      <c r="E161" s="213" t="s">
        <v>19</v>
      </c>
      <c r="F161" s="214" t="s">
        <v>1850</v>
      </c>
      <c r="G161" s="212"/>
      <c r="H161" s="215">
        <v>4</v>
      </c>
      <c r="I161" s="216"/>
      <c r="J161" s="212"/>
      <c r="K161" s="212"/>
      <c r="L161" s="217"/>
      <c r="M161" s="218"/>
      <c r="N161" s="219"/>
      <c r="O161" s="219"/>
      <c r="P161" s="219"/>
      <c r="Q161" s="219"/>
      <c r="R161" s="219"/>
      <c r="S161" s="219"/>
      <c r="T161" s="220"/>
      <c r="AT161" s="221" t="s">
        <v>210</v>
      </c>
      <c r="AU161" s="221" t="s">
        <v>86</v>
      </c>
      <c r="AV161" s="14" t="s">
        <v>86</v>
      </c>
      <c r="AW161" s="14" t="s">
        <v>37</v>
      </c>
      <c r="AX161" s="14" t="s">
        <v>84</v>
      </c>
      <c r="AY161" s="221" t="s">
        <v>197</v>
      </c>
    </row>
    <row r="162" spans="1:65" s="2" customFormat="1" ht="24.2" customHeight="1">
      <c r="A162" s="37"/>
      <c r="B162" s="38"/>
      <c r="C162" s="181" t="s">
        <v>273</v>
      </c>
      <c r="D162" s="181" t="s">
        <v>199</v>
      </c>
      <c r="E162" s="182" t="s">
        <v>1410</v>
      </c>
      <c r="F162" s="183" t="s">
        <v>1411</v>
      </c>
      <c r="G162" s="184" t="s">
        <v>323</v>
      </c>
      <c r="H162" s="185">
        <v>4.8000000000000001E-2</v>
      </c>
      <c r="I162" s="186"/>
      <c r="J162" s="187">
        <f>ROUND(I162*H162,2)</f>
        <v>0</v>
      </c>
      <c r="K162" s="183" t="s">
        <v>203</v>
      </c>
      <c r="L162" s="42"/>
      <c r="M162" s="188" t="s">
        <v>19</v>
      </c>
      <c r="N162" s="189" t="s">
        <v>48</v>
      </c>
      <c r="O162" s="67"/>
      <c r="P162" s="190">
        <f>O162*H162</f>
        <v>0</v>
      </c>
      <c r="Q162" s="190">
        <v>0</v>
      </c>
      <c r="R162" s="190">
        <f>Q162*H162</f>
        <v>0</v>
      </c>
      <c r="S162" s="190">
        <v>0</v>
      </c>
      <c r="T162" s="191">
        <f>S162*H162</f>
        <v>0</v>
      </c>
      <c r="U162" s="37"/>
      <c r="V162" s="37"/>
      <c r="W162" s="37"/>
      <c r="X162" s="37"/>
      <c r="Y162" s="37"/>
      <c r="Z162" s="37"/>
      <c r="AA162" s="37"/>
      <c r="AB162" s="37"/>
      <c r="AC162" s="37"/>
      <c r="AD162" s="37"/>
      <c r="AE162" s="37"/>
      <c r="AR162" s="192" t="s">
        <v>204</v>
      </c>
      <c r="AT162" s="192" t="s">
        <v>199</v>
      </c>
      <c r="AU162" s="192" t="s">
        <v>86</v>
      </c>
      <c r="AY162" s="20" t="s">
        <v>197</v>
      </c>
      <c r="BE162" s="193">
        <f>IF(N162="základní",J162,0)</f>
        <v>0</v>
      </c>
      <c r="BF162" s="193">
        <f>IF(N162="snížená",J162,0)</f>
        <v>0</v>
      </c>
      <c r="BG162" s="193">
        <f>IF(N162="zákl. přenesená",J162,0)</f>
        <v>0</v>
      </c>
      <c r="BH162" s="193">
        <f>IF(N162="sníž. přenesená",J162,0)</f>
        <v>0</v>
      </c>
      <c r="BI162" s="193">
        <f>IF(N162="nulová",J162,0)</f>
        <v>0</v>
      </c>
      <c r="BJ162" s="20" t="s">
        <v>84</v>
      </c>
      <c r="BK162" s="193">
        <f>ROUND(I162*H162,2)</f>
        <v>0</v>
      </c>
      <c r="BL162" s="20" t="s">
        <v>204</v>
      </c>
      <c r="BM162" s="192" t="s">
        <v>1891</v>
      </c>
    </row>
    <row r="163" spans="1:65" s="2" customFormat="1" ht="19.5">
      <c r="A163" s="37"/>
      <c r="B163" s="38"/>
      <c r="C163" s="39"/>
      <c r="D163" s="194" t="s">
        <v>206</v>
      </c>
      <c r="E163" s="39"/>
      <c r="F163" s="195" t="s">
        <v>1413</v>
      </c>
      <c r="G163" s="39"/>
      <c r="H163" s="39"/>
      <c r="I163" s="196"/>
      <c r="J163" s="39"/>
      <c r="K163" s="39"/>
      <c r="L163" s="42"/>
      <c r="M163" s="197"/>
      <c r="N163" s="198"/>
      <c r="O163" s="67"/>
      <c r="P163" s="67"/>
      <c r="Q163" s="67"/>
      <c r="R163" s="67"/>
      <c r="S163" s="67"/>
      <c r="T163" s="68"/>
      <c r="U163" s="37"/>
      <c r="V163" s="37"/>
      <c r="W163" s="37"/>
      <c r="X163" s="37"/>
      <c r="Y163" s="37"/>
      <c r="Z163" s="37"/>
      <c r="AA163" s="37"/>
      <c r="AB163" s="37"/>
      <c r="AC163" s="37"/>
      <c r="AD163" s="37"/>
      <c r="AE163" s="37"/>
      <c r="AT163" s="20" t="s">
        <v>206</v>
      </c>
      <c r="AU163" s="20" t="s">
        <v>86</v>
      </c>
    </row>
    <row r="164" spans="1:65" s="2" customFormat="1" ht="11.25">
      <c r="A164" s="37"/>
      <c r="B164" s="38"/>
      <c r="C164" s="39"/>
      <c r="D164" s="199" t="s">
        <v>208</v>
      </c>
      <c r="E164" s="39"/>
      <c r="F164" s="200" t="s">
        <v>1414</v>
      </c>
      <c r="G164" s="39"/>
      <c r="H164" s="39"/>
      <c r="I164" s="196"/>
      <c r="J164" s="39"/>
      <c r="K164" s="39"/>
      <c r="L164" s="42"/>
      <c r="M164" s="197"/>
      <c r="N164" s="198"/>
      <c r="O164" s="67"/>
      <c r="P164" s="67"/>
      <c r="Q164" s="67"/>
      <c r="R164" s="67"/>
      <c r="S164" s="67"/>
      <c r="T164" s="68"/>
      <c r="U164" s="37"/>
      <c r="V164" s="37"/>
      <c r="W164" s="37"/>
      <c r="X164" s="37"/>
      <c r="Y164" s="37"/>
      <c r="Z164" s="37"/>
      <c r="AA164" s="37"/>
      <c r="AB164" s="37"/>
      <c r="AC164" s="37"/>
      <c r="AD164" s="37"/>
      <c r="AE164" s="37"/>
      <c r="AT164" s="20" t="s">
        <v>208</v>
      </c>
      <c r="AU164" s="20" t="s">
        <v>86</v>
      </c>
    </row>
    <row r="165" spans="1:65" s="13" customFormat="1" ht="22.5">
      <c r="B165" s="201"/>
      <c r="C165" s="202"/>
      <c r="D165" s="194" t="s">
        <v>210</v>
      </c>
      <c r="E165" s="203" t="s">
        <v>19</v>
      </c>
      <c r="F165" s="204" t="s">
        <v>1892</v>
      </c>
      <c r="G165" s="202"/>
      <c r="H165" s="203" t="s">
        <v>19</v>
      </c>
      <c r="I165" s="205"/>
      <c r="J165" s="202"/>
      <c r="K165" s="202"/>
      <c r="L165" s="206"/>
      <c r="M165" s="207"/>
      <c r="N165" s="208"/>
      <c r="O165" s="208"/>
      <c r="P165" s="208"/>
      <c r="Q165" s="208"/>
      <c r="R165" s="208"/>
      <c r="S165" s="208"/>
      <c r="T165" s="209"/>
      <c r="AT165" s="210" t="s">
        <v>210</v>
      </c>
      <c r="AU165" s="210" t="s">
        <v>86</v>
      </c>
      <c r="AV165" s="13" t="s">
        <v>84</v>
      </c>
      <c r="AW165" s="13" t="s">
        <v>37</v>
      </c>
      <c r="AX165" s="13" t="s">
        <v>77</v>
      </c>
      <c r="AY165" s="210" t="s">
        <v>197</v>
      </c>
    </row>
    <row r="166" spans="1:65" s="13" customFormat="1" ht="11.25">
      <c r="B166" s="201"/>
      <c r="C166" s="202"/>
      <c r="D166" s="194" t="s">
        <v>210</v>
      </c>
      <c r="E166" s="203" t="s">
        <v>19</v>
      </c>
      <c r="F166" s="204" t="s">
        <v>1865</v>
      </c>
      <c r="G166" s="202"/>
      <c r="H166" s="203" t="s">
        <v>19</v>
      </c>
      <c r="I166" s="205"/>
      <c r="J166" s="202"/>
      <c r="K166" s="202"/>
      <c r="L166" s="206"/>
      <c r="M166" s="207"/>
      <c r="N166" s="208"/>
      <c r="O166" s="208"/>
      <c r="P166" s="208"/>
      <c r="Q166" s="208"/>
      <c r="R166" s="208"/>
      <c r="S166" s="208"/>
      <c r="T166" s="209"/>
      <c r="AT166" s="210" t="s">
        <v>210</v>
      </c>
      <c r="AU166" s="210" t="s">
        <v>86</v>
      </c>
      <c r="AV166" s="13" t="s">
        <v>84</v>
      </c>
      <c r="AW166" s="13" t="s">
        <v>37</v>
      </c>
      <c r="AX166" s="13" t="s">
        <v>77</v>
      </c>
      <c r="AY166" s="210" t="s">
        <v>197</v>
      </c>
    </row>
    <row r="167" spans="1:65" s="14" customFormat="1" ht="11.25">
      <c r="B167" s="211"/>
      <c r="C167" s="212"/>
      <c r="D167" s="194" t="s">
        <v>210</v>
      </c>
      <c r="E167" s="213" t="s">
        <v>19</v>
      </c>
      <c r="F167" s="214" t="s">
        <v>1893</v>
      </c>
      <c r="G167" s="212"/>
      <c r="H167" s="215">
        <v>1.9E-2</v>
      </c>
      <c r="I167" s="216"/>
      <c r="J167" s="212"/>
      <c r="K167" s="212"/>
      <c r="L167" s="217"/>
      <c r="M167" s="218"/>
      <c r="N167" s="219"/>
      <c r="O167" s="219"/>
      <c r="P167" s="219"/>
      <c r="Q167" s="219"/>
      <c r="R167" s="219"/>
      <c r="S167" s="219"/>
      <c r="T167" s="220"/>
      <c r="AT167" s="221" t="s">
        <v>210</v>
      </c>
      <c r="AU167" s="221" t="s">
        <v>86</v>
      </c>
      <c r="AV167" s="14" t="s">
        <v>86</v>
      </c>
      <c r="AW167" s="14" t="s">
        <v>37</v>
      </c>
      <c r="AX167" s="14" t="s">
        <v>77</v>
      </c>
      <c r="AY167" s="221" t="s">
        <v>197</v>
      </c>
    </row>
    <row r="168" spans="1:65" s="13" customFormat="1" ht="22.5">
      <c r="B168" s="201"/>
      <c r="C168" s="202"/>
      <c r="D168" s="194" t="s">
        <v>210</v>
      </c>
      <c r="E168" s="203" t="s">
        <v>19</v>
      </c>
      <c r="F168" s="204" t="s">
        <v>1894</v>
      </c>
      <c r="G168" s="202"/>
      <c r="H168" s="203" t="s">
        <v>19</v>
      </c>
      <c r="I168" s="205"/>
      <c r="J168" s="202"/>
      <c r="K168" s="202"/>
      <c r="L168" s="206"/>
      <c r="M168" s="207"/>
      <c r="N168" s="208"/>
      <c r="O168" s="208"/>
      <c r="P168" s="208"/>
      <c r="Q168" s="208"/>
      <c r="R168" s="208"/>
      <c r="S168" s="208"/>
      <c r="T168" s="209"/>
      <c r="AT168" s="210" t="s">
        <v>210</v>
      </c>
      <c r="AU168" s="210" t="s">
        <v>86</v>
      </c>
      <c r="AV168" s="13" t="s">
        <v>84</v>
      </c>
      <c r="AW168" s="13" t="s">
        <v>37</v>
      </c>
      <c r="AX168" s="13" t="s">
        <v>77</v>
      </c>
      <c r="AY168" s="210" t="s">
        <v>197</v>
      </c>
    </row>
    <row r="169" spans="1:65" s="13" customFormat="1" ht="22.5">
      <c r="B169" s="201"/>
      <c r="C169" s="202"/>
      <c r="D169" s="194" t="s">
        <v>210</v>
      </c>
      <c r="E169" s="203" t="s">
        <v>19</v>
      </c>
      <c r="F169" s="204" t="s">
        <v>1829</v>
      </c>
      <c r="G169" s="202"/>
      <c r="H169" s="203" t="s">
        <v>19</v>
      </c>
      <c r="I169" s="205"/>
      <c r="J169" s="202"/>
      <c r="K169" s="202"/>
      <c r="L169" s="206"/>
      <c r="M169" s="207"/>
      <c r="N169" s="208"/>
      <c r="O169" s="208"/>
      <c r="P169" s="208"/>
      <c r="Q169" s="208"/>
      <c r="R169" s="208"/>
      <c r="S169" s="208"/>
      <c r="T169" s="209"/>
      <c r="AT169" s="210" t="s">
        <v>210</v>
      </c>
      <c r="AU169" s="210" t="s">
        <v>86</v>
      </c>
      <c r="AV169" s="13" t="s">
        <v>84</v>
      </c>
      <c r="AW169" s="13" t="s">
        <v>37</v>
      </c>
      <c r="AX169" s="13" t="s">
        <v>77</v>
      </c>
      <c r="AY169" s="210" t="s">
        <v>197</v>
      </c>
    </row>
    <row r="170" spans="1:65" s="14" customFormat="1" ht="11.25">
      <c r="B170" s="211"/>
      <c r="C170" s="212"/>
      <c r="D170" s="194" t="s">
        <v>210</v>
      </c>
      <c r="E170" s="213" t="s">
        <v>19</v>
      </c>
      <c r="F170" s="214" t="s">
        <v>1895</v>
      </c>
      <c r="G170" s="212"/>
      <c r="H170" s="215">
        <v>2.9000000000000001E-2</v>
      </c>
      <c r="I170" s="216"/>
      <c r="J170" s="212"/>
      <c r="K170" s="212"/>
      <c r="L170" s="217"/>
      <c r="M170" s="218"/>
      <c r="N170" s="219"/>
      <c r="O170" s="219"/>
      <c r="P170" s="219"/>
      <c r="Q170" s="219"/>
      <c r="R170" s="219"/>
      <c r="S170" s="219"/>
      <c r="T170" s="220"/>
      <c r="AT170" s="221" t="s">
        <v>210</v>
      </c>
      <c r="AU170" s="221" t="s">
        <v>86</v>
      </c>
      <c r="AV170" s="14" t="s">
        <v>86</v>
      </c>
      <c r="AW170" s="14" t="s">
        <v>37</v>
      </c>
      <c r="AX170" s="14" t="s">
        <v>77</v>
      </c>
      <c r="AY170" s="221" t="s">
        <v>197</v>
      </c>
    </row>
    <row r="171" spans="1:65" s="15" customFormat="1" ht="11.25">
      <c r="B171" s="223"/>
      <c r="C171" s="224"/>
      <c r="D171" s="194" t="s">
        <v>210</v>
      </c>
      <c r="E171" s="225" t="s">
        <v>19</v>
      </c>
      <c r="F171" s="226" t="s">
        <v>295</v>
      </c>
      <c r="G171" s="224"/>
      <c r="H171" s="227">
        <v>4.8000000000000001E-2</v>
      </c>
      <c r="I171" s="228"/>
      <c r="J171" s="224"/>
      <c r="K171" s="224"/>
      <c r="L171" s="229"/>
      <c r="M171" s="230"/>
      <c r="N171" s="231"/>
      <c r="O171" s="231"/>
      <c r="P171" s="231"/>
      <c r="Q171" s="231"/>
      <c r="R171" s="231"/>
      <c r="S171" s="231"/>
      <c r="T171" s="232"/>
      <c r="AT171" s="233" t="s">
        <v>210</v>
      </c>
      <c r="AU171" s="233" t="s">
        <v>86</v>
      </c>
      <c r="AV171" s="15" t="s">
        <v>204</v>
      </c>
      <c r="AW171" s="15" t="s">
        <v>37</v>
      </c>
      <c r="AX171" s="15" t="s">
        <v>84</v>
      </c>
      <c r="AY171" s="233" t="s">
        <v>197</v>
      </c>
    </row>
    <row r="172" spans="1:65" s="2" customFormat="1" ht="16.5" customHeight="1">
      <c r="A172" s="37"/>
      <c r="B172" s="38"/>
      <c r="C172" s="237" t="s">
        <v>277</v>
      </c>
      <c r="D172" s="237" t="s">
        <v>452</v>
      </c>
      <c r="E172" s="238" t="s">
        <v>1424</v>
      </c>
      <c r="F172" s="239" t="s">
        <v>1425</v>
      </c>
      <c r="G172" s="240" t="s">
        <v>556</v>
      </c>
      <c r="H172" s="241">
        <v>50.4</v>
      </c>
      <c r="I172" s="242"/>
      <c r="J172" s="243">
        <f>ROUND(I172*H172,2)</f>
        <v>0</v>
      </c>
      <c r="K172" s="239" t="s">
        <v>969</v>
      </c>
      <c r="L172" s="244"/>
      <c r="M172" s="245" t="s">
        <v>19</v>
      </c>
      <c r="N172" s="246" t="s">
        <v>48</v>
      </c>
      <c r="O172" s="67"/>
      <c r="P172" s="190">
        <f>O172*H172</f>
        <v>0</v>
      </c>
      <c r="Q172" s="190">
        <v>1E-3</v>
      </c>
      <c r="R172" s="190">
        <f>Q172*H172</f>
        <v>5.04E-2</v>
      </c>
      <c r="S172" s="190">
        <v>0</v>
      </c>
      <c r="T172" s="191">
        <f>S172*H172</f>
        <v>0</v>
      </c>
      <c r="U172" s="37"/>
      <c r="V172" s="37"/>
      <c r="W172" s="37"/>
      <c r="X172" s="37"/>
      <c r="Y172" s="37"/>
      <c r="Z172" s="37"/>
      <c r="AA172" s="37"/>
      <c r="AB172" s="37"/>
      <c r="AC172" s="37"/>
      <c r="AD172" s="37"/>
      <c r="AE172" s="37"/>
      <c r="AR172" s="192" t="s">
        <v>265</v>
      </c>
      <c r="AT172" s="192" t="s">
        <v>452</v>
      </c>
      <c r="AU172" s="192" t="s">
        <v>86</v>
      </c>
      <c r="AY172" s="20" t="s">
        <v>197</v>
      </c>
      <c r="BE172" s="193">
        <f>IF(N172="základní",J172,0)</f>
        <v>0</v>
      </c>
      <c r="BF172" s="193">
        <f>IF(N172="snížená",J172,0)</f>
        <v>0</v>
      </c>
      <c r="BG172" s="193">
        <f>IF(N172="zákl. přenesená",J172,0)</f>
        <v>0</v>
      </c>
      <c r="BH172" s="193">
        <f>IF(N172="sníž. přenesená",J172,0)</f>
        <v>0</v>
      </c>
      <c r="BI172" s="193">
        <f>IF(N172="nulová",J172,0)</f>
        <v>0</v>
      </c>
      <c r="BJ172" s="20" t="s">
        <v>84</v>
      </c>
      <c r="BK172" s="193">
        <f>ROUND(I172*H172,2)</f>
        <v>0</v>
      </c>
      <c r="BL172" s="20" t="s">
        <v>204</v>
      </c>
      <c r="BM172" s="192" t="s">
        <v>1896</v>
      </c>
    </row>
    <row r="173" spans="1:65" s="2" customFormat="1" ht="11.25">
      <c r="A173" s="37"/>
      <c r="B173" s="38"/>
      <c r="C173" s="39"/>
      <c r="D173" s="194" t="s">
        <v>206</v>
      </c>
      <c r="E173" s="39"/>
      <c r="F173" s="195" t="s">
        <v>1425</v>
      </c>
      <c r="G173" s="39"/>
      <c r="H173" s="39"/>
      <c r="I173" s="196"/>
      <c r="J173" s="39"/>
      <c r="K173" s="39"/>
      <c r="L173" s="42"/>
      <c r="M173" s="197"/>
      <c r="N173" s="198"/>
      <c r="O173" s="67"/>
      <c r="P173" s="67"/>
      <c r="Q173" s="67"/>
      <c r="R173" s="67"/>
      <c r="S173" s="67"/>
      <c r="T173" s="68"/>
      <c r="U173" s="37"/>
      <c r="V173" s="37"/>
      <c r="W173" s="37"/>
      <c r="X173" s="37"/>
      <c r="Y173" s="37"/>
      <c r="Z173" s="37"/>
      <c r="AA173" s="37"/>
      <c r="AB173" s="37"/>
      <c r="AC173" s="37"/>
      <c r="AD173" s="37"/>
      <c r="AE173" s="37"/>
      <c r="AT173" s="20" t="s">
        <v>206</v>
      </c>
      <c r="AU173" s="20" t="s">
        <v>86</v>
      </c>
    </row>
    <row r="174" spans="1:65" s="2" customFormat="1" ht="19.5">
      <c r="A174" s="37"/>
      <c r="B174" s="38"/>
      <c r="C174" s="39"/>
      <c r="D174" s="194" t="s">
        <v>252</v>
      </c>
      <c r="E174" s="39"/>
      <c r="F174" s="222" t="s">
        <v>1427</v>
      </c>
      <c r="G174" s="39"/>
      <c r="H174" s="39"/>
      <c r="I174" s="196"/>
      <c r="J174" s="39"/>
      <c r="K174" s="39"/>
      <c r="L174" s="42"/>
      <c r="M174" s="197"/>
      <c r="N174" s="198"/>
      <c r="O174" s="67"/>
      <c r="P174" s="67"/>
      <c r="Q174" s="67"/>
      <c r="R174" s="67"/>
      <c r="S174" s="67"/>
      <c r="T174" s="68"/>
      <c r="U174" s="37"/>
      <c r="V174" s="37"/>
      <c r="W174" s="37"/>
      <c r="X174" s="37"/>
      <c r="Y174" s="37"/>
      <c r="Z174" s="37"/>
      <c r="AA174" s="37"/>
      <c r="AB174" s="37"/>
      <c r="AC174" s="37"/>
      <c r="AD174" s="37"/>
      <c r="AE174" s="37"/>
      <c r="AT174" s="20" t="s">
        <v>252</v>
      </c>
      <c r="AU174" s="20" t="s">
        <v>86</v>
      </c>
    </row>
    <row r="175" spans="1:65" s="14" customFormat="1" ht="11.25">
      <c r="B175" s="211"/>
      <c r="C175" s="212"/>
      <c r="D175" s="194" t="s">
        <v>210</v>
      </c>
      <c r="E175" s="212"/>
      <c r="F175" s="214" t="s">
        <v>1897</v>
      </c>
      <c r="G175" s="212"/>
      <c r="H175" s="215">
        <v>50.4</v>
      </c>
      <c r="I175" s="216"/>
      <c r="J175" s="212"/>
      <c r="K175" s="212"/>
      <c r="L175" s="217"/>
      <c r="M175" s="218"/>
      <c r="N175" s="219"/>
      <c r="O175" s="219"/>
      <c r="P175" s="219"/>
      <c r="Q175" s="219"/>
      <c r="R175" s="219"/>
      <c r="S175" s="219"/>
      <c r="T175" s="220"/>
      <c r="AT175" s="221" t="s">
        <v>210</v>
      </c>
      <c r="AU175" s="221" t="s">
        <v>86</v>
      </c>
      <c r="AV175" s="14" t="s">
        <v>86</v>
      </c>
      <c r="AW175" s="14" t="s">
        <v>4</v>
      </c>
      <c r="AX175" s="14" t="s">
        <v>84</v>
      </c>
      <c r="AY175" s="221" t="s">
        <v>197</v>
      </c>
    </row>
    <row r="176" spans="1:65" s="2" customFormat="1" ht="24.2" customHeight="1">
      <c r="A176" s="37"/>
      <c r="B176" s="38"/>
      <c r="C176" s="181" t="s">
        <v>287</v>
      </c>
      <c r="D176" s="181" t="s">
        <v>199</v>
      </c>
      <c r="E176" s="182" t="s">
        <v>1898</v>
      </c>
      <c r="F176" s="183" t="s">
        <v>1899</v>
      </c>
      <c r="G176" s="184" t="s">
        <v>202</v>
      </c>
      <c r="H176" s="185">
        <v>2198</v>
      </c>
      <c r="I176" s="186"/>
      <c r="J176" s="187">
        <f>ROUND(I176*H176,2)</f>
        <v>0</v>
      </c>
      <c r="K176" s="183" t="s">
        <v>203</v>
      </c>
      <c r="L176" s="42"/>
      <c r="M176" s="188" t="s">
        <v>19</v>
      </c>
      <c r="N176" s="189" t="s">
        <v>48</v>
      </c>
      <c r="O176" s="67"/>
      <c r="P176" s="190">
        <f>O176*H176</f>
        <v>0</v>
      </c>
      <c r="Q176" s="190">
        <v>0</v>
      </c>
      <c r="R176" s="190">
        <f>Q176*H176</f>
        <v>0</v>
      </c>
      <c r="S176" s="190">
        <v>0</v>
      </c>
      <c r="T176" s="191">
        <f>S176*H176</f>
        <v>0</v>
      </c>
      <c r="U176" s="37"/>
      <c r="V176" s="37"/>
      <c r="W176" s="37"/>
      <c r="X176" s="37"/>
      <c r="Y176" s="37"/>
      <c r="Z176" s="37"/>
      <c r="AA176" s="37"/>
      <c r="AB176" s="37"/>
      <c r="AC176" s="37"/>
      <c r="AD176" s="37"/>
      <c r="AE176" s="37"/>
      <c r="AR176" s="192" t="s">
        <v>204</v>
      </c>
      <c r="AT176" s="192" t="s">
        <v>199</v>
      </c>
      <c r="AU176" s="192" t="s">
        <v>86</v>
      </c>
      <c r="AY176" s="20" t="s">
        <v>197</v>
      </c>
      <c r="BE176" s="193">
        <f>IF(N176="základní",J176,0)</f>
        <v>0</v>
      </c>
      <c r="BF176" s="193">
        <f>IF(N176="snížená",J176,0)</f>
        <v>0</v>
      </c>
      <c r="BG176" s="193">
        <f>IF(N176="zákl. přenesená",J176,0)</f>
        <v>0</v>
      </c>
      <c r="BH176" s="193">
        <f>IF(N176="sníž. přenesená",J176,0)</f>
        <v>0</v>
      </c>
      <c r="BI176" s="193">
        <f>IF(N176="nulová",J176,0)</f>
        <v>0</v>
      </c>
      <c r="BJ176" s="20" t="s">
        <v>84</v>
      </c>
      <c r="BK176" s="193">
        <f>ROUND(I176*H176,2)</f>
        <v>0</v>
      </c>
      <c r="BL176" s="20" t="s">
        <v>204</v>
      </c>
      <c r="BM176" s="192" t="s">
        <v>1900</v>
      </c>
    </row>
    <row r="177" spans="1:65" s="2" customFormat="1" ht="11.25">
      <c r="A177" s="37"/>
      <c r="B177" s="38"/>
      <c r="C177" s="39"/>
      <c r="D177" s="194" t="s">
        <v>206</v>
      </c>
      <c r="E177" s="39"/>
      <c r="F177" s="195" t="s">
        <v>1901</v>
      </c>
      <c r="G177" s="39"/>
      <c r="H177" s="39"/>
      <c r="I177" s="196"/>
      <c r="J177" s="39"/>
      <c r="K177" s="39"/>
      <c r="L177" s="42"/>
      <c r="M177" s="197"/>
      <c r="N177" s="198"/>
      <c r="O177" s="67"/>
      <c r="P177" s="67"/>
      <c r="Q177" s="67"/>
      <c r="R177" s="67"/>
      <c r="S177" s="67"/>
      <c r="T177" s="68"/>
      <c r="U177" s="37"/>
      <c r="V177" s="37"/>
      <c r="W177" s="37"/>
      <c r="X177" s="37"/>
      <c r="Y177" s="37"/>
      <c r="Z177" s="37"/>
      <c r="AA177" s="37"/>
      <c r="AB177" s="37"/>
      <c r="AC177" s="37"/>
      <c r="AD177" s="37"/>
      <c r="AE177" s="37"/>
      <c r="AT177" s="20" t="s">
        <v>206</v>
      </c>
      <c r="AU177" s="20" t="s">
        <v>86</v>
      </c>
    </row>
    <row r="178" spans="1:65" s="2" customFormat="1" ht="11.25">
      <c r="A178" s="37"/>
      <c r="B178" s="38"/>
      <c r="C178" s="39"/>
      <c r="D178" s="199" t="s">
        <v>208</v>
      </c>
      <c r="E178" s="39"/>
      <c r="F178" s="200" t="s">
        <v>1902</v>
      </c>
      <c r="G178" s="39"/>
      <c r="H178" s="39"/>
      <c r="I178" s="196"/>
      <c r="J178" s="39"/>
      <c r="K178" s="39"/>
      <c r="L178" s="42"/>
      <c r="M178" s="197"/>
      <c r="N178" s="198"/>
      <c r="O178" s="67"/>
      <c r="P178" s="67"/>
      <c r="Q178" s="67"/>
      <c r="R178" s="67"/>
      <c r="S178" s="67"/>
      <c r="T178" s="68"/>
      <c r="U178" s="37"/>
      <c r="V178" s="37"/>
      <c r="W178" s="37"/>
      <c r="X178" s="37"/>
      <c r="Y178" s="37"/>
      <c r="Z178" s="37"/>
      <c r="AA178" s="37"/>
      <c r="AB178" s="37"/>
      <c r="AC178" s="37"/>
      <c r="AD178" s="37"/>
      <c r="AE178" s="37"/>
      <c r="AT178" s="20" t="s">
        <v>208</v>
      </c>
      <c r="AU178" s="20" t="s">
        <v>86</v>
      </c>
    </row>
    <row r="179" spans="1:65" s="2" customFormat="1" ht="39">
      <c r="A179" s="37"/>
      <c r="B179" s="38"/>
      <c r="C179" s="39"/>
      <c r="D179" s="194" t="s">
        <v>252</v>
      </c>
      <c r="E179" s="39"/>
      <c r="F179" s="222" t="s">
        <v>1903</v>
      </c>
      <c r="G179" s="39"/>
      <c r="H179" s="39"/>
      <c r="I179" s="196"/>
      <c r="J179" s="39"/>
      <c r="K179" s="39"/>
      <c r="L179" s="42"/>
      <c r="M179" s="197"/>
      <c r="N179" s="198"/>
      <c r="O179" s="67"/>
      <c r="P179" s="67"/>
      <c r="Q179" s="67"/>
      <c r="R179" s="67"/>
      <c r="S179" s="67"/>
      <c r="T179" s="68"/>
      <c r="U179" s="37"/>
      <c r="V179" s="37"/>
      <c r="W179" s="37"/>
      <c r="X179" s="37"/>
      <c r="Y179" s="37"/>
      <c r="Z179" s="37"/>
      <c r="AA179" s="37"/>
      <c r="AB179" s="37"/>
      <c r="AC179" s="37"/>
      <c r="AD179" s="37"/>
      <c r="AE179" s="37"/>
      <c r="AT179" s="20" t="s">
        <v>252</v>
      </c>
      <c r="AU179" s="20" t="s">
        <v>86</v>
      </c>
    </row>
    <row r="180" spans="1:65" s="13" customFormat="1" ht="22.5">
      <c r="B180" s="201"/>
      <c r="C180" s="202"/>
      <c r="D180" s="194" t="s">
        <v>210</v>
      </c>
      <c r="E180" s="203" t="s">
        <v>19</v>
      </c>
      <c r="F180" s="204" t="s">
        <v>1904</v>
      </c>
      <c r="G180" s="202"/>
      <c r="H180" s="203" t="s">
        <v>19</v>
      </c>
      <c r="I180" s="205"/>
      <c r="J180" s="202"/>
      <c r="K180" s="202"/>
      <c r="L180" s="206"/>
      <c r="M180" s="207"/>
      <c r="N180" s="208"/>
      <c r="O180" s="208"/>
      <c r="P180" s="208"/>
      <c r="Q180" s="208"/>
      <c r="R180" s="208"/>
      <c r="S180" s="208"/>
      <c r="T180" s="209"/>
      <c r="AT180" s="210" t="s">
        <v>210</v>
      </c>
      <c r="AU180" s="210" t="s">
        <v>86</v>
      </c>
      <c r="AV180" s="13" t="s">
        <v>84</v>
      </c>
      <c r="AW180" s="13" t="s">
        <v>37</v>
      </c>
      <c r="AX180" s="13" t="s">
        <v>77</v>
      </c>
      <c r="AY180" s="210" t="s">
        <v>197</v>
      </c>
    </row>
    <row r="181" spans="1:65" s="13" customFormat="1" ht="11.25">
      <c r="B181" s="201"/>
      <c r="C181" s="202"/>
      <c r="D181" s="194" t="s">
        <v>210</v>
      </c>
      <c r="E181" s="203" t="s">
        <v>19</v>
      </c>
      <c r="F181" s="204" t="s">
        <v>1865</v>
      </c>
      <c r="G181" s="202"/>
      <c r="H181" s="203" t="s">
        <v>19</v>
      </c>
      <c r="I181" s="205"/>
      <c r="J181" s="202"/>
      <c r="K181" s="202"/>
      <c r="L181" s="206"/>
      <c r="M181" s="207"/>
      <c r="N181" s="208"/>
      <c r="O181" s="208"/>
      <c r="P181" s="208"/>
      <c r="Q181" s="208"/>
      <c r="R181" s="208"/>
      <c r="S181" s="208"/>
      <c r="T181" s="209"/>
      <c r="AT181" s="210" t="s">
        <v>210</v>
      </c>
      <c r="AU181" s="210" t="s">
        <v>86</v>
      </c>
      <c r="AV181" s="13" t="s">
        <v>84</v>
      </c>
      <c r="AW181" s="13" t="s">
        <v>37</v>
      </c>
      <c r="AX181" s="13" t="s">
        <v>77</v>
      </c>
      <c r="AY181" s="210" t="s">
        <v>197</v>
      </c>
    </row>
    <row r="182" spans="1:65" s="14" customFormat="1" ht="11.25">
      <c r="B182" s="211"/>
      <c r="C182" s="212"/>
      <c r="D182" s="194" t="s">
        <v>210</v>
      </c>
      <c r="E182" s="213" t="s">
        <v>19</v>
      </c>
      <c r="F182" s="214" t="s">
        <v>1905</v>
      </c>
      <c r="G182" s="212"/>
      <c r="H182" s="215">
        <v>2198</v>
      </c>
      <c r="I182" s="216"/>
      <c r="J182" s="212"/>
      <c r="K182" s="212"/>
      <c r="L182" s="217"/>
      <c r="M182" s="218"/>
      <c r="N182" s="219"/>
      <c r="O182" s="219"/>
      <c r="P182" s="219"/>
      <c r="Q182" s="219"/>
      <c r="R182" s="219"/>
      <c r="S182" s="219"/>
      <c r="T182" s="220"/>
      <c r="AT182" s="221" t="s">
        <v>210</v>
      </c>
      <c r="AU182" s="221" t="s">
        <v>86</v>
      </c>
      <c r="AV182" s="14" t="s">
        <v>86</v>
      </c>
      <c r="AW182" s="14" t="s">
        <v>37</v>
      </c>
      <c r="AX182" s="14" t="s">
        <v>84</v>
      </c>
      <c r="AY182" s="221" t="s">
        <v>197</v>
      </c>
    </row>
    <row r="183" spans="1:65" s="2" customFormat="1" ht="24.2" customHeight="1">
      <c r="A183" s="37"/>
      <c r="B183" s="38"/>
      <c r="C183" s="181" t="s">
        <v>8</v>
      </c>
      <c r="D183" s="181" t="s">
        <v>199</v>
      </c>
      <c r="E183" s="182" t="s">
        <v>1906</v>
      </c>
      <c r="F183" s="183" t="s">
        <v>1907</v>
      </c>
      <c r="G183" s="184" t="s">
        <v>202</v>
      </c>
      <c r="H183" s="185">
        <v>628</v>
      </c>
      <c r="I183" s="186"/>
      <c r="J183" s="187">
        <f>ROUND(I183*H183,2)</f>
        <v>0</v>
      </c>
      <c r="K183" s="183" t="s">
        <v>203</v>
      </c>
      <c r="L183" s="42"/>
      <c r="M183" s="188" t="s">
        <v>19</v>
      </c>
      <c r="N183" s="189" t="s">
        <v>48</v>
      </c>
      <c r="O183" s="67"/>
      <c r="P183" s="190">
        <f>O183*H183</f>
        <v>0</v>
      </c>
      <c r="Q183" s="190">
        <v>0</v>
      </c>
      <c r="R183" s="190">
        <f>Q183*H183</f>
        <v>0</v>
      </c>
      <c r="S183" s="190">
        <v>0</v>
      </c>
      <c r="T183" s="191">
        <f>S183*H183</f>
        <v>0</v>
      </c>
      <c r="U183" s="37"/>
      <c r="V183" s="37"/>
      <c r="W183" s="37"/>
      <c r="X183" s="37"/>
      <c r="Y183" s="37"/>
      <c r="Z183" s="37"/>
      <c r="AA183" s="37"/>
      <c r="AB183" s="37"/>
      <c r="AC183" s="37"/>
      <c r="AD183" s="37"/>
      <c r="AE183" s="37"/>
      <c r="AR183" s="192" t="s">
        <v>204</v>
      </c>
      <c r="AT183" s="192" t="s">
        <v>199</v>
      </c>
      <c r="AU183" s="192" t="s">
        <v>86</v>
      </c>
      <c r="AY183" s="20" t="s">
        <v>197</v>
      </c>
      <c r="BE183" s="193">
        <f>IF(N183="základní",J183,0)</f>
        <v>0</v>
      </c>
      <c r="BF183" s="193">
        <f>IF(N183="snížená",J183,0)</f>
        <v>0</v>
      </c>
      <c r="BG183" s="193">
        <f>IF(N183="zákl. přenesená",J183,0)</f>
        <v>0</v>
      </c>
      <c r="BH183" s="193">
        <f>IF(N183="sníž. přenesená",J183,0)</f>
        <v>0</v>
      </c>
      <c r="BI183" s="193">
        <f>IF(N183="nulová",J183,0)</f>
        <v>0</v>
      </c>
      <c r="BJ183" s="20" t="s">
        <v>84</v>
      </c>
      <c r="BK183" s="193">
        <f>ROUND(I183*H183,2)</f>
        <v>0</v>
      </c>
      <c r="BL183" s="20" t="s">
        <v>204</v>
      </c>
      <c r="BM183" s="192" t="s">
        <v>1908</v>
      </c>
    </row>
    <row r="184" spans="1:65" s="2" customFormat="1" ht="11.25">
      <c r="A184" s="37"/>
      <c r="B184" s="38"/>
      <c r="C184" s="39"/>
      <c r="D184" s="194" t="s">
        <v>206</v>
      </c>
      <c r="E184" s="39"/>
      <c r="F184" s="195" t="s">
        <v>1909</v>
      </c>
      <c r="G184" s="39"/>
      <c r="H184" s="39"/>
      <c r="I184" s="196"/>
      <c r="J184" s="39"/>
      <c r="K184" s="39"/>
      <c r="L184" s="42"/>
      <c r="M184" s="197"/>
      <c r="N184" s="198"/>
      <c r="O184" s="67"/>
      <c r="P184" s="67"/>
      <c r="Q184" s="67"/>
      <c r="R184" s="67"/>
      <c r="S184" s="67"/>
      <c r="T184" s="68"/>
      <c r="U184" s="37"/>
      <c r="V184" s="37"/>
      <c r="W184" s="37"/>
      <c r="X184" s="37"/>
      <c r="Y184" s="37"/>
      <c r="Z184" s="37"/>
      <c r="AA184" s="37"/>
      <c r="AB184" s="37"/>
      <c r="AC184" s="37"/>
      <c r="AD184" s="37"/>
      <c r="AE184" s="37"/>
      <c r="AT184" s="20" t="s">
        <v>206</v>
      </c>
      <c r="AU184" s="20" t="s">
        <v>86</v>
      </c>
    </row>
    <row r="185" spans="1:65" s="2" customFormat="1" ht="11.25">
      <c r="A185" s="37"/>
      <c r="B185" s="38"/>
      <c r="C185" s="39"/>
      <c r="D185" s="199" t="s">
        <v>208</v>
      </c>
      <c r="E185" s="39"/>
      <c r="F185" s="200" t="s">
        <v>1910</v>
      </c>
      <c r="G185" s="39"/>
      <c r="H185" s="39"/>
      <c r="I185" s="196"/>
      <c r="J185" s="39"/>
      <c r="K185" s="39"/>
      <c r="L185" s="42"/>
      <c r="M185" s="197"/>
      <c r="N185" s="198"/>
      <c r="O185" s="67"/>
      <c r="P185" s="67"/>
      <c r="Q185" s="67"/>
      <c r="R185" s="67"/>
      <c r="S185" s="67"/>
      <c r="T185" s="68"/>
      <c r="U185" s="37"/>
      <c r="V185" s="37"/>
      <c r="W185" s="37"/>
      <c r="X185" s="37"/>
      <c r="Y185" s="37"/>
      <c r="Z185" s="37"/>
      <c r="AA185" s="37"/>
      <c r="AB185" s="37"/>
      <c r="AC185" s="37"/>
      <c r="AD185" s="37"/>
      <c r="AE185" s="37"/>
      <c r="AT185" s="20" t="s">
        <v>208</v>
      </c>
      <c r="AU185" s="20" t="s">
        <v>86</v>
      </c>
    </row>
    <row r="186" spans="1:65" s="2" customFormat="1" ht="39">
      <c r="A186" s="37"/>
      <c r="B186" s="38"/>
      <c r="C186" s="39"/>
      <c r="D186" s="194" t="s">
        <v>252</v>
      </c>
      <c r="E186" s="39"/>
      <c r="F186" s="222" t="s">
        <v>1911</v>
      </c>
      <c r="G186" s="39"/>
      <c r="H186" s="39"/>
      <c r="I186" s="196"/>
      <c r="J186" s="39"/>
      <c r="K186" s="39"/>
      <c r="L186" s="42"/>
      <c r="M186" s="197"/>
      <c r="N186" s="198"/>
      <c r="O186" s="67"/>
      <c r="P186" s="67"/>
      <c r="Q186" s="67"/>
      <c r="R186" s="67"/>
      <c r="S186" s="67"/>
      <c r="T186" s="68"/>
      <c r="U186" s="37"/>
      <c r="V186" s="37"/>
      <c r="W186" s="37"/>
      <c r="X186" s="37"/>
      <c r="Y186" s="37"/>
      <c r="Z186" s="37"/>
      <c r="AA186" s="37"/>
      <c r="AB186" s="37"/>
      <c r="AC186" s="37"/>
      <c r="AD186" s="37"/>
      <c r="AE186" s="37"/>
      <c r="AT186" s="20" t="s">
        <v>252</v>
      </c>
      <c r="AU186" s="20" t="s">
        <v>86</v>
      </c>
    </row>
    <row r="187" spans="1:65" s="13" customFormat="1" ht="22.5">
      <c r="B187" s="201"/>
      <c r="C187" s="202"/>
      <c r="D187" s="194" t="s">
        <v>210</v>
      </c>
      <c r="E187" s="203" t="s">
        <v>19</v>
      </c>
      <c r="F187" s="204" t="s">
        <v>1912</v>
      </c>
      <c r="G187" s="202"/>
      <c r="H187" s="203" t="s">
        <v>19</v>
      </c>
      <c r="I187" s="205"/>
      <c r="J187" s="202"/>
      <c r="K187" s="202"/>
      <c r="L187" s="206"/>
      <c r="M187" s="207"/>
      <c r="N187" s="208"/>
      <c r="O187" s="208"/>
      <c r="P187" s="208"/>
      <c r="Q187" s="208"/>
      <c r="R187" s="208"/>
      <c r="S187" s="208"/>
      <c r="T187" s="209"/>
      <c r="AT187" s="210" t="s">
        <v>210</v>
      </c>
      <c r="AU187" s="210" t="s">
        <v>86</v>
      </c>
      <c r="AV187" s="13" t="s">
        <v>84</v>
      </c>
      <c r="AW187" s="13" t="s">
        <v>37</v>
      </c>
      <c r="AX187" s="13" t="s">
        <v>77</v>
      </c>
      <c r="AY187" s="210" t="s">
        <v>197</v>
      </c>
    </row>
    <row r="188" spans="1:65" s="13" customFormat="1" ht="11.25">
      <c r="B188" s="201"/>
      <c r="C188" s="202"/>
      <c r="D188" s="194" t="s">
        <v>210</v>
      </c>
      <c r="E188" s="203" t="s">
        <v>19</v>
      </c>
      <c r="F188" s="204" t="s">
        <v>1865</v>
      </c>
      <c r="G188" s="202"/>
      <c r="H188" s="203" t="s">
        <v>19</v>
      </c>
      <c r="I188" s="205"/>
      <c r="J188" s="202"/>
      <c r="K188" s="202"/>
      <c r="L188" s="206"/>
      <c r="M188" s="207"/>
      <c r="N188" s="208"/>
      <c r="O188" s="208"/>
      <c r="P188" s="208"/>
      <c r="Q188" s="208"/>
      <c r="R188" s="208"/>
      <c r="S188" s="208"/>
      <c r="T188" s="209"/>
      <c r="AT188" s="210" t="s">
        <v>210</v>
      </c>
      <c r="AU188" s="210" t="s">
        <v>86</v>
      </c>
      <c r="AV188" s="13" t="s">
        <v>84</v>
      </c>
      <c r="AW188" s="13" t="s">
        <v>37</v>
      </c>
      <c r="AX188" s="13" t="s">
        <v>77</v>
      </c>
      <c r="AY188" s="210" t="s">
        <v>197</v>
      </c>
    </row>
    <row r="189" spans="1:65" s="14" customFormat="1" ht="11.25">
      <c r="B189" s="211"/>
      <c r="C189" s="212"/>
      <c r="D189" s="194" t="s">
        <v>210</v>
      </c>
      <c r="E189" s="213" t="s">
        <v>19</v>
      </c>
      <c r="F189" s="214" t="s">
        <v>1913</v>
      </c>
      <c r="G189" s="212"/>
      <c r="H189" s="215">
        <v>628</v>
      </c>
      <c r="I189" s="216"/>
      <c r="J189" s="212"/>
      <c r="K189" s="212"/>
      <c r="L189" s="217"/>
      <c r="M189" s="218"/>
      <c r="N189" s="219"/>
      <c r="O189" s="219"/>
      <c r="P189" s="219"/>
      <c r="Q189" s="219"/>
      <c r="R189" s="219"/>
      <c r="S189" s="219"/>
      <c r="T189" s="220"/>
      <c r="AT189" s="221" t="s">
        <v>210</v>
      </c>
      <c r="AU189" s="221" t="s">
        <v>86</v>
      </c>
      <c r="AV189" s="14" t="s">
        <v>86</v>
      </c>
      <c r="AW189" s="14" t="s">
        <v>37</v>
      </c>
      <c r="AX189" s="14" t="s">
        <v>84</v>
      </c>
      <c r="AY189" s="221" t="s">
        <v>197</v>
      </c>
    </row>
    <row r="190" spans="1:65" s="2" customFormat="1" ht="16.5" customHeight="1">
      <c r="A190" s="37"/>
      <c r="B190" s="38"/>
      <c r="C190" s="181" t="s">
        <v>303</v>
      </c>
      <c r="D190" s="181" t="s">
        <v>199</v>
      </c>
      <c r="E190" s="182" t="s">
        <v>1428</v>
      </c>
      <c r="F190" s="183" t="s">
        <v>1429</v>
      </c>
      <c r="G190" s="184" t="s">
        <v>259</v>
      </c>
      <c r="H190" s="185">
        <v>1.8240000000000001</v>
      </c>
      <c r="I190" s="186"/>
      <c r="J190" s="187">
        <f>ROUND(I190*H190,2)</f>
        <v>0</v>
      </c>
      <c r="K190" s="183" t="s">
        <v>203</v>
      </c>
      <c r="L190" s="42"/>
      <c r="M190" s="188" t="s">
        <v>19</v>
      </c>
      <c r="N190" s="189" t="s">
        <v>48</v>
      </c>
      <c r="O190" s="67"/>
      <c r="P190" s="190">
        <f>O190*H190</f>
        <v>0</v>
      </c>
      <c r="Q190" s="190">
        <v>0</v>
      </c>
      <c r="R190" s="190">
        <f>Q190*H190</f>
        <v>0</v>
      </c>
      <c r="S190" s="190">
        <v>0</v>
      </c>
      <c r="T190" s="191">
        <f>S190*H190</f>
        <v>0</v>
      </c>
      <c r="U190" s="37"/>
      <c r="V190" s="37"/>
      <c r="W190" s="37"/>
      <c r="X190" s="37"/>
      <c r="Y190" s="37"/>
      <c r="Z190" s="37"/>
      <c r="AA190" s="37"/>
      <c r="AB190" s="37"/>
      <c r="AC190" s="37"/>
      <c r="AD190" s="37"/>
      <c r="AE190" s="37"/>
      <c r="AR190" s="192" t="s">
        <v>204</v>
      </c>
      <c r="AT190" s="192" t="s">
        <v>199</v>
      </c>
      <c r="AU190" s="192" t="s">
        <v>86</v>
      </c>
      <c r="AY190" s="20" t="s">
        <v>197</v>
      </c>
      <c r="BE190" s="193">
        <f>IF(N190="základní",J190,0)</f>
        <v>0</v>
      </c>
      <c r="BF190" s="193">
        <f>IF(N190="snížená",J190,0)</f>
        <v>0</v>
      </c>
      <c r="BG190" s="193">
        <f>IF(N190="zákl. přenesená",J190,0)</f>
        <v>0</v>
      </c>
      <c r="BH190" s="193">
        <f>IF(N190="sníž. přenesená",J190,0)</f>
        <v>0</v>
      </c>
      <c r="BI190" s="193">
        <f>IF(N190="nulová",J190,0)</f>
        <v>0</v>
      </c>
      <c r="BJ190" s="20" t="s">
        <v>84</v>
      </c>
      <c r="BK190" s="193">
        <f>ROUND(I190*H190,2)</f>
        <v>0</v>
      </c>
      <c r="BL190" s="20" t="s">
        <v>204</v>
      </c>
      <c r="BM190" s="192" t="s">
        <v>1914</v>
      </c>
    </row>
    <row r="191" spans="1:65" s="2" customFormat="1" ht="11.25">
      <c r="A191" s="37"/>
      <c r="B191" s="38"/>
      <c r="C191" s="39"/>
      <c r="D191" s="194" t="s">
        <v>206</v>
      </c>
      <c r="E191" s="39"/>
      <c r="F191" s="195" t="s">
        <v>1431</v>
      </c>
      <c r="G191" s="39"/>
      <c r="H191" s="39"/>
      <c r="I191" s="196"/>
      <c r="J191" s="39"/>
      <c r="K191" s="39"/>
      <c r="L191" s="42"/>
      <c r="M191" s="197"/>
      <c r="N191" s="198"/>
      <c r="O191" s="67"/>
      <c r="P191" s="67"/>
      <c r="Q191" s="67"/>
      <c r="R191" s="67"/>
      <c r="S191" s="67"/>
      <c r="T191" s="68"/>
      <c r="U191" s="37"/>
      <c r="V191" s="37"/>
      <c r="W191" s="37"/>
      <c r="X191" s="37"/>
      <c r="Y191" s="37"/>
      <c r="Z191" s="37"/>
      <c r="AA191" s="37"/>
      <c r="AB191" s="37"/>
      <c r="AC191" s="37"/>
      <c r="AD191" s="37"/>
      <c r="AE191" s="37"/>
      <c r="AT191" s="20" t="s">
        <v>206</v>
      </c>
      <c r="AU191" s="20" t="s">
        <v>86</v>
      </c>
    </row>
    <row r="192" spans="1:65" s="2" customFormat="1" ht="11.25">
      <c r="A192" s="37"/>
      <c r="B192" s="38"/>
      <c r="C192" s="39"/>
      <c r="D192" s="199" t="s">
        <v>208</v>
      </c>
      <c r="E192" s="39"/>
      <c r="F192" s="200" t="s">
        <v>1432</v>
      </c>
      <c r="G192" s="39"/>
      <c r="H192" s="39"/>
      <c r="I192" s="196"/>
      <c r="J192" s="39"/>
      <c r="K192" s="39"/>
      <c r="L192" s="42"/>
      <c r="M192" s="197"/>
      <c r="N192" s="198"/>
      <c r="O192" s="67"/>
      <c r="P192" s="67"/>
      <c r="Q192" s="67"/>
      <c r="R192" s="67"/>
      <c r="S192" s="67"/>
      <c r="T192" s="68"/>
      <c r="U192" s="37"/>
      <c r="V192" s="37"/>
      <c r="W192" s="37"/>
      <c r="X192" s="37"/>
      <c r="Y192" s="37"/>
      <c r="Z192" s="37"/>
      <c r="AA192" s="37"/>
      <c r="AB192" s="37"/>
      <c r="AC192" s="37"/>
      <c r="AD192" s="37"/>
      <c r="AE192" s="37"/>
      <c r="AT192" s="20" t="s">
        <v>208</v>
      </c>
      <c r="AU192" s="20" t="s">
        <v>86</v>
      </c>
    </row>
    <row r="193" spans="1:65" s="13" customFormat="1" ht="22.5">
      <c r="B193" s="201"/>
      <c r="C193" s="202"/>
      <c r="D193" s="194" t="s">
        <v>210</v>
      </c>
      <c r="E193" s="203" t="s">
        <v>19</v>
      </c>
      <c r="F193" s="204" t="s">
        <v>1915</v>
      </c>
      <c r="G193" s="202"/>
      <c r="H193" s="203" t="s">
        <v>19</v>
      </c>
      <c r="I193" s="205"/>
      <c r="J193" s="202"/>
      <c r="K193" s="202"/>
      <c r="L193" s="206"/>
      <c r="M193" s="207"/>
      <c r="N193" s="208"/>
      <c r="O193" s="208"/>
      <c r="P193" s="208"/>
      <c r="Q193" s="208"/>
      <c r="R193" s="208"/>
      <c r="S193" s="208"/>
      <c r="T193" s="209"/>
      <c r="AT193" s="210" t="s">
        <v>210</v>
      </c>
      <c r="AU193" s="210" t="s">
        <v>86</v>
      </c>
      <c r="AV193" s="13" t="s">
        <v>84</v>
      </c>
      <c r="AW193" s="13" t="s">
        <v>37</v>
      </c>
      <c r="AX193" s="13" t="s">
        <v>77</v>
      </c>
      <c r="AY193" s="210" t="s">
        <v>197</v>
      </c>
    </row>
    <row r="194" spans="1:65" s="13" customFormat="1" ht="22.5">
      <c r="B194" s="201"/>
      <c r="C194" s="202"/>
      <c r="D194" s="194" t="s">
        <v>210</v>
      </c>
      <c r="E194" s="203" t="s">
        <v>19</v>
      </c>
      <c r="F194" s="204" t="s">
        <v>1916</v>
      </c>
      <c r="G194" s="202"/>
      <c r="H194" s="203" t="s">
        <v>19</v>
      </c>
      <c r="I194" s="205"/>
      <c r="J194" s="202"/>
      <c r="K194" s="202"/>
      <c r="L194" s="206"/>
      <c r="M194" s="207"/>
      <c r="N194" s="208"/>
      <c r="O194" s="208"/>
      <c r="P194" s="208"/>
      <c r="Q194" s="208"/>
      <c r="R194" s="208"/>
      <c r="S194" s="208"/>
      <c r="T194" s="209"/>
      <c r="AT194" s="210" t="s">
        <v>210</v>
      </c>
      <c r="AU194" s="210" t="s">
        <v>86</v>
      </c>
      <c r="AV194" s="13" t="s">
        <v>84</v>
      </c>
      <c r="AW194" s="13" t="s">
        <v>37</v>
      </c>
      <c r="AX194" s="13" t="s">
        <v>77</v>
      </c>
      <c r="AY194" s="210" t="s">
        <v>197</v>
      </c>
    </row>
    <row r="195" spans="1:65" s="13" customFormat="1" ht="11.25">
      <c r="B195" s="201"/>
      <c r="C195" s="202"/>
      <c r="D195" s="194" t="s">
        <v>210</v>
      </c>
      <c r="E195" s="203" t="s">
        <v>19</v>
      </c>
      <c r="F195" s="204" t="s">
        <v>1917</v>
      </c>
      <c r="G195" s="202"/>
      <c r="H195" s="203" t="s">
        <v>19</v>
      </c>
      <c r="I195" s="205"/>
      <c r="J195" s="202"/>
      <c r="K195" s="202"/>
      <c r="L195" s="206"/>
      <c r="M195" s="207"/>
      <c r="N195" s="208"/>
      <c r="O195" s="208"/>
      <c r="P195" s="208"/>
      <c r="Q195" s="208"/>
      <c r="R195" s="208"/>
      <c r="S195" s="208"/>
      <c r="T195" s="209"/>
      <c r="AT195" s="210" t="s">
        <v>210</v>
      </c>
      <c r="AU195" s="210" t="s">
        <v>86</v>
      </c>
      <c r="AV195" s="13" t="s">
        <v>84</v>
      </c>
      <c r="AW195" s="13" t="s">
        <v>37</v>
      </c>
      <c r="AX195" s="13" t="s">
        <v>77</v>
      </c>
      <c r="AY195" s="210" t="s">
        <v>197</v>
      </c>
    </row>
    <row r="196" spans="1:65" s="13" customFormat="1" ht="11.25">
      <c r="B196" s="201"/>
      <c r="C196" s="202"/>
      <c r="D196" s="194" t="s">
        <v>210</v>
      </c>
      <c r="E196" s="203" t="s">
        <v>19</v>
      </c>
      <c r="F196" s="204" t="s">
        <v>1770</v>
      </c>
      <c r="G196" s="202"/>
      <c r="H196" s="203" t="s">
        <v>19</v>
      </c>
      <c r="I196" s="205"/>
      <c r="J196" s="202"/>
      <c r="K196" s="202"/>
      <c r="L196" s="206"/>
      <c r="M196" s="207"/>
      <c r="N196" s="208"/>
      <c r="O196" s="208"/>
      <c r="P196" s="208"/>
      <c r="Q196" s="208"/>
      <c r="R196" s="208"/>
      <c r="S196" s="208"/>
      <c r="T196" s="209"/>
      <c r="AT196" s="210" t="s">
        <v>210</v>
      </c>
      <c r="AU196" s="210" t="s">
        <v>86</v>
      </c>
      <c r="AV196" s="13" t="s">
        <v>84</v>
      </c>
      <c r="AW196" s="13" t="s">
        <v>37</v>
      </c>
      <c r="AX196" s="13" t="s">
        <v>77</v>
      </c>
      <c r="AY196" s="210" t="s">
        <v>197</v>
      </c>
    </row>
    <row r="197" spans="1:65" s="14" customFormat="1" ht="11.25">
      <c r="B197" s="211"/>
      <c r="C197" s="212"/>
      <c r="D197" s="194" t="s">
        <v>210</v>
      </c>
      <c r="E197" s="213" t="s">
        <v>19</v>
      </c>
      <c r="F197" s="214" t="s">
        <v>1918</v>
      </c>
      <c r="G197" s="212"/>
      <c r="H197" s="215">
        <v>1.8240000000000001</v>
      </c>
      <c r="I197" s="216"/>
      <c r="J197" s="212"/>
      <c r="K197" s="212"/>
      <c r="L197" s="217"/>
      <c r="M197" s="218"/>
      <c r="N197" s="219"/>
      <c r="O197" s="219"/>
      <c r="P197" s="219"/>
      <c r="Q197" s="219"/>
      <c r="R197" s="219"/>
      <c r="S197" s="219"/>
      <c r="T197" s="220"/>
      <c r="AT197" s="221" t="s">
        <v>210</v>
      </c>
      <c r="AU197" s="221" t="s">
        <v>86</v>
      </c>
      <c r="AV197" s="14" t="s">
        <v>86</v>
      </c>
      <c r="AW197" s="14" t="s">
        <v>37</v>
      </c>
      <c r="AX197" s="14" t="s">
        <v>84</v>
      </c>
      <c r="AY197" s="221" t="s">
        <v>197</v>
      </c>
    </row>
    <row r="198" spans="1:65" s="2" customFormat="1" ht="16.5" customHeight="1">
      <c r="A198" s="37"/>
      <c r="B198" s="38"/>
      <c r="C198" s="181" t="s">
        <v>310</v>
      </c>
      <c r="D198" s="181" t="s">
        <v>199</v>
      </c>
      <c r="E198" s="182" t="s">
        <v>1617</v>
      </c>
      <c r="F198" s="183" t="s">
        <v>1618</v>
      </c>
      <c r="G198" s="184" t="s">
        <v>259</v>
      </c>
      <c r="H198" s="185">
        <v>31.4</v>
      </c>
      <c r="I198" s="186"/>
      <c r="J198" s="187">
        <f>ROUND(I198*H198,2)</f>
        <v>0</v>
      </c>
      <c r="K198" s="183" t="s">
        <v>203</v>
      </c>
      <c r="L198" s="42"/>
      <c r="M198" s="188" t="s">
        <v>19</v>
      </c>
      <c r="N198" s="189" t="s">
        <v>48</v>
      </c>
      <c r="O198" s="67"/>
      <c r="P198" s="190">
        <f>O198*H198</f>
        <v>0</v>
      </c>
      <c r="Q198" s="190">
        <v>0</v>
      </c>
      <c r="R198" s="190">
        <f>Q198*H198</f>
        <v>0</v>
      </c>
      <c r="S198" s="190">
        <v>0</v>
      </c>
      <c r="T198" s="191">
        <f>S198*H198</f>
        <v>0</v>
      </c>
      <c r="U198" s="37"/>
      <c r="V198" s="37"/>
      <c r="W198" s="37"/>
      <c r="X198" s="37"/>
      <c r="Y198" s="37"/>
      <c r="Z198" s="37"/>
      <c r="AA198" s="37"/>
      <c r="AB198" s="37"/>
      <c r="AC198" s="37"/>
      <c r="AD198" s="37"/>
      <c r="AE198" s="37"/>
      <c r="AR198" s="192" t="s">
        <v>204</v>
      </c>
      <c r="AT198" s="192" t="s">
        <v>199</v>
      </c>
      <c r="AU198" s="192" t="s">
        <v>86</v>
      </c>
      <c r="AY198" s="20" t="s">
        <v>197</v>
      </c>
      <c r="BE198" s="193">
        <f>IF(N198="základní",J198,0)</f>
        <v>0</v>
      </c>
      <c r="BF198" s="193">
        <f>IF(N198="snížená",J198,0)</f>
        <v>0</v>
      </c>
      <c r="BG198" s="193">
        <f>IF(N198="zákl. přenesená",J198,0)</f>
        <v>0</v>
      </c>
      <c r="BH198" s="193">
        <f>IF(N198="sníž. přenesená",J198,0)</f>
        <v>0</v>
      </c>
      <c r="BI198" s="193">
        <f>IF(N198="nulová",J198,0)</f>
        <v>0</v>
      </c>
      <c r="BJ198" s="20" t="s">
        <v>84</v>
      </c>
      <c r="BK198" s="193">
        <f>ROUND(I198*H198,2)</f>
        <v>0</v>
      </c>
      <c r="BL198" s="20" t="s">
        <v>204</v>
      </c>
      <c r="BM198" s="192" t="s">
        <v>1919</v>
      </c>
    </row>
    <row r="199" spans="1:65" s="2" customFormat="1" ht="11.25">
      <c r="A199" s="37"/>
      <c r="B199" s="38"/>
      <c r="C199" s="39"/>
      <c r="D199" s="194" t="s">
        <v>206</v>
      </c>
      <c r="E199" s="39"/>
      <c r="F199" s="195" t="s">
        <v>1620</v>
      </c>
      <c r="G199" s="39"/>
      <c r="H199" s="39"/>
      <c r="I199" s="196"/>
      <c r="J199" s="39"/>
      <c r="K199" s="39"/>
      <c r="L199" s="42"/>
      <c r="M199" s="197"/>
      <c r="N199" s="198"/>
      <c r="O199" s="67"/>
      <c r="P199" s="67"/>
      <c r="Q199" s="67"/>
      <c r="R199" s="67"/>
      <c r="S199" s="67"/>
      <c r="T199" s="68"/>
      <c r="U199" s="37"/>
      <c r="V199" s="37"/>
      <c r="W199" s="37"/>
      <c r="X199" s="37"/>
      <c r="Y199" s="37"/>
      <c r="Z199" s="37"/>
      <c r="AA199" s="37"/>
      <c r="AB199" s="37"/>
      <c r="AC199" s="37"/>
      <c r="AD199" s="37"/>
      <c r="AE199" s="37"/>
      <c r="AT199" s="20" t="s">
        <v>206</v>
      </c>
      <c r="AU199" s="20" t="s">
        <v>86</v>
      </c>
    </row>
    <row r="200" spans="1:65" s="2" customFormat="1" ht="11.25">
      <c r="A200" s="37"/>
      <c r="B200" s="38"/>
      <c r="C200" s="39"/>
      <c r="D200" s="199" t="s">
        <v>208</v>
      </c>
      <c r="E200" s="39"/>
      <c r="F200" s="200" t="s">
        <v>1621</v>
      </c>
      <c r="G200" s="39"/>
      <c r="H200" s="39"/>
      <c r="I200" s="196"/>
      <c r="J200" s="39"/>
      <c r="K200" s="39"/>
      <c r="L200" s="42"/>
      <c r="M200" s="197"/>
      <c r="N200" s="198"/>
      <c r="O200" s="67"/>
      <c r="P200" s="67"/>
      <c r="Q200" s="67"/>
      <c r="R200" s="67"/>
      <c r="S200" s="67"/>
      <c r="T200" s="68"/>
      <c r="U200" s="37"/>
      <c r="V200" s="37"/>
      <c r="W200" s="37"/>
      <c r="X200" s="37"/>
      <c r="Y200" s="37"/>
      <c r="Z200" s="37"/>
      <c r="AA200" s="37"/>
      <c r="AB200" s="37"/>
      <c r="AC200" s="37"/>
      <c r="AD200" s="37"/>
      <c r="AE200" s="37"/>
      <c r="AT200" s="20" t="s">
        <v>208</v>
      </c>
      <c r="AU200" s="20" t="s">
        <v>86</v>
      </c>
    </row>
    <row r="201" spans="1:65" s="13" customFormat="1" ht="22.5">
      <c r="B201" s="201"/>
      <c r="C201" s="202"/>
      <c r="D201" s="194" t="s">
        <v>210</v>
      </c>
      <c r="E201" s="203" t="s">
        <v>19</v>
      </c>
      <c r="F201" s="204" t="s">
        <v>1920</v>
      </c>
      <c r="G201" s="202"/>
      <c r="H201" s="203" t="s">
        <v>19</v>
      </c>
      <c r="I201" s="205"/>
      <c r="J201" s="202"/>
      <c r="K201" s="202"/>
      <c r="L201" s="206"/>
      <c r="M201" s="207"/>
      <c r="N201" s="208"/>
      <c r="O201" s="208"/>
      <c r="P201" s="208"/>
      <c r="Q201" s="208"/>
      <c r="R201" s="208"/>
      <c r="S201" s="208"/>
      <c r="T201" s="209"/>
      <c r="AT201" s="210" t="s">
        <v>210</v>
      </c>
      <c r="AU201" s="210" t="s">
        <v>86</v>
      </c>
      <c r="AV201" s="13" t="s">
        <v>84</v>
      </c>
      <c r="AW201" s="13" t="s">
        <v>37</v>
      </c>
      <c r="AX201" s="13" t="s">
        <v>77</v>
      </c>
      <c r="AY201" s="210" t="s">
        <v>197</v>
      </c>
    </row>
    <row r="202" spans="1:65" s="13" customFormat="1" ht="11.25">
      <c r="B202" s="201"/>
      <c r="C202" s="202"/>
      <c r="D202" s="194" t="s">
        <v>210</v>
      </c>
      <c r="E202" s="203" t="s">
        <v>19</v>
      </c>
      <c r="F202" s="204" t="s">
        <v>1865</v>
      </c>
      <c r="G202" s="202"/>
      <c r="H202" s="203" t="s">
        <v>19</v>
      </c>
      <c r="I202" s="205"/>
      <c r="J202" s="202"/>
      <c r="K202" s="202"/>
      <c r="L202" s="206"/>
      <c r="M202" s="207"/>
      <c r="N202" s="208"/>
      <c r="O202" s="208"/>
      <c r="P202" s="208"/>
      <c r="Q202" s="208"/>
      <c r="R202" s="208"/>
      <c r="S202" s="208"/>
      <c r="T202" s="209"/>
      <c r="AT202" s="210" t="s">
        <v>210</v>
      </c>
      <c r="AU202" s="210" t="s">
        <v>86</v>
      </c>
      <c r="AV202" s="13" t="s">
        <v>84</v>
      </c>
      <c r="AW202" s="13" t="s">
        <v>37</v>
      </c>
      <c r="AX202" s="13" t="s">
        <v>77</v>
      </c>
      <c r="AY202" s="210" t="s">
        <v>197</v>
      </c>
    </row>
    <row r="203" spans="1:65" s="14" customFormat="1" ht="11.25">
      <c r="B203" s="211"/>
      <c r="C203" s="212"/>
      <c r="D203" s="194" t="s">
        <v>210</v>
      </c>
      <c r="E203" s="213" t="s">
        <v>19</v>
      </c>
      <c r="F203" s="214" t="s">
        <v>1921</v>
      </c>
      <c r="G203" s="212"/>
      <c r="H203" s="215">
        <v>31.4</v>
      </c>
      <c r="I203" s="216"/>
      <c r="J203" s="212"/>
      <c r="K203" s="212"/>
      <c r="L203" s="217"/>
      <c r="M203" s="218"/>
      <c r="N203" s="219"/>
      <c r="O203" s="219"/>
      <c r="P203" s="219"/>
      <c r="Q203" s="219"/>
      <c r="R203" s="219"/>
      <c r="S203" s="219"/>
      <c r="T203" s="220"/>
      <c r="AT203" s="221" t="s">
        <v>210</v>
      </c>
      <c r="AU203" s="221" t="s">
        <v>86</v>
      </c>
      <c r="AV203" s="14" t="s">
        <v>86</v>
      </c>
      <c r="AW203" s="14" t="s">
        <v>37</v>
      </c>
      <c r="AX203" s="14" t="s">
        <v>84</v>
      </c>
      <c r="AY203" s="221" t="s">
        <v>197</v>
      </c>
    </row>
    <row r="204" spans="1:65" s="2" customFormat="1" ht="33" customHeight="1">
      <c r="A204" s="37"/>
      <c r="B204" s="38"/>
      <c r="C204" s="181" t="s">
        <v>320</v>
      </c>
      <c r="D204" s="181" t="s">
        <v>199</v>
      </c>
      <c r="E204" s="182" t="s">
        <v>1922</v>
      </c>
      <c r="F204" s="183" t="s">
        <v>1923</v>
      </c>
      <c r="G204" s="184" t="s">
        <v>202</v>
      </c>
      <c r="H204" s="185">
        <v>628</v>
      </c>
      <c r="I204" s="186"/>
      <c r="J204" s="187">
        <f>ROUND(I204*H204,2)</f>
        <v>0</v>
      </c>
      <c r="K204" s="183" t="s">
        <v>203</v>
      </c>
      <c r="L204" s="42"/>
      <c r="M204" s="188" t="s">
        <v>19</v>
      </c>
      <c r="N204" s="189" t="s">
        <v>48</v>
      </c>
      <c r="O204" s="67"/>
      <c r="P204" s="190">
        <f>O204*H204</f>
        <v>0</v>
      </c>
      <c r="Q204" s="190">
        <v>0</v>
      </c>
      <c r="R204" s="190">
        <f>Q204*H204</f>
        <v>0</v>
      </c>
      <c r="S204" s="190">
        <v>0</v>
      </c>
      <c r="T204" s="191">
        <f>S204*H204</f>
        <v>0</v>
      </c>
      <c r="U204" s="37"/>
      <c r="V204" s="37"/>
      <c r="W204" s="37"/>
      <c r="X204" s="37"/>
      <c r="Y204" s="37"/>
      <c r="Z204" s="37"/>
      <c r="AA204" s="37"/>
      <c r="AB204" s="37"/>
      <c r="AC204" s="37"/>
      <c r="AD204" s="37"/>
      <c r="AE204" s="37"/>
      <c r="AR204" s="192" t="s">
        <v>204</v>
      </c>
      <c r="AT204" s="192" t="s">
        <v>199</v>
      </c>
      <c r="AU204" s="192" t="s">
        <v>86</v>
      </c>
      <c r="AY204" s="20" t="s">
        <v>197</v>
      </c>
      <c r="BE204" s="193">
        <f>IF(N204="základní",J204,0)</f>
        <v>0</v>
      </c>
      <c r="BF204" s="193">
        <f>IF(N204="snížená",J204,0)</f>
        <v>0</v>
      </c>
      <c r="BG204" s="193">
        <f>IF(N204="zákl. přenesená",J204,0)</f>
        <v>0</v>
      </c>
      <c r="BH204" s="193">
        <f>IF(N204="sníž. přenesená",J204,0)</f>
        <v>0</v>
      </c>
      <c r="BI204" s="193">
        <f>IF(N204="nulová",J204,0)</f>
        <v>0</v>
      </c>
      <c r="BJ204" s="20" t="s">
        <v>84</v>
      </c>
      <c r="BK204" s="193">
        <f>ROUND(I204*H204,2)</f>
        <v>0</v>
      </c>
      <c r="BL204" s="20" t="s">
        <v>204</v>
      </c>
      <c r="BM204" s="192" t="s">
        <v>1924</v>
      </c>
    </row>
    <row r="205" spans="1:65" s="2" customFormat="1" ht="29.25">
      <c r="A205" s="37"/>
      <c r="B205" s="38"/>
      <c r="C205" s="39"/>
      <c r="D205" s="194" t="s">
        <v>206</v>
      </c>
      <c r="E205" s="39"/>
      <c r="F205" s="195" t="s">
        <v>1925</v>
      </c>
      <c r="G205" s="39"/>
      <c r="H205" s="39"/>
      <c r="I205" s="196"/>
      <c r="J205" s="39"/>
      <c r="K205" s="39"/>
      <c r="L205" s="42"/>
      <c r="M205" s="197"/>
      <c r="N205" s="198"/>
      <c r="O205" s="67"/>
      <c r="P205" s="67"/>
      <c r="Q205" s="67"/>
      <c r="R205" s="67"/>
      <c r="S205" s="67"/>
      <c r="T205" s="68"/>
      <c r="U205" s="37"/>
      <c r="V205" s="37"/>
      <c r="W205" s="37"/>
      <c r="X205" s="37"/>
      <c r="Y205" s="37"/>
      <c r="Z205" s="37"/>
      <c r="AA205" s="37"/>
      <c r="AB205" s="37"/>
      <c r="AC205" s="37"/>
      <c r="AD205" s="37"/>
      <c r="AE205" s="37"/>
      <c r="AT205" s="20" t="s">
        <v>206</v>
      </c>
      <c r="AU205" s="20" t="s">
        <v>86</v>
      </c>
    </row>
    <row r="206" spans="1:65" s="2" customFormat="1" ht="11.25">
      <c r="A206" s="37"/>
      <c r="B206" s="38"/>
      <c r="C206" s="39"/>
      <c r="D206" s="199" t="s">
        <v>208</v>
      </c>
      <c r="E206" s="39"/>
      <c r="F206" s="200" t="s">
        <v>1926</v>
      </c>
      <c r="G206" s="39"/>
      <c r="H206" s="39"/>
      <c r="I206" s="196"/>
      <c r="J206" s="39"/>
      <c r="K206" s="39"/>
      <c r="L206" s="42"/>
      <c r="M206" s="197"/>
      <c r="N206" s="198"/>
      <c r="O206" s="67"/>
      <c r="P206" s="67"/>
      <c r="Q206" s="67"/>
      <c r="R206" s="67"/>
      <c r="S206" s="67"/>
      <c r="T206" s="68"/>
      <c r="U206" s="37"/>
      <c r="V206" s="37"/>
      <c r="W206" s="37"/>
      <c r="X206" s="37"/>
      <c r="Y206" s="37"/>
      <c r="Z206" s="37"/>
      <c r="AA206" s="37"/>
      <c r="AB206" s="37"/>
      <c r="AC206" s="37"/>
      <c r="AD206" s="37"/>
      <c r="AE206" s="37"/>
      <c r="AT206" s="20" t="s">
        <v>208</v>
      </c>
      <c r="AU206" s="20" t="s">
        <v>86</v>
      </c>
    </row>
    <row r="207" spans="1:65" s="2" customFormat="1" ht="29.25">
      <c r="A207" s="37"/>
      <c r="B207" s="38"/>
      <c r="C207" s="39"/>
      <c r="D207" s="194" t="s">
        <v>252</v>
      </c>
      <c r="E207" s="39"/>
      <c r="F207" s="222" t="s">
        <v>1927</v>
      </c>
      <c r="G207" s="39"/>
      <c r="H207" s="39"/>
      <c r="I207" s="196"/>
      <c r="J207" s="39"/>
      <c r="K207" s="39"/>
      <c r="L207" s="42"/>
      <c r="M207" s="197"/>
      <c r="N207" s="198"/>
      <c r="O207" s="67"/>
      <c r="P207" s="67"/>
      <c r="Q207" s="67"/>
      <c r="R207" s="67"/>
      <c r="S207" s="67"/>
      <c r="T207" s="68"/>
      <c r="U207" s="37"/>
      <c r="V207" s="37"/>
      <c r="W207" s="37"/>
      <c r="X207" s="37"/>
      <c r="Y207" s="37"/>
      <c r="Z207" s="37"/>
      <c r="AA207" s="37"/>
      <c r="AB207" s="37"/>
      <c r="AC207" s="37"/>
      <c r="AD207" s="37"/>
      <c r="AE207" s="37"/>
      <c r="AT207" s="20" t="s">
        <v>252</v>
      </c>
      <c r="AU207" s="20" t="s">
        <v>86</v>
      </c>
    </row>
    <row r="208" spans="1:65" s="13" customFormat="1" ht="22.5">
      <c r="B208" s="201"/>
      <c r="C208" s="202"/>
      <c r="D208" s="194" t="s">
        <v>210</v>
      </c>
      <c r="E208" s="203" t="s">
        <v>19</v>
      </c>
      <c r="F208" s="204" t="s">
        <v>1928</v>
      </c>
      <c r="G208" s="202"/>
      <c r="H208" s="203" t="s">
        <v>19</v>
      </c>
      <c r="I208" s="205"/>
      <c r="J208" s="202"/>
      <c r="K208" s="202"/>
      <c r="L208" s="206"/>
      <c r="M208" s="207"/>
      <c r="N208" s="208"/>
      <c r="O208" s="208"/>
      <c r="P208" s="208"/>
      <c r="Q208" s="208"/>
      <c r="R208" s="208"/>
      <c r="S208" s="208"/>
      <c r="T208" s="209"/>
      <c r="AT208" s="210" t="s">
        <v>210</v>
      </c>
      <c r="AU208" s="210" t="s">
        <v>86</v>
      </c>
      <c r="AV208" s="13" t="s">
        <v>84</v>
      </c>
      <c r="AW208" s="13" t="s">
        <v>37</v>
      </c>
      <c r="AX208" s="13" t="s">
        <v>77</v>
      </c>
      <c r="AY208" s="210" t="s">
        <v>197</v>
      </c>
    </row>
    <row r="209" spans="1:65" s="13" customFormat="1" ht="11.25">
      <c r="B209" s="201"/>
      <c r="C209" s="202"/>
      <c r="D209" s="194" t="s">
        <v>210</v>
      </c>
      <c r="E209" s="203" t="s">
        <v>19</v>
      </c>
      <c r="F209" s="204" t="s">
        <v>1865</v>
      </c>
      <c r="G209" s="202"/>
      <c r="H209" s="203" t="s">
        <v>19</v>
      </c>
      <c r="I209" s="205"/>
      <c r="J209" s="202"/>
      <c r="K209" s="202"/>
      <c r="L209" s="206"/>
      <c r="M209" s="207"/>
      <c r="N209" s="208"/>
      <c r="O209" s="208"/>
      <c r="P209" s="208"/>
      <c r="Q209" s="208"/>
      <c r="R209" s="208"/>
      <c r="S209" s="208"/>
      <c r="T209" s="209"/>
      <c r="AT209" s="210" t="s">
        <v>210</v>
      </c>
      <c r="AU209" s="210" t="s">
        <v>86</v>
      </c>
      <c r="AV209" s="13" t="s">
        <v>84</v>
      </c>
      <c r="AW209" s="13" t="s">
        <v>37</v>
      </c>
      <c r="AX209" s="13" t="s">
        <v>77</v>
      </c>
      <c r="AY209" s="210" t="s">
        <v>197</v>
      </c>
    </row>
    <row r="210" spans="1:65" s="14" customFormat="1" ht="11.25">
      <c r="B210" s="211"/>
      <c r="C210" s="212"/>
      <c r="D210" s="194" t="s">
        <v>210</v>
      </c>
      <c r="E210" s="213" t="s">
        <v>19</v>
      </c>
      <c r="F210" s="214" t="s">
        <v>1913</v>
      </c>
      <c r="G210" s="212"/>
      <c r="H210" s="215">
        <v>628</v>
      </c>
      <c r="I210" s="216"/>
      <c r="J210" s="212"/>
      <c r="K210" s="212"/>
      <c r="L210" s="217"/>
      <c r="M210" s="218"/>
      <c r="N210" s="219"/>
      <c r="O210" s="219"/>
      <c r="P210" s="219"/>
      <c r="Q210" s="219"/>
      <c r="R210" s="219"/>
      <c r="S210" s="219"/>
      <c r="T210" s="220"/>
      <c r="AT210" s="221" t="s">
        <v>210</v>
      </c>
      <c r="AU210" s="221" t="s">
        <v>86</v>
      </c>
      <c r="AV210" s="14" t="s">
        <v>86</v>
      </c>
      <c r="AW210" s="14" t="s">
        <v>37</v>
      </c>
      <c r="AX210" s="14" t="s">
        <v>84</v>
      </c>
      <c r="AY210" s="221" t="s">
        <v>197</v>
      </c>
    </row>
    <row r="211" spans="1:65" s="2" customFormat="1" ht="24.2" customHeight="1">
      <c r="A211" s="37"/>
      <c r="B211" s="38"/>
      <c r="C211" s="181" t="s">
        <v>328</v>
      </c>
      <c r="D211" s="181" t="s">
        <v>199</v>
      </c>
      <c r="E211" s="182" t="s">
        <v>1929</v>
      </c>
      <c r="F211" s="183" t="s">
        <v>1930</v>
      </c>
      <c r="G211" s="184" t="s">
        <v>202</v>
      </c>
      <c r="H211" s="185">
        <v>628</v>
      </c>
      <c r="I211" s="186"/>
      <c r="J211" s="187">
        <f>ROUND(I211*H211,2)</f>
        <v>0</v>
      </c>
      <c r="K211" s="183" t="s">
        <v>469</v>
      </c>
      <c r="L211" s="42"/>
      <c r="M211" s="188" t="s">
        <v>19</v>
      </c>
      <c r="N211" s="189" t="s">
        <v>48</v>
      </c>
      <c r="O211" s="67"/>
      <c r="P211" s="190">
        <f>O211*H211</f>
        <v>0</v>
      </c>
      <c r="Q211" s="190">
        <v>0</v>
      </c>
      <c r="R211" s="190">
        <f>Q211*H211</f>
        <v>0</v>
      </c>
      <c r="S211" s="190">
        <v>0</v>
      </c>
      <c r="T211" s="191">
        <f>S211*H211</f>
        <v>0</v>
      </c>
      <c r="U211" s="37"/>
      <c r="V211" s="37"/>
      <c r="W211" s="37"/>
      <c r="X211" s="37"/>
      <c r="Y211" s="37"/>
      <c r="Z211" s="37"/>
      <c r="AA211" s="37"/>
      <c r="AB211" s="37"/>
      <c r="AC211" s="37"/>
      <c r="AD211" s="37"/>
      <c r="AE211" s="37"/>
      <c r="AR211" s="192" t="s">
        <v>204</v>
      </c>
      <c r="AT211" s="192" t="s">
        <v>199</v>
      </c>
      <c r="AU211" s="192" t="s">
        <v>86</v>
      </c>
      <c r="AY211" s="20" t="s">
        <v>197</v>
      </c>
      <c r="BE211" s="193">
        <f>IF(N211="základní",J211,0)</f>
        <v>0</v>
      </c>
      <c r="BF211" s="193">
        <f>IF(N211="snížená",J211,0)</f>
        <v>0</v>
      </c>
      <c r="BG211" s="193">
        <f>IF(N211="zákl. přenesená",J211,0)</f>
        <v>0</v>
      </c>
      <c r="BH211" s="193">
        <f>IF(N211="sníž. přenesená",J211,0)</f>
        <v>0</v>
      </c>
      <c r="BI211" s="193">
        <f>IF(N211="nulová",J211,0)</f>
        <v>0</v>
      </c>
      <c r="BJ211" s="20" t="s">
        <v>84</v>
      </c>
      <c r="BK211" s="193">
        <f>ROUND(I211*H211,2)</f>
        <v>0</v>
      </c>
      <c r="BL211" s="20" t="s">
        <v>204</v>
      </c>
      <c r="BM211" s="192" t="s">
        <v>1931</v>
      </c>
    </row>
    <row r="212" spans="1:65" s="2" customFormat="1" ht="19.5">
      <c r="A212" s="37"/>
      <c r="B212" s="38"/>
      <c r="C212" s="39"/>
      <c r="D212" s="194" t="s">
        <v>206</v>
      </c>
      <c r="E212" s="39"/>
      <c r="F212" s="195" t="s">
        <v>1930</v>
      </c>
      <c r="G212" s="39"/>
      <c r="H212" s="39"/>
      <c r="I212" s="196"/>
      <c r="J212" s="39"/>
      <c r="K212" s="39"/>
      <c r="L212" s="42"/>
      <c r="M212" s="197"/>
      <c r="N212" s="198"/>
      <c r="O212" s="67"/>
      <c r="P212" s="67"/>
      <c r="Q212" s="67"/>
      <c r="R212" s="67"/>
      <c r="S212" s="67"/>
      <c r="T212" s="68"/>
      <c r="U212" s="37"/>
      <c r="V212" s="37"/>
      <c r="W212" s="37"/>
      <c r="X212" s="37"/>
      <c r="Y212" s="37"/>
      <c r="Z212" s="37"/>
      <c r="AA212" s="37"/>
      <c r="AB212" s="37"/>
      <c r="AC212" s="37"/>
      <c r="AD212" s="37"/>
      <c r="AE212" s="37"/>
      <c r="AT212" s="20" t="s">
        <v>206</v>
      </c>
      <c r="AU212" s="20" t="s">
        <v>86</v>
      </c>
    </row>
    <row r="213" spans="1:65" s="13" customFormat="1" ht="11.25">
      <c r="B213" s="201"/>
      <c r="C213" s="202"/>
      <c r="D213" s="194" t="s">
        <v>210</v>
      </c>
      <c r="E213" s="203" t="s">
        <v>19</v>
      </c>
      <c r="F213" s="204" t="s">
        <v>1932</v>
      </c>
      <c r="G213" s="202"/>
      <c r="H213" s="203" t="s">
        <v>19</v>
      </c>
      <c r="I213" s="205"/>
      <c r="J213" s="202"/>
      <c r="K213" s="202"/>
      <c r="L213" s="206"/>
      <c r="M213" s="207"/>
      <c r="N213" s="208"/>
      <c r="O213" s="208"/>
      <c r="P213" s="208"/>
      <c r="Q213" s="208"/>
      <c r="R213" s="208"/>
      <c r="S213" s="208"/>
      <c r="T213" s="209"/>
      <c r="AT213" s="210" t="s">
        <v>210</v>
      </c>
      <c r="AU213" s="210" t="s">
        <v>86</v>
      </c>
      <c r="AV213" s="13" t="s">
        <v>84</v>
      </c>
      <c r="AW213" s="13" t="s">
        <v>37</v>
      </c>
      <c r="AX213" s="13" t="s">
        <v>77</v>
      </c>
      <c r="AY213" s="210" t="s">
        <v>197</v>
      </c>
    </row>
    <row r="214" spans="1:65" s="13" customFormat="1" ht="11.25">
      <c r="B214" s="201"/>
      <c r="C214" s="202"/>
      <c r="D214" s="194" t="s">
        <v>210</v>
      </c>
      <c r="E214" s="203" t="s">
        <v>19</v>
      </c>
      <c r="F214" s="204" t="s">
        <v>1865</v>
      </c>
      <c r="G214" s="202"/>
      <c r="H214" s="203" t="s">
        <v>19</v>
      </c>
      <c r="I214" s="205"/>
      <c r="J214" s="202"/>
      <c r="K214" s="202"/>
      <c r="L214" s="206"/>
      <c r="M214" s="207"/>
      <c r="N214" s="208"/>
      <c r="O214" s="208"/>
      <c r="P214" s="208"/>
      <c r="Q214" s="208"/>
      <c r="R214" s="208"/>
      <c r="S214" s="208"/>
      <c r="T214" s="209"/>
      <c r="AT214" s="210" t="s">
        <v>210</v>
      </c>
      <c r="AU214" s="210" t="s">
        <v>86</v>
      </c>
      <c r="AV214" s="13" t="s">
        <v>84</v>
      </c>
      <c r="AW214" s="13" t="s">
        <v>37</v>
      </c>
      <c r="AX214" s="13" t="s">
        <v>77</v>
      </c>
      <c r="AY214" s="210" t="s">
        <v>197</v>
      </c>
    </row>
    <row r="215" spans="1:65" s="14" customFormat="1" ht="11.25">
      <c r="B215" s="211"/>
      <c r="C215" s="212"/>
      <c r="D215" s="194" t="s">
        <v>210</v>
      </c>
      <c r="E215" s="213" t="s">
        <v>19</v>
      </c>
      <c r="F215" s="214" t="s">
        <v>1913</v>
      </c>
      <c r="G215" s="212"/>
      <c r="H215" s="215">
        <v>628</v>
      </c>
      <c r="I215" s="216"/>
      <c r="J215" s="212"/>
      <c r="K215" s="212"/>
      <c r="L215" s="217"/>
      <c r="M215" s="218"/>
      <c r="N215" s="219"/>
      <c r="O215" s="219"/>
      <c r="P215" s="219"/>
      <c r="Q215" s="219"/>
      <c r="R215" s="219"/>
      <c r="S215" s="219"/>
      <c r="T215" s="220"/>
      <c r="AT215" s="221" t="s">
        <v>210</v>
      </c>
      <c r="AU215" s="221" t="s">
        <v>86</v>
      </c>
      <c r="AV215" s="14" t="s">
        <v>86</v>
      </c>
      <c r="AW215" s="14" t="s">
        <v>37</v>
      </c>
      <c r="AX215" s="14" t="s">
        <v>84</v>
      </c>
      <c r="AY215" s="221" t="s">
        <v>197</v>
      </c>
    </row>
    <row r="216" spans="1:65" s="2" customFormat="1" ht="21.75" customHeight="1">
      <c r="A216" s="37"/>
      <c r="B216" s="38"/>
      <c r="C216" s="181" t="s">
        <v>337</v>
      </c>
      <c r="D216" s="181" t="s">
        <v>199</v>
      </c>
      <c r="E216" s="182" t="s">
        <v>1435</v>
      </c>
      <c r="F216" s="183" t="s">
        <v>1436</v>
      </c>
      <c r="G216" s="184" t="s">
        <v>259</v>
      </c>
      <c r="H216" s="185">
        <v>33.223999999999997</v>
      </c>
      <c r="I216" s="186"/>
      <c r="J216" s="187">
        <f>ROUND(I216*H216,2)</f>
        <v>0</v>
      </c>
      <c r="K216" s="183" t="s">
        <v>203</v>
      </c>
      <c r="L216" s="42"/>
      <c r="M216" s="188" t="s">
        <v>19</v>
      </c>
      <c r="N216" s="189" t="s">
        <v>48</v>
      </c>
      <c r="O216" s="67"/>
      <c r="P216" s="190">
        <f>O216*H216</f>
        <v>0</v>
      </c>
      <c r="Q216" s="190">
        <v>0</v>
      </c>
      <c r="R216" s="190">
        <f>Q216*H216</f>
        <v>0</v>
      </c>
      <c r="S216" s="190">
        <v>0</v>
      </c>
      <c r="T216" s="191">
        <f>S216*H216</f>
        <v>0</v>
      </c>
      <c r="U216" s="37"/>
      <c r="V216" s="37"/>
      <c r="W216" s="37"/>
      <c r="X216" s="37"/>
      <c r="Y216" s="37"/>
      <c r="Z216" s="37"/>
      <c r="AA216" s="37"/>
      <c r="AB216" s="37"/>
      <c r="AC216" s="37"/>
      <c r="AD216" s="37"/>
      <c r="AE216" s="37"/>
      <c r="AR216" s="192" t="s">
        <v>204</v>
      </c>
      <c r="AT216" s="192" t="s">
        <v>199</v>
      </c>
      <c r="AU216" s="192" t="s">
        <v>86</v>
      </c>
      <c r="AY216" s="20" t="s">
        <v>197</v>
      </c>
      <c r="BE216" s="193">
        <f>IF(N216="základní",J216,0)</f>
        <v>0</v>
      </c>
      <c r="BF216" s="193">
        <f>IF(N216="snížená",J216,0)</f>
        <v>0</v>
      </c>
      <c r="BG216" s="193">
        <f>IF(N216="zákl. přenesená",J216,0)</f>
        <v>0</v>
      </c>
      <c r="BH216" s="193">
        <f>IF(N216="sníž. přenesená",J216,0)</f>
        <v>0</v>
      </c>
      <c r="BI216" s="193">
        <f>IF(N216="nulová",J216,0)</f>
        <v>0</v>
      </c>
      <c r="BJ216" s="20" t="s">
        <v>84</v>
      </c>
      <c r="BK216" s="193">
        <f>ROUND(I216*H216,2)</f>
        <v>0</v>
      </c>
      <c r="BL216" s="20" t="s">
        <v>204</v>
      </c>
      <c r="BM216" s="192" t="s">
        <v>1933</v>
      </c>
    </row>
    <row r="217" spans="1:65" s="2" customFormat="1" ht="11.25">
      <c r="A217" s="37"/>
      <c r="B217" s="38"/>
      <c r="C217" s="39"/>
      <c r="D217" s="194" t="s">
        <v>206</v>
      </c>
      <c r="E217" s="39"/>
      <c r="F217" s="195" t="s">
        <v>1438</v>
      </c>
      <c r="G217" s="39"/>
      <c r="H217" s="39"/>
      <c r="I217" s="196"/>
      <c r="J217" s="39"/>
      <c r="K217" s="39"/>
      <c r="L217" s="42"/>
      <c r="M217" s="197"/>
      <c r="N217" s="198"/>
      <c r="O217" s="67"/>
      <c r="P217" s="67"/>
      <c r="Q217" s="67"/>
      <c r="R217" s="67"/>
      <c r="S217" s="67"/>
      <c r="T217" s="68"/>
      <c r="U217" s="37"/>
      <c r="V217" s="37"/>
      <c r="W217" s="37"/>
      <c r="X217" s="37"/>
      <c r="Y217" s="37"/>
      <c r="Z217" s="37"/>
      <c r="AA217" s="37"/>
      <c r="AB217" s="37"/>
      <c r="AC217" s="37"/>
      <c r="AD217" s="37"/>
      <c r="AE217" s="37"/>
      <c r="AT217" s="20" t="s">
        <v>206</v>
      </c>
      <c r="AU217" s="20" t="s">
        <v>86</v>
      </c>
    </row>
    <row r="218" spans="1:65" s="2" customFormat="1" ht="11.25">
      <c r="A218" s="37"/>
      <c r="B218" s="38"/>
      <c r="C218" s="39"/>
      <c r="D218" s="199" t="s">
        <v>208</v>
      </c>
      <c r="E218" s="39"/>
      <c r="F218" s="200" t="s">
        <v>1439</v>
      </c>
      <c r="G218" s="39"/>
      <c r="H218" s="39"/>
      <c r="I218" s="196"/>
      <c r="J218" s="39"/>
      <c r="K218" s="39"/>
      <c r="L218" s="42"/>
      <c r="M218" s="197"/>
      <c r="N218" s="198"/>
      <c r="O218" s="67"/>
      <c r="P218" s="67"/>
      <c r="Q218" s="67"/>
      <c r="R218" s="67"/>
      <c r="S218" s="67"/>
      <c r="T218" s="68"/>
      <c r="U218" s="37"/>
      <c r="V218" s="37"/>
      <c r="W218" s="37"/>
      <c r="X218" s="37"/>
      <c r="Y218" s="37"/>
      <c r="Z218" s="37"/>
      <c r="AA218" s="37"/>
      <c r="AB218" s="37"/>
      <c r="AC218" s="37"/>
      <c r="AD218" s="37"/>
      <c r="AE218" s="37"/>
      <c r="AT218" s="20" t="s">
        <v>208</v>
      </c>
      <c r="AU218" s="20" t="s">
        <v>86</v>
      </c>
    </row>
    <row r="219" spans="1:65" s="13" customFormat="1" ht="11.25">
      <c r="B219" s="201"/>
      <c r="C219" s="202"/>
      <c r="D219" s="194" t="s">
        <v>210</v>
      </c>
      <c r="E219" s="203" t="s">
        <v>19</v>
      </c>
      <c r="F219" s="204" t="s">
        <v>1934</v>
      </c>
      <c r="G219" s="202"/>
      <c r="H219" s="203" t="s">
        <v>19</v>
      </c>
      <c r="I219" s="205"/>
      <c r="J219" s="202"/>
      <c r="K219" s="202"/>
      <c r="L219" s="206"/>
      <c r="M219" s="207"/>
      <c r="N219" s="208"/>
      <c r="O219" s="208"/>
      <c r="P219" s="208"/>
      <c r="Q219" s="208"/>
      <c r="R219" s="208"/>
      <c r="S219" s="208"/>
      <c r="T219" s="209"/>
      <c r="AT219" s="210" t="s">
        <v>210</v>
      </c>
      <c r="AU219" s="210" t="s">
        <v>86</v>
      </c>
      <c r="AV219" s="13" t="s">
        <v>84</v>
      </c>
      <c r="AW219" s="13" t="s">
        <v>37</v>
      </c>
      <c r="AX219" s="13" t="s">
        <v>77</v>
      </c>
      <c r="AY219" s="210" t="s">
        <v>197</v>
      </c>
    </row>
    <row r="220" spans="1:65" s="13" customFormat="1" ht="11.25">
      <c r="B220" s="201"/>
      <c r="C220" s="202"/>
      <c r="D220" s="194" t="s">
        <v>210</v>
      </c>
      <c r="E220" s="203" t="s">
        <v>19</v>
      </c>
      <c r="F220" s="204" t="s">
        <v>1935</v>
      </c>
      <c r="G220" s="202"/>
      <c r="H220" s="203" t="s">
        <v>19</v>
      </c>
      <c r="I220" s="205"/>
      <c r="J220" s="202"/>
      <c r="K220" s="202"/>
      <c r="L220" s="206"/>
      <c r="M220" s="207"/>
      <c r="N220" s="208"/>
      <c r="O220" s="208"/>
      <c r="P220" s="208"/>
      <c r="Q220" s="208"/>
      <c r="R220" s="208"/>
      <c r="S220" s="208"/>
      <c r="T220" s="209"/>
      <c r="AT220" s="210" t="s">
        <v>210</v>
      </c>
      <c r="AU220" s="210" t="s">
        <v>86</v>
      </c>
      <c r="AV220" s="13" t="s">
        <v>84</v>
      </c>
      <c r="AW220" s="13" t="s">
        <v>37</v>
      </c>
      <c r="AX220" s="13" t="s">
        <v>77</v>
      </c>
      <c r="AY220" s="210" t="s">
        <v>197</v>
      </c>
    </row>
    <row r="221" spans="1:65" s="14" customFormat="1" ht="11.25">
      <c r="B221" s="211"/>
      <c r="C221" s="212"/>
      <c r="D221" s="194" t="s">
        <v>210</v>
      </c>
      <c r="E221" s="213" t="s">
        <v>19</v>
      </c>
      <c r="F221" s="214" t="s">
        <v>1936</v>
      </c>
      <c r="G221" s="212"/>
      <c r="H221" s="215">
        <v>1.8240000000000001</v>
      </c>
      <c r="I221" s="216"/>
      <c r="J221" s="212"/>
      <c r="K221" s="212"/>
      <c r="L221" s="217"/>
      <c r="M221" s="218"/>
      <c r="N221" s="219"/>
      <c r="O221" s="219"/>
      <c r="P221" s="219"/>
      <c r="Q221" s="219"/>
      <c r="R221" s="219"/>
      <c r="S221" s="219"/>
      <c r="T221" s="220"/>
      <c r="AT221" s="221" t="s">
        <v>210</v>
      </c>
      <c r="AU221" s="221" t="s">
        <v>86</v>
      </c>
      <c r="AV221" s="14" t="s">
        <v>86</v>
      </c>
      <c r="AW221" s="14" t="s">
        <v>37</v>
      </c>
      <c r="AX221" s="14" t="s">
        <v>77</v>
      </c>
      <c r="AY221" s="221" t="s">
        <v>197</v>
      </c>
    </row>
    <row r="222" spans="1:65" s="13" customFormat="1" ht="11.25">
      <c r="B222" s="201"/>
      <c r="C222" s="202"/>
      <c r="D222" s="194" t="s">
        <v>210</v>
      </c>
      <c r="E222" s="203" t="s">
        <v>19</v>
      </c>
      <c r="F222" s="204" t="s">
        <v>1937</v>
      </c>
      <c r="G222" s="202"/>
      <c r="H222" s="203" t="s">
        <v>19</v>
      </c>
      <c r="I222" s="205"/>
      <c r="J222" s="202"/>
      <c r="K222" s="202"/>
      <c r="L222" s="206"/>
      <c r="M222" s="207"/>
      <c r="N222" s="208"/>
      <c r="O222" s="208"/>
      <c r="P222" s="208"/>
      <c r="Q222" s="208"/>
      <c r="R222" s="208"/>
      <c r="S222" s="208"/>
      <c r="T222" s="209"/>
      <c r="AT222" s="210" t="s">
        <v>210</v>
      </c>
      <c r="AU222" s="210" t="s">
        <v>86</v>
      </c>
      <c r="AV222" s="13" t="s">
        <v>84</v>
      </c>
      <c r="AW222" s="13" t="s">
        <v>37</v>
      </c>
      <c r="AX222" s="13" t="s">
        <v>77</v>
      </c>
      <c r="AY222" s="210" t="s">
        <v>197</v>
      </c>
    </row>
    <row r="223" spans="1:65" s="14" customFormat="1" ht="11.25">
      <c r="B223" s="211"/>
      <c r="C223" s="212"/>
      <c r="D223" s="194" t="s">
        <v>210</v>
      </c>
      <c r="E223" s="213" t="s">
        <v>19</v>
      </c>
      <c r="F223" s="214" t="s">
        <v>1938</v>
      </c>
      <c r="G223" s="212"/>
      <c r="H223" s="215">
        <v>31.4</v>
      </c>
      <c r="I223" s="216"/>
      <c r="J223" s="212"/>
      <c r="K223" s="212"/>
      <c r="L223" s="217"/>
      <c r="M223" s="218"/>
      <c r="N223" s="219"/>
      <c r="O223" s="219"/>
      <c r="P223" s="219"/>
      <c r="Q223" s="219"/>
      <c r="R223" s="219"/>
      <c r="S223" s="219"/>
      <c r="T223" s="220"/>
      <c r="AT223" s="221" t="s">
        <v>210</v>
      </c>
      <c r="AU223" s="221" t="s">
        <v>86</v>
      </c>
      <c r="AV223" s="14" t="s">
        <v>86</v>
      </c>
      <c r="AW223" s="14" t="s">
        <v>37</v>
      </c>
      <c r="AX223" s="14" t="s">
        <v>77</v>
      </c>
      <c r="AY223" s="221" t="s">
        <v>197</v>
      </c>
    </row>
    <row r="224" spans="1:65" s="15" customFormat="1" ht="11.25">
      <c r="B224" s="223"/>
      <c r="C224" s="224"/>
      <c r="D224" s="194" t="s">
        <v>210</v>
      </c>
      <c r="E224" s="225" t="s">
        <v>19</v>
      </c>
      <c r="F224" s="226" t="s">
        <v>295</v>
      </c>
      <c r="G224" s="224"/>
      <c r="H224" s="227">
        <v>33.223999999999997</v>
      </c>
      <c r="I224" s="228"/>
      <c r="J224" s="224"/>
      <c r="K224" s="224"/>
      <c r="L224" s="229"/>
      <c r="M224" s="230"/>
      <c r="N224" s="231"/>
      <c r="O224" s="231"/>
      <c r="P224" s="231"/>
      <c r="Q224" s="231"/>
      <c r="R224" s="231"/>
      <c r="S224" s="231"/>
      <c r="T224" s="232"/>
      <c r="AT224" s="233" t="s">
        <v>210</v>
      </c>
      <c r="AU224" s="233" t="s">
        <v>86</v>
      </c>
      <c r="AV224" s="15" t="s">
        <v>204</v>
      </c>
      <c r="AW224" s="15" t="s">
        <v>37</v>
      </c>
      <c r="AX224" s="15" t="s">
        <v>84</v>
      </c>
      <c r="AY224" s="233" t="s">
        <v>197</v>
      </c>
    </row>
    <row r="225" spans="1:65" s="2" customFormat="1" ht="24.2" customHeight="1">
      <c r="A225" s="37"/>
      <c r="B225" s="38"/>
      <c r="C225" s="181" t="s">
        <v>347</v>
      </c>
      <c r="D225" s="181" t="s">
        <v>199</v>
      </c>
      <c r="E225" s="182" t="s">
        <v>1440</v>
      </c>
      <c r="F225" s="183" t="s">
        <v>1441</v>
      </c>
      <c r="G225" s="184" t="s">
        <v>259</v>
      </c>
      <c r="H225" s="185">
        <v>132.89599999999999</v>
      </c>
      <c r="I225" s="186"/>
      <c r="J225" s="187">
        <f>ROUND(I225*H225,2)</f>
        <v>0</v>
      </c>
      <c r="K225" s="183" t="s">
        <v>203</v>
      </c>
      <c r="L225" s="42"/>
      <c r="M225" s="188" t="s">
        <v>19</v>
      </c>
      <c r="N225" s="189" t="s">
        <v>48</v>
      </c>
      <c r="O225" s="67"/>
      <c r="P225" s="190">
        <f>O225*H225</f>
        <v>0</v>
      </c>
      <c r="Q225" s="190">
        <v>0</v>
      </c>
      <c r="R225" s="190">
        <f>Q225*H225</f>
        <v>0</v>
      </c>
      <c r="S225" s="190">
        <v>0</v>
      </c>
      <c r="T225" s="191">
        <f>S225*H225</f>
        <v>0</v>
      </c>
      <c r="U225" s="37"/>
      <c r="V225" s="37"/>
      <c r="W225" s="37"/>
      <c r="X225" s="37"/>
      <c r="Y225" s="37"/>
      <c r="Z225" s="37"/>
      <c r="AA225" s="37"/>
      <c r="AB225" s="37"/>
      <c r="AC225" s="37"/>
      <c r="AD225" s="37"/>
      <c r="AE225" s="37"/>
      <c r="AR225" s="192" t="s">
        <v>204</v>
      </c>
      <c r="AT225" s="192" t="s">
        <v>199</v>
      </c>
      <c r="AU225" s="192" t="s">
        <v>86</v>
      </c>
      <c r="AY225" s="20" t="s">
        <v>197</v>
      </c>
      <c r="BE225" s="193">
        <f>IF(N225="základní",J225,0)</f>
        <v>0</v>
      </c>
      <c r="BF225" s="193">
        <f>IF(N225="snížená",J225,0)</f>
        <v>0</v>
      </c>
      <c r="BG225" s="193">
        <f>IF(N225="zákl. přenesená",J225,0)</f>
        <v>0</v>
      </c>
      <c r="BH225" s="193">
        <f>IF(N225="sníž. přenesená",J225,0)</f>
        <v>0</v>
      </c>
      <c r="BI225" s="193">
        <f>IF(N225="nulová",J225,0)</f>
        <v>0</v>
      </c>
      <c r="BJ225" s="20" t="s">
        <v>84</v>
      </c>
      <c r="BK225" s="193">
        <f>ROUND(I225*H225,2)</f>
        <v>0</v>
      </c>
      <c r="BL225" s="20" t="s">
        <v>204</v>
      </c>
      <c r="BM225" s="192" t="s">
        <v>1939</v>
      </c>
    </row>
    <row r="226" spans="1:65" s="2" customFormat="1" ht="19.5">
      <c r="A226" s="37"/>
      <c r="B226" s="38"/>
      <c r="C226" s="39"/>
      <c r="D226" s="194" t="s">
        <v>206</v>
      </c>
      <c r="E226" s="39"/>
      <c r="F226" s="195" t="s">
        <v>1443</v>
      </c>
      <c r="G226" s="39"/>
      <c r="H226" s="39"/>
      <c r="I226" s="196"/>
      <c r="J226" s="39"/>
      <c r="K226" s="39"/>
      <c r="L226" s="42"/>
      <c r="M226" s="197"/>
      <c r="N226" s="198"/>
      <c r="O226" s="67"/>
      <c r="P226" s="67"/>
      <c r="Q226" s="67"/>
      <c r="R226" s="67"/>
      <c r="S226" s="67"/>
      <c r="T226" s="68"/>
      <c r="U226" s="37"/>
      <c r="V226" s="37"/>
      <c r="W226" s="37"/>
      <c r="X226" s="37"/>
      <c r="Y226" s="37"/>
      <c r="Z226" s="37"/>
      <c r="AA226" s="37"/>
      <c r="AB226" s="37"/>
      <c r="AC226" s="37"/>
      <c r="AD226" s="37"/>
      <c r="AE226" s="37"/>
      <c r="AT226" s="20" t="s">
        <v>206</v>
      </c>
      <c r="AU226" s="20" t="s">
        <v>86</v>
      </c>
    </row>
    <row r="227" spans="1:65" s="2" customFormat="1" ht="11.25">
      <c r="A227" s="37"/>
      <c r="B227" s="38"/>
      <c r="C227" s="39"/>
      <c r="D227" s="199" t="s">
        <v>208</v>
      </c>
      <c r="E227" s="39"/>
      <c r="F227" s="200" t="s">
        <v>1444</v>
      </c>
      <c r="G227" s="39"/>
      <c r="H227" s="39"/>
      <c r="I227" s="196"/>
      <c r="J227" s="39"/>
      <c r="K227" s="39"/>
      <c r="L227" s="42"/>
      <c r="M227" s="197"/>
      <c r="N227" s="198"/>
      <c r="O227" s="67"/>
      <c r="P227" s="67"/>
      <c r="Q227" s="67"/>
      <c r="R227" s="67"/>
      <c r="S227" s="67"/>
      <c r="T227" s="68"/>
      <c r="U227" s="37"/>
      <c r="V227" s="37"/>
      <c r="W227" s="37"/>
      <c r="X227" s="37"/>
      <c r="Y227" s="37"/>
      <c r="Z227" s="37"/>
      <c r="AA227" s="37"/>
      <c r="AB227" s="37"/>
      <c r="AC227" s="37"/>
      <c r="AD227" s="37"/>
      <c r="AE227" s="37"/>
      <c r="AT227" s="20" t="s">
        <v>208</v>
      </c>
      <c r="AU227" s="20" t="s">
        <v>86</v>
      </c>
    </row>
    <row r="228" spans="1:65" s="13" customFormat="1" ht="11.25">
      <c r="B228" s="201"/>
      <c r="C228" s="202"/>
      <c r="D228" s="194" t="s">
        <v>210</v>
      </c>
      <c r="E228" s="203" t="s">
        <v>19</v>
      </c>
      <c r="F228" s="204" t="s">
        <v>1445</v>
      </c>
      <c r="G228" s="202"/>
      <c r="H228" s="203" t="s">
        <v>19</v>
      </c>
      <c r="I228" s="205"/>
      <c r="J228" s="202"/>
      <c r="K228" s="202"/>
      <c r="L228" s="206"/>
      <c r="M228" s="207"/>
      <c r="N228" s="208"/>
      <c r="O228" s="208"/>
      <c r="P228" s="208"/>
      <c r="Q228" s="208"/>
      <c r="R228" s="208"/>
      <c r="S228" s="208"/>
      <c r="T228" s="209"/>
      <c r="AT228" s="210" t="s">
        <v>210</v>
      </c>
      <c r="AU228" s="210" t="s">
        <v>86</v>
      </c>
      <c r="AV228" s="13" t="s">
        <v>84</v>
      </c>
      <c r="AW228" s="13" t="s">
        <v>37</v>
      </c>
      <c r="AX228" s="13" t="s">
        <v>77</v>
      </c>
      <c r="AY228" s="210" t="s">
        <v>197</v>
      </c>
    </row>
    <row r="229" spans="1:65" s="13" customFormat="1" ht="11.25">
      <c r="B229" s="201"/>
      <c r="C229" s="202"/>
      <c r="D229" s="194" t="s">
        <v>210</v>
      </c>
      <c r="E229" s="203" t="s">
        <v>19</v>
      </c>
      <c r="F229" s="204" t="s">
        <v>918</v>
      </c>
      <c r="G229" s="202"/>
      <c r="H229" s="203" t="s">
        <v>19</v>
      </c>
      <c r="I229" s="205"/>
      <c r="J229" s="202"/>
      <c r="K229" s="202"/>
      <c r="L229" s="206"/>
      <c r="M229" s="207"/>
      <c r="N229" s="208"/>
      <c r="O229" s="208"/>
      <c r="P229" s="208"/>
      <c r="Q229" s="208"/>
      <c r="R229" s="208"/>
      <c r="S229" s="208"/>
      <c r="T229" s="209"/>
      <c r="AT229" s="210" t="s">
        <v>210</v>
      </c>
      <c r="AU229" s="210" t="s">
        <v>86</v>
      </c>
      <c r="AV229" s="13" t="s">
        <v>84</v>
      </c>
      <c r="AW229" s="13" t="s">
        <v>37</v>
      </c>
      <c r="AX229" s="13" t="s">
        <v>77</v>
      </c>
      <c r="AY229" s="210" t="s">
        <v>197</v>
      </c>
    </row>
    <row r="230" spans="1:65" s="14" customFormat="1" ht="11.25">
      <c r="B230" s="211"/>
      <c r="C230" s="212"/>
      <c r="D230" s="194" t="s">
        <v>210</v>
      </c>
      <c r="E230" s="213" t="s">
        <v>19</v>
      </c>
      <c r="F230" s="214" t="s">
        <v>1940</v>
      </c>
      <c r="G230" s="212"/>
      <c r="H230" s="215">
        <v>132.89599999999999</v>
      </c>
      <c r="I230" s="216"/>
      <c r="J230" s="212"/>
      <c r="K230" s="212"/>
      <c r="L230" s="217"/>
      <c r="M230" s="218"/>
      <c r="N230" s="219"/>
      <c r="O230" s="219"/>
      <c r="P230" s="219"/>
      <c r="Q230" s="219"/>
      <c r="R230" s="219"/>
      <c r="S230" s="219"/>
      <c r="T230" s="220"/>
      <c r="AT230" s="221" t="s">
        <v>210</v>
      </c>
      <c r="AU230" s="221" t="s">
        <v>86</v>
      </c>
      <c r="AV230" s="14" t="s">
        <v>86</v>
      </c>
      <c r="AW230" s="14" t="s">
        <v>37</v>
      </c>
      <c r="AX230" s="14" t="s">
        <v>84</v>
      </c>
      <c r="AY230" s="221" t="s">
        <v>197</v>
      </c>
    </row>
    <row r="231" spans="1:65" s="2" customFormat="1" ht="21.75" customHeight="1">
      <c r="A231" s="37"/>
      <c r="B231" s="38"/>
      <c r="C231" s="181" t="s">
        <v>356</v>
      </c>
      <c r="D231" s="181" t="s">
        <v>199</v>
      </c>
      <c r="E231" s="182" t="s">
        <v>882</v>
      </c>
      <c r="F231" s="183" t="s">
        <v>883</v>
      </c>
      <c r="G231" s="184" t="s">
        <v>884</v>
      </c>
      <c r="H231" s="185">
        <v>2</v>
      </c>
      <c r="I231" s="186"/>
      <c r="J231" s="187">
        <f>ROUND(I231*H231,2)</f>
        <v>0</v>
      </c>
      <c r="K231" s="183" t="s">
        <v>469</v>
      </c>
      <c r="L231" s="42"/>
      <c r="M231" s="188" t="s">
        <v>19</v>
      </c>
      <c r="N231" s="189" t="s">
        <v>48</v>
      </c>
      <c r="O231" s="67"/>
      <c r="P231" s="190">
        <f>O231*H231</f>
        <v>0</v>
      </c>
      <c r="Q231" s="190">
        <v>0</v>
      </c>
      <c r="R231" s="190">
        <f>Q231*H231</f>
        <v>0</v>
      </c>
      <c r="S231" s="190">
        <v>0</v>
      </c>
      <c r="T231" s="191">
        <f>S231*H231</f>
        <v>0</v>
      </c>
      <c r="U231" s="37"/>
      <c r="V231" s="37"/>
      <c r="W231" s="37"/>
      <c r="X231" s="37"/>
      <c r="Y231" s="37"/>
      <c r="Z231" s="37"/>
      <c r="AA231" s="37"/>
      <c r="AB231" s="37"/>
      <c r="AC231" s="37"/>
      <c r="AD231" s="37"/>
      <c r="AE231" s="37"/>
      <c r="AR231" s="192" t="s">
        <v>204</v>
      </c>
      <c r="AT231" s="192" t="s">
        <v>199</v>
      </c>
      <c r="AU231" s="192" t="s">
        <v>86</v>
      </c>
      <c r="AY231" s="20" t="s">
        <v>197</v>
      </c>
      <c r="BE231" s="193">
        <f>IF(N231="základní",J231,0)</f>
        <v>0</v>
      </c>
      <c r="BF231" s="193">
        <f>IF(N231="snížená",J231,0)</f>
        <v>0</v>
      </c>
      <c r="BG231" s="193">
        <f>IF(N231="zákl. přenesená",J231,0)</f>
        <v>0</v>
      </c>
      <c r="BH231" s="193">
        <f>IF(N231="sníž. přenesená",J231,0)</f>
        <v>0</v>
      </c>
      <c r="BI231" s="193">
        <f>IF(N231="nulová",J231,0)</f>
        <v>0</v>
      </c>
      <c r="BJ231" s="20" t="s">
        <v>84</v>
      </c>
      <c r="BK231" s="193">
        <f>ROUND(I231*H231,2)</f>
        <v>0</v>
      </c>
      <c r="BL231" s="20" t="s">
        <v>204</v>
      </c>
      <c r="BM231" s="192" t="s">
        <v>1941</v>
      </c>
    </row>
    <row r="232" spans="1:65" s="2" customFormat="1" ht="11.25">
      <c r="A232" s="37"/>
      <c r="B232" s="38"/>
      <c r="C232" s="39"/>
      <c r="D232" s="194" t="s">
        <v>206</v>
      </c>
      <c r="E232" s="39"/>
      <c r="F232" s="195" t="s">
        <v>883</v>
      </c>
      <c r="G232" s="39"/>
      <c r="H232" s="39"/>
      <c r="I232" s="196"/>
      <c r="J232" s="39"/>
      <c r="K232" s="39"/>
      <c r="L232" s="42"/>
      <c r="M232" s="197"/>
      <c r="N232" s="198"/>
      <c r="O232" s="67"/>
      <c r="P232" s="67"/>
      <c r="Q232" s="67"/>
      <c r="R232" s="67"/>
      <c r="S232" s="67"/>
      <c r="T232" s="68"/>
      <c r="U232" s="37"/>
      <c r="V232" s="37"/>
      <c r="W232" s="37"/>
      <c r="X232" s="37"/>
      <c r="Y232" s="37"/>
      <c r="Z232" s="37"/>
      <c r="AA232" s="37"/>
      <c r="AB232" s="37"/>
      <c r="AC232" s="37"/>
      <c r="AD232" s="37"/>
      <c r="AE232" s="37"/>
      <c r="AT232" s="20" t="s">
        <v>206</v>
      </c>
      <c r="AU232" s="20" t="s">
        <v>86</v>
      </c>
    </row>
    <row r="233" spans="1:65" s="13" customFormat="1" ht="33.75">
      <c r="B233" s="201"/>
      <c r="C233" s="202"/>
      <c r="D233" s="194" t="s">
        <v>210</v>
      </c>
      <c r="E233" s="203" t="s">
        <v>19</v>
      </c>
      <c r="F233" s="204" t="s">
        <v>1942</v>
      </c>
      <c r="G233" s="202"/>
      <c r="H233" s="203" t="s">
        <v>19</v>
      </c>
      <c r="I233" s="205"/>
      <c r="J233" s="202"/>
      <c r="K233" s="202"/>
      <c r="L233" s="206"/>
      <c r="M233" s="207"/>
      <c r="N233" s="208"/>
      <c r="O233" s="208"/>
      <c r="P233" s="208"/>
      <c r="Q233" s="208"/>
      <c r="R233" s="208"/>
      <c r="S233" s="208"/>
      <c r="T233" s="209"/>
      <c r="AT233" s="210" t="s">
        <v>210</v>
      </c>
      <c r="AU233" s="210" t="s">
        <v>86</v>
      </c>
      <c r="AV233" s="13" t="s">
        <v>84</v>
      </c>
      <c r="AW233" s="13" t="s">
        <v>37</v>
      </c>
      <c r="AX233" s="13" t="s">
        <v>77</v>
      </c>
      <c r="AY233" s="210" t="s">
        <v>197</v>
      </c>
    </row>
    <row r="234" spans="1:65" s="13" customFormat="1" ht="22.5">
      <c r="B234" s="201"/>
      <c r="C234" s="202"/>
      <c r="D234" s="194" t="s">
        <v>210</v>
      </c>
      <c r="E234" s="203" t="s">
        <v>19</v>
      </c>
      <c r="F234" s="204" t="s">
        <v>1864</v>
      </c>
      <c r="G234" s="202"/>
      <c r="H234" s="203" t="s">
        <v>19</v>
      </c>
      <c r="I234" s="205"/>
      <c r="J234" s="202"/>
      <c r="K234" s="202"/>
      <c r="L234" s="206"/>
      <c r="M234" s="207"/>
      <c r="N234" s="208"/>
      <c r="O234" s="208"/>
      <c r="P234" s="208"/>
      <c r="Q234" s="208"/>
      <c r="R234" s="208"/>
      <c r="S234" s="208"/>
      <c r="T234" s="209"/>
      <c r="AT234" s="210" t="s">
        <v>210</v>
      </c>
      <c r="AU234" s="210" t="s">
        <v>86</v>
      </c>
      <c r="AV234" s="13" t="s">
        <v>84</v>
      </c>
      <c r="AW234" s="13" t="s">
        <v>37</v>
      </c>
      <c r="AX234" s="13" t="s">
        <v>77</v>
      </c>
      <c r="AY234" s="210" t="s">
        <v>197</v>
      </c>
    </row>
    <row r="235" spans="1:65" s="13" customFormat="1" ht="22.5">
      <c r="B235" s="201"/>
      <c r="C235" s="202"/>
      <c r="D235" s="194" t="s">
        <v>210</v>
      </c>
      <c r="E235" s="203" t="s">
        <v>19</v>
      </c>
      <c r="F235" s="204" t="s">
        <v>1943</v>
      </c>
      <c r="G235" s="202"/>
      <c r="H235" s="203" t="s">
        <v>19</v>
      </c>
      <c r="I235" s="205"/>
      <c r="J235" s="202"/>
      <c r="K235" s="202"/>
      <c r="L235" s="206"/>
      <c r="M235" s="207"/>
      <c r="N235" s="208"/>
      <c r="O235" s="208"/>
      <c r="P235" s="208"/>
      <c r="Q235" s="208"/>
      <c r="R235" s="208"/>
      <c r="S235" s="208"/>
      <c r="T235" s="209"/>
      <c r="AT235" s="210" t="s">
        <v>210</v>
      </c>
      <c r="AU235" s="210" t="s">
        <v>86</v>
      </c>
      <c r="AV235" s="13" t="s">
        <v>84</v>
      </c>
      <c r="AW235" s="13" t="s">
        <v>37</v>
      </c>
      <c r="AX235" s="13" t="s">
        <v>77</v>
      </c>
      <c r="AY235" s="210" t="s">
        <v>197</v>
      </c>
    </row>
    <row r="236" spans="1:65" s="14" customFormat="1" ht="11.25">
      <c r="B236" s="211"/>
      <c r="C236" s="212"/>
      <c r="D236" s="194" t="s">
        <v>210</v>
      </c>
      <c r="E236" s="213" t="s">
        <v>19</v>
      </c>
      <c r="F236" s="214" t="s">
        <v>86</v>
      </c>
      <c r="G236" s="212"/>
      <c r="H236" s="215">
        <v>2</v>
      </c>
      <c r="I236" s="216"/>
      <c r="J236" s="212"/>
      <c r="K236" s="212"/>
      <c r="L236" s="217"/>
      <c r="M236" s="218"/>
      <c r="N236" s="219"/>
      <c r="O236" s="219"/>
      <c r="P236" s="219"/>
      <c r="Q236" s="219"/>
      <c r="R236" s="219"/>
      <c r="S236" s="219"/>
      <c r="T236" s="220"/>
      <c r="AT236" s="221" t="s">
        <v>210</v>
      </c>
      <c r="AU236" s="221" t="s">
        <v>86</v>
      </c>
      <c r="AV236" s="14" t="s">
        <v>86</v>
      </c>
      <c r="AW236" s="14" t="s">
        <v>37</v>
      </c>
      <c r="AX236" s="14" t="s">
        <v>84</v>
      </c>
      <c r="AY236" s="221" t="s">
        <v>197</v>
      </c>
    </row>
    <row r="237" spans="1:65" s="2" customFormat="1" ht="24.2" customHeight="1">
      <c r="A237" s="37"/>
      <c r="B237" s="38"/>
      <c r="C237" s="181" t="s">
        <v>362</v>
      </c>
      <c r="D237" s="181" t="s">
        <v>199</v>
      </c>
      <c r="E237" s="182" t="s">
        <v>887</v>
      </c>
      <c r="F237" s="183" t="s">
        <v>888</v>
      </c>
      <c r="G237" s="184" t="s">
        <v>323</v>
      </c>
      <c r="H237" s="185">
        <v>2.915</v>
      </c>
      <c r="I237" s="186"/>
      <c r="J237" s="187">
        <f>ROUND(I237*H237,2)</f>
        <v>0</v>
      </c>
      <c r="K237" s="183" t="s">
        <v>469</v>
      </c>
      <c r="L237" s="42"/>
      <c r="M237" s="188" t="s">
        <v>19</v>
      </c>
      <c r="N237" s="189" t="s">
        <v>48</v>
      </c>
      <c r="O237" s="67"/>
      <c r="P237" s="190">
        <f>O237*H237</f>
        <v>0</v>
      </c>
      <c r="Q237" s="190">
        <v>0</v>
      </c>
      <c r="R237" s="190">
        <f>Q237*H237</f>
        <v>0</v>
      </c>
      <c r="S237" s="190">
        <v>0</v>
      </c>
      <c r="T237" s="191">
        <f>S237*H237</f>
        <v>0</v>
      </c>
      <c r="U237" s="37"/>
      <c r="V237" s="37"/>
      <c r="W237" s="37"/>
      <c r="X237" s="37"/>
      <c r="Y237" s="37"/>
      <c r="Z237" s="37"/>
      <c r="AA237" s="37"/>
      <c r="AB237" s="37"/>
      <c r="AC237" s="37"/>
      <c r="AD237" s="37"/>
      <c r="AE237" s="37"/>
      <c r="AR237" s="192" t="s">
        <v>204</v>
      </c>
      <c r="AT237" s="192" t="s">
        <v>199</v>
      </c>
      <c r="AU237" s="192" t="s">
        <v>86</v>
      </c>
      <c r="AY237" s="20" t="s">
        <v>197</v>
      </c>
      <c r="BE237" s="193">
        <f>IF(N237="základní",J237,0)</f>
        <v>0</v>
      </c>
      <c r="BF237" s="193">
        <f>IF(N237="snížená",J237,0)</f>
        <v>0</v>
      </c>
      <c r="BG237" s="193">
        <f>IF(N237="zákl. přenesená",J237,0)</f>
        <v>0</v>
      </c>
      <c r="BH237" s="193">
        <f>IF(N237="sníž. přenesená",J237,0)</f>
        <v>0</v>
      </c>
      <c r="BI237" s="193">
        <f>IF(N237="nulová",J237,0)</f>
        <v>0</v>
      </c>
      <c r="BJ237" s="20" t="s">
        <v>84</v>
      </c>
      <c r="BK237" s="193">
        <f>ROUND(I237*H237,2)</f>
        <v>0</v>
      </c>
      <c r="BL237" s="20" t="s">
        <v>204</v>
      </c>
      <c r="BM237" s="192" t="s">
        <v>1944</v>
      </c>
    </row>
    <row r="238" spans="1:65" s="2" customFormat="1" ht="19.5">
      <c r="A238" s="37"/>
      <c r="B238" s="38"/>
      <c r="C238" s="39"/>
      <c r="D238" s="194" t="s">
        <v>206</v>
      </c>
      <c r="E238" s="39"/>
      <c r="F238" s="195" t="s">
        <v>888</v>
      </c>
      <c r="G238" s="39"/>
      <c r="H238" s="39"/>
      <c r="I238" s="196"/>
      <c r="J238" s="39"/>
      <c r="K238" s="39"/>
      <c r="L238" s="42"/>
      <c r="M238" s="197"/>
      <c r="N238" s="198"/>
      <c r="O238" s="67"/>
      <c r="P238" s="67"/>
      <c r="Q238" s="67"/>
      <c r="R238" s="67"/>
      <c r="S238" s="67"/>
      <c r="T238" s="68"/>
      <c r="U238" s="37"/>
      <c r="V238" s="37"/>
      <c r="W238" s="37"/>
      <c r="X238" s="37"/>
      <c r="Y238" s="37"/>
      <c r="Z238" s="37"/>
      <c r="AA238" s="37"/>
      <c r="AB238" s="37"/>
      <c r="AC238" s="37"/>
      <c r="AD238" s="37"/>
      <c r="AE238" s="37"/>
      <c r="AT238" s="20" t="s">
        <v>206</v>
      </c>
      <c r="AU238" s="20" t="s">
        <v>86</v>
      </c>
    </row>
    <row r="239" spans="1:65" s="13" customFormat="1" ht="33.75">
      <c r="B239" s="201"/>
      <c r="C239" s="202"/>
      <c r="D239" s="194" t="s">
        <v>210</v>
      </c>
      <c r="E239" s="203" t="s">
        <v>19</v>
      </c>
      <c r="F239" s="204" t="s">
        <v>1945</v>
      </c>
      <c r="G239" s="202"/>
      <c r="H239" s="203" t="s">
        <v>19</v>
      </c>
      <c r="I239" s="205"/>
      <c r="J239" s="202"/>
      <c r="K239" s="202"/>
      <c r="L239" s="206"/>
      <c r="M239" s="207"/>
      <c r="N239" s="208"/>
      <c r="O239" s="208"/>
      <c r="P239" s="208"/>
      <c r="Q239" s="208"/>
      <c r="R239" s="208"/>
      <c r="S239" s="208"/>
      <c r="T239" s="209"/>
      <c r="AT239" s="210" t="s">
        <v>210</v>
      </c>
      <c r="AU239" s="210" t="s">
        <v>86</v>
      </c>
      <c r="AV239" s="13" t="s">
        <v>84</v>
      </c>
      <c r="AW239" s="13" t="s">
        <v>37</v>
      </c>
      <c r="AX239" s="13" t="s">
        <v>77</v>
      </c>
      <c r="AY239" s="210" t="s">
        <v>197</v>
      </c>
    </row>
    <row r="240" spans="1:65" s="13" customFormat="1" ht="11.25">
      <c r="B240" s="201"/>
      <c r="C240" s="202"/>
      <c r="D240" s="194" t="s">
        <v>210</v>
      </c>
      <c r="E240" s="203" t="s">
        <v>19</v>
      </c>
      <c r="F240" s="204" t="s">
        <v>1946</v>
      </c>
      <c r="G240" s="202"/>
      <c r="H240" s="203" t="s">
        <v>19</v>
      </c>
      <c r="I240" s="205"/>
      <c r="J240" s="202"/>
      <c r="K240" s="202"/>
      <c r="L240" s="206"/>
      <c r="M240" s="207"/>
      <c r="N240" s="208"/>
      <c r="O240" s="208"/>
      <c r="P240" s="208"/>
      <c r="Q240" s="208"/>
      <c r="R240" s="208"/>
      <c r="S240" s="208"/>
      <c r="T240" s="209"/>
      <c r="AT240" s="210" t="s">
        <v>210</v>
      </c>
      <c r="AU240" s="210" t="s">
        <v>86</v>
      </c>
      <c r="AV240" s="13" t="s">
        <v>84</v>
      </c>
      <c r="AW240" s="13" t="s">
        <v>37</v>
      </c>
      <c r="AX240" s="13" t="s">
        <v>77</v>
      </c>
      <c r="AY240" s="210" t="s">
        <v>197</v>
      </c>
    </row>
    <row r="241" spans="2:51" s="13" customFormat="1" ht="22.5">
      <c r="B241" s="201"/>
      <c r="C241" s="202"/>
      <c r="D241" s="194" t="s">
        <v>210</v>
      </c>
      <c r="E241" s="203" t="s">
        <v>19</v>
      </c>
      <c r="F241" s="204" t="s">
        <v>1947</v>
      </c>
      <c r="G241" s="202"/>
      <c r="H241" s="203" t="s">
        <v>19</v>
      </c>
      <c r="I241" s="205"/>
      <c r="J241" s="202"/>
      <c r="K241" s="202"/>
      <c r="L241" s="206"/>
      <c r="M241" s="207"/>
      <c r="N241" s="208"/>
      <c r="O241" s="208"/>
      <c r="P241" s="208"/>
      <c r="Q241" s="208"/>
      <c r="R241" s="208"/>
      <c r="S241" s="208"/>
      <c r="T241" s="209"/>
      <c r="AT241" s="210" t="s">
        <v>210</v>
      </c>
      <c r="AU241" s="210" t="s">
        <v>86</v>
      </c>
      <c r="AV241" s="13" t="s">
        <v>84</v>
      </c>
      <c r="AW241" s="13" t="s">
        <v>37</v>
      </c>
      <c r="AX241" s="13" t="s">
        <v>77</v>
      </c>
      <c r="AY241" s="210" t="s">
        <v>197</v>
      </c>
    </row>
    <row r="242" spans="2:51" s="13" customFormat="1" ht="11.25">
      <c r="B242" s="201"/>
      <c r="C242" s="202"/>
      <c r="D242" s="194" t="s">
        <v>210</v>
      </c>
      <c r="E242" s="203" t="s">
        <v>19</v>
      </c>
      <c r="F242" s="204" t="s">
        <v>1948</v>
      </c>
      <c r="G242" s="202"/>
      <c r="H242" s="203" t="s">
        <v>19</v>
      </c>
      <c r="I242" s="205"/>
      <c r="J242" s="202"/>
      <c r="K242" s="202"/>
      <c r="L242" s="206"/>
      <c r="M242" s="207"/>
      <c r="N242" s="208"/>
      <c r="O242" s="208"/>
      <c r="P242" s="208"/>
      <c r="Q242" s="208"/>
      <c r="R242" s="208"/>
      <c r="S242" s="208"/>
      <c r="T242" s="209"/>
      <c r="AT242" s="210" t="s">
        <v>210</v>
      </c>
      <c r="AU242" s="210" t="s">
        <v>86</v>
      </c>
      <c r="AV242" s="13" t="s">
        <v>84</v>
      </c>
      <c r="AW242" s="13" t="s">
        <v>37</v>
      </c>
      <c r="AX242" s="13" t="s">
        <v>77</v>
      </c>
      <c r="AY242" s="210" t="s">
        <v>197</v>
      </c>
    </row>
    <row r="243" spans="2:51" s="14" customFormat="1" ht="11.25">
      <c r="B243" s="211"/>
      <c r="C243" s="212"/>
      <c r="D243" s="194" t="s">
        <v>210</v>
      </c>
      <c r="E243" s="213" t="s">
        <v>19</v>
      </c>
      <c r="F243" s="214" t="s">
        <v>1949</v>
      </c>
      <c r="G243" s="212"/>
      <c r="H243" s="215">
        <v>0</v>
      </c>
      <c r="I243" s="216"/>
      <c r="J243" s="212"/>
      <c r="K243" s="212"/>
      <c r="L243" s="217"/>
      <c r="M243" s="218"/>
      <c r="N243" s="219"/>
      <c r="O243" s="219"/>
      <c r="P243" s="219"/>
      <c r="Q243" s="219"/>
      <c r="R243" s="219"/>
      <c r="S243" s="219"/>
      <c r="T243" s="220"/>
      <c r="AT243" s="221" t="s">
        <v>210</v>
      </c>
      <c r="AU243" s="221" t="s">
        <v>86</v>
      </c>
      <c r="AV243" s="14" t="s">
        <v>86</v>
      </c>
      <c r="AW243" s="14" t="s">
        <v>37</v>
      </c>
      <c r="AX243" s="14" t="s">
        <v>77</v>
      </c>
      <c r="AY243" s="221" t="s">
        <v>197</v>
      </c>
    </row>
    <row r="244" spans="2:51" s="16" customFormat="1" ht="11.25">
      <c r="B244" s="251"/>
      <c r="C244" s="252"/>
      <c r="D244" s="194" t="s">
        <v>210</v>
      </c>
      <c r="E244" s="253" t="s">
        <v>19</v>
      </c>
      <c r="F244" s="254" t="s">
        <v>661</v>
      </c>
      <c r="G244" s="252"/>
      <c r="H244" s="255">
        <v>0</v>
      </c>
      <c r="I244" s="256"/>
      <c r="J244" s="252"/>
      <c r="K244" s="252"/>
      <c r="L244" s="257"/>
      <c r="M244" s="258"/>
      <c r="N244" s="259"/>
      <c r="O244" s="259"/>
      <c r="P244" s="259"/>
      <c r="Q244" s="259"/>
      <c r="R244" s="259"/>
      <c r="S244" s="259"/>
      <c r="T244" s="260"/>
      <c r="AT244" s="261" t="s">
        <v>210</v>
      </c>
      <c r="AU244" s="261" t="s">
        <v>86</v>
      </c>
      <c r="AV244" s="16" t="s">
        <v>151</v>
      </c>
      <c r="AW244" s="16" t="s">
        <v>37</v>
      </c>
      <c r="AX244" s="16" t="s">
        <v>77</v>
      </c>
      <c r="AY244" s="261" t="s">
        <v>197</v>
      </c>
    </row>
    <row r="245" spans="2:51" s="13" customFormat="1" ht="22.5">
      <c r="B245" s="201"/>
      <c r="C245" s="202"/>
      <c r="D245" s="194" t="s">
        <v>210</v>
      </c>
      <c r="E245" s="203" t="s">
        <v>19</v>
      </c>
      <c r="F245" s="204" t="s">
        <v>1950</v>
      </c>
      <c r="G245" s="202"/>
      <c r="H245" s="203" t="s">
        <v>19</v>
      </c>
      <c r="I245" s="205"/>
      <c r="J245" s="202"/>
      <c r="K245" s="202"/>
      <c r="L245" s="206"/>
      <c r="M245" s="207"/>
      <c r="N245" s="208"/>
      <c r="O245" s="208"/>
      <c r="P245" s="208"/>
      <c r="Q245" s="208"/>
      <c r="R245" s="208"/>
      <c r="S245" s="208"/>
      <c r="T245" s="209"/>
      <c r="AT245" s="210" t="s">
        <v>210</v>
      </c>
      <c r="AU245" s="210" t="s">
        <v>86</v>
      </c>
      <c r="AV245" s="13" t="s">
        <v>84</v>
      </c>
      <c r="AW245" s="13" t="s">
        <v>37</v>
      </c>
      <c r="AX245" s="13" t="s">
        <v>77</v>
      </c>
      <c r="AY245" s="210" t="s">
        <v>197</v>
      </c>
    </row>
    <row r="246" spans="2:51" s="13" customFormat="1" ht="22.5">
      <c r="B246" s="201"/>
      <c r="C246" s="202"/>
      <c r="D246" s="194" t="s">
        <v>210</v>
      </c>
      <c r="E246" s="203" t="s">
        <v>19</v>
      </c>
      <c r="F246" s="204" t="s">
        <v>1951</v>
      </c>
      <c r="G246" s="202"/>
      <c r="H246" s="203" t="s">
        <v>19</v>
      </c>
      <c r="I246" s="205"/>
      <c r="J246" s="202"/>
      <c r="K246" s="202"/>
      <c r="L246" s="206"/>
      <c r="M246" s="207"/>
      <c r="N246" s="208"/>
      <c r="O246" s="208"/>
      <c r="P246" s="208"/>
      <c r="Q246" s="208"/>
      <c r="R246" s="208"/>
      <c r="S246" s="208"/>
      <c r="T246" s="209"/>
      <c r="AT246" s="210" t="s">
        <v>210</v>
      </c>
      <c r="AU246" s="210" t="s">
        <v>86</v>
      </c>
      <c r="AV246" s="13" t="s">
        <v>84</v>
      </c>
      <c r="AW246" s="13" t="s">
        <v>37</v>
      </c>
      <c r="AX246" s="13" t="s">
        <v>77</v>
      </c>
      <c r="AY246" s="210" t="s">
        <v>197</v>
      </c>
    </row>
    <row r="247" spans="2:51" s="14" customFormat="1" ht="11.25">
      <c r="B247" s="211"/>
      <c r="C247" s="212"/>
      <c r="D247" s="194" t="s">
        <v>210</v>
      </c>
      <c r="E247" s="213" t="s">
        <v>19</v>
      </c>
      <c r="F247" s="214" t="s">
        <v>1952</v>
      </c>
      <c r="G247" s="212"/>
      <c r="H247" s="215">
        <v>1.099</v>
      </c>
      <c r="I247" s="216"/>
      <c r="J247" s="212"/>
      <c r="K247" s="212"/>
      <c r="L247" s="217"/>
      <c r="M247" s="218"/>
      <c r="N247" s="219"/>
      <c r="O247" s="219"/>
      <c r="P247" s="219"/>
      <c r="Q247" s="219"/>
      <c r="R247" s="219"/>
      <c r="S247" s="219"/>
      <c r="T247" s="220"/>
      <c r="AT247" s="221" t="s">
        <v>210</v>
      </c>
      <c r="AU247" s="221" t="s">
        <v>86</v>
      </c>
      <c r="AV247" s="14" t="s">
        <v>86</v>
      </c>
      <c r="AW247" s="14" t="s">
        <v>37</v>
      </c>
      <c r="AX247" s="14" t="s">
        <v>77</v>
      </c>
      <c r="AY247" s="221" t="s">
        <v>197</v>
      </c>
    </row>
    <row r="248" spans="2:51" s="13" customFormat="1" ht="22.5">
      <c r="B248" s="201"/>
      <c r="C248" s="202"/>
      <c r="D248" s="194" t="s">
        <v>210</v>
      </c>
      <c r="E248" s="203" t="s">
        <v>19</v>
      </c>
      <c r="F248" s="204" t="s">
        <v>1953</v>
      </c>
      <c r="G248" s="202"/>
      <c r="H248" s="203" t="s">
        <v>19</v>
      </c>
      <c r="I248" s="205"/>
      <c r="J248" s="202"/>
      <c r="K248" s="202"/>
      <c r="L248" s="206"/>
      <c r="M248" s="207"/>
      <c r="N248" s="208"/>
      <c r="O248" s="208"/>
      <c r="P248" s="208"/>
      <c r="Q248" s="208"/>
      <c r="R248" s="208"/>
      <c r="S248" s="208"/>
      <c r="T248" s="209"/>
      <c r="AT248" s="210" t="s">
        <v>210</v>
      </c>
      <c r="AU248" s="210" t="s">
        <v>86</v>
      </c>
      <c r="AV248" s="13" t="s">
        <v>84</v>
      </c>
      <c r="AW248" s="13" t="s">
        <v>37</v>
      </c>
      <c r="AX248" s="13" t="s">
        <v>77</v>
      </c>
      <c r="AY248" s="210" t="s">
        <v>197</v>
      </c>
    </row>
    <row r="249" spans="2:51" s="14" customFormat="1" ht="11.25">
      <c r="B249" s="211"/>
      <c r="C249" s="212"/>
      <c r="D249" s="194" t="s">
        <v>210</v>
      </c>
      <c r="E249" s="213" t="s">
        <v>19</v>
      </c>
      <c r="F249" s="214" t="s">
        <v>1954</v>
      </c>
      <c r="G249" s="212"/>
      <c r="H249" s="215">
        <v>0.188</v>
      </c>
      <c r="I249" s="216"/>
      <c r="J249" s="212"/>
      <c r="K249" s="212"/>
      <c r="L249" s="217"/>
      <c r="M249" s="218"/>
      <c r="N249" s="219"/>
      <c r="O249" s="219"/>
      <c r="P249" s="219"/>
      <c r="Q249" s="219"/>
      <c r="R249" s="219"/>
      <c r="S249" s="219"/>
      <c r="T249" s="220"/>
      <c r="AT249" s="221" t="s">
        <v>210</v>
      </c>
      <c r="AU249" s="221" t="s">
        <v>86</v>
      </c>
      <c r="AV249" s="14" t="s">
        <v>86</v>
      </c>
      <c r="AW249" s="14" t="s">
        <v>37</v>
      </c>
      <c r="AX249" s="14" t="s">
        <v>77</v>
      </c>
      <c r="AY249" s="221" t="s">
        <v>197</v>
      </c>
    </row>
    <row r="250" spans="2:51" s="13" customFormat="1" ht="22.5">
      <c r="B250" s="201"/>
      <c r="C250" s="202"/>
      <c r="D250" s="194" t="s">
        <v>210</v>
      </c>
      <c r="E250" s="203" t="s">
        <v>19</v>
      </c>
      <c r="F250" s="204" t="s">
        <v>1955</v>
      </c>
      <c r="G250" s="202"/>
      <c r="H250" s="203" t="s">
        <v>19</v>
      </c>
      <c r="I250" s="205"/>
      <c r="J250" s="202"/>
      <c r="K250" s="202"/>
      <c r="L250" s="206"/>
      <c r="M250" s="207"/>
      <c r="N250" s="208"/>
      <c r="O250" s="208"/>
      <c r="P250" s="208"/>
      <c r="Q250" s="208"/>
      <c r="R250" s="208"/>
      <c r="S250" s="208"/>
      <c r="T250" s="209"/>
      <c r="AT250" s="210" t="s">
        <v>210</v>
      </c>
      <c r="AU250" s="210" t="s">
        <v>86</v>
      </c>
      <c r="AV250" s="13" t="s">
        <v>84</v>
      </c>
      <c r="AW250" s="13" t="s">
        <v>37</v>
      </c>
      <c r="AX250" s="13" t="s">
        <v>77</v>
      </c>
      <c r="AY250" s="210" t="s">
        <v>197</v>
      </c>
    </row>
    <row r="251" spans="2:51" s="14" customFormat="1" ht="11.25">
      <c r="B251" s="211"/>
      <c r="C251" s="212"/>
      <c r="D251" s="194" t="s">
        <v>210</v>
      </c>
      <c r="E251" s="213" t="s">
        <v>19</v>
      </c>
      <c r="F251" s="214" t="s">
        <v>1954</v>
      </c>
      <c r="G251" s="212"/>
      <c r="H251" s="215">
        <v>0.188</v>
      </c>
      <c r="I251" s="216"/>
      <c r="J251" s="212"/>
      <c r="K251" s="212"/>
      <c r="L251" s="217"/>
      <c r="M251" s="218"/>
      <c r="N251" s="219"/>
      <c r="O251" s="219"/>
      <c r="P251" s="219"/>
      <c r="Q251" s="219"/>
      <c r="R251" s="219"/>
      <c r="S251" s="219"/>
      <c r="T251" s="220"/>
      <c r="AT251" s="221" t="s">
        <v>210</v>
      </c>
      <c r="AU251" s="221" t="s">
        <v>86</v>
      </c>
      <c r="AV251" s="14" t="s">
        <v>86</v>
      </c>
      <c r="AW251" s="14" t="s">
        <v>37</v>
      </c>
      <c r="AX251" s="14" t="s">
        <v>77</v>
      </c>
      <c r="AY251" s="221" t="s">
        <v>197</v>
      </c>
    </row>
    <row r="252" spans="2:51" s="13" customFormat="1" ht="11.25">
      <c r="B252" s="201"/>
      <c r="C252" s="202"/>
      <c r="D252" s="194" t="s">
        <v>210</v>
      </c>
      <c r="E252" s="203" t="s">
        <v>19</v>
      </c>
      <c r="F252" s="204" t="s">
        <v>1956</v>
      </c>
      <c r="G252" s="202"/>
      <c r="H252" s="203" t="s">
        <v>19</v>
      </c>
      <c r="I252" s="205"/>
      <c r="J252" s="202"/>
      <c r="K252" s="202"/>
      <c r="L252" s="206"/>
      <c r="M252" s="207"/>
      <c r="N252" s="208"/>
      <c r="O252" s="208"/>
      <c r="P252" s="208"/>
      <c r="Q252" s="208"/>
      <c r="R252" s="208"/>
      <c r="S252" s="208"/>
      <c r="T252" s="209"/>
      <c r="AT252" s="210" t="s">
        <v>210</v>
      </c>
      <c r="AU252" s="210" t="s">
        <v>86</v>
      </c>
      <c r="AV252" s="13" t="s">
        <v>84</v>
      </c>
      <c r="AW252" s="13" t="s">
        <v>37</v>
      </c>
      <c r="AX252" s="13" t="s">
        <v>77</v>
      </c>
      <c r="AY252" s="210" t="s">
        <v>197</v>
      </c>
    </row>
    <row r="253" spans="2:51" s="14" customFormat="1" ht="11.25">
      <c r="B253" s="211"/>
      <c r="C253" s="212"/>
      <c r="D253" s="194" t="s">
        <v>210</v>
      </c>
      <c r="E253" s="213" t="s">
        <v>19</v>
      </c>
      <c r="F253" s="214" t="s">
        <v>1957</v>
      </c>
      <c r="G253" s="212"/>
      <c r="H253" s="215">
        <v>2.8000000000000001E-2</v>
      </c>
      <c r="I253" s="216"/>
      <c r="J253" s="212"/>
      <c r="K253" s="212"/>
      <c r="L253" s="217"/>
      <c r="M253" s="218"/>
      <c r="N253" s="219"/>
      <c r="O253" s="219"/>
      <c r="P253" s="219"/>
      <c r="Q253" s="219"/>
      <c r="R253" s="219"/>
      <c r="S253" s="219"/>
      <c r="T253" s="220"/>
      <c r="AT253" s="221" t="s">
        <v>210</v>
      </c>
      <c r="AU253" s="221" t="s">
        <v>86</v>
      </c>
      <c r="AV253" s="14" t="s">
        <v>86</v>
      </c>
      <c r="AW253" s="14" t="s">
        <v>37</v>
      </c>
      <c r="AX253" s="14" t="s">
        <v>77</v>
      </c>
      <c r="AY253" s="221" t="s">
        <v>197</v>
      </c>
    </row>
    <row r="254" spans="2:51" s="16" customFormat="1" ht="11.25">
      <c r="B254" s="251"/>
      <c r="C254" s="252"/>
      <c r="D254" s="194" t="s">
        <v>210</v>
      </c>
      <c r="E254" s="253" t="s">
        <v>19</v>
      </c>
      <c r="F254" s="254" t="s">
        <v>661</v>
      </c>
      <c r="G254" s="252"/>
      <c r="H254" s="255">
        <v>1.5029999999999999</v>
      </c>
      <c r="I254" s="256"/>
      <c r="J254" s="252"/>
      <c r="K254" s="252"/>
      <c r="L254" s="257"/>
      <c r="M254" s="258"/>
      <c r="N254" s="259"/>
      <c r="O254" s="259"/>
      <c r="P254" s="259"/>
      <c r="Q254" s="259"/>
      <c r="R254" s="259"/>
      <c r="S254" s="259"/>
      <c r="T254" s="260"/>
      <c r="AT254" s="261" t="s">
        <v>210</v>
      </c>
      <c r="AU254" s="261" t="s">
        <v>86</v>
      </c>
      <c r="AV254" s="16" t="s">
        <v>151</v>
      </c>
      <c r="AW254" s="16" t="s">
        <v>37</v>
      </c>
      <c r="AX254" s="16" t="s">
        <v>77</v>
      </c>
      <c r="AY254" s="261" t="s">
        <v>197</v>
      </c>
    </row>
    <row r="255" spans="2:51" s="13" customFormat="1" ht="22.5">
      <c r="B255" s="201"/>
      <c r="C255" s="202"/>
      <c r="D255" s="194" t="s">
        <v>210</v>
      </c>
      <c r="E255" s="203" t="s">
        <v>19</v>
      </c>
      <c r="F255" s="204" t="s">
        <v>1958</v>
      </c>
      <c r="G255" s="202"/>
      <c r="H255" s="203" t="s">
        <v>19</v>
      </c>
      <c r="I255" s="205"/>
      <c r="J255" s="202"/>
      <c r="K255" s="202"/>
      <c r="L255" s="206"/>
      <c r="M255" s="207"/>
      <c r="N255" s="208"/>
      <c r="O255" s="208"/>
      <c r="P255" s="208"/>
      <c r="Q255" s="208"/>
      <c r="R255" s="208"/>
      <c r="S255" s="208"/>
      <c r="T255" s="209"/>
      <c r="AT255" s="210" t="s">
        <v>210</v>
      </c>
      <c r="AU255" s="210" t="s">
        <v>86</v>
      </c>
      <c r="AV255" s="13" t="s">
        <v>84</v>
      </c>
      <c r="AW255" s="13" t="s">
        <v>37</v>
      </c>
      <c r="AX255" s="13" t="s">
        <v>77</v>
      </c>
      <c r="AY255" s="210" t="s">
        <v>197</v>
      </c>
    </row>
    <row r="256" spans="2:51" s="14" customFormat="1" ht="11.25">
      <c r="B256" s="211"/>
      <c r="C256" s="212"/>
      <c r="D256" s="194" t="s">
        <v>210</v>
      </c>
      <c r="E256" s="213" t="s">
        <v>19</v>
      </c>
      <c r="F256" s="214" t="s">
        <v>1959</v>
      </c>
      <c r="G256" s="212"/>
      <c r="H256" s="215">
        <v>6.3E-2</v>
      </c>
      <c r="I256" s="216"/>
      <c r="J256" s="212"/>
      <c r="K256" s="212"/>
      <c r="L256" s="217"/>
      <c r="M256" s="218"/>
      <c r="N256" s="219"/>
      <c r="O256" s="219"/>
      <c r="P256" s="219"/>
      <c r="Q256" s="219"/>
      <c r="R256" s="219"/>
      <c r="S256" s="219"/>
      <c r="T256" s="220"/>
      <c r="AT256" s="221" t="s">
        <v>210</v>
      </c>
      <c r="AU256" s="221" t="s">
        <v>86</v>
      </c>
      <c r="AV256" s="14" t="s">
        <v>86</v>
      </c>
      <c r="AW256" s="14" t="s">
        <v>37</v>
      </c>
      <c r="AX256" s="14" t="s">
        <v>77</v>
      </c>
      <c r="AY256" s="221" t="s">
        <v>197</v>
      </c>
    </row>
    <row r="257" spans="1:65" s="16" customFormat="1" ht="11.25">
      <c r="B257" s="251"/>
      <c r="C257" s="252"/>
      <c r="D257" s="194" t="s">
        <v>210</v>
      </c>
      <c r="E257" s="253" t="s">
        <v>19</v>
      </c>
      <c r="F257" s="254" t="s">
        <v>661</v>
      </c>
      <c r="G257" s="252"/>
      <c r="H257" s="255">
        <v>6.3E-2</v>
      </c>
      <c r="I257" s="256"/>
      <c r="J257" s="252"/>
      <c r="K257" s="252"/>
      <c r="L257" s="257"/>
      <c r="M257" s="258"/>
      <c r="N257" s="259"/>
      <c r="O257" s="259"/>
      <c r="P257" s="259"/>
      <c r="Q257" s="259"/>
      <c r="R257" s="259"/>
      <c r="S257" s="259"/>
      <c r="T257" s="260"/>
      <c r="AT257" s="261" t="s">
        <v>210</v>
      </c>
      <c r="AU257" s="261" t="s">
        <v>86</v>
      </c>
      <c r="AV257" s="16" t="s">
        <v>151</v>
      </c>
      <c r="AW257" s="16" t="s">
        <v>37</v>
      </c>
      <c r="AX257" s="16" t="s">
        <v>77</v>
      </c>
      <c r="AY257" s="261" t="s">
        <v>197</v>
      </c>
    </row>
    <row r="258" spans="1:65" s="13" customFormat="1" ht="11.25">
      <c r="B258" s="201"/>
      <c r="C258" s="202"/>
      <c r="D258" s="194" t="s">
        <v>210</v>
      </c>
      <c r="E258" s="203" t="s">
        <v>19</v>
      </c>
      <c r="F258" s="204" t="s">
        <v>1960</v>
      </c>
      <c r="G258" s="202"/>
      <c r="H258" s="203" t="s">
        <v>19</v>
      </c>
      <c r="I258" s="205"/>
      <c r="J258" s="202"/>
      <c r="K258" s="202"/>
      <c r="L258" s="206"/>
      <c r="M258" s="207"/>
      <c r="N258" s="208"/>
      <c r="O258" s="208"/>
      <c r="P258" s="208"/>
      <c r="Q258" s="208"/>
      <c r="R258" s="208"/>
      <c r="S258" s="208"/>
      <c r="T258" s="209"/>
      <c r="AT258" s="210" t="s">
        <v>210</v>
      </c>
      <c r="AU258" s="210" t="s">
        <v>86</v>
      </c>
      <c r="AV258" s="13" t="s">
        <v>84</v>
      </c>
      <c r="AW258" s="13" t="s">
        <v>37</v>
      </c>
      <c r="AX258" s="13" t="s">
        <v>77</v>
      </c>
      <c r="AY258" s="210" t="s">
        <v>197</v>
      </c>
    </row>
    <row r="259" spans="1:65" s="13" customFormat="1" ht="22.5">
      <c r="B259" s="201"/>
      <c r="C259" s="202"/>
      <c r="D259" s="194" t="s">
        <v>210</v>
      </c>
      <c r="E259" s="203" t="s">
        <v>19</v>
      </c>
      <c r="F259" s="204" t="s">
        <v>1961</v>
      </c>
      <c r="G259" s="202"/>
      <c r="H259" s="203" t="s">
        <v>19</v>
      </c>
      <c r="I259" s="205"/>
      <c r="J259" s="202"/>
      <c r="K259" s="202"/>
      <c r="L259" s="206"/>
      <c r="M259" s="207"/>
      <c r="N259" s="208"/>
      <c r="O259" s="208"/>
      <c r="P259" s="208"/>
      <c r="Q259" s="208"/>
      <c r="R259" s="208"/>
      <c r="S259" s="208"/>
      <c r="T259" s="209"/>
      <c r="AT259" s="210" t="s">
        <v>210</v>
      </c>
      <c r="AU259" s="210" t="s">
        <v>86</v>
      </c>
      <c r="AV259" s="13" t="s">
        <v>84</v>
      </c>
      <c r="AW259" s="13" t="s">
        <v>37</v>
      </c>
      <c r="AX259" s="13" t="s">
        <v>77</v>
      </c>
      <c r="AY259" s="210" t="s">
        <v>197</v>
      </c>
    </row>
    <row r="260" spans="1:65" s="14" customFormat="1" ht="11.25">
      <c r="B260" s="211"/>
      <c r="C260" s="212"/>
      <c r="D260" s="194" t="s">
        <v>210</v>
      </c>
      <c r="E260" s="213" t="s">
        <v>19</v>
      </c>
      <c r="F260" s="214" t="s">
        <v>1962</v>
      </c>
      <c r="G260" s="212"/>
      <c r="H260" s="215">
        <v>1.349</v>
      </c>
      <c r="I260" s="216"/>
      <c r="J260" s="212"/>
      <c r="K260" s="212"/>
      <c r="L260" s="217"/>
      <c r="M260" s="218"/>
      <c r="N260" s="219"/>
      <c r="O260" s="219"/>
      <c r="P260" s="219"/>
      <c r="Q260" s="219"/>
      <c r="R260" s="219"/>
      <c r="S260" s="219"/>
      <c r="T260" s="220"/>
      <c r="AT260" s="221" t="s">
        <v>210</v>
      </c>
      <c r="AU260" s="221" t="s">
        <v>86</v>
      </c>
      <c r="AV260" s="14" t="s">
        <v>86</v>
      </c>
      <c r="AW260" s="14" t="s">
        <v>37</v>
      </c>
      <c r="AX260" s="14" t="s">
        <v>77</v>
      </c>
      <c r="AY260" s="221" t="s">
        <v>197</v>
      </c>
    </row>
    <row r="261" spans="1:65" s="15" customFormat="1" ht="11.25">
      <c r="B261" s="223"/>
      <c r="C261" s="224"/>
      <c r="D261" s="194" t="s">
        <v>210</v>
      </c>
      <c r="E261" s="225" t="s">
        <v>19</v>
      </c>
      <c r="F261" s="226" t="s">
        <v>295</v>
      </c>
      <c r="G261" s="224"/>
      <c r="H261" s="227">
        <v>2.915</v>
      </c>
      <c r="I261" s="228"/>
      <c r="J261" s="224"/>
      <c r="K261" s="224"/>
      <c r="L261" s="229"/>
      <c r="M261" s="230"/>
      <c r="N261" s="231"/>
      <c r="O261" s="231"/>
      <c r="P261" s="231"/>
      <c r="Q261" s="231"/>
      <c r="R261" s="231"/>
      <c r="S261" s="231"/>
      <c r="T261" s="232"/>
      <c r="AT261" s="233" t="s">
        <v>210</v>
      </c>
      <c r="AU261" s="233" t="s">
        <v>86</v>
      </c>
      <c r="AV261" s="15" t="s">
        <v>204</v>
      </c>
      <c r="AW261" s="15" t="s">
        <v>37</v>
      </c>
      <c r="AX261" s="15" t="s">
        <v>84</v>
      </c>
      <c r="AY261" s="233" t="s">
        <v>197</v>
      </c>
    </row>
    <row r="262" spans="1:65" s="12" customFormat="1" ht="22.9" customHeight="1">
      <c r="B262" s="165"/>
      <c r="C262" s="166"/>
      <c r="D262" s="167" t="s">
        <v>76</v>
      </c>
      <c r="E262" s="179" t="s">
        <v>1963</v>
      </c>
      <c r="F262" s="179" t="s">
        <v>1964</v>
      </c>
      <c r="G262" s="166"/>
      <c r="H262" s="166"/>
      <c r="I262" s="169"/>
      <c r="J262" s="180">
        <f>BK262</f>
        <v>0</v>
      </c>
      <c r="K262" s="166"/>
      <c r="L262" s="171"/>
      <c r="M262" s="172"/>
      <c r="N262" s="173"/>
      <c r="O262" s="173"/>
      <c r="P262" s="174">
        <f>SUM(P263:P275)</f>
        <v>0</v>
      </c>
      <c r="Q262" s="173"/>
      <c r="R262" s="174">
        <f>SUM(R263:R275)</f>
        <v>2.8E-3</v>
      </c>
      <c r="S262" s="173"/>
      <c r="T262" s="175">
        <f>SUM(T263:T275)</f>
        <v>0</v>
      </c>
      <c r="AR262" s="176" t="s">
        <v>84</v>
      </c>
      <c r="AT262" s="177" t="s">
        <v>76</v>
      </c>
      <c r="AU262" s="177" t="s">
        <v>84</v>
      </c>
      <c r="AY262" s="176" t="s">
        <v>197</v>
      </c>
      <c r="BK262" s="178">
        <f>SUM(BK263:BK275)</f>
        <v>0</v>
      </c>
    </row>
    <row r="263" spans="1:65" s="2" customFormat="1" ht="24.2" customHeight="1">
      <c r="A263" s="37"/>
      <c r="B263" s="38"/>
      <c r="C263" s="181" t="s">
        <v>7</v>
      </c>
      <c r="D263" s="181" t="s">
        <v>199</v>
      </c>
      <c r="E263" s="182" t="s">
        <v>1965</v>
      </c>
      <c r="F263" s="183" t="s">
        <v>1966</v>
      </c>
      <c r="G263" s="184" t="s">
        <v>884</v>
      </c>
      <c r="H263" s="185">
        <v>4</v>
      </c>
      <c r="I263" s="186"/>
      <c r="J263" s="187">
        <f>ROUND(I263*H263,2)</f>
        <v>0</v>
      </c>
      <c r="K263" s="183" t="s">
        <v>469</v>
      </c>
      <c r="L263" s="42"/>
      <c r="M263" s="188" t="s">
        <v>19</v>
      </c>
      <c r="N263" s="189" t="s">
        <v>48</v>
      </c>
      <c r="O263" s="67"/>
      <c r="P263" s="190">
        <f>O263*H263</f>
        <v>0</v>
      </c>
      <c r="Q263" s="190">
        <v>0</v>
      </c>
      <c r="R263" s="190">
        <f>Q263*H263</f>
        <v>0</v>
      </c>
      <c r="S263" s="190">
        <v>0</v>
      </c>
      <c r="T263" s="191">
        <f>S263*H263</f>
        <v>0</v>
      </c>
      <c r="U263" s="37"/>
      <c r="V263" s="37"/>
      <c r="W263" s="37"/>
      <c r="X263" s="37"/>
      <c r="Y263" s="37"/>
      <c r="Z263" s="37"/>
      <c r="AA263" s="37"/>
      <c r="AB263" s="37"/>
      <c r="AC263" s="37"/>
      <c r="AD263" s="37"/>
      <c r="AE263" s="37"/>
      <c r="AR263" s="192" t="s">
        <v>204</v>
      </c>
      <c r="AT263" s="192" t="s">
        <v>199</v>
      </c>
      <c r="AU263" s="192" t="s">
        <v>86</v>
      </c>
      <c r="AY263" s="20" t="s">
        <v>197</v>
      </c>
      <c r="BE263" s="193">
        <f>IF(N263="základní",J263,0)</f>
        <v>0</v>
      </c>
      <c r="BF263" s="193">
        <f>IF(N263="snížená",J263,0)</f>
        <v>0</v>
      </c>
      <c r="BG263" s="193">
        <f>IF(N263="zákl. přenesená",J263,0)</f>
        <v>0</v>
      </c>
      <c r="BH263" s="193">
        <f>IF(N263="sníž. přenesená",J263,0)</f>
        <v>0</v>
      </c>
      <c r="BI263" s="193">
        <f>IF(N263="nulová",J263,0)</f>
        <v>0</v>
      </c>
      <c r="BJ263" s="20" t="s">
        <v>84</v>
      </c>
      <c r="BK263" s="193">
        <f>ROUND(I263*H263,2)</f>
        <v>0</v>
      </c>
      <c r="BL263" s="20" t="s">
        <v>204</v>
      </c>
      <c r="BM263" s="192" t="s">
        <v>1967</v>
      </c>
    </row>
    <row r="264" spans="1:65" s="2" customFormat="1" ht="19.5">
      <c r="A264" s="37"/>
      <c r="B264" s="38"/>
      <c r="C264" s="39"/>
      <c r="D264" s="194" t="s">
        <v>206</v>
      </c>
      <c r="E264" s="39"/>
      <c r="F264" s="195" t="s">
        <v>1966</v>
      </c>
      <c r="G264" s="39"/>
      <c r="H264" s="39"/>
      <c r="I264" s="196"/>
      <c r="J264" s="39"/>
      <c r="K264" s="39"/>
      <c r="L264" s="42"/>
      <c r="M264" s="197"/>
      <c r="N264" s="198"/>
      <c r="O264" s="67"/>
      <c r="P264" s="67"/>
      <c r="Q264" s="67"/>
      <c r="R264" s="67"/>
      <c r="S264" s="67"/>
      <c r="T264" s="68"/>
      <c r="U264" s="37"/>
      <c r="V264" s="37"/>
      <c r="W264" s="37"/>
      <c r="X264" s="37"/>
      <c r="Y264" s="37"/>
      <c r="Z264" s="37"/>
      <c r="AA264" s="37"/>
      <c r="AB264" s="37"/>
      <c r="AC264" s="37"/>
      <c r="AD264" s="37"/>
      <c r="AE264" s="37"/>
      <c r="AT264" s="20" t="s">
        <v>206</v>
      </c>
      <c r="AU264" s="20" t="s">
        <v>86</v>
      </c>
    </row>
    <row r="265" spans="1:65" s="13" customFormat="1" ht="22.5">
      <c r="B265" s="201"/>
      <c r="C265" s="202"/>
      <c r="D265" s="194" t="s">
        <v>210</v>
      </c>
      <c r="E265" s="203" t="s">
        <v>19</v>
      </c>
      <c r="F265" s="204" t="s">
        <v>1968</v>
      </c>
      <c r="G265" s="202"/>
      <c r="H265" s="203" t="s">
        <v>19</v>
      </c>
      <c r="I265" s="205"/>
      <c r="J265" s="202"/>
      <c r="K265" s="202"/>
      <c r="L265" s="206"/>
      <c r="M265" s="207"/>
      <c r="N265" s="208"/>
      <c r="O265" s="208"/>
      <c r="P265" s="208"/>
      <c r="Q265" s="208"/>
      <c r="R265" s="208"/>
      <c r="S265" s="208"/>
      <c r="T265" s="209"/>
      <c r="AT265" s="210" t="s">
        <v>210</v>
      </c>
      <c r="AU265" s="210" t="s">
        <v>86</v>
      </c>
      <c r="AV265" s="13" t="s">
        <v>84</v>
      </c>
      <c r="AW265" s="13" t="s">
        <v>37</v>
      </c>
      <c r="AX265" s="13" t="s">
        <v>77</v>
      </c>
      <c r="AY265" s="210" t="s">
        <v>197</v>
      </c>
    </row>
    <row r="266" spans="1:65" s="13" customFormat="1" ht="11.25">
      <c r="B266" s="201"/>
      <c r="C266" s="202"/>
      <c r="D266" s="194" t="s">
        <v>210</v>
      </c>
      <c r="E266" s="203" t="s">
        <v>19</v>
      </c>
      <c r="F266" s="204" t="s">
        <v>1770</v>
      </c>
      <c r="G266" s="202"/>
      <c r="H266" s="203" t="s">
        <v>19</v>
      </c>
      <c r="I266" s="205"/>
      <c r="J266" s="202"/>
      <c r="K266" s="202"/>
      <c r="L266" s="206"/>
      <c r="M266" s="207"/>
      <c r="N266" s="208"/>
      <c r="O266" s="208"/>
      <c r="P266" s="208"/>
      <c r="Q266" s="208"/>
      <c r="R266" s="208"/>
      <c r="S266" s="208"/>
      <c r="T266" s="209"/>
      <c r="AT266" s="210" t="s">
        <v>210</v>
      </c>
      <c r="AU266" s="210" t="s">
        <v>86</v>
      </c>
      <c r="AV266" s="13" t="s">
        <v>84</v>
      </c>
      <c r="AW266" s="13" t="s">
        <v>37</v>
      </c>
      <c r="AX266" s="13" t="s">
        <v>77</v>
      </c>
      <c r="AY266" s="210" t="s">
        <v>197</v>
      </c>
    </row>
    <row r="267" spans="1:65" s="14" customFormat="1" ht="11.25">
      <c r="B267" s="211"/>
      <c r="C267" s="212"/>
      <c r="D267" s="194" t="s">
        <v>210</v>
      </c>
      <c r="E267" s="213" t="s">
        <v>19</v>
      </c>
      <c r="F267" s="214" t="s">
        <v>1850</v>
      </c>
      <c r="G267" s="212"/>
      <c r="H267" s="215">
        <v>4</v>
      </c>
      <c r="I267" s="216"/>
      <c r="J267" s="212"/>
      <c r="K267" s="212"/>
      <c r="L267" s="217"/>
      <c r="M267" s="218"/>
      <c r="N267" s="219"/>
      <c r="O267" s="219"/>
      <c r="P267" s="219"/>
      <c r="Q267" s="219"/>
      <c r="R267" s="219"/>
      <c r="S267" s="219"/>
      <c r="T267" s="220"/>
      <c r="AT267" s="221" t="s">
        <v>210</v>
      </c>
      <c r="AU267" s="221" t="s">
        <v>86</v>
      </c>
      <c r="AV267" s="14" t="s">
        <v>86</v>
      </c>
      <c r="AW267" s="14" t="s">
        <v>37</v>
      </c>
      <c r="AX267" s="14" t="s">
        <v>84</v>
      </c>
      <c r="AY267" s="221" t="s">
        <v>197</v>
      </c>
    </row>
    <row r="268" spans="1:65" s="2" customFormat="1" ht="16.5" customHeight="1">
      <c r="A268" s="37"/>
      <c r="B268" s="38"/>
      <c r="C268" s="181" t="s">
        <v>373</v>
      </c>
      <c r="D268" s="181" t="s">
        <v>199</v>
      </c>
      <c r="E268" s="182" t="s">
        <v>1969</v>
      </c>
      <c r="F268" s="183" t="s">
        <v>1970</v>
      </c>
      <c r="G268" s="184" t="s">
        <v>884</v>
      </c>
      <c r="H268" s="185">
        <v>4</v>
      </c>
      <c r="I268" s="186"/>
      <c r="J268" s="187">
        <f>ROUND(I268*H268,2)</f>
        <v>0</v>
      </c>
      <c r="K268" s="183" t="s">
        <v>203</v>
      </c>
      <c r="L268" s="42"/>
      <c r="M268" s="188" t="s">
        <v>19</v>
      </c>
      <c r="N268" s="189" t="s">
        <v>48</v>
      </c>
      <c r="O268" s="67"/>
      <c r="P268" s="190">
        <f>O268*H268</f>
        <v>0</v>
      </c>
      <c r="Q268" s="190">
        <v>0</v>
      </c>
      <c r="R268" s="190">
        <f>Q268*H268</f>
        <v>0</v>
      </c>
      <c r="S268" s="190">
        <v>0</v>
      </c>
      <c r="T268" s="191">
        <f>S268*H268</f>
        <v>0</v>
      </c>
      <c r="U268" s="37"/>
      <c r="V268" s="37"/>
      <c r="W268" s="37"/>
      <c r="X268" s="37"/>
      <c r="Y268" s="37"/>
      <c r="Z268" s="37"/>
      <c r="AA268" s="37"/>
      <c r="AB268" s="37"/>
      <c r="AC268" s="37"/>
      <c r="AD268" s="37"/>
      <c r="AE268" s="37"/>
      <c r="AR268" s="192" t="s">
        <v>204</v>
      </c>
      <c r="AT268" s="192" t="s">
        <v>199</v>
      </c>
      <c r="AU268" s="192" t="s">
        <v>86</v>
      </c>
      <c r="AY268" s="20" t="s">
        <v>197</v>
      </c>
      <c r="BE268" s="193">
        <f>IF(N268="základní",J268,0)</f>
        <v>0</v>
      </c>
      <c r="BF268" s="193">
        <f>IF(N268="snížená",J268,0)</f>
        <v>0</v>
      </c>
      <c r="BG268" s="193">
        <f>IF(N268="zákl. přenesená",J268,0)</f>
        <v>0</v>
      </c>
      <c r="BH268" s="193">
        <f>IF(N268="sníž. přenesená",J268,0)</f>
        <v>0</v>
      </c>
      <c r="BI268" s="193">
        <f>IF(N268="nulová",J268,0)</f>
        <v>0</v>
      </c>
      <c r="BJ268" s="20" t="s">
        <v>84</v>
      </c>
      <c r="BK268" s="193">
        <f>ROUND(I268*H268,2)</f>
        <v>0</v>
      </c>
      <c r="BL268" s="20" t="s">
        <v>204</v>
      </c>
      <c r="BM268" s="192" t="s">
        <v>1971</v>
      </c>
    </row>
    <row r="269" spans="1:65" s="2" customFormat="1" ht="11.25">
      <c r="A269" s="37"/>
      <c r="B269" s="38"/>
      <c r="C269" s="39"/>
      <c r="D269" s="194" t="s">
        <v>206</v>
      </c>
      <c r="E269" s="39"/>
      <c r="F269" s="195" t="s">
        <v>1972</v>
      </c>
      <c r="G269" s="39"/>
      <c r="H269" s="39"/>
      <c r="I269" s="196"/>
      <c r="J269" s="39"/>
      <c r="K269" s="39"/>
      <c r="L269" s="42"/>
      <c r="M269" s="197"/>
      <c r="N269" s="198"/>
      <c r="O269" s="67"/>
      <c r="P269" s="67"/>
      <c r="Q269" s="67"/>
      <c r="R269" s="67"/>
      <c r="S269" s="67"/>
      <c r="T269" s="68"/>
      <c r="U269" s="37"/>
      <c r="V269" s="37"/>
      <c r="W269" s="37"/>
      <c r="X269" s="37"/>
      <c r="Y269" s="37"/>
      <c r="Z269" s="37"/>
      <c r="AA269" s="37"/>
      <c r="AB269" s="37"/>
      <c r="AC269" s="37"/>
      <c r="AD269" s="37"/>
      <c r="AE269" s="37"/>
      <c r="AT269" s="20" t="s">
        <v>206</v>
      </c>
      <c r="AU269" s="20" t="s">
        <v>86</v>
      </c>
    </row>
    <row r="270" spans="1:65" s="2" customFormat="1" ht="11.25">
      <c r="A270" s="37"/>
      <c r="B270" s="38"/>
      <c r="C270" s="39"/>
      <c r="D270" s="199" t="s">
        <v>208</v>
      </c>
      <c r="E270" s="39"/>
      <c r="F270" s="200" t="s">
        <v>1973</v>
      </c>
      <c r="G270" s="39"/>
      <c r="H270" s="39"/>
      <c r="I270" s="196"/>
      <c r="J270" s="39"/>
      <c r="K270" s="39"/>
      <c r="L270" s="42"/>
      <c r="M270" s="197"/>
      <c r="N270" s="198"/>
      <c r="O270" s="67"/>
      <c r="P270" s="67"/>
      <c r="Q270" s="67"/>
      <c r="R270" s="67"/>
      <c r="S270" s="67"/>
      <c r="T270" s="68"/>
      <c r="U270" s="37"/>
      <c r="V270" s="37"/>
      <c r="W270" s="37"/>
      <c r="X270" s="37"/>
      <c r="Y270" s="37"/>
      <c r="Z270" s="37"/>
      <c r="AA270" s="37"/>
      <c r="AB270" s="37"/>
      <c r="AC270" s="37"/>
      <c r="AD270" s="37"/>
      <c r="AE270" s="37"/>
      <c r="AT270" s="20" t="s">
        <v>208</v>
      </c>
      <c r="AU270" s="20" t="s">
        <v>86</v>
      </c>
    </row>
    <row r="271" spans="1:65" s="13" customFormat="1" ht="22.5">
      <c r="B271" s="201"/>
      <c r="C271" s="202"/>
      <c r="D271" s="194" t="s">
        <v>210</v>
      </c>
      <c r="E271" s="203" t="s">
        <v>19</v>
      </c>
      <c r="F271" s="204" t="s">
        <v>1974</v>
      </c>
      <c r="G271" s="202"/>
      <c r="H271" s="203" t="s">
        <v>19</v>
      </c>
      <c r="I271" s="205"/>
      <c r="J271" s="202"/>
      <c r="K271" s="202"/>
      <c r="L271" s="206"/>
      <c r="M271" s="207"/>
      <c r="N271" s="208"/>
      <c r="O271" s="208"/>
      <c r="P271" s="208"/>
      <c r="Q271" s="208"/>
      <c r="R271" s="208"/>
      <c r="S271" s="208"/>
      <c r="T271" s="209"/>
      <c r="AT271" s="210" t="s">
        <v>210</v>
      </c>
      <c r="AU271" s="210" t="s">
        <v>86</v>
      </c>
      <c r="AV271" s="13" t="s">
        <v>84</v>
      </c>
      <c r="AW271" s="13" t="s">
        <v>37</v>
      </c>
      <c r="AX271" s="13" t="s">
        <v>77</v>
      </c>
      <c r="AY271" s="210" t="s">
        <v>197</v>
      </c>
    </row>
    <row r="272" spans="1:65" s="13" customFormat="1" ht="11.25">
      <c r="B272" s="201"/>
      <c r="C272" s="202"/>
      <c r="D272" s="194" t="s">
        <v>210</v>
      </c>
      <c r="E272" s="203" t="s">
        <v>19</v>
      </c>
      <c r="F272" s="204" t="s">
        <v>1770</v>
      </c>
      <c r="G272" s="202"/>
      <c r="H272" s="203" t="s">
        <v>19</v>
      </c>
      <c r="I272" s="205"/>
      <c r="J272" s="202"/>
      <c r="K272" s="202"/>
      <c r="L272" s="206"/>
      <c r="M272" s="207"/>
      <c r="N272" s="208"/>
      <c r="O272" s="208"/>
      <c r="P272" s="208"/>
      <c r="Q272" s="208"/>
      <c r="R272" s="208"/>
      <c r="S272" s="208"/>
      <c r="T272" s="209"/>
      <c r="AT272" s="210" t="s">
        <v>210</v>
      </c>
      <c r="AU272" s="210" t="s">
        <v>86</v>
      </c>
      <c r="AV272" s="13" t="s">
        <v>84</v>
      </c>
      <c r="AW272" s="13" t="s">
        <v>37</v>
      </c>
      <c r="AX272" s="13" t="s">
        <v>77</v>
      </c>
      <c r="AY272" s="210" t="s">
        <v>197</v>
      </c>
    </row>
    <row r="273" spans="1:65" s="14" customFormat="1" ht="11.25">
      <c r="B273" s="211"/>
      <c r="C273" s="212"/>
      <c r="D273" s="194" t="s">
        <v>210</v>
      </c>
      <c r="E273" s="213" t="s">
        <v>19</v>
      </c>
      <c r="F273" s="214" t="s">
        <v>204</v>
      </c>
      <c r="G273" s="212"/>
      <c r="H273" s="215">
        <v>4</v>
      </c>
      <c r="I273" s="216"/>
      <c r="J273" s="212"/>
      <c r="K273" s="212"/>
      <c r="L273" s="217"/>
      <c r="M273" s="218"/>
      <c r="N273" s="219"/>
      <c r="O273" s="219"/>
      <c r="P273" s="219"/>
      <c r="Q273" s="219"/>
      <c r="R273" s="219"/>
      <c r="S273" s="219"/>
      <c r="T273" s="220"/>
      <c r="AT273" s="221" t="s">
        <v>210</v>
      </c>
      <c r="AU273" s="221" t="s">
        <v>86</v>
      </c>
      <c r="AV273" s="14" t="s">
        <v>86</v>
      </c>
      <c r="AW273" s="14" t="s">
        <v>37</v>
      </c>
      <c r="AX273" s="14" t="s">
        <v>84</v>
      </c>
      <c r="AY273" s="221" t="s">
        <v>197</v>
      </c>
    </row>
    <row r="274" spans="1:65" s="2" customFormat="1" ht="16.5" customHeight="1">
      <c r="A274" s="37"/>
      <c r="B274" s="38"/>
      <c r="C274" s="237" t="s">
        <v>678</v>
      </c>
      <c r="D274" s="237" t="s">
        <v>452</v>
      </c>
      <c r="E274" s="238" t="s">
        <v>1975</v>
      </c>
      <c r="F274" s="239" t="s">
        <v>1976</v>
      </c>
      <c r="G274" s="240" t="s">
        <v>884</v>
      </c>
      <c r="H274" s="241">
        <v>4</v>
      </c>
      <c r="I274" s="242"/>
      <c r="J274" s="243">
        <f>ROUND(I274*H274,2)</f>
        <v>0</v>
      </c>
      <c r="K274" s="239" t="s">
        <v>203</v>
      </c>
      <c r="L274" s="244"/>
      <c r="M274" s="245" t="s">
        <v>19</v>
      </c>
      <c r="N274" s="246" t="s">
        <v>48</v>
      </c>
      <c r="O274" s="67"/>
      <c r="P274" s="190">
        <f>O274*H274</f>
        <v>0</v>
      </c>
      <c r="Q274" s="190">
        <v>6.9999999999999999E-4</v>
      </c>
      <c r="R274" s="190">
        <f>Q274*H274</f>
        <v>2.8E-3</v>
      </c>
      <c r="S274" s="190">
        <v>0</v>
      </c>
      <c r="T274" s="191">
        <f>S274*H274</f>
        <v>0</v>
      </c>
      <c r="U274" s="37"/>
      <c r="V274" s="37"/>
      <c r="W274" s="37"/>
      <c r="X274" s="37"/>
      <c r="Y274" s="37"/>
      <c r="Z274" s="37"/>
      <c r="AA274" s="37"/>
      <c r="AB274" s="37"/>
      <c r="AC274" s="37"/>
      <c r="AD274" s="37"/>
      <c r="AE274" s="37"/>
      <c r="AR274" s="192" t="s">
        <v>265</v>
      </c>
      <c r="AT274" s="192" t="s">
        <v>452</v>
      </c>
      <c r="AU274" s="192" t="s">
        <v>86</v>
      </c>
      <c r="AY274" s="20" t="s">
        <v>197</v>
      </c>
      <c r="BE274" s="193">
        <f>IF(N274="základní",J274,0)</f>
        <v>0</v>
      </c>
      <c r="BF274" s="193">
        <f>IF(N274="snížená",J274,0)</f>
        <v>0</v>
      </c>
      <c r="BG274" s="193">
        <f>IF(N274="zákl. přenesená",J274,0)</f>
        <v>0</v>
      </c>
      <c r="BH274" s="193">
        <f>IF(N274="sníž. přenesená",J274,0)</f>
        <v>0</v>
      </c>
      <c r="BI274" s="193">
        <f>IF(N274="nulová",J274,0)</f>
        <v>0</v>
      </c>
      <c r="BJ274" s="20" t="s">
        <v>84</v>
      </c>
      <c r="BK274" s="193">
        <f>ROUND(I274*H274,2)</f>
        <v>0</v>
      </c>
      <c r="BL274" s="20" t="s">
        <v>204</v>
      </c>
      <c r="BM274" s="192" t="s">
        <v>1977</v>
      </c>
    </row>
    <row r="275" spans="1:65" s="2" customFormat="1" ht="11.25">
      <c r="A275" s="37"/>
      <c r="B275" s="38"/>
      <c r="C275" s="39"/>
      <c r="D275" s="194" t="s">
        <v>206</v>
      </c>
      <c r="E275" s="39"/>
      <c r="F275" s="195" t="s">
        <v>1976</v>
      </c>
      <c r="G275" s="39"/>
      <c r="H275" s="39"/>
      <c r="I275" s="196"/>
      <c r="J275" s="39"/>
      <c r="K275" s="39"/>
      <c r="L275" s="42"/>
      <c r="M275" s="197"/>
      <c r="N275" s="198"/>
      <c r="O275" s="67"/>
      <c r="P275" s="67"/>
      <c r="Q275" s="67"/>
      <c r="R275" s="67"/>
      <c r="S275" s="67"/>
      <c r="T275" s="68"/>
      <c r="U275" s="37"/>
      <c r="V275" s="37"/>
      <c r="W275" s="37"/>
      <c r="X275" s="37"/>
      <c r="Y275" s="37"/>
      <c r="Z275" s="37"/>
      <c r="AA275" s="37"/>
      <c r="AB275" s="37"/>
      <c r="AC275" s="37"/>
      <c r="AD275" s="37"/>
      <c r="AE275" s="37"/>
      <c r="AT275" s="20" t="s">
        <v>206</v>
      </c>
      <c r="AU275" s="20" t="s">
        <v>86</v>
      </c>
    </row>
    <row r="276" spans="1:65" s="12" customFormat="1" ht="22.9" customHeight="1">
      <c r="B276" s="165"/>
      <c r="C276" s="166"/>
      <c r="D276" s="167" t="s">
        <v>76</v>
      </c>
      <c r="E276" s="179" t="s">
        <v>489</v>
      </c>
      <c r="F276" s="179" t="s">
        <v>490</v>
      </c>
      <c r="G276" s="166"/>
      <c r="H276" s="166"/>
      <c r="I276" s="169"/>
      <c r="J276" s="180">
        <f>BK276</f>
        <v>0</v>
      </c>
      <c r="K276" s="166"/>
      <c r="L276" s="171"/>
      <c r="M276" s="172"/>
      <c r="N276" s="173"/>
      <c r="O276" s="173"/>
      <c r="P276" s="174">
        <f>SUM(P277:P282)</f>
        <v>0</v>
      </c>
      <c r="Q276" s="173"/>
      <c r="R276" s="174">
        <f>SUM(R277:R282)</f>
        <v>0</v>
      </c>
      <c r="S276" s="173"/>
      <c r="T276" s="175">
        <f>SUM(T277:T282)</f>
        <v>0</v>
      </c>
      <c r="AR276" s="176" t="s">
        <v>84</v>
      </c>
      <c r="AT276" s="177" t="s">
        <v>76</v>
      </c>
      <c r="AU276" s="177" t="s">
        <v>84</v>
      </c>
      <c r="AY276" s="176" t="s">
        <v>197</v>
      </c>
      <c r="BK276" s="178">
        <f>SUM(BK277:BK282)</f>
        <v>0</v>
      </c>
    </row>
    <row r="277" spans="1:65" s="2" customFormat="1" ht="24.2" customHeight="1">
      <c r="A277" s="37"/>
      <c r="B277" s="38"/>
      <c r="C277" s="181" t="s">
        <v>679</v>
      </c>
      <c r="D277" s="181" t="s">
        <v>199</v>
      </c>
      <c r="E277" s="182" t="s">
        <v>594</v>
      </c>
      <c r="F277" s="183" t="s">
        <v>595</v>
      </c>
      <c r="G277" s="184" t="s">
        <v>323</v>
      </c>
      <c r="H277" s="185">
        <v>5.3999999999999999E-2</v>
      </c>
      <c r="I277" s="186"/>
      <c r="J277" s="187">
        <f>ROUND(I277*H277,2)</f>
        <v>0</v>
      </c>
      <c r="K277" s="183" t="s">
        <v>203</v>
      </c>
      <c r="L277" s="42"/>
      <c r="M277" s="188" t="s">
        <v>19</v>
      </c>
      <c r="N277" s="189" t="s">
        <v>48</v>
      </c>
      <c r="O277" s="67"/>
      <c r="P277" s="190">
        <f>O277*H277</f>
        <v>0</v>
      </c>
      <c r="Q277" s="190">
        <v>0</v>
      </c>
      <c r="R277" s="190">
        <f>Q277*H277</f>
        <v>0</v>
      </c>
      <c r="S277" s="190">
        <v>0</v>
      </c>
      <c r="T277" s="191">
        <f>S277*H277</f>
        <v>0</v>
      </c>
      <c r="U277" s="37"/>
      <c r="V277" s="37"/>
      <c r="W277" s="37"/>
      <c r="X277" s="37"/>
      <c r="Y277" s="37"/>
      <c r="Z277" s="37"/>
      <c r="AA277" s="37"/>
      <c r="AB277" s="37"/>
      <c r="AC277" s="37"/>
      <c r="AD277" s="37"/>
      <c r="AE277" s="37"/>
      <c r="AR277" s="192" t="s">
        <v>204</v>
      </c>
      <c r="AT277" s="192" t="s">
        <v>199</v>
      </c>
      <c r="AU277" s="192" t="s">
        <v>86</v>
      </c>
      <c r="AY277" s="20" t="s">
        <v>197</v>
      </c>
      <c r="BE277" s="193">
        <f>IF(N277="základní",J277,0)</f>
        <v>0</v>
      </c>
      <c r="BF277" s="193">
        <f>IF(N277="snížená",J277,0)</f>
        <v>0</v>
      </c>
      <c r="BG277" s="193">
        <f>IF(N277="zákl. přenesená",J277,0)</f>
        <v>0</v>
      </c>
      <c r="BH277" s="193">
        <f>IF(N277="sníž. přenesená",J277,0)</f>
        <v>0</v>
      </c>
      <c r="BI277" s="193">
        <f>IF(N277="nulová",J277,0)</f>
        <v>0</v>
      </c>
      <c r="BJ277" s="20" t="s">
        <v>84</v>
      </c>
      <c r="BK277" s="193">
        <f>ROUND(I277*H277,2)</f>
        <v>0</v>
      </c>
      <c r="BL277" s="20" t="s">
        <v>204</v>
      </c>
      <c r="BM277" s="192" t="s">
        <v>1978</v>
      </c>
    </row>
    <row r="278" spans="1:65" s="2" customFormat="1" ht="19.5">
      <c r="A278" s="37"/>
      <c r="B278" s="38"/>
      <c r="C278" s="39"/>
      <c r="D278" s="194" t="s">
        <v>206</v>
      </c>
      <c r="E278" s="39"/>
      <c r="F278" s="195" t="s">
        <v>597</v>
      </c>
      <c r="G278" s="39"/>
      <c r="H278" s="39"/>
      <c r="I278" s="196"/>
      <c r="J278" s="39"/>
      <c r="K278" s="39"/>
      <c r="L278" s="42"/>
      <c r="M278" s="197"/>
      <c r="N278" s="198"/>
      <c r="O278" s="67"/>
      <c r="P278" s="67"/>
      <c r="Q278" s="67"/>
      <c r="R278" s="67"/>
      <c r="S278" s="67"/>
      <c r="T278" s="68"/>
      <c r="U278" s="37"/>
      <c r="V278" s="37"/>
      <c r="W278" s="37"/>
      <c r="X278" s="37"/>
      <c r="Y278" s="37"/>
      <c r="Z278" s="37"/>
      <c r="AA278" s="37"/>
      <c r="AB278" s="37"/>
      <c r="AC278" s="37"/>
      <c r="AD278" s="37"/>
      <c r="AE278" s="37"/>
      <c r="AT278" s="20" t="s">
        <v>206</v>
      </c>
      <c r="AU278" s="20" t="s">
        <v>86</v>
      </c>
    </row>
    <row r="279" spans="1:65" s="2" customFormat="1" ht="11.25">
      <c r="A279" s="37"/>
      <c r="B279" s="38"/>
      <c r="C279" s="39"/>
      <c r="D279" s="199" t="s">
        <v>208</v>
      </c>
      <c r="E279" s="39"/>
      <c r="F279" s="200" t="s">
        <v>598</v>
      </c>
      <c r="G279" s="39"/>
      <c r="H279" s="39"/>
      <c r="I279" s="196"/>
      <c r="J279" s="39"/>
      <c r="K279" s="39"/>
      <c r="L279" s="42"/>
      <c r="M279" s="197"/>
      <c r="N279" s="198"/>
      <c r="O279" s="67"/>
      <c r="P279" s="67"/>
      <c r="Q279" s="67"/>
      <c r="R279" s="67"/>
      <c r="S279" s="67"/>
      <c r="T279" s="68"/>
      <c r="U279" s="37"/>
      <c r="V279" s="37"/>
      <c r="W279" s="37"/>
      <c r="X279" s="37"/>
      <c r="Y279" s="37"/>
      <c r="Z279" s="37"/>
      <c r="AA279" s="37"/>
      <c r="AB279" s="37"/>
      <c r="AC279" s="37"/>
      <c r="AD279" s="37"/>
      <c r="AE279" s="37"/>
      <c r="AT279" s="20" t="s">
        <v>208</v>
      </c>
      <c r="AU279" s="20" t="s">
        <v>86</v>
      </c>
    </row>
    <row r="280" spans="1:65" s="2" customFormat="1" ht="33" customHeight="1">
      <c r="A280" s="37"/>
      <c r="B280" s="38"/>
      <c r="C280" s="181" t="s">
        <v>680</v>
      </c>
      <c r="D280" s="181" t="s">
        <v>199</v>
      </c>
      <c r="E280" s="182" t="s">
        <v>1979</v>
      </c>
      <c r="F280" s="183" t="s">
        <v>1980</v>
      </c>
      <c r="G280" s="184" t="s">
        <v>323</v>
      </c>
      <c r="H280" s="185">
        <v>5.3999999999999999E-2</v>
      </c>
      <c r="I280" s="186"/>
      <c r="J280" s="187">
        <f>ROUND(I280*H280,2)</f>
        <v>0</v>
      </c>
      <c r="K280" s="183" t="s">
        <v>203</v>
      </c>
      <c r="L280" s="42"/>
      <c r="M280" s="188" t="s">
        <v>19</v>
      </c>
      <c r="N280" s="189" t="s">
        <v>48</v>
      </c>
      <c r="O280" s="67"/>
      <c r="P280" s="190">
        <f>O280*H280</f>
        <v>0</v>
      </c>
      <c r="Q280" s="190">
        <v>0</v>
      </c>
      <c r="R280" s="190">
        <f>Q280*H280</f>
        <v>0</v>
      </c>
      <c r="S280" s="190">
        <v>0</v>
      </c>
      <c r="T280" s="191">
        <f>S280*H280</f>
        <v>0</v>
      </c>
      <c r="U280" s="37"/>
      <c r="V280" s="37"/>
      <c r="W280" s="37"/>
      <c r="X280" s="37"/>
      <c r="Y280" s="37"/>
      <c r="Z280" s="37"/>
      <c r="AA280" s="37"/>
      <c r="AB280" s="37"/>
      <c r="AC280" s="37"/>
      <c r="AD280" s="37"/>
      <c r="AE280" s="37"/>
      <c r="AR280" s="192" t="s">
        <v>204</v>
      </c>
      <c r="AT280" s="192" t="s">
        <v>199</v>
      </c>
      <c r="AU280" s="192" t="s">
        <v>86</v>
      </c>
      <c r="AY280" s="20" t="s">
        <v>197</v>
      </c>
      <c r="BE280" s="193">
        <f>IF(N280="základní",J280,0)</f>
        <v>0</v>
      </c>
      <c r="BF280" s="193">
        <f>IF(N280="snížená",J280,0)</f>
        <v>0</v>
      </c>
      <c r="BG280" s="193">
        <f>IF(N280="zákl. přenesená",J280,0)</f>
        <v>0</v>
      </c>
      <c r="BH280" s="193">
        <f>IF(N280="sníž. přenesená",J280,0)</f>
        <v>0</v>
      </c>
      <c r="BI280" s="193">
        <f>IF(N280="nulová",J280,0)</f>
        <v>0</v>
      </c>
      <c r="BJ280" s="20" t="s">
        <v>84</v>
      </c>
      <c r="BK280" s="193">
        <f>ROUND(I280*H280,2)</f>
        <v>0</v>
      </c>
      <c r="BL280" s="20" t="s">
        <v>204</v>
      </c>
      <c r="BM280" s="192" t="s">
        <v>1981</v>
      </c>
    </row>
    <row r="281" spans="1:65" s="2" customFormat="1" ht="39">
      <c r="A281" s="37"/>
      <c r="B281" s="38"/>
      <c r="C281" s="39"/>
      <c r="D281" s="194" t="s">
        <v>206</v>
      </c>
      <c r="E281" s="39"/>
      <c r="F281" s="195" t="s">
        <v>1982</v>
      </c>
      <c r="G281" s="39"/>
      <c r="H281" s="39"/>
      <c r="I281" s="196"/>
      <c r="J281" s="39"/>
      <c r="K281" s="39"/>
      <c r="L281" s="42"/>
      <c r="M281" s="197"/>
      <c r="N281" s="198"/>
      <c r="O281" s="67"/>
      <c r="P281" s="67"/>
      <c r="Q281" s="67"/>
      <c r="R281" s="67"/>
      <c r="S281" s="67"/>
      <c r="T281" s="68"/>
      <c r="U281" s="37"/>
      <c r="V281" s="37"/>
      <c r="W281" s="37"/>
      <c r="X281" s="37"/>
      <c r="Y281" s="37"/>
      <c r="Z281" s="37"/>
      <c r="AA281" s="37"/>
      <c r="AB281" s="37"/>
      <c r="AC281" s="37"/>
      <c r="AD281" s="37"/>
      <c r="AE281" s="37"/>
      <c r="AT281" s="20" t="s">
        <v>206</v>
      </c>
      <c r="AU281" s="20" t="s">
        <v>86</v>
      </c>
    </row>
    <row r="282" spans="1:65" s="2" customFormat="1" ht="11.25">
      <c r="A282" s="37"/>
      <c r="B282" s="38"/>
      <c r="C282" s="39"/>
      <c r="D282" s="199" t="s">
        <v>208</v>
      </c>
      <c r="E282" s="39"/>
      <c r="F282" s="200" t="s">
        <v>1983</v>
      </c>
      <c r="G282" s="39"/>
      <c r="H282" s="39"/>
      <c r="I282" s="196"/>
      <c r="J282" s="39"/>
      <c r="K282" s="39"/>
      <c r="L282" s="42"/>
      <c r="M282" s="197"/>
      <c r="N282" s="198"/>
      <c r="O282" s="67"/>
      <c r="P282" s="67"/>
      <c r="Q282" s="67"/>
      <c r="R282" s="67"/>
      <c r="S282" s="67"/>
      <c r="T282" s="68"/>
      <c r="U282" s="37"/>
      <c r="V282" s="37"/>
      <c r="W282" s="37"/>
      <c r="X282" s="37"/>
      <c r="Y282" s="37"/>
      <c r="Z282" s="37"/>
      <c r="AA282" s="37"/>
      <c r="AB282" s="37"/>
      <c r="AC282" s="37"/>
      <c r="AD282" s="37"/>
      <c r="AE282" s="37"/>
      <c r="AT282" s="20" t="s">
        <v>208</v>
      </c>
      <c r="AU282" s="20" t="s">
        <v>86</v>
      </c>
    </row>
    <row r="283" spans="1:65" s="12" customFormat="1" ht="22.9" customHeight="1">
      <c r="B283" s="165"/>
      <c r="C283" s="166"/>
      <c r="D283" s="167" t="s">
        <v>76</v>
      </c>
      <c r="E283" s="179" t="s">
        <v>1448</v>
      </c>
      <c r="F283" s="179" t="s">
        <v>1449</v>
      </c>
      <c r="G283" s="166"/>
      <c r="H283" s="166"/>
      <c r="I283" s="169"/>
      <c r="J283" s="180">
        <f>BK283</f>
        <v>0</v>
      </c>
      <c r="K283" s="166"/>
      <c r="L283" s="171"/>
      <c r="M283" s="172"/>
      <c r="N283" s="173"/>
      <c r="O283" s="173"/>
      <c r="P283" s="174">
        <f>P284</f>
        <v>0</v>
      </c>
      <c r="Q283" s="173"/>
      <c r="R283" s="174">
        <f>R284</f>
        <v>0</v>
      </c>
      <c r="S283" s="173"/>
      <c r="T283" s="175">
        <f>T284</f>
        <v>0</v>
      </c>
      <c r="AR283" s="176" t="s">
        <v>84</v>
      </c>
      <c r="AT283" s="177" t="s">
        <v>76</v>
      </c>
      <c r="AU283" s="177" t="s">
        <v>84</v>
      </c>
      <c r="AY283" s="176" t="s">
        <v>197</v>
      </c>
      <c r="BK283" s="178">
        <f>BK284</f>
        <v>0</v>
      </c>
    </row>
    <row r="284" spans="1:65" s="12" customFormat="1" ht="20.85" customHeight="1">
      <c r="B284" s="165"/>
      <c r="C284" s="166"/>
      <c r="D284" s="167" t="s">
        <v>76</v>
      </c>
      <c r="E284" s="179" t="s">
        <v>128</v>
      </c>
      <c r="F284" s="179" t="s">
        <v>1450</v>
      </c>
      <c r="G284" s="166"/>
      <c r="H284" s="166"/>
      <c r="I284" s="169"/>
      <c r="J284" s="180">
        <f>BK284</f>
        <v>0</v>
      </c>
      <c r="K284" s="166"/>
      <c r="L284" s="171"/>
      <c r="M284" s="172"/>
      <c r="N284" s="173"/>
      <c r="O284" s="173"/>
      <c r="P284" s="174">
        <f>SUM(P285:P290)</f>
        <v>0</v>
      </c>
      <c r="Q284" s="173"/>
      <c r="R284" s="174">
        <f>SUM(R285:R290)</f>
        <v>0</v>
      </c>
      <c r="S284" s="173"/>
      <c r="T284" s="175">
        <f>SUM(T285:T290)</f>
        <v>0</v>
      </c>
      <c r="AR284" s="176" t="s">
        <v>84</v>
      </c>
      <c r="AT284" s="177" t="s">
        <v>76</v>
      </c>
      <c r="AU284" s="177" t="s">
        <v>86</v>
      </c>
      <c r="AY284" s="176" t="s">
        <v>197</v>
      </c>
      <c r="BK284" s="178">
        <f>SUM(BK285:BK290)</f>
        <v>0</v>
      </c>
    </row>
    <row r="285" spans="1:65" s="2" customFormat="1" ht="21.75" customHeight="1">
      <c r="A285" s="37"/>
      <c r="B285" s="38"/>
      <c r="C285" s="237" t="s">
        <v>915</v>
      </c>
      <c r="D285" s="237" t="s">
        <v>452</v>
      </c>
      <c r="E285" s="238" t="s">
        <v>1984</v>
      </c>
      <c r="F285" s="239" t="s">
        <v>1985</v>
      </c>
      <c r="G285" s="240" t="s">
        <v>884</v>
      </c>
      <c r="H285" s="241">
        <v>77</v>
      </c>
      <c r="I285" s="242"/>
      <c r="J285" s="243">
        <f>ROUND(I285*H285,2)</f>
        <v>0</v>
      </c>
      <c r="K285" s="239" t="s">
        <v>969</v>
      </c>
      <c r="L285" s="244"/>
      <c r="M285" s="245" t="s">
        <v>19</v>
      </c>
      <c r="N285" s="246" t="s">
        <v>48</v>
      </c>
      <c r="O285" s="67"/>
      <c r="P285" s="190">
        <f>O285*H285</f>
        <v>0</v>
      </c>
      <c r="Q285" s="190">
        <v>0</v>
      </c>
      <c r="R285" s="190">
        <f>Q285*H285</f>
        <v>0</v>
      </c>
      <c r="S285" s="190">
        <v>0</v>
      </c>
      <c r="T285" s="191">
        <f>S285*H285</f>
        <v>0</v>
      </c>
      <c r="U285" s="37"/>
      <c r="V285" s="37"/>
      <c r="W285" s="37"/>
      <c r="X285" s="37"/>
      <c r="Y285" s="37"/>
      <c r="Z285" s="37"/>
      <c r="AA285" s="37"/>
      <c r="AB285" s="37"/>
      <c r="AC285" s="37"/>
      <c r="AD285" s="37"/>
      <c r="AE285" s="37"/>
      <c r="AR285" s="192" t="s">
        <v>265</v>
      </c>
      <c r="AT285" s="192" t="s">
        <v>452</v>
      </c>
      <c r="AU285" s="192" t="s">
        <v>151</v>
      </c>
      <c r="AY285" s="20" t="s">
        <v>197</v>
      </c>
      <c r="BE285" s="193">
        <f>IF(N285="základní",J285,0)</f>
        <v>0</v>
      </c>
      <c r="BF285" s="193">
        <f>IF(N285="snížená",J285,0)</f>
        <v>0</v>
      </c>
      <c r="BG285" s="193">
        <f>IF(N285="zákl. přenesená",J285,0)</f>
        <v>0</v>
      </c>
      <c r="BH285" s="193">
        <f>IF(N285="sníž. přenesená",J285,0)</f>
        <v>0</v>
      </c>
      <c r="BI285" s="193">
        <f>IF(N285="nulová",J285,0)</f>
        <v>0</v>
      </c>
      <c r="BJ285" s="20" t="s">
        <v>84</v>
      </c>
      <c r="BK285" s="193">
        <f>ROUND(I285*H285,2)</f>
        <v>0</v>
      </c>
      <c r="BL285" s="20" t="s">
        <v>204</v>
      </c>
      <c r="BM285" s="192" t="s">
        <v>1986</v>
      </c>
    </row>
    <row r="286" spans="1:65" s="2" customFormat="1" ht="11.25">
      <c r="A286" s="37"/>
      <c r="B286" s="38"/>
      <c r="C286" s="39"/>
      <c r="D286" s="194" t="s">
        <v>206</v>
      </c>
      <c r="E286" s="39"/>
      <c r="F286" s="195" t="s">
        <v>1985</v>
      </c>
      <c r="G286" s="39"/>
      <c r="H286" s="39"/>
      <c r="I286" s="196"/>
      <c r="J286" s="39"/>
      <c r="K286" s="39"/>
      <c r="L286" s="42"/>
      <c r="M286" s="197"/>
      <c r="N286" s="198"/>
      <c r="O286" s="67"/>
      <c r="P286" s="67"/>
      <c r="Q286" s="67"/>
      <c r="R286" s="67"/>
      <c r="S286" s="67"/>
      <c r="T286" s="68"/>
      <c r="U286" s="37"/>
      <c r="V286" s="37"/>
      <c r="W286" s="37"/>
      <c r="X286" s="37"/>
      <c r="Y286" s="37"/>
      <c r="Z286" s="37"/>
      <c r="AA286" s="37"/>
      <c r="AB286" s="37"/>
      <c r="AC286" s="37"/>
      <c r="AD286" s="37"/>
      <c r="AE286" s="37"/>
      <c r="AT286" s="20" t="s">
        <v>206</v>
      </c>
      <c r="AU286" s="20" t="s">
        <v>151</v>
      </c>
    </row>
    <row r="287" spans="1:65" s="2" customFormat="1" ht="19.5">
      <c r="A287" s="37"/>
      <c r="B287" s="38"/>
      <c r="C287" s="39"/>
      <c r="D287" s="194" t="s">
        <v>252</v>
      </c>
      <c r="E287" s="39"/>
      <c r="F287" s="222" t="s">
        <v>1508</v>
      </c>
      <c r="G287" s="39"/>
      <c r="H287" s="39"/>
      <c r="I287" s="196"/>
      <c r="J287" s="39"/>
      <c r="K287" s="39"/>
      <c r="L287" s="42"/>
      <c r="M287" s="197"/>
      <c r="N287" s="198"/>
      <c r="O287" s="67"/>
      <c r="P287" s="67"/>
      <c r="Q287" s="67"/>
      <c r="R287" s="67"/>
      <c r="S287" s="67"/>
      <c r="T287" s="68"/>
      <c r="U287" s="37"/>
      <c r="V287" s="37"/>
      <c r="W287" s="37"/>
      <c r="X287" s="37"/>
      <c r="Y287" s="37"/>
      <c r="Z287" s="37"/>
      <c r="AA287" s="37"/>
      <c r="AB287" s="37"/>
      <c r="AC287" s="37"/>
      <c r="AD287" s="37"/>
      <c r="AE287" s="37"/>
      <c r="AT287" s="20" t="s">
        <v>252</v>
      </c>
      <c r="AU287" s="20" t="s">
        <v>151</v>
      </c>
    </row>
    <row r="288" spans="1:65" s="13" customFormat="1" ht="22.5">
      <c r="B288" s="201"/>
      <c r="C288" s="202"/>
      <c r="D288" s="194" t="s">
        <v>210</v>
      </c>
      <c r="E288" s="203" t="s">
        <v>19</v>
      </c>
      <c r="F288" s="204" t="s">
        <v>1843</v>
      </c>
      <c r="G288" s="202"/>
      <c r="H288" s="203" t="s">
        <v>19</v>
      </c>
      <c r="I288" s="205"/>
      <c r="J288" s="202"/>
      <c r="K288" s="202"/>
      <c r="L288" s="206"/>
      <c r="M288" s="207"/>
      <c r="N288" s="208"/>
      <c r="O288" s="208"/>
      <c r="P288" s="208"/>
      <c r="Q288" s="208"/>
      <c r="R288" s="208"/>
      <c r="S288" s="208"/>
      <c r="T288" s="209"/>
      <c r="AT288" s="210" t="s">
        <v>210</v>
      </c>
      <c r="AU288" s="210" t="s">
        <v>151</v>
      </c>
      <c r="AV288" s="13" t="s">
        <v>84</v>
      </c>
      <c r="AW288" s="13" t="s">
        <v>37</v>
      </c>
      <c r="AX288" s="13" t="s">
        <v>77</v>
      </c>
      <c r="AY288" s="210" t="s">
        <v>197</v>
      </c>
    </row>
    <row r="289" spans="1:51" s="13" customFormat="1" ht="22.5">
      <c r="B289" s="201"/>
      <c r="C289" s="202"/>
      <c r="D289" s="194" t="s">
        <v>210</v>
      </c>
      <c r="E289" s="203" t="s">
        <v>19</v>
      </c>
      <c r="F289" s="204" t="s">
        <v>1844</v>
      </c>
      <c r="G289" s="202"/>
      <c r="H289" s="203" t="s">
        <v>19</v>
      </c>
      <c r="I289" s="205"/>
      <c r="J289" s="202"/>
      <c r="K289" s="202"/>
      <c r="L289" s="206"/>
      <c r="M289" s="207"/>
      <c r="N289" s="208"/>
      <c r="O289" s="208"/>
      <c r="P289" s="208"/>
      <c r="Q289" s="208"/>
      <c r="R289" s="208"/>
      <c r="S289" s="208"/>
      <c r="T289" s="209"/>
      <c r="AT289" s="210" t="s">
        <v>210</v>
      </c>
      <c r="AU289" s="210" t="s">
        <v>151</v>
      </c>
      <c r="AV289" s="13" t="s">
        <v>84</v>
      </c>
      <c r="AW289" s="13" t="s">
        <v>37</v>
      </c>
      <c r="AX289" s="13" t="s">
        <v>77</v>
      </c>
      <c r="AY289" s="210" t="s">
        <v>197</v>
      </c>
    </row>
    <row r="290" spans="1:51" s="14" customFormat="1" ht="11.25">
      <c r="B290" s="211"/>
      <c r="C290" s="212"/>
      <c r="D290" s="194" t="s">
        <v>210</v>
      </c>
      <c r="E290" s="213" t="s">
        <v>19</v>
      </c>
      <c r="F290" s="214" t="s">
        <v>1845</v>
      </c>
      <c r="G290" s="212"/>
      <c r="H290" s="215">
        <v>77</v>
      </c>
      <c r="I290" s="216"/>
      <c r="J290" s="212"/>
      <c r="K290" s="212"/>
      <c r="L290" s="217"/>
      <c r="M290" s="234"/>
      <c r="N290" s="235"/>
      <c r="O290" s="235"/>
      <c r="P290" s="235"/>
      <c r="Q290" s="235"/>
      <c r="R290" s="235"/>
      <c r="S290" s="235"/>
      <c r="T290" s="236"/>
      <c r="AT290" s="221" t="s">
        <v>210</v>
      </c>
      <c r="AU290" s="221" t="s">
        <v>151</v>
      </c>
      <c r="AV290" s="14" t="s">
        <v>86</v>
      </c>
      <c r="AW290" s="14" t="s">
        <v>37</v>
      </c>
      <c r="AX290" s="14" t="s">
        <v>84</v>
      </c>
      <c r="AY290" s="221" t="s">
        <v>197</v>
      </c>
    </row>
    <row r="291" spans="1:51" s="2" customFormat="1" ht="6.95" customHeight="1">
      <c r="A291" s="37"/>
      <c r="B291" s="50"/>
      <c r="C291" s="51"/>
      <c r="D291" s="51"/>
      <c r="E291" s="51"/>
      <c r="F291" s="51"/>
      <c r="G291" s="51"/>
      <c r="H291" s="51"/>
      <c r="I291" s="51"/>
      <c r="J291" s="51"/>
      <c r="K291" s="51"/>
      <c r="L291" s="42"/>
      <c r="M291" s="37"/>
      <c r="O291" s="37"/>
      <c r="P291" s="37"/>
      <c r="Q291" s="37"/>
      <c r="R291" s="37"/>
      <c r="S291" s="37"/>
      <c r="T291" s="37"/>
      <c r="U291" s="37"/>
      <c r="V291" s="37"/>
      <c r="W291" s="37"/>
      <c r="X291" s="37"/>
      <c r="Y291" s="37"/>
      <c r="Z291" s="37"/>
      <c r="AA291" s="37"/>
      <c r="AB291" s="37"/>
      <c r="AC291" s="37"/>
      <c r="AD291" s="37"/>
      <c r="AE291" s="37"/>
    </row>
  </sheetData>
  <sheetProtection algorithmName="SHA-512" hashValue="fJI8mg+HphnOJVStr1UW8/pY6k2N5Eza0aq0NBIWByfl5MDm5oqYmS8WNcytfAH6pdtO0x3QJvajy6m2bgmIzA==" saltValue="e6H0eQTab5Y7uEOZ6hM4m4jFuo7a97KwRBNwt5EUc2AwiMaYG5TN3nWAFtcQHunfIcdt8LPNf7nrjnER98wryQ==" spinCount="100000" sheet="1" objects="1" scenarios="1" formatColumns="0" formatRows="0" autoFilter="0"/>
  <autoFilter ref="C97:K290" xr:uid="{00000000-0009-0000-0000-000013000000}"/>
  <mergeCells count="15">
    <mergeCell ref="E84:H84"/>
    <mergeCell ref="E88:H88"/>
    <mergeCell ref="E86:H86"/>
    <mergeCell ref="E90:H90"/>
    <mergeCell ref="L2:V2"/>
    <mergeCell ref="E31:H31"/>
    <mergeCell ref="E52:H52"/>
    <mergeCell ref="E56:H56"/>
    <mergeCell ref="E54:H54"/>
    <mergeCell ref="E58:H58"/>
    <mergeCell ref="E7:H7"/>
    <mergeCell ref="E11:H11"/>
    <mergeCell ref="E9:H9"/>
    <mergeCell ref="E13:H13"/>
    <mergeCell ref="E22:H22"/>
  </mergeCells>
  <hyperlinks>
    <hyperlink ref="F103" r:id="rId1" xr:uid="{00000000-0004-0000-1300-000000000000}"/>
    <hyperlink ref="F116" r:id="rId2" xr:uid="{00000000-0004-0000-1300-000001000000}"/>
    <hyperlink ref="F127" r:id="rId3" xr:uid="{00000000-0004-0000-1300-000002000000}"/>
    <hyperlink ref="F133" r:id="rId4" xr:uid="{00000000-0004-0000-1300-000003000000}"/>
    <hyperlink ref="F145" r:id="rId5" xr:uid="{00000000-0004-0000-1300-000004000000}"/>
    <hyperlink ref="F158" r:id="rId6" xr:uid="{00000000-0004-0000-1300-000005000000}"/>
    <hyperlink ref="F164" r:id="rId7" xr:uid="{00000000-0004-0000-1300-000006000000}"/>
    <hyperlink ref="F178" r:id="rId8" xr:uid="{00000000-0004-0000-1300-000007000000}"/>
    <hyperlink ref="F185" r:id="rId9" xr:uid="{00000000-0004-0000-1300-000008000000}"/>
    <hyperlink ref="F192" r:id="rId10" xr:uid="{00000000-0004-0000-1300-000009000000}"/>
    <hyperlink ref="F200" r:id="rId11" xr:uid="{00000000-0004-0000-1300-00000A000000}"/>
    <hyperlink ref="F206" r:id="rId12" xr:uid="{00000000-0004-0000-1300-00000B000000}"/>
    <hyperlink ref="F218" r:id="rId13" xr:uid="{00000000-0004-0000-1300-00000C000000}"/>
    <hyperlink ref="F227" r:id="rId14" xr:uid="{00000000-0004-0000-1300-00000D000000}"/>
    <hyperlink ref="F270" r:id="rId15" xr:uid="{00000000-0004-0000-1300-00000E000000}"/>
    <hyperlink ref="F279" r:id="rId16" xr:uid="{00000000-0004-0000-1300-00000F000000}"/>
    <hyperlink ref="F282" r:id="rId17" xr:uid="{00000000-0004-0000-1300-000010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18"/>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2:BM283"/>
  <sheetViews>
    <sheetView showGridLines="0" workbookViewId="0">
      <selection activeCell="D6" sqref="D6"/>
    </sheetView>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94"/>
      <c r="M2" s="394"/>
      <c r="N2" s="394"/>
      <c r="O2" s="394"/>
      <c r="P2" s="394"/>
      <c r="Q2" s="394"/>
      <c r="R2" s="394"/>
      <c r="S2" s="394"/>
      <c r="T2" s="394"/>
      <c r="U2" s="394"/>
      <c r="V2" s="394"/>
      <c r="AT2" s="20" t="s">
        <v>155</v>
      </c>
    </row>
    <row r="3" spans="1:46" s="1" customFormat="1" ht="6.95" customHeight="1">
      <c r="B3" s="111"/>
      <c r="C3" s="112"/>
      <c r="D3" s="112"/>
      <c r="E3" s="112"/>
      <c r="F3" s="112"/>
      <c r="G3" s="112"/>
      <c r="H3" s="112"/>
      <c r="I3" s="112"/>
      <c r="J3" s="112"/>
      <c r="K3" s="112"/>
      <c r="L3" s="23"/>
      <c r="AT3" s="20" t="s">
        <v>86</v>
      </c>
    </row>
    <row r="4" spans="1:46" s="1" customFormat="1" ht="24.95" customHeight="1">
      <c r="B4" s="23"/>
      <c r="D4" s="113" t="s">
        <v>169</v>
      </c>
      <c r="L4" s="23"/>
      <c r="M4" s="114" t="s">
        <v>10</v>
      </c>
      <c r="AT4" s="20" t="s">
        <v>4</v>
      </c>
    </row>
    <row r="5" spans="1:46" s="1" customFormat="1" ht="6.95" customHeight="1">
      <c r="B5" s="23"/>
      <c r="L5" s="23"/>
    </row>
    <row r="6" spans="1:46" s="1" customFormat="1" ht="12" customHeight="1">
      <c r="B6" s="23"/>
      <c r="D6" s="115" t="s">
        <v>16</v>
      </c>
      <c r="L6" s="23"/>
    </row>
    <row r="7" spans="1:46" s="1" customFormat="1" ht="16.5" customHeight="1">
      <c r="B7" s="23"/>
      <c r="E7" s="395" t="str">
        <f>'Rekapitulace stavby'!K6</f>
        <v>VÝMĚNA OBRUBNÍKŮ V ULICI STRÁNSKÉHO A SOVÍ - TÁBOR</v>
      </c>
      <c r="F7" s="396"/>
      <c r="G7" s="396"/>
      <c r="H7" s="396"/>
      <c r="L7" s="23"/>
    </row>
    <row r="8" spans="1:46" ht="12.75">
      <c r="B8" s="23"/>
      <c r="D8" s="115" t="s">
        <v>170</v>
      </c>
      <c r="L8" s="23"/>
    </row>
    <row r="9" spans="1:46" s="1" customFormat="1" ht="16.5" customHeight="1">
      <c r="B9" s="23"/>
      <c r="E9" s="395" t="s">
        <v>1320</v>
      </c>
      <c r="F9" s="394"/>
      <c r="G9" s="394"/>
      <c r="H9" s="394"/>
      <c r="L9" s="23"/>
    </row>
    <row r="10" spans="1:46" s="1" customFormat="1" ht="12" customHeight="1">
      <c r="B10" s="23"/>
      <c r="D10" s="115" t="s">
        <v>172</v>
      </c>
      <c r="L10" s="23"/>
    </row>
    <row r="11" spans="1:46" s="2" customFormat="1" ht="23.25" customHeight="1">
      <c r="A11" s="37"/>
      <c r="B11" s="42"/>
      <c r="C11" s="37"/>
      <c r="D11" s="37"/>
      <c r="E11" s="405" t="s">
        <v>1822</v>
      </c>
      <c r="F11" s="397"/>
      <c r="G11" s="397"/>
      <c r="H11" s="397"/>
      <c r="I11" s="37"/>
      <c r="J11" s="37"/>
      <c r="K11" s="37"/>
      <c r="L11" s="116"/>
      <c r="S11" s="37"/>
      <c r="T11" s="37"/>
      <c r="U11" s="37"/>
      <c r="V11" s="37"/>
      <c r="W11" s="37"/>
      <c r="X11" s="37"/>
      <c r="Y11" s="37"/>
      <c r="Z11" s="37"/>
      <c r="AA11" s="37"/>
      <c r="AB11" s="37"/>
      <c r="AC11" s="37"/>
      <c r="AD11" s="37"/>
      <c r="AE11" s="37"/>
    </row>
    <row r="12" spans="1:46" s="2" customFormat="1" ht="12" customHeight="1">
      <c r="A12" s="37"/>
      <c r="B12" s="42"/>
      <c r="C12" s="37"/>
      <c r="D12" s="115" t="s">
        <v>1823</v>
      </c>
      <c r="E12" s="37"/>
      <c r="F12" s="37"/>
      <c r="G12" s="37"/>
      <c r="H12" s="37"/>
      <c r="I12" s="37"/>
      <c r="J12" s="37"/>
      <c r="K12" s="37"/>
      <c r="L12" s="116"/>
      <c r="S12" s="37"/>
      <c r="T12" s="37"/>
      <c r="U12" s="37"/>
      <c r="V12" s="37"/>
      <c r="W12" s="37"/>
      <c r="X12" s="37"/>
      <c r="Y12" s="37"/>
      <c r="Z12" s="37"/>
      <c r="AA12" s="37"/>
      <c r="AB12" s="37"/>
      <c r="AC12" s="37"/>
      <c r="AD12" s="37"/>
      <c r="AE12" s="37"/>
    </row>
    <row r="13" spans="1:46" s="2" customFormat="1" ht="16.5" customHeight="1">
      <c r="A13" s="37"/>
      <c r="B13" s="42"/>
      <c r="C13" s="37"/>
      <c r="D13" s="37"/>
      <c r="E13" s="398" t="s">
        <v>1987</v>
      </c>
      <c r="F13" s="397"/>
      <c r="G13" s="397"/>
      <c r="H13" s="397"/>
      <c r="I13" s="37"/>
      <c r="J13" s="37"/>
      <c r="K13" s="37"/>
      <c r="L13" s="116"/>
      <c r="S13" s="37"/>
      <c r="T13" s="37"/>
      <c r="U13" s="37"/>
      <c r="V13" s="37"/>
      <c r="W13" s="37"/>
      <c r="X13" s="37"/>
      <c r="Y13" s="37"/>
      <c r="Z13" s="37"/>
      <c r="AA13" s="37"/>
      <c r="AB13" s="37"/>
      <c r="AC13" s="37"/>
      <c r="AD13" s="37"/>
      <c r="AE13" s="37"/>
    </row>
    <row r="14" spans="1:46" s="2" customFormat="1" ht="11.25">
      <c r="A14" s="37"/>
      <c r="B14" s="42"/>
      <c r="C14" s="37"/>
      <c r="D14" s="37"/>
      <c r="E14" s="37"/>
      <c r="F14" s="37"/>
      <c r="G14" s="37"/>
      <c r="H14" s="37"/>
      <c r="I14" s="37"/>
      <c r="J14" s="37"/>
      <c r="K14" s="37"/>
      <c r="L14" s="116"/>
      <c r="S14" s="37"/>
      <c r="T14" s="37"/>
      <c r="U14" s="37"/>
      <c r="V14" s="37"/>
      <c r="W14" s="37"/>
      <c r="X14" s="37"/>
      <c r="Y14" s="37"/>
      <c r="Z14" s="37"/>
      <c r="AA14" s="37"/>
      <c r="AB14" s="37"/>
      <c r="AC14" s="37"/>
      <c r="AD14" s="37"/>
      <c r="AE14" s="37"/>
    </row>
    <row r="15" spans="1:46" s="2" customFormat="1" ht="12" customHeight="1">
      <c r="A15" s="37"/>
      <c r="B15" s="42"/>
      <c r="C15" s="37"/>
      <c r="D15" s="115" t="s">
        <v>18</v>
      </c>
      <c r="E15" s="37"/>
      <c r="F15" s="106" t="s">
        <v>19</v>
      </c>
      <c r="G15" s="37"/>
      <c r="H15" s="37"/>
      <c r="I15" s="115" t="s">
        <v>20</v>
      </c>
      <c r="J15" s="106" t="s">
        <v>19</v>
      </c>
      <c r="K15" s="37"/>
      <c r="L15" s="116"/>
      <c r="S15" s="37"/>
      <c r="T15" s="37"/>
      <c r="U15" s="37"/>
      <c r="V15" s="37"/>
      <c r="W15" s="37"/>
      <c r="X15" s="37"/>
      <c r="Y15" s="37"/>
      <c r="Z15" s="37"/>
      <c r="AA15" s="37"/>
      <c r="AB15" s="37"/>
      <c r="AC15" s="37"/>
      <c r="AD15" s="37"/>
      <c r="AE15" s="37"/>
    </row>
    <row r="16" spans="1:46" s="2" customFormat="1" ht="12" customHeight="1">
      <c r="A16" s="37"/>
      <c r="B16" s="42"/>
      <c r="C16" s="37"/>
      <c r="D16" s="115" t="s">
        <v>21</v>
      </c>
      <c r="E16" s="37"/>
      <c r="F16" s="106" t="s">
        <v>22</v>
      </c>
      <c r="G16" s="37"/>
      <c r="H16" s="37"/>
      <c r="I16" s="115" t="s">
        <v>23</v>
      </c>
      <c r="J16" s="117" t="str">
        <f>'Rekapitulace stavby'!AN8</f>
        <v>8. 1. 2026</v>
      </c>
      <c r="K16" s="37"/>
      <c r="L16" s="116"/>
      <c r="S16" s="37"/>
      <c r="T16" s="37"/>
      <c r="U16" s="37"/>
      <c r="V16" s="37"/>
      <c r="W16" s="37"/>
      <c r="X16" s="37"/>
      <c r="Y16" s="37"/>
      <c r="Z16" s="37"/>
      <c r="AA16" s="37"/>
      <c r="AB16" s="37"/>
      <c r="AC16" s="37"/>
      <c r="AD16" s="37"/>
      <c r="AE16" s="37"/>
    </row>
    <row r="17" spans="1:31" s="2" customFormat="1" ht="10.9" customHeight="1">
      <c r="A17" s="37"/>
      <c r="B17" s="42"/>
      <c r="C17" s="37"/>
      <c r="D17" s="37"/>
      <c r="E17" s="37"/>
      <c r="F17" s="37"/>
      <c r="G17" s="37"/>
      <c r="H17" s="37"/>
      <c r="I17" s="37"/>
      <c r="J17" s="37"/>
      <c r="K17" s="37"/>
      <c r="L17" s="116"/>
      <c r="S17" s="37"/>
      <c r="T17" s="37"/>
      <c r="U17" s="37"/>
      <c r="V17" s="37"/>
      <c r="W17" s="37"/>
      <c r="X17" s="37"/>
      <c r="Y17" s="37"/>
      <c r="Z17" s="37"/>
      <c r="AA17" s="37"/>
      <c r="AB17" s="37"/>
      <c r="AC17" s="37"/>
      <c r="AD17" s="37"/>
      <c r="AE17" s="37"/>
    </row>
    <row r="18" spans="1:31" s="2" customFormat="1" ht="12" customHeight="1">
      <c r="A18" s="37"/>
      <c r="B18" s="42"/>
      <c r="C18" s="37"/>
      <c r="D18" s="115" t="s">
        <v>25</v>
      </c>
      <c r="E18" s="37"/>
      <c r="F18" s="37"/>
      <c r="G18" s="37"/>
      <c r="H18" s="37"/>
      <c r="I18" s="115" t="s">
        <v>26</v>
      </c>
      <c r="J18" s="106" t="s">
        <v>27</v>
      </c>
      <c r="K18" s="37"/>
      <c r="L18" s="116"/>
      <c r="S18" s="37"/>
      <c r="T18" s="37"/>
      <c r="U18" s="37"/>
      <c r="V18" s="37"/>
      <c r="W18" s="37"/>
      <c r="X18" s="37"/>
      <c r="Y18" s="37"/>
      <c r="Z18" s="37"/>
      <c r="AA18" s="37"/>
      <c r="AB18" s="37"/>
      <c r="AC18" s="37"/>
      <c r="AD18" s="37"/>
      <c r="AE18" s="37"/>
    </row>
    <row r="19" spans="1:31" s="2" customFormat="1" ht="18" customHeight="1">
      <c r="A19" s="37"/>
      <c r="B19" s="42"/>
      <c r="C19" s="37"/>
      <c r="D19" s="37"/>
      <c r="E19" s="106" t="s">
        <v>28</v>
      </c>
      <c r="F19" s="37"/>
      <c r="G19" s="37"/>
      <c r="H19" s="37"/>
      <c r="I19" s="115" t="s">
        <v>29</v>
      </c>
      <c r="J19" s="106" t="s">
        <v>30</v>
      </c>
      <c r="K19" s="37"/>
      <c r="L19" s="116"/>
      <c r="S19" s="37"/>
      <c r="T19" s="37"/>
      <c r="U19" s="37"/>
      <c r="V19" s="37"/>
      <c r="W19" s="37"/>
      <c r="X19" s="37"/>
      <c r="Y19" s="37"/>
      <c r="Z19" s="37"/>
      <c r="AA19" s="37"/>
      <c r="AB19" s="37"/>
      <c r="AC19" s="37"/>
      <c r="AD19" s="37"/>
      <c r="AE19" s="37"/>
    </row>
    <row r="20" spans="1:31" s="2" customFormat="1" ht="6.95" customHeight="1">
      <c r="A20" s="37"/>
      <c r="B20" s="42"/>
      <c r="C20" s="37"/>
      <c r="D20" s="37"/>
      <c r="E20" s="37"/>
      <c r="F20" s="37"/>
      <c r="G20" s="37"/>
      <c r="H20" s="37"/>
      <c r="I20" s="37"/>
      <c r="J20" s="37"/>
      <c r="K20" s="37"/>
      <c r="L20" s="116"/>
      <c r="S20" s="37"/>
      <c r="T20" s="37"/>
      <c r="U20" s="37"/>
      <c r="V20" s="37"/>
      <c r="W20" s="37"/>
      <c r="X20" s="37"/>
      <c r="Y20" s="37"/>
      <c r="Z20" s="37"/>
      <c r="AA20" s="37"/>
      <c r="AB20" s="37"/>
      <c r="AC20" s="37"/>
      <c r="AD20" s="37"/>
      <c r="AE20" s="37"/>
    </row>
    <row r="21" spans="1:31" s="2" customFormat="1" ht="12" customHeight="1">
      <c r="A21" s="37"/>
      <c r="B21" s="42"/>
      <c r="C21" s="37"/>
      <c r="D21" s="115" t="s">
        <v>31</v>
      </c>
      <c r="E21" s="37"/>
      <c r="F21" s="37"/>
      <c r="G21" s="37"/>
      <c r="H21" s="37"/>
      <c r="I21" s="115" t="s">
        <v>26</v>
      </c>
      <c r="J21" s="33" t="str">
        <f>'Rekapitulace stavby'!AN13</f>
        <v>Vyplň údaj</v>
      </c>
      <c r="K21" s="37"/>
      <c r="L21" s="116"/>
      <c r="S21" s="37"/>
      <c r="T21" s="37"/>
      <c r="U21" s="37"/>
      <c r="V21" s="37"/>
      <c r="W21" s="37"/>
      <c r="X21" s="37"/>
      <c r="Y21" s="37"/>
      <c r="Z21" s="37"/>
      <c r="AA21" s="37"/>
      <c r="AB21" s="37"/>
      <c r="AC21" s="37"/>
      <c r="AD21" s="37"/>
      <c r="AE21" s="37"/>
    </row>
    <row r="22" spans="1:31" s="2" customFormat="1" ht="18" customHeight="1">
      <c r="A22" s="37"/>
      <c r="B22" s="42"/>
      <c r="C22" s="37"/>
      <c r="D22" s="37"/>
      <c r="E22" s="399" t="str">
        <f>'Rekapitulace stavby'!E14</f>
        <v>Vyplň údaj</v>
      </c>
      <c r="F22" s="400"/>
      <c r="G22" s="400"/>
      <c r="H22" s="400"/>
      <c r="I22" s="115" t="s">
        <v>29</v>
      </c>
      <c r="J22" s="33" t="str">
        <f>'Rekapitulace stavby'!AN14</f>
        <v>Vyplň údaj</v>
      </c>
      <c r="K22" s="37"/>
      <c r="L22" s="116"/>
      <c r="S22" s="37"/>
      <c r="T22" s="37"/>
      <c r="U22" s="37"/>
      <c r="V22" s="37"/>
      <c r="W22" s="37"/>
      <c r="X22" s="37"/>
      <c r="Y22" s="37"/>
      <c r="Z22" s="37"/>
      <c r="AA22" s="37"/>
      <c r="AB22" s="37"/>
      <c r="AC22" s="37"/>
      <c r="AD22" s="37"/>
      <c r="AE22" s="37"/>
    </row>
    <row r="23" spans="1:31" s="2" customFormat="1" ht="6.95" customHeight="1">
      <c r="A23" s="37"/>
      <c r="B23" s="42"/>
      <c r="C23" s="37"/>
      <c r="D23" s="37"/>
      <c r="E23" s="37"/>
      <c r="F23" s="37"/>
      <c r="G23" s="37"/>
      <c r="H23" s="37"/>
      <c r="I23" s="37"/>
      <c r="J23" s="37"/>
      <c r="K23" s="37"/>
      <c r="L23" s="116"/>
      <c r="S23" s="37"/>
      <c r="T23" s="37"/>
      <c r="U23" s="37"/>
      <c r="V23" s="37"/>
      <c r="W23" s="37"/>
      <c r="X23" s="37"/>
      <c r="Y23" s="37"/>
      <c r="Z23" s="37"/>
      <c r="AA23" s="37"/>
      <c r="AB23" s="37"/>
      <c r="AC23" s="37"/>
      <c r="AD23" s="37"/>
      <c r="AE23" s="37"/>
    </row>
    <row r="24" spans="1:31" s="2" customFormat="1" ht="12" customHeight="1">
      <c r="A24" s="37"/>
      <c r="B24" s="42"/>
      <c r="C24" s="37"/>
      <c r="D24" s="115" t="s">
        <v>33</v>
      </c>
      <c r="E24" s="37"/>
      <c r="F24" s="37"/>
      <c r="G24" s="37"/>
      <c r="H24" s="37"/>
      <c r="I24" s="115" t="s">
        <v>26</v>
      </c>
      <c r="J24" s="106" t="s">
        <v>34</v>
      </c>
      <c r="K24" s="37"/>
      <c r="L24" s="116"/>
      <c r="S24" s="37"/>
      <c r="T24" s="37"/>
      <c r="U24" s="37"/>
      <c r="V24" s="37"/>
      <c r="W24" s="37"/>
      <c r="X24" s="37"/>
      <c r="Y24" s="37"/>
      <c r="Z24" s="37"/>
      <c r="AA24" s="37"/>
      <c r="AB24" s="37"/>
      <c r="AC24" s="37"/>
      <c r="AD24" s="37"/>
      <c r="AE24" s="37"/>
    </row>
    <row r="25" spans="1:31" s="2" customFormat="1" ht="18" customHeight="1">
      <c r="A25" s="37"/>
      <c r="B25" s="42"/>
      <c r="C25" s="37"/>
      <c r="D25" s="37"/>
      <c r="E25" s="106" t="s">
        <v>35</v>
      </c>
      <c r="F25" s="37"/>
      <c r="G25" s="37"/>
      <c r="H25" s="37"/>
      <c r="I25" s="115" t="s">
        <v>29</v>
      </c>
      <c r="J25" s="106" t="s">
        <v>36</v>
      </c>
      <c r="K25" s="37"/>
      <c r="L25" s="116"/>
      <c r="S25" s="37"/>
      <c r="T25" s="37"/>
      <c r="U25" s="37"/>
      <c r="V25" s="37"/>
      <c r="W25" s="37"/>
      <c r="X25" s="37"/>
      <c r="Y25" s="37"/>
      <c r="Z25" s="37"/>
      <c r="AA25" s="37"/>
      <c r="AB25" s="37"/>
      <c r="AC25" s="37"/>
      <c r="AD25" s="37"/>
      <c r="AE25" s="37"/>
    </row>
    <row r="26" spans="1:31" s="2" customFormat="1" ht="6.95" customHeight="1">
      <c r="A26" s="37"/>
      <c r="B26" s="42"/>
      <c r="C26" s="37"/>
      <c r="D26" s="37"/>
      <c r="E26" s="37"/>
      <c r="F26" s="37"/>
      <c r="G26" s="37"/>
      <c r="H26" s="37"/>
      <c r="I26" s="37"/>
      <c r="J26" s="37"/>
      <c r="K26" s="37"/>
      <c r="L26" s="116"/>
      <c r="S26" s="37"/>
      <c r="T26" s="37"/>
      <c r="U26" s="37"/>
      <c r="V26" s="37"/>
      <c r="W26" s="37"/>
      <c r="X26" s="37"/>
      <c r="Y26" s="37"/>
      <c r="Z26" s="37"/>
      <c r="AA26" s="37"/>
      <c r="AB26" s="37"/>
      <c r="AC26" s="37"/>
      <c r="AD26" s="37"/>
      <c r="AE26" s="37"/>
    </row>
    <row r="27" spans="1:31" s="2" customFormat="1" ht="12" customHeight="1">
      <c r="A27" s="37"/>
      <c r="B27" s="42"/>
      <c r="C27" s="37"/>
      <c r="D27" s="115" t="s">
        <v>38</v>
      </c>
      <c r="E27" s="37"/>
      <c r="F27" s="37"/>
      <c r="G27" s="37"/>
      <c r="H27" s="37"/>
      <c r="I27" s="115" t="s">
        <v>26</v>
      </c>
      <c r="J27" s="106" t="s">
        <v>39</v>
      </c>
      <c r="K27" s="37"/>
      <c r="L27" s="116"/>
      <c r="S27" s="37"/>
      <c r="T27" s="37"/>
      <c r="U27" s="37"/>
      <c r="V27" s="37"/>
      <c r="W27" s="37"/>
      <c r="X27" s="37"/>
      <c r="Y27" s="37"/>
      <c r="Z27" s="37"/>
      <c r="AA27" s="37"/>
      <c r="AB27" s="37"/>
      <c r="AC27" s="37"/>
      <c r="AD27" s="37"/>
      <c r="AE27" s="37"/>
    </row>
    <row r="28" spans="1:31" s="2" customFormat="1" ht="18" customHeight="1">
      <c r="A28" s="37"/>
      <c r="B28" s="42"/>
      <c r="C28" s="37"/>
      <c r="D28" s="37"/>
      <c r="E28" s="106" t="s">
        <v>40</v>
      </c>
      <c r="F28" s="37"/>
      <c r="G28" s="37"/>
      <c r="H28" s="37"/>
      <c r="I28" s="115" t="s">
        <v>29</v>
      </c>
      <c r="J28" s="106" t="s">
        <v>19</v>
      </c>
      <c r="K28" s="37"/>
      <c r="L28" s="116"/>
      <c r="S28" s="37"/>
      <c r="T28" s="37"/>
      <c r="U28" s="37"/>
      <c r="V28" s="37"/>
      <c r="W28" s="37"/>
      <c r="X28" s="37"/>
      <c r="Y28" s="37"/>
      <c r="Z28" s="37"/>
      <c r="AA28" s="37"/>
      <c r="AB28" s="37"/>
      <c r="AC28" s="37"/>
      <c r="AD28" s="37"/>
      <c r="AE28" s="37"/>
    </row>
    <row r="29" spans="1:31" s="2" customFormat="1" ht="6.95" customHeight="1">
      <c r="A29" s="37"/>
      <c r="B29" s="42"/>
      <c r="C29" s="37"/>
      <c r="D29" s="37"/>
      <c r="E29" s="37"/>
      <c r="F29" s="37"/>
      <c r="G29" s="37"/>
      <c r="H29" s="37"/>
      <c r="I29" s="37"/>
      <c r="J29" s="37"/>
      <c r="K29" s="37"/>
      <c r="L29" s="116"/>
      <c r="S29" s="37"/>
      <c r="T29" s="37"/>
      <c r="U29" s="37"/>
      <c r="V29" s="37"/>
      <c r="W29" s="37"/>
      <c r="X29" s="37"/>
      <c r="Y29" s="37"/>
      <c r="Z29" s="37"/>
      <c r="AA29" s="37"/>
      <c r="AB29" s="37"/>
      <c r="AC29" s="37"/>
      <c r="AD29" s="37"/>
      <c r="AE29" s="37"/>
    </row>
    <row r="30" spans="1:31" s="2" customFormat="1" ht="12" customHeight="1">
      <c r="A30" s="37"/>
      <c r="B30" s="42"/>
      <c r="C30" s="37"/>
      <c r="D30" s="115" t="s">
        <v>41</v>
      </c>
      <c r="E30" s="37"/>
      <c r="F30" s="37"/>
      <c r="G30" s="37"/>
      <c r="H30" s="37"/>
      <c r="I30" s="37"/>
      <c r="J30" s="37"/>
      <c r="K30" s="37"/>
      <c r="L30" s="116"/>
      <c r="S30" s="37"/>
      <c r="T30" s="37"/>
      <c r="U30" s="37"/>
      <c r="V30" s="37"/>
      <c r="W30" s="37"/>
      <c r="X30" s="37"/>
      <c r="Y30" s="37"/>
      <c r="Z30" s="37"/>
      <c r="AA30" s="37"/>
      <c r="AB30" s="37"/>
      <c r="AC30" s="37"/>
      <c r="AD30" s="37"/>
      <c r="AE30" s="37"/>
    </row>
    <row r="31" spans="1:31" s="8" customFormat="1" ht="16.5" customHeight="1">
      <c r="A31" s="118"/>
      <c r="B31" s="119"/>
      <c r="C31" s="118"/>
      <c r="D31" s="118"/>
      <c r="E31" s="401" t="s">
        <v>19</v>
      </c>
      <c r="F31" s="401"/>
      <c r="G31" s="401"/>
      <c r="H31" s="401"/>
      <c r="I31" s="118"/>
      <c r="J31" s="118"/>
      <c r="K31" s="118"/>
      <c r="L31" s="120"/>
      <c r="S31" s="118"/>
      <c r="T31" s="118"/>
      <c r="U31" s="118"/>
      <c r="V31" s="118"/>
      <c r="W31" s="118"/>
      <c r="X31" s="118"/>
      <c r="Y31" s="118"/>
      <c r="Z31" s="118"/>
      <c r="AA31" s="118"/>
      <c r="AB31" s="118"/>
      <c r="AC31" s="118"/>
      <c r="AD31" s="118"/>
      <c r="AE31" s="118"/>
    </row>
    <row r="32" spans="1:31" s="2" customFormat="1" ht="6.95" customHeight="1">
      <c r="A32" s="37"/>
      <c r="B32" s="42"/>
      <c r="C32" s="37"/>
      <c r="D32" s="37"/>
      <c r="E32" s="37"/>
      <c r="F32" s="37"/>
      <c r="G32" s="37"/>
      <c r="H32" s="37"/>
      <c r="I32" s="37"/>
      <c r="J32" s="37"/>
      <c r="K32" s="37"/>
      <c r="L32" s="116"/>
      <c r="S32" s="37"/>
      <c r="T32" s="37"/>
      <c r="U32" s="37"/>
      <c r="V32" s="37"/>
      <c r="W32" s="37"/>
      <c r="X32" s="37"/>
      <c r="Y32" s="37"/>
      <c r="Z32" s="37"/>
      <c r="AA32" s="37"/>
      <c r="AB32" s="37"/>
      <c r="AC32" s="37"/>
      <c r="AD32" s="37"/>
      <c r="AE32" s="37"/>
    </row>
    <row r="33" spans="1:31" s="2" customFormat="1" ht="6.95" customHeight="1">
      <c r="A33" s="37"/>
      <c r="B33" s="42"/>
      <c r="C33" s="37"/>
      <c r="D33" s="121"/>
      <c r="E33" s="121"/>
      <c r="F33" s="121"/>
      <c r="G33" s="121"/>
      <c r="H33" s="121"/>
      <c r="I33" s="121"/>
      <c r="J33" s="121"/>
      <c r="K33" s="121"/>
      <c r="L33" s="116"/>
      <c r="S33" s="37"/>
      <c r="T33" s="37"/>
      <c r="U33" s="37"/>
      <c r="V33" s="37"/>
      <c r="W33" s="37"/>
      <c r="X33" s="37"/>
      <c r="Y33" s="37"/>
      <c r="Z33" s="37"/>
      <c r="AA33" s="37"/>
      <c r="AB33" s="37"/>
      <c r="AC33" s="37"/>
      <c r="AD33" s="37"/>
      <c r="AE33" s="37"/>
    </row>
    <row r="34" spans="1:31" s="2" customFormat="1" ht="25.35" customHeight="1">
      <c r="A34" s="37"/>
      <c r="B34" s="42"/>
      <c r="C34" s="37"/>
      <c r="D34" s="122" t="s">
        <v>43</v>
      </c>
      <c r="E34" s="37"/>
      <c r="F34" s="37"/>
      <c r="G34" s="37"/>
      <c r="H34" s="37"/>
      <c r="I34" s="37"/>
      <c r="J34" s="123">
        <f>ROUND(J98, 2)</f>
        <v>0</v>
      </c>
      <c r="K34" s="37"/>
      <c r="L34" s="116"/>
      <c r="S34" s="37"/>
      <c r="T34" s="37"/>
      <c r="U34" s="37"/>
      <c r="V34" s="37"/>
      <c r="W34" s="37"/>
      <c r="X34" s="37"/>
      <c r="Y34" s="37"/>
      <c r="Z34" s="37"/>
      <c r="AA34" s="37"/>
      <c r="AB34" s="37"/>
      <c r="AC34" s="37"/>
      <c r="AD34" s="37"/>
      <c r="AE34" s="37"/>
    </row>
    <row r="35" spans="1:31" s="2" customFormat="1" ht="6.95" customHeight="1">
      <c r="A35" s="37"/>
      <c r="B35" s="42"/>
      <c r="C35" s="37"/>
      <c r="D35" s="121"/>
      <c r="E35" s="121"/>
      <c r="F35" s="121"/>
      <c r="G35" s="121"/>
      <c r="H35" s="121"/>
      <c r="I35" s="121"/>
      <c r="J35" s="121"/>
      <c r="K35" s="121"/>
      <c r="L35" s="116"/>
      <c r="S35" s="37"/>
      <c r="T35" s="37"/>
      <c r="U35" s="37"/>
      <c r="V35" s="37"/>
      <c r="W35" s="37"/>
      <c r="X35" s="37"/>
      <c r="Y35" s="37"/>
      <c r="Z35" s="37"/>
      <c r="AA35" s="37"/>
      <c r="AB35" s="37"/>
      <c r="AC35" s="37"/>
      <c r="AD35" s="37"/>
      <c r="AE35" s="37"/>
    </row>
    <row r="36" spans="1:31" s="2" customFormat="1" ht="14.45" customHeight="1">
      <c r="A36" s="37"/>
      <c r="B36" s="42"/>
      <c r="C36" s="37"/>
      <c r="D36" s="37"/>
      <c r="E36" s="37"/>
      <c r="F36" s="124" t="s">
        <v>45</v>
      </c>
      <c r="G36" s="37"/>
      <c r="H36" s="37"/>
      <c r="I36" s="124" t="s">
        <v>44</v>
      </c>
      <c r="J36" s="124" t="s">
        <v>46</v>
      </c>
      <c r="K36" s="37"/>
      <c r="L36" s="116"/>
      <c r="S36" s="37"/>
      <c r="T36" s="37"/>
      <c r="U36" s="37"/>
      <c r="V36" s="37"/>
      <c r="W36" s="37"/>
      <c r="X36" s="37"/>
      <c r="Y36" s="37"/>
      <c r="Z36" s="37"/>
      <c r="AA36" s="37"/>
      <c r="AB36" s="37"/>
      <c r="AC36" s="37"/>
      <c r="AD36" s="37"/>
      <c r="AE36" s="37"/>
    </row>
    <row r="37" spans="1:31" s="2" customFormat="1" ht="14.45" customHeight="1">
      <c r="A37" s="37"/>
      <c r="B37" s="42"/>
      <c r="C37" s="37"/>
      <c r="D37" s="125" t="s">
        <v>47</v>
      </c>
      <c r="E37" s="115" t="s">
        <v>48</v>
      </c>
      <c r="F37" s="126">
        <f>ROUND((SUM(BE98:BE282)),  2)</f>
        <v>0</v>
      </c>
      <c r="G37" s="37"/>
      <c r="H37" s="37"/>
      <c r="I37" s="127">
        <v>0.21</v>
      </c>
      <c r="J37" s="126">
        <f>ROUND(((SUM(BE98:BE282))*I37),  2)</f>
        <v>0</v>
      </c>
      <c r="K37" s="37"/>
      <c r="L37" s="116"/>
      <c r="S37" s="37"/>
      <c r="T37" s="37"/>
      <c r="U37" s="37"/>
      <c r="V37" s="37"/>
      <c r="W37" s="37"/>
      <c r="X37" s="37"/>
      <c r="Y37" s="37"/>
      <c r="Z37" s="37"/>
      <c r="AA37" s="37"/>
      <c r="AB37" s="37"/>
      <c r="AC37" s="37"/>
      <c r="AD37" s="37"/>
      <c r="AE37" s="37"/>
    </row>
    <row r="38" spans="1:31" s="2" customFormat="1" ht="14.45" customHeight="1">
      <c r="A38" s="37"/>
      <c r="B38" s="42"/>
      <c r="C38" s="37"/>
      <c r="D38" s="37"/>
      <c r="E38" s="115" t="s">
        <v>49</v>
      </c>
      <c r="F38" s="126">
        <f>ROUND((SUM(BF98:BF282)),  2)</f>
        <v>0</v>
      </c>
      <c r="G38" s="37"/>
      <c r="H38" s="37"/>
      <c r="I38" s="127">
        <v>0.12</v>
      </c>
      <c r="J38" s="126">
        <f>ROUND(((SUM(BF98:BF282))*I38),  2)</f>
        <v>0</v>
      </c>
      <c r="K38" s="37"/>
      <c r="L38" s="116"/>
      <c r="S38" s="37"/>
      <c r="T38" s="37"/>
      <c r="U38" s="37"/>
      <c r="V38" s="37"/>
      <c r="W38" s="37"/>
      <c r="X38" s="37"/>
      <c r="Y38" s="37"/>
      <c r="Z38" s="37"/>
      <c r="AA38" s="37"/>
      <c r="AB38" s="37"/>
      <c r="AC38" s="37"/>
      <c r="AD38" s="37"/>
      <c r="AE38" s="37"/>
    </row>
    <row r="39" spans="1:31" s="2" customFormat="1" ht="14.45" hidden="1" customHeight="1">
      <c r="A39" s="37"/>
      <c r="B39" s="42"/>
      <c r="C39" s="37"/>
      <c r="D39" s="37"/>
      <c r="E39" s="115" t="s">
        <v>50</v>
      </c>
      <c r="F39" s="126">
        <f>ROUND((SUM(BG98:BG282)),  2)</f>
        <v>0</v>
      </c>
      <c r="G39" s="37"/>
      <c r="H39" s="37"/>
      <c r="I39" s="127">
        <v>0.21</v>
      </c>
      <c r="J39" s="126">
        <f>0</f>
        <v>0</v>
      </c>
      <c r="K39" s="37"/>
      <c r="L39" s="116"/>
      <c r="S39" s="37"/>
      <c r="T39" s="37"/>
      <c r="U39" s="37"/>
      <c r="V39" s="37"/>
      <c r="W39" s="37"/>
      <c r="X39" s="37"/>
      <c r="Y39" s="37"/>
      <c r="Z39" s="37"/>
      <c r="AA39" s="37"/>
      <c r="AB39" s="37"/>
      <c r="AC39" s="37"/>
      <c r="AD39" s="37"/>
      <c r="AE39" s="37"/>
    </row>
    <row r="40" spans="1:31" s="2" customFormat="1" ht="14.45" hidden="1" customHeight="1">
      <c r="A40" s="37"/>
      <c r="B40" s="42"/>
      <c r="C40" s="37"/>
      <c r="D40" s="37"/>
      <c r="E40" s="115" t="s">
        <v>51</v>
      </c>
      <c r="F40" s="126">
        <f>ROUND((SUM(BH98:BH282)),  2)</f>
        <v>0</v>
      </c>
      <c r="G40" s="37"/>
      <c r="H40" s="37"/>
      <c r="I40" s="127">
        <v>0.12</v>
      </c>
      <c r="J40" s="126">
        <f>0</f>
        <v>0</v>
      </c>
      <c r="K40" s="37"/>
      <c r="L40" s="116"/>
      <c r="S40" s="37"/>
      <c r="T40" s="37"/>
      <c r="U40" s="37"/>
      <c r="V40" s="37"/>
      <c r="W40" s="37"/>
      <c r="X40" s="37"/>
      <c r="Y40" s="37"/>
      <c r="Z40" s="37"/>
      <c r="AA40" s="37"/>
      <c r="AB40" s="37"/>
      <c r="AC40" s="37"/>
      <c r="AD40" s="37"/>
      <c r="AE40" s="37"/>
    </row>
    <row r="41" spans="1:31" s="2" customFormat="1" ht="14.45" hidden="1" customHeight="1">
      <c r="A41" s="37"/>
      <c r="B41" s="42"/>
      <c r="C41" s="37"/>
      <c r="D41" s="37"/>
      <c r="E41" s="115" t="s">
        <v>52</v>
      </c>
      <c r="F41" s="126">
        <f>ROUND((SUM(BI98:BI282)),  2)</f>
        <v>0</v>
      </c>
      <c r="G41" s="37"/>
      <c r="H41" s="37"/>
      <c r="I41" s="127">
        <v>0</v>
      </c>
      <c r="J41" s="126">
        <f>0</f>
        <v>0</v>
      </c>
      <c r="K41" s="37"/>
      <c r="L41" s="116"/>
      <c r="S41" s="37"/>
      <c r="T41" s="37"/>
      <c r="U41" s="37"/>
      <c r="V41" s="37"/>
      <c r="W41" s="37"/>
      <c r="X41" s="37"/>
      <c r="Y41" s="37"/>
      <c r="Z41" s="37"/>
      <c r="AA41" s="37"/>
      <c r="AB41" s="37"/>
      <c r="AC41" s="37"/>
      <c r="AD41" s="37"/>
      <c r="AE41" s="37"/>
    </row>
    <row r="42" spans="1:31" s="2" customFormat="1" ht="6.95" customHeight="1">
      <c r="A42" s="37"/>
      <c r="B42" s="42"/>
      <c r="C42" s="37"/>
      <c r="D42" s="37"/>
      <c r="E42" s="37"/>
      <c r="F42" s="37"/>
      <c r="G42" s="37"/>
      <c r="H42" s="37"/>
      <c r="I42" s="37"/>
      <c r="J42" s="37"/>
      <c r="K42" s="37"/>
      <c r="L42" s="116"/>
      <c r="S42" s="37"/>
      <c r="T42" s="37"/>
      <c r="U42" s="37"/>
      <c r="V42" s="37"/>
      <c r="W42" s="37"/>
      <c r="X42" s="37"/>
      <c r="Y42" s="37"/>
      <c r="Z42" s="37"/>
      <c r="AA42" s="37"/>
      <c r="AB42" s="37"/>
      <c r="AC42" s="37"/>
      <c r="AD42" s="37"/>
      <c r="AE42" s="37"/>
    </row>
    <row r="43" spans="1:31" s="2" customFormat="1" ht="25.35" customHeight="1">
      <c r="A43" s="37"/>
      <c r="B43" s="42"/>
      <c r="C43" s="128"/>
      <c r="D43" s="129" t="s">
        <v>53</v>
      </c>
      <c r="E43" s="130"/>
      <c r="F43" s="130"/>
      <c r="G43" s="131" t="s">
        <v>54</v>
      </c>
      <c r="H43" s="132" t="s">
        <v>55</v>
      </c>
      <c r="I43" s="130"/>
      <c r="J43" s="133">
        <f>SUM(J34:J41)</f>
        <v>0</v>
      </c>
      <c r="K43" s="134"/>
      <c r="L43" s="116"/>
      <c r="S43" s="37"/>
      <c r="T43" s="37"/>
      <c r="U43" s="37"/>
      <c r="V43" s="37"/>
      <c r="W43" s="37"/>
      <c r="X43" s="37"/>
      <c r="Y43" s="37"/>
      <c r="Z43" s="37"/>
      <c r="AA43" s="37"/>
      <c r="AB43" s="37"/>
      <c r="AC43" s="37"/>
      <c r="AD43" s="37"/>
      <c r="AE43" s="37"/>
    </row>
    <row r="44" spans="1:31" s="2" customFormat="1" ht="14.45" customHeight="1">
      <c r="A44" s="37"/>
      <c r="B44" s="135"/>
      <c r="C44" s="136"/>
      <c r="D44" s="136"/>
      <c r="E44" s="136"/>
      <c r="F44" s="136"/>
      <c r="G44" s="136"/>
      <c r="H44" s="136"/>
      <c r="I44" s="136"/>
      <c r="J44" s="136"/>
      <c r="K44" s="136"/>
      <c r="L44" s="116"/>
      <c r="S44" s="37"/>
      <c r="T44" s="37"/>
      <c r="U44" s="37"/>
      <c r="V44" s="37"/>
      <c r="W44" s="37"/>
      <c r="X44" s="37"/>
      <c r="Y44" s="37"/>
      <c r="Z44" s="37"/>
      <c r="AA44" s="37"/>
      <c r="AB44" s="37"/>
      <c r="AC44" s="37"/>
      <c r="AD44" s="37"/>
      <c r="AE44" s="37"/>
    </row>
    <row r="48" spans="1:31" s="2" customFormat="1" ht="6.95" customHeight="1">
      <c r="A48" s="37"/>
      <c r="B48" s="137"/>
      <c r="C48" s="138"/>
      <c r="D48" s="138"/>
      <c r="E48" s="138"/>
      <c r="F48" s="138"/>
      <c r="G48" s="138"/>
      <c r="H48" s="138"/>
      <c r="I48" s="138"/>
      <c r="J48" s="138"/>
      <c r="K48" s="138"/>
      <c r="L48" s="116"/>
      <c r="S48" s="37"/>
      <c r="T48" s="37"/>
      <c r="U48" s="37"/>
      <c r="V48" s="37"/>
      <c r="W48" s="37"/>
      <c r="X48" s="37"/>
      <c r="Y48" s="37"/>
      <c r="Z48" s="37"/>
      <c r="AA48" s="37"/>
      <c r="AB48" s="37"/>
      <c r="AC48" s="37"/>
      <c r="AD48" s="37"/>
      <c r="AE48" s="37"/>
    </row>
    <row r="49" spans="1:31" s="2" customFormat="1" ht="24.95" customHeight="1">
      <c r="A49" s="37"/>
      <c r="B49" s="38"/>
      <c r="C49" s="26" t="s">
        <v>174</v>
      </c>
      <c r="D49" s="39"/>
      <c r="E49" s="39"/>
      <c r="F49" s="39"/>
      <c r="G49" s="39"/>
      <c r="H49" s="39"/>
      <c r="I49" s="39"/>
      <c r="J49" s="39"/>
      <c r="K49" s="39"/>
      <c r="L49" s="116"/>
      <c r="S49" s="37"/>
      <c r="T49" s="37"/>
      <c r="U49" s="37"/>
      <c r="V49" s="37"/>
      <c r="W49" s="37"/>
      <c r="X49" s="37"/>
      <c r="Y49" s="37"/>
      <c r="Z49" s="37"/>
      <c r="AA49" s="37"/>
      <c r="AB49" s="37"/>
      <c r="AC49" s="37"/>
      <c r="AD49" s="37"/>
      <c r="AE49" s="37"/>
    </row>
    <row r="50" spans="1:31" s="2" customFormat="1" ht="6.95" customHeight="1">
      <c r="A50" s="37"/>
      <c r="B50" s="38"/>
      <c r="C50" s="39"/>
      <c r="D50" s="39"/>
      <c r="E50" s="39"/>
      <c r="F50" s="39"/>
      <c r="G50" s="39"/>
      <c r="H50" s="39"/>
      <c r="I50" s="39"/>
      <c r="J50" s="39"/>
      <c r="K50" s="39"/>
      <c r="L50" s="116"/>
      <c r="S50" s="37"/>
      <c r="T50" s="37"/>
      <c r="U50" s="37"/>
      <c r="V50" s="37"/>
      <c r="W50" s="37"/>
      <c r="X50" s="37"/>
      <c r="Y50" s="37"/>
      <c r="Z50" s="37"/>
      <c r="AA50" s="37"/>
      <c r="AB50" s="37"/>
      <c r="AC50" s="37"/>
      <c r="AD50" s="37"/>
      <c r="AE50" s="37"/>
    </row>
    <row r="51" spans="1:31" s="2" customFormat="1" ht="12" customHeight="1">
      <c r="A51" s="37"/>
      <c r="B51" s="38"/>
      <c r="C51" s="32" t="s">
        <v>16</v>
      </c>
      <c r="D51" s="39"/>
      <c r="E51" s="39"/>
      <c r="F51" s="39"/>
      <c r="G51" s="39"/>
      <c r="H51" s="39"/>
      <c r="I51" s="39"/>
      <c r="J51" s="39"/>
      <c r="K51" s="39"/>
      <c r="L51" s="116"/>
      <c r="S51" s="37"/>
      <c r="T51" s="37"/>
      <c r="U51" s="37"/>
      <c r="V51" s="37"/>
      <c r="W51" s="37"/>
      <c r="X51" s="37"/>
      <c r="Y51" s="37"/>
      <c r="Z51" s="37"/>
      <c r="AA51" s="37"/>
      <c r="AB51" s="37"/>
      <c r="AC51" s="37"/>
      <c r="AD51" s="37"/>
      <c r="AE51" s="37"/>
    </row>
    <row r="52" spans="1:31" s="2" customFormat="1" ht="16.5" customHeight="1">
      <c r="A52" s="37"/>
      <c r="B52" s="38"/>
      <c r="C52" s="39"/>
      <c r="D52" s="39"/>
      <c r="E52" s="402" t="str">
        <f>E7</f>
        <v>VÝMĚNA OBRUBNÍKŮ V ULICI STRÁNSKÉHO A SOVÍ - TÁBOR</v>
      </c>
      <c r="F52" s="403"/>
      <c r="G52" s="403"/>
      <c r="H52" s="403"/>
      <c r="I52" s="39"/>
      <c r="J52" s="39"/>
      <c r="K52" s="39"/>
      <c r="L52" s="116"/>
      <c r="S52" s="37"/>
      <c r="T52" s="37"/>
      <c r="U52" s="37"/>
      <c r="V52" s="37"/>
      <c r="W52" s="37"/>
      <c r="X52" s="37"/>
      <c r="Y52" s="37"/>
      <c r="Z52" s="37"/>
      <c r="AA52" s="37"/>
      <c r="AB52" s="37"/>
      <c r="AC52" s="37"/>
      <c r="AD52" s="37"/>
      <c r="AE52" s="37"/>
    </row>
    <row r="53" spans="1:31" s="1" customFormat="1" ht="12" customHeight="1">
      <c r="B53" s="24"/>
      <c r="C53" s="32" t="s">
        <v>170</v>
      </c>
      <c r="D53" s="25"/>
      <c r="E53" s="25"/>
      <c r="F53" s="25"/>
      <c r="G53" s="25"/>
      <c r="H53" s="25"/>
      <c r="I53" s="25"/>
      <c r="J53" s="25"/>
      <c r="K53" s="25"/>
      <c r="L53" s="23"/>
    </row>
    <row r="54" spans="1:31" s="1" customFormat="1" ht="16.5" customHeight="1">
      <c r="B54" s="24"/>
      <c r="C54" s="25"/>
      <c r="D54" s="25"/>
      <c r="E54" s="402" t="s">
        <v>1320</v>
      </c>
      <c r="F54" s="379"/>
      <c r="G54" s="379"/>
      <c r="H54" s="379"/>
      <c r="I54" s="25"/>
      <c r="J54" s="25"/>
      <c r="K54" s="25"/>
      <c r="L54" s="23"/>
    </row>
    <row r="55" spans="1:31" s="1" customFormat="1" ht="12" customHeight="1">
      <c r="B55" s="24"/>
      <c r="C55" s="32" t="s">
        <v>172</v>
      </c>
      <c r="D55" s="25"/>
      <c r="E55" s="25"/>
      <c r="F55" s="25"/>
      <c r="G55" s="25"/>
      <c r="H55" s="25"/>
      <c r="I55" s="25"/>
      <c r="J55" s="25"/>
      <c r="K55" s="25"/>
      <c r="L55" s="23"/>
    </row>
    <row r="56" spans="1:31" s="2" customFormat="1" ht="23.25" customHeight="1">
      <c r="A56" s="37"/>
      <c r="B56" s="38"/>
      <c r="C56" s="39"/>
      <c r="D56" s="39"/>
      <c r="E56" s="406" t="s">
        <v>1822</v>
      </c>
      <c r="F56" s="404"/>
      <c r="G56" s="404"/>
      <c r="H56" s="404"/>
      <c r="I56" s="39"/>
      <c r="J56" s="39"/>
      <c r="K56" s="39"/>
      <c r="L56" s="116"/>
      <c r="S56" s="37"/>
      <c r="T56" s="37"/>
      <c r="U56" s="37"/>
      <c r="V56" s="37"/>
      <c r="W56" s="37"/>
      <c r="X56" s="37"/>
      <c r="Y56" s="37"/>
      <c r="Z56" s="37"/>
      <c r="AA56" s="37"/>
      <c r="AB56" s="37"/>
      <c r="AC56" s="37"/>
      <c r="AD56" s="37"/>
      <c r="AE56" s="37"/>
    </row>
    <row r="57" spans="1:31" s="2" customFormat="1" ht="12" customHeight="1">
      <c r="A57" s="37"/>
      <c r="B57" s="38"/>
      <c r="C57" s="32" t="s">
        <v>1823</v>
      </c>
      <c r="D57" s="39"/>
      <c r="E57" s="39"/>
      <c r="F57" s="39"/>
      <c r="G57" s="39"/>
      <c r="H57" s="39"/>
      <c r="I57" s="39"/>
      <c r="J57" s="39"/>
      <c r="K57" s="39"/>
      <c r="L57" s="116"/>
      <c r="S57" s="37"/>
      <c r="T57" s="37"/>
      <c r="U57" s="37"/>
      <c r="V57" s="37"/>
      <c r="W57" s="37"/>
      <c r="X57" s="37"/>
      <c r="Y57" s="37"/>
      <c r="Z57" s="37"/>
      <c r="AA57" s="37"/>
      <c r="AB57" s="37"/>
      <c r="AC57" s="37"/>
      <c r="AD57" s="37"/>
      <c r="AE57" s="37"/>
    </row>
    <row r="58" spans="1:31" s="2" customFormat="1" ht="16.5" customHeight="1">
      <c r="A58" s="37"/>
      <c r="B58" s="38"/>
      <c r="C58" s="39"/>
      <c r="D58" s="39"/>
      <c r="E58" s="358" t="str">
        <f>E13</f>
        <v>5072 - Následná péče - 2. rok po výsadbě</v>
      </c>
      <c r="F58" s="404"/>
      <c r="G58" s="404"/>
      <c r="H58" s="404"/>
      <c r="I58" s="39"/>
      <c r="J58" s="39"/>
      <c r="K58" s="39"/>
      <c r="L58" s="116"/>
      <c r="S58" s="37"/>
      <c r="T58" s="37"/>
      <c r="U58" s="37"/>
      <c r="V58" s="37"/>
      <c r="W58" s="37"/>
      <c r="X58" s="37"/>
      <c r="Y58" s="37"/>
      <c r="Z58" s="37"/>
      <c r="AA58" s="37"/>
      <c r="AB58" s="37"/>
      <c r="AC58" s="37"/>
      <c r="AD58" s="37"/>
      <c r="AE58" s="37"/>
    </row>
    <row r="59" spans="1:31" s="2" customFormat="1" ht="6.95" customHeight="1">
      <c r="A59" s="37"/>
      <c r="B59" s="38"/>
      <c r="C59" s="39"/>
      <c r="D59" s="39"/>
      <c r="E59" s="39"/>
      <c r="F59" s="39"/>
      <c r="G59" s="39"/>
      <c r="H59" s="39"/>
      <c r="I59" s="39"/>
      <c r="J59" s="39"/>
      <c r="K59" s="39"/>
      <c r="L59" s="116"/>
      <c r="S59" s="37"/>
      <c r="T59" s="37"/>
      <c r="U59" s="37"/>
      <c r="V59" s="37"/>
      <c r="W59" s="37"/>
      <c r="X59" s="37"/>
      <c r="Y59" s="37"/>
      <c r="Z59" s="37"/>
      <c r="AA59" s="37"/>
      <c r="AB59" s="37"/>
      <c r="AC59" s="37"/>
      <c r="AD59" s="37"/>
      <c r="AE59" s="37"/>
    </row>
    <row r="60" spans="1:31" s="2" customFormat="1" ht="12" customHeight="1">
      <c r="A60" s="37"/>
      <c r="B60" s="38"/>
      <c r="C60" s="32" t="s">
        <v>21</v>
      </c>
      <c r="D60" s="39"/>
      <c r="E60" s="39"/>
      <c r="F60" s="30" t="str">
        <f>F16</f>
        <v>ul. Stránského a Soví, Tábor</v>
      </c>
      <c r="G60" s="39"/>
      <c r="H60" s="39"/>
      <c r="I60" s="32" t="s">
        <v>23</v>
      </c>
      <c r="J60" s="62" t="str">
        <f>IF(J16="","",J16)</f>
        <v>8. 1. 2026</v>
      </c>
      <c r="K60" s="39"/>
      <c r="L60" s="116"/>
      <c r="S60" s="37"/>
      <c r="T60" s="37"/>
      <c r="U60" s="37"/>
      <c r="V60" s="37"/>
      <c r="W60" s="37"/>
      <c r="X60" s="37"/>
      <c r="Y60" s="37"/>
      <c r="Z60" s="37"/>
      <c r="AA60" s="37"/>
      <c r="AB60" s="37"/>
      <c r="AC60" s="37"/>
      <c r="AD60" s="37"/>
      <c r="AE60" s="37"/>
    </row>
    <row r="61" spans="1:31" s="2" customFormat="1" ht="6.95" customHeight="1">
      <c r="A61" s="37"/>
      <c r="B61" s="38"/>
      <c r="C61" s="39"/>
      <c r="D61" s="39"/>
      <c r="E61" s="39"/>
      <c r="F61" s="39"/>
      <c r="G61" s="39"/>
      <c r="H61" s="39"/>
      <c r="I61" s="39"/>
      <c r="J61" s="39"/>
      <c r="K61" s="39"/>
      <c r="L61" s="116"/>
      <c r="S61" s="37"/>
      <c r="T61" s="37"/>
      <c r="U61" s="37"/>
      <c r="V61" s="37"/>
      <c r="W61" s="37"/>
      <c r="X61" s="37"/>
      <c r="Y61" s="37"/>
      <c r="Z61" s="37"/>
      <c r="AA61" s="37"/>
      <c r="AB61" s="37"/>
      <c r="AC61" s="37"/>
      <c r="AD61" s="37"/>
      <c r="AE61" s="37"/>
    </row>
    <row r="62" spans="1:31" s="2" customFormat="1" ht="15.2" customHeight="1">
      <c r="A62" s="37"/>
      <c r="B62" s="38"/>
      <c r="C62" s="32" t="s">
        <v>25</v>
      </c>
      <c r="D62" s="39"/>
      <c r="E62" s="39"/>
      <c r="F62" s="30" t="str">
        <f>E19</f>
        <v>MĚSTO TÁBOR</v>
      </c>
      <c r="G62" s="39"/>
      <c r="H62" s="39"/>
      <c r="I62" s="32" t="s">
        <v>33</v>
      </c>
      <c r="J62" s="35" t="str">
        <f>E25</f>
        <v>Graphic PRO s.r.o.</v>
      </c>
      <c r="K62" s="39"/>
      <c r="L62" s="116"/>
      <c r="S62" s="37"/>
      <c r="T62" s="37"/>
      <c r="U62" s="37"/>
      <c r="V62" s="37"/>
      <c r="W62" s="37"/>
      <c r="X62" s="37"/>
      <c r="Y62" s="37"/>
      <c r="Z62" s="37"/>
      <c r="AA62" s="37"/>
      <c r="AB62" s="37"/>
      <c r="AC62" s="37"/>
      <c r="AD62" s="37"/>
      <c r="AE62" s="37"/>
    </row>
    <row r="63" spans="1:31" s="2" customFormat="1" ht="15.2" customHeight="1">
      <c r="A63" s="37"/>
      <c r="B63" s="38"/>
      <c r="C63" s="32" t="s">
        <v>31</v>
      </c>
      <c r="D63" s="39"/>
      <c r="E63" s="39"/>
      <c r="F63" s="30" t="str">
        <f>IF(E22="","",E22)</f>
        <v>Vyplň údaj</v>
      </c>
      <c r="G63" s="39"/>
      <c r="H63" s="39"/>
      <c r="I63" s="32" t="s">
        <v>38</v>
      </c>
      <c r="J63" s="35" t="str">
        <f>E28</f>
        <v>Ing. Pavel Vochozka</v>
      </c>
      <c r="K63" s="39"/>
      <c r="L63" s="116"/>
      <c r="S63" s="37"/>
      <c r="T63" s="37"/>
      <c r="U63" s="37"/>
      <c r="V63" s="37"/>
      <c r="W63" s="37"/>
      <c r="X63" s="37"/>
      <c r="Y63" s="37"/>
      <c r="Z63" s="37"/>
      <c r="AA63" s="37"/>
      <c r="AB63" s="37"/>
      <c r="AC63" s="37"/>
      <c r="AD63" s="37"/>
      <c r="AE63" s="37"/>
    </row>
    <row r="64" spans="1:31" s="2" customFormat="1" ht="10.35" customHeight="1">
      <c r="A64" s="37"/>
      <c r="B64" s="38"/>
      <c r="C64" s="39"/>
      <c r="D64" s="39"/>
      <c r="E64" s="39"/>
      <c r="F64" s="39"/>
      <c r="G64" s="39"/>
      <c r="H64" s="39"/>
      <c r="I64" s="39"/>
      <c r="J64" s="39"/>
      <c r="K64" s="39"/>
      <c r="L64" s="116"/>
      <c r="S64" s="37"/>
      <c r="T64" s="37"/>
      <c r="U64" s="37"/>
      <c r="V64" s="37"/>
      <c r="W64" s="37"/>
      <c r="X64" s="37"/>
      <c r="Y64" s="37"/>
      <c r="Z64" s="37"/>
      <c r="AA64" s="37"/>
      <c r="AB64" s="37"/>
      <c r="AC64" s="37"/>
      <c r="AD64" s="37"/>
      <c r="AE64" s="37"/>
    </row>
    <row r="65" spans="1:47" s="2" customFormat="1" ht="29.25" customHeight="1">
      <c r="A65" s="37"/>
      <c r="B65" s="38"/>
      <c r="C65" s="139" t="s">
        <v>175</v>
      </c>
      <c r="D65" s="140"/>
      <c r="E65" s="140"/>
      <c r="F65" s="140"/>
      <c r="G65" s="140"/>
      <c r="H65" s="140"/>
      <c r="I65" s="140"/>
      <c r="J65" s="141" t="s">
        <v>176</v>
      </c>
      <c r="K65" s="140"/>
      <c r="L65" s="116"/>
      <c r="S65" s="37"/>
      <c r="T65" s="37"/>
      <c r="U65" s="37"/>
      <c r="V65" s="37"/>
      <c r="W65" s="37"/>
      <c r="X65" s="37"/>
      <c r="Y65" s="37"/>
      <c r="Z65" s="37"/>
      <c r="AA65" s="37"/>
      <c r="AB65" s="37"/>
      <c r="AC65" s="37"/>
      <c r="AD65" s="37"/>
      <c r="AE65" s="37"/>
    </row>
    <row r="66" spans="1:47" s="2" customFormat="1" ht="10.35" customHeight="1">
      <c r="A66" s="37"/>
      <c r="B66" s="38"/>
      <c r="C66" s="39"/>
      <c r="D66" s="39"/>
      <c r="E66" s="39"/>
      <c r="F66" s="39"/>
      <c r="G66" s="39"/>
      <c r="H66" s="39"/>
      <c r="I66" s="39"/>
      <c r="J66" s="39"/>
      <c r="K66" s="39"/>
      <c r="L66" s="116"/>
      <c r="S66" s="37"/>
      <c r="T66" s="37"/>
      <c r="U66" s="37"/>
      <c r="V66" s="37"/>
      <c r="W66" s="37"/>
      <c r="X66" s="37"/>
      <c r="Y66" s="37"/>
      <c r="Z66" s="37"/>
      <c r="AA66" s="37"/>
      <c r="AB66" s="37"/>
      <c r="AC66" s="37"/>
      <c r="AD66" s="37"/>
      <c r="AE66" s="37"/>
    </row>
    <row r="67" spans="1:47" s="2" customFormat="1" ht="22.9" customHeight="1">
      <c r="A67" s="37"/>
      <c r="B67" s="38"/>
      <c r="C67" s="142" t="s">
        <v>75</v>
      </c>
      <c r="D67" s="39"/>
      <c r="E67" s="39"/>
      <c r="F67" s="39"/>
      <c r="G67" s="39"/>
      <c r="H67" s="39"/>
      <c r="I67" s="39"/>
      <c r="J67" s="80">
        <f>J98</f>
        <v>0</v>
      </c>
      <c r="K67" s="39"/>
      <c r="L67" s="116"/>
      <c r="S67" s="37"/>
      <c r="T67" s="37"/>
      <c r="U67" s="37"/>
      <c r="V67" s="37"/>
      <c r="W67" s="37"/>
      <c r="X67" s="37"/>
      <c r="Y67" s="37"/>
      <c r="Z67" s="37"/>
      <c r="AA67" s="37"/>
      <c r="AB67" s="37"/>
      <c r="AC67" s="37"/>
      <c r="AD67" s="37"/>
      <c r="AE67" s="37"/>
      <c r="AU67" s="20" t="s">
        <v>177</v>
      </c>
    </row>
    <row r="68" spans="1:47" s="9" customFormat="1" ht="24.95" customHeight="1">
      <c r="B68" s="143"/>
      <c r="C68" s="144"/>
      <c r="D68" s="145" t="s">
        <v>178</v>
      </c>
      <c r="E68" s="146"/>
      <c r="F68" s="146"/>
      <c r="G68" s="146"/>
      <c r="H68" s="146"/>
      <c r="I68" s="146"/>
      <c r="J68" s="147">
        <f>J99</f>
        <v>0</v>
      </c>
      <c r="K68" s="144"/>
      <c r="L68" s="148"/>
    </row>
    <row r="69" spans="1:47" s="10" customFormat="1" ht="19.899999999999999" customHeight="1">
      <c r="B69" s="149"/>
      <c r="C69" s="100"/>
      <c r="D69" s="150" t="s">
        <v>179</v>
      </c>
      <c r="E69" s="151"/>
      <c r="F69" s="151"/>
      <c r="G69" s="151"/>
      <c r="H69" s="151"/>
      <c r="I69" s="151"/>
      <c r="J69" s="152">
        <f>J100</f>
        <v>0</v>
      </c>
      <c r="K69" s="100"/>
      <c r="L69" s="153"/>
    </row>
    <row r="70" spans="1:47" s="10" customFormat="1" ht="19.899999999999999" customHeight="1">
      <c r="B70" s="149"/>
      <c r="C70" s="100"/>
      <c r="D70" s="150" t="s">
        <v>1825</v>
      </c>
      <c r="E70" s="151"/>
      <c r="F70" s="151"/>
      <c r="G70" s="151"/>
      <c r="H70" s="151"/>
      <c r="I70" s="151"/>
      <c r="J70" s="152">
        <f>J113</f>
        <v>0</v>
      </c>
      <c r="K70" s="100"/>
      <c r="L70" s="153"/>
    </row>
    <row r="71" spans="1:47" s="10" customFormat="1" ht="19.899999999999999" customHeight="1">
      <c r="B71" s="149"/>
      <c r="C71" s="100"/>
      <c r="D71" s="150" t="s">
        <v>1826</v>
      </c>
      <c r="E71" s="151"/>
      <c r="F71" s="151"/>
      <c r="G71" s="151"/>
      <c r="H71" s="151"/>
      <c r="I71" s="151"/>
      <c r="J71" s="152">
        <f>J262</f>
        <v>0</v>
      </c>
      <c r="K71" s="100"/>
      <c r="L71" s="153"/>
    </row>
    <row r="72" spans="1:47" s="10" customFormat="1" ht="19.899999999999999" customHeight="1">
      <c r="B72" s="149"/>
      <c r="C72" s="100"/>
      <c r="D72" s="150" t="s">
        <v>383</v>
      </c>
      <c r="E72" s="151"/>
      <c r="F72" s="151"/>
      <c r="G72" s="151"/>
      <c r="H72" s="151"/>
      <c r="I72" s="151"/>
      <c r="J72" s="152">
        <f>J268</f>
        <v>0</v>
      </c>
      <c r="K72" s="100"/>
      <c r="L72" s="153"/>
    </row>
    <row r="73" spans="1:47" s="10" customFormat="1" ht="19.899999999999999" customHeight="1">
      <c r="B73" s="149"/>
      <c r="C73" s="100"/>
      <c r="D73" s="150" t="s">
        <v>1322</v>
      </c>
      <c r="E73" s="151"/>
      <c r="F73" s="151"/>
      <c r="G73" s="151"/>
      <c r="H73" s="151"/>
      <c r="I73" s="151"/>
      <c r="J73" s="152">
        <f>J275</f>
        <v>0</v>
      </c>
      <c r="K73" s="100"/>
      <c r="L73" s="153"/>
    </row>
    <row r="74" spans="1:47" s="10" customFormat="1" ht="14.85" customHeight="1">
      <c r="B74" s="149"/>
      <c r="C74" s="100"/>
      <c r="D74" s="150" t="s">
        <v>1323</v>
      </c>
      <c r="E74" s="151"/>
      <c r="F74" s="151"/>
      <c r="G74" s="151"/>
      <c r="H74" s="151"/>
      <c r="I74" s="151"/>
      <c r="J74" s="152">
        <f>J276</f>
        <v>0</v>
      </c>
      <c r="K74" s="100"/>
      <c r="L74" s="153"/>
    </row>
    <row r="75" spans="1:47" s="2" customFormat="1" ht="21.75" customHeight="1">
      <c r="A75" s="37"/>
      <c r="B75" s="38"/>
      <c r="C75" s="39"/>
      <c r="D75" s="39"/>
      <c r="E75" s="39"/>
      <c r="F75" s="39"/>
      <c r="G75" s="39"/>
      <c r="H75" s="39"/>
      <c r="I75" s="39"/>
      <c r="J75" s="39"/>
      <c r="K75" s="39"/>
      <c r="L75" s="116"/>
      <c r="S75" s="37"/>
      <c r="T75" s="37"/>
      <c r="U75" s="37"/>
      <c r="V75" s="37"/>
      <c r="W75" s="37"/>
      <c r="X75" s="37"/>
      <c r="Y75" s="37"/>
      <c r="Z75" s="37"/>
      <c r="AA75" s="37"/>
      <c r="AB75" s="37"/>
      <c r="AC75" s="37"/>
      <c r="AD75" s="37"/>
      <c r="AE75" s="37"/>
    </row>
    <row r="76" spans="1:47" s="2" customFormat="1" ht="6.95" customHeight="1">
      <c r="A76" s="37"/>
      <c r="B76" s="50"/>
      <c r="C76" s="51"/>
      <c r="D76" s="51"/>
      <c r="E76" s="51"/>
      <c r="F76" s="51"/>
      <c r="G76" s="51"/>
      <c r="H76" s="51"/>
      <c r="I76" s="51"/>
      <c r="J76" s="51"/>
      <c r="K76" s="51"/>
      <c r="L76" s="116"/>
      <c r="S76" s="37"/>
      <c r="T76" s="37"/>
      <c r="U76" s="37"/>
      <c r="V76" s="37"/>
      <c r="W76" s="37"/>
      <c r="X76" s="37"/>
      <c r="Y76" s="37"/>
      <c r="Z76" s="37"/>
      <c r="AA76" s="37"/>
      <c r="AB76" s="37"/>
      <c r="AC76" s="37"/>
      <c r="AD76" s="37"/>
      <c r="AE76" s="37"/>
    </row>
    <row r="80" spans="1:47" s="2" customFormat="1" ht="6.95" customHeight="1">
      <c r="A80" s="37"/>
      <c r="B80" s="52"/>
      <c r="C80" s="53"/>
      <c r="D80" s="53"/>
      <c r="E80" s="53"/>
      <c r="F80" s="53"/>
      <c r="G80" s="53"/>
      <c r="H80" s="53"/>
      <c r="I80" s="53"/>
      <c r="J80" s="53"/>
      <c r="K80" s="53"/>
      <c r="L80" s="116"/>
      <c r="S80" s="37"/>
      <c r="T80" s="37"/>
      <c r="U80" s="37"/>
      <c r="V80" s="37"/>
      <c r="W80" s="37"/>
      <c r="X80" s="37"/>
      <c r="Y80" s="37"/>
      <c r="Z80" s="37"/>
      <c r="AA80" s="37"/>
      <c r="AB80" s="37"/>
      <c r="AC80" s="37"/>
      <c r="AD80" s="37"/>
      <c r="AE80" s="37"/>
    </row>
    <row r="81" spans="1:31" s="2" customFormat="1" ht="24.95" customHeight="1">
      <c r="A81" s="37"/>
      <c r="B81" s="38"/>
      <c r="C81" s="26" t="s">
        <v>182</v>
      </c>
      <c r="D81" s="39"/>
      <c r="E81" s="39"/>
      <c r="F81" s="39"/>
      <c r="G81" s="39"/>
      <c r="H81" s="39"/>
      <c r="I81" s="39"/>
      <c r="J81" s="39"/>
      <c r="K81" s="39"/>
      <c r="L81" s="116"/>
      <c r="S81" s="37"/>
      <c r="T81" s="37"/>
      <c r="U81" s="37"/>
      <c r="V81" s="37"/>
      <c r="W81" s="37"/>
      <c r="X81" s="37"/>
      <c r="Y81" s="37"/>
      <c r="Z81" s="37"/>
      <c r="AA81" s="37"/>
      <c r="AB81" s="37"/>
      <c r="AC81" s="37"/>
      <c r="AD81" s="37"/>
      <c r="AE81" s="37"/>
    </row>
    <row r="82" spans="1:31" s="2" customFormat="1" ht="6.95" customHeight="1">
      <c r="A82" s="37"/>
      <c r="B82" s="38"/>
      <c r="C82" s="39"/>
      <c r="D82" s="39"/>
      <c r="E82" s="39"/>
      <c r="F82" s="39"/>
      <c r="G82" s="39"/>
      <c r="H82" s="39"/>
      <c r="I82" s="39"/>
      <c r="J82" s="39"/>
      <c r="K82" s="39"/>
      <c r="L82" s="116"/>
      <c r="S82" s="37"/>
      <c r="T82" s="37"/>
      <c r="U82" s="37"/>
      <c r="V82" s="37"/>
      <c r="W82" s="37"/>
      <c r="X82" s="37"/>
      <c r="Y82" s="37"/>
      <c r="Z82" s="37"/>
      <c r="AA82" s="37"/>
      <c r="AB82" s="37"/>
      <c r="AC82" s="37"/>
      <c r="AD82" s="37"/>
      <c r="AE82" s="37"/>
    </row>
    <row r="83" spans="1:31" s="2" customFormat="1" ht="12" customHeight="1">
      <c r="A83" s="37"/>
      <c r="B83" s="38"/>
      <c r="C83" s="32" t="s">
        <v>16</v>
      </c>
      <c r="D83" s="39"/>
      <c r="E83" s="39"/>
      <c r="F83" s="39"/>
      <c r="G83" s="39"/>
      <c r="H83" s="39"/>
      <c r="I83" s="39"/>
      <c r="J83" s="39"/>
      <c r="K83" s="39"/>
      <c r="L83" s="116"/>
      <c r="S83" s="37"/>
      <c r="T83" s="37"/>
      <c r="U83" s="37"/>
      <c r="V83" s="37"/>
      <c r="W83" s="37"/>
      <c r="X83" s="37"/>
      <c r="Y83" s="37"/>
      <c r="Z83" s="37"/>
      <c r="AA83" s="37"/>
      <c r="AB83" s="37"/>
      <c r="AC83" s="37"/>
      <c r="AD83" s="37"/>
      <c r="AE83" s="37"/>
    </row>
    <row r="84" spans="1:31" s="2" customFormat="1" ht="16.5" customHeight="1">
      <c r="A84" s="37"/>
      <c r="B84" s="38"/>
      <c r="C84" s="39"/>
      <c r="D84" s="39"/>
      <c r="E84" s="402" t="str">
        <f>E7</f>
        <v>VÝMĚNA OBRUBNÍKŮ V ULICI STRÁNSKÉHO A SOVÍ - TÁBOR</v>
      </c>
      <c r="F84" s="403"/>
      <c r="G84" s="403"/>
      <c r="H84" s="403"/>
      <c r="I84" s="39"/>
      <c r="J84" s="39"/>
      <c r="K84" s="39"/>
      <c r="L84" s="116"/>
      <c r="S84" s="37"/>
      <c r="T84" s="37"/>
      <c r="U84" s="37"/>
      <c r="V84" s="37"/>
      <c r="W84" s="37"/>
      <c r="X84" s="37"/>
      <c r="Y84" s="37"/>
      <c r="Z84" s="37"/>
      <c r="AA84" s="37"/>
      <c r="AB84" s="37"/>
      <c r="AC84" s="37"/>
      <c r="AD84" s="37"/>
      <c r="AE84" s="37"/>
    </row>
    <row r="85" spans="1:31" s="1" customFormat="1" ht="12" customHeight="1">
      <c r="B85" s="24"/>
      <c r="C85" s="32" t="s">
        <v>170</v>
      </c>
      <c r="D85" s="25"/>
      <c r="E85" s="25"/>
      <c r="F85" s="25"/>
      <c r="G85" s="25"/>
      <c r="H85" s="25"/>
      <c r="I85" s="25"/>
      <c r="J85" s="25"/>
      <c r="K85" s="25"/>
      <c r="L85" s="23"/>
    </row>
    <row r="86" spans="1:31" s="1" customFormat="1" ht="16.5" customHeight="1">
      <c r="B86" s="24"/>
      <c r="C86" s="25"/>
      <c r="D86" s="25"/>
      <c r="E86" s="402" t="s">
        <v>1320</v>
      </c>
      <c r="F86" s="379"/>
      <c r="G86" s="379"/>
      <c r="H86" s="379"/>
      <c r="I86" s="25"/>
      <c r="J86" s="25"/>
      <c r="K86" s="25"/>
      <c r="L86" s="23"/>
    </row>
    <row r="87" spans="1:31" s="1" customFormat="1" ht="12" customHeight="1">
      <c r="B87" s="24"/>
      <c r="C87" s="32" t="s">
        <v>172</v>
      </c>
      <c r="D87" s="25"/>
      <c r="E87" s="25"/>
      <c r="F87" s="25"/>
      <c r="G87" s="25"/>
      <c r="H87" s="25"/>
      <c r="I87" s="25"/>
      <c r="J87" s="25"/>
      <c r="K87" s="25"/>
      <c r="L87" s="23"/>
    </row>
    <row r="88" spans="1:31" s="2" customFormat="1" ht="23.25" customHeight="1">
      <c r="A88" s="37"/>
      <c r="B88" s="38"/>
      <c r="C88" s="39"/>
      <c r="D88" s="39"/>
      <c r="E88" s="406" t="s">
        <v>1822</v>
      </c>
      <c r="F88" s="404"/>
      <c r="G88" s="404"/>
      <c r="H88" s="404"/>
      <c r="I88" s="39"/>
      <c r="J88" s="39"/>
      <c r="K88" s="39"/>
      <c r="L88" s="116"/>
      <c r="S88" s="37"/>
      <c r="T88" s="37"/>
      <c r="U88" s="37"/>
      <c r="V88" s="37"/>
      <c r="W88" s="37"/>
      <c r="X88" s="37"/>
      <c r="Y88" s="37"/>
      <c r="Z88" s="37"/>
      <c r="AA88" s="37"/>
      <c r="AB88" s="37"/>
      <c r="AC88" s="37"/>
      <c r="AD88" s="37"/>
      <c r="AE88" s="37"/>
    </row>
    <row r="89" spans="1:31" s="2" customFormat="1" ht="12" customHeight="1">
      <c r="A89" s="37"/>
      <c r="B89" s="38"/>
      <c r="C89" s="32" t="s">
        <v>1823</v>
      </c>
      <c r="D89" s="39"/>
      <c r="E89" s="39"/>
      <c r="F89" s="39"/>
      <c r="G89" s="39"/>
      <c r="H89" s="39"/>
      <c r="I89" s="39"/>
      <c r="J89" s="39"/>
      <c r="K89" s="39"/>
      <c r="L89" s="116"/>
      <c r="S89" s="37"/>
      <c r="T89" s="37"/>
      <c r="U89" s="37"/>
      <c r="V89" s="37"/>
      <c r="W89" s="37"/>
      <c r="X89" s="37"/>
      <c r="Y89" s="37"/>
      <c r="Z89" s="37"/>
      <c r="AA89" s="37"/>
      <c r="AB89" s="37"/>
      <c r="AC89" s="37"/>
      <c r="AD89" s="37"/>
      <c r="AE89" s="37"/>
    </row>
    <row r="90" spans="1:31" s="2" customFormat="1" ht="16.5" customHeight="1">
      <c r="A90" s="37"/>
      <c r="B90" s="38"/>
      <c r="C90" s="39"/>
      <c r="D90" s="39"/>
      <c r="E90" s="358" t="str">
        <f>E13</f>
        <v>5072 - Následná péče - 2. rok po výsadbě</v>
      </c>
      <c r="F90" s="404"/>
      <c r="G90" s="404"/>
      <c r="H90" s="404"/>
      <c r="I90" s="39"/>
      <c r="J90" s="39"/>
      <c r="K90" s="39"/>
      <c r="L90" s="116"/>
      <c r="S90" s="37"/>
      <c r="T90" s="37"/>
      <c r="U90" s="37"/>
      <c r="V90" s="37"/>
      <c r="W90" s="37"/>
      <c r="X90" s="37"/>
      <c r="Y90" s="37"/>
      <c r="Z90" s="37"/>
      <c r="AA90" s="37"/>
      <c r="AB90" s="37"/>
      <c r="AC90" s="37"/>
      <c r="AD90" s="37"/>
      <c r="AE90" s="37"/>
    </row>
    <row r="91" spans="1:31" s="2" customFormat="1" ht="6.95" customHeight="1">
      <c r="A91" s="37"/>
      <c r="B91" s="38"/>
      <c r="C91" s="39"/>
      <c r="D91" s="39"/>
      <c r="E91" s="39"/>
      <c r="F91" s="39"/>
      <c r="G91" s="39"/>
      <c r="H91" s="39"/>
      <c r="I91" s="39"/>
      <c r="J91" s="39"/>
      <c r="K91" s="39"/>
      <c r="L91" s="116"/>
      <c r="S91" s="37"/>
      <c r="T91" s="37"/>
      <c r="U91" s="37"/>
      <c r="V91" s="37"/>
      <c r="W91" s="37"/>
      <c r="X91" s="37"/>
      <c r="Y91" s="37"/>
      <c r="Z91" s="37"/>
      <c r="AA91" s="37"/>
      <c r="AB91" s="37"/>
      <c r="AC91" s="37"/>
      <c r="AD91" s="37"/>
      <c r="AE91" s="37"/>
    </row>
    <row r="92" spans="1:31" s="2" customFormat="1" ht="12" customHeight="1">
      <c r="A92" s="37"/>
      <c r="B92" s="38"/>
      <c r="C92" s="32" t="s">
        <v>21</v>
      </c>
      <c r="D92" s="39"/>
      <c r="E92" s="39"/>
      <c r="F92" s="30" t="str">
        <f>F16</f>
        <v>ul. Stránského a Soví, Tábor</v>
      </c>
      <c r="G92" s="39"/>
      <c r="H92" s="39"/>
      <c r="I92" s="32" t="s">
        <v>23</v>
      </c>
      <c r="J92" s="62" t="str">
        <f>IF(J16="","",J16)</f>
        <v>8. 1. 2026</v>
      </c>
      <c r="K92" s="39"/>
      <c r="L92" s="116"/>
      <c r="S92" s="37"/>
      <c r="T92" s="37"/>
      <c r="U92" s="37"/>
      <c r="V92" s="37"/>
      <c r="W92" s="37"/>
      <c r="X92" s="37"/>
      <c r="Y92" s="37"/>
      <c r="Z92" s="37"/>
      <c r="AA92" s="37"/>
      <c r="AB92" s="37"/>
      <c r="AC92" s="37"/>
      <c r="AD92" s="37"/>
      <c r="AE92" s="37"/>
    </row>
    <row r="93" spans="1:31" s="2" customFormat="1" ht="6.95" customHeight="1">
      <c r="A93" s="37"/>
      <c r="B93" s="38"/>
      <c r="C93" s="39"/>
      <c r="D93" s="39"/>
      <c r="E93" s="39"/>
      <c r="F93" s="39"/>
      <c r="G93" s="39"/>
      <c r="H93" s="39"/>
      <c r="I93" s="39"/>
      <c r="J93" s="39"/>
      <c r="K93" s="39"/>
      <c r="L93" s="116"/>
      <c r="S93" s="37"/>
      <c r="T93" s="37"/>
      <c r="U93" s="37"/>
      <c r="V93" s="37"/>
      <c r="W93" s="37"/>
      <c r="X93" s="37"/>
      <c r="Y93" s="37"/>
      <c r="Z93" s="37"/>
      <c r="AA93" s="37"/>
      <c r="AB93" s="37"/>
      <c r="AC93" s="37"/>
      <c r="AD93" s="37"/>
      <c r="AE93" s="37"/>
    </row>
    <row r="94" spans="1:31" s="2" customFormat="1" ht="15.2" customHeight="1">
      <c r="A94" s="37"/>
      <c r="B94" s="38"/>
      <c r="C94" s="32" t="s">
        <v>25</v>
      </c>
      <c r="D94" s="39"/>
      <c r="E94" s="39"/>
      <c r="F94" s="30" t="str">
        <f>E19</f>
        <v>MĚSTO TÁBOR</v>
      </c>
      <c r="G94" s="39"/>
      <c r="H94" s="39"/>
      <c r="I94" s="32" t="s">
        <v>33</v>
      </c>
      <c r="J94" s="35" t="str">
        <f>E25</f>
        <v>Graphic PRO s.r.o.</v>
      </c>
      <c r="K94" s="39"/>
      <c r="L94" s="116"/>
      <c r="S94" s="37"/>
      <c r="T94" s="37"/>
      <c r="U94" s="37"/>
      <c r="V94" s="37"/>
      <c r="W94" s="37"/>
      <c r="X94" s="37"/>
      <c r="Y94" s="37"/>
      <c r="Z94" s="37"/>
      <c r="AA94" s="37"/>
      <c r="AB94" s="37"/>
      <c r="AC94" s="37"/>
      <c r="AD94" s="37"/>
      <c r="AE94" s="37"/>
    </row>
    <row r="95" spans="1:31" s="2" customFormat="1" ht="15.2" customHeight="1">
      <c r="A95" s="37"/>
      <c r="B95" s="38"/>
      <c r="C95" s="32" t="s">
        <v>31</v>
      </c>
      <c r="D95" s="39"/>
      <c r="E95" s="39"/>
      <c r="F95" s="30" t="str">
        <f>IF(E22="","",E22)</f>
        <v>Vyplň údaj</v>
      </c>
      <c r="G95" s="39"/>
      <c r="H95" s="39"/>
      <c r="I95" s="32" t="s">
        <v>38</v>
      </c>
      <c r="J95" s="35" t="str">
        <f>E28</f>
        <v>Ing. Pavel Vochozka</v>
      </c>
      <c r="K95" s="39"/>
      <c r="L95" s="116"/>
      <c r="S95" s="37"/>
      <c r="T95" s="37"/>
      <c r="U95" s="37"/>
      <c r="V95" s="37"/>
      <c r="W95" s="37"/>
      <c r="X95" s="37"/>
      <c r="Y95" s="37"/>
      <c r="Z95" s="37"/>
      <c r="AA95" s="37"/>
      <c r="AB95" s="37"/>
      <c r="AC95" s="37"/>
      <c r="AD95" s="37"/>
      <c r="AE95" s="37"/>
    </row>
    <row r="96" spans="1:31" s="2" customFormat="1" ht="10.35" customHeight="1">
      <c r="A96" s="37"/>
      <c r="B96" s="38"/>
      <c r="C96" s="39"/>
      <c r="D96" s="39"/>
      <c r="E96" s="39"/>
      <c r="F96" s="39"/>
      <c r="G96" s="39"/>
      <c r="H96" s="39"/>
      <c r="I96" s="39"/>
      <c r="J96" s="39"/>
      <c r="K96" s="39"/>
      <c r="L96" s="116"/>
      <c r="S96" s="37"/>
      <c r="T96" s="37"/>
      <c r="U96" s="37"/>
      <c r="V96" s="37"/>
      <c r="W96" s="37"/>
      <c r="X96" s="37"/>
      <c r="Y96" s="37"/>
      <c r="Z96" s="37"/>
      <c r="AA96" s="37"/>
      <c r="AB96" s="37"/>
      <c r="AC96" s="37"/>
      <c r="AD96" s="37"/>
      <c r="AE96" s="37"/>
    </row>
    <row r="97" spans="1:65" s="11" customFormat="1" ht="29.25" customHeight="1">
      <c r="A97" s="154"/>
      <c r="B97" s="155"/>
      <c r="C97" s="156" t="s">
        <v>183</v>
      </c>
      <c r="D97" s="157" t="s">
        <v>62</v>
      </c>
      <c r="E97" s="157" t="s">
        <v>58</v>
      </c>
      <c r="F97" s="157" t="s">
        <v>59</v>
      </c>
      <c r="G97" s="157" t="s">
        <v>184</v>
      </c>
      <c r="H97" s="157" t="s">
        <v>185</v>
      </c>
      <c r="I97" s="157" t="s">
        <v>186</v>
      </c>
      <c r="J97" s="157" t="s">
        <v>176</v>
      </c>
      <c r="K97" s="158" t="s">
        <v>187</v>
      </c>
      <c r="L97" s="159"/>
      <c r="M97" s="71" t="s">
        <v>19</v>
      </c>
      <c r="N97" s="72" t="s">
        <v>47</v>
      </c>
      <c r="O97" s="72" t="s">
        <v>188</v>
      </c>
      <c r="P97" s="72" t="s">
        <v>189</v>
      </c>
      <c r="Q97" s="72" t="s">
        <v>190</v>
      </c>
      <c r="R97" s="72" t="s">
        <v>191</v>
      </c>
      <c r="S97" s="72" t="s">
        <v>192</v>
      </c>
      <c r="T97" s="73" t="s">
        <v>193</v>
      </c>
      <c r="U97" s="154"/>
      <c r="V97" s="154"/>
      <c r="W97" s="154"/>
      <c r="X97" s="154"/>
      <c r="Y97" s="154"/>
      <c r="Z97" s="154"/>
      <c r="AA97" s="154"/>
      <c r="AB97" s="154"/>
      <c r="AC97" s="154"/>
      <c r="AD97" s="154"/>
      <c r="AE97" s="154"/>
    </row>
    <row r="98" spans="1:65" s="2" customFormat="1" ht="22.9" customHeight="1">
      <c r="A98" s="37"/>
      <c r="B98" s="38"/>
      <c r="C98" s="78" t="s">
        <v>194</v>
      </c>
      <c r="D98" s="39"/>
      <c r="E98" s="39"/>
      <c r="F98" s="39"/>
      <c r="G98" s="39"/>
      <c r="H98" s="39"/>
      <c r="I98" s="39"/>
      <c r="J98" s="160">
        <f>BK98</f>
        <v>0</v>
      </c>
      <c r="K98" s="39"/>
      <c r="L98" s="42"/>
      <c r="M98" s="74"/>
      <c r="N98" s="161"/>
      <c r="O98" s="75"/>
      <c r="P98" s="162">
        <f>P99</f>
        <v>0</v>
      </c>
      <c r="Q98" s="75"/>
      <c r="R98" s="162">
        <f>R99</f>
        <v>5.1279999999999999E-2</v>
      </c>
      <c r="S98" s="75"/>
      <c r="T98" s="163">
        <f>T99</f>
        <v>0</v>
      </c>
      <c r="U98" s="37"/>
      <c r="V98" s="37"/>
      <c r="W98" s="37"/>
      <c r="X98" s="37"/>
      <c r="Y98" s="37"/>
      <c r="Z98" s="37"/>
      <c r="AA98" s="37"/>
      <c r="AB98" s="37"/>
      <c r="AC98" s="37"/>
      <c r="AD98" s="37"/>
      <c r="AE98" s="37"/>
      <c r="AT98" s="20" t="s">
        <v>76</v>
      </c>
      <c r="AU98" s="20" t="s">
        <v>177</v>
      </c>
      <c r="BK98" s="164">
        <f>BK99</f>
        <v>0</v>
      </c>
    </row>
    <row r="99" spans="1:65" s="12" customFormat="1" ht="25.9" customHeight="1">
      <c r="B99" s="165"/>
      <c r="C99" s="166"/>
      <c r="D99" s="167" t="s">
        <v>76</v>
      </c>
      <c r="E99" s="168" t="s">
        <v>195</v>
      </c>
      <c r="F99" s="168" t="s">
        <v>196</v>
      </c>
      <c r="G99" s="166"/>
      <c r="H99" s="166"/>
      <c r="I99" s="169"/>
      <c r="J99" s="170">
        <f>BK99</f>
        <v>0</v>
      </c>
      <c r="K99" s="166"/>
      <c r="L99" s="171"/>
      <c r="M99" s="172"/>
      <c r="N99" s="173"/>
      <c r="O99" s="173"/>
      <c r="P99" s="174">
        <f>P100+P113+P262+P268+P275</f>
        <v>0</v>
      </c>
      <c r="Q99" s="173"/>
      <c r="R99" s="174">
        <f>R100+R113+R262+R268+R275</f>
        <v>5.1279999999999999E-2</v>
      </c>
      <c r="S99" s="173"/>
      <c r="T99" s="175">
        <f>T100+T113+T262+T268+T275</f>
        <v>0</v>
      </c>
      <c r="AR99" s="176" t="s">
        <v>84</v>
      </c>
      <c r="AT99" s="177" t="s">
        <v>76</v>
      </c>
      <c r="AU99" s="177" t="s">
        <v>77</v>
      </c>
      <c r="AY99" s="176" t="s">
        <v>197</v>
      </c>
      <c r="BK99" s="178">
        <f>BK100+BK113+BK262+BK268+BK275</f>
        <v>0</v>
      </c>
    </row>
    <row r="100" spans="1:65" s="12" customFormat="1" ht="22.9" customHeight="1">
      <c r="B100" s="165"/>
      <c r="C100" s="166"/>
      <c r="D100" s="167" t="s">
        <v>76</v>
      </c>
      <c r="E100" s="179" t="s">
        <v>84</v>
      </c>
      <c r="F100" s="179" t="s">
        <v>198</v>
      </c>
      <c r="G100" s="166"/>
      <c r="H100" s="166"/>
      <c r="I100" s="169"/>
      <c r="J100" s="180">
        <f>BK100</f>
        <v>0</v>
      </c>
      <c r="K100" s="166"/>
      <c r="L100" s="171"/>
      <c r="M100" s="172"/>
      <c r="N100" s="173"/>
      <c r="O100" s="173"/>
      <c r="P100" s="174">
        <f>SUM(P101:P112)</f>
        <v>0</v>
      </c>
      <c r="Q100" s="173"/>
      <c r="R100" s="174">
        <f>SUM(R101:R112)</f>
        <v>0</v>
      </c>
      <c r="S100" s="173"/>
      <c r="T100" s="175">
        <f>SUM(T101:T112)</f>
        <v>0</v>
      </c>
      <c r="AR100" s="176" t="s">
        <v>84</v>
      </c>
      <c r="AT100" s="177" t="s">
        <v>76</v>
      </c>
      <c r="AU100" s="177" t="s">
        <v>84</v>
      </c>
      <c r="AY100" s="176" t="s">
        <v>197</v>
      </c>
      <c r="BK100" s="178">
        <f>SUM(BK101:BK112)</f>
        <v>0</v>
      </c>
    </row>
    <row r="101" spans="1:65" s="2" customFormat="1" ht="24.2" customHeight="1">
      <c r="A101" s="37"/>
      <c r="B101" s="38"/>
      <c r="C101" s="181" t="s">
        <v>84</v>
      </c>
      <c r="D101" s="181" t="s">
        <v>199</v>
      </c>
      <c r="E101" s="182" t="s">
        <v>498</v>
      </c>
      <c r="F101" s="183" t="s">
        <v>499</v>
      </c>
      <c r="G101" s="184" t="s">
        <v>202</v>
      </c>
      <c r="H101" s="185">
        <v>13486.76</v>
      </c>
      <c r="I101" s="186"/>
      <c r="J101" s="187">
        <f>ROUND(I101*H101,2)</f>
        <v>0</v>
      </c>
      <c r="K101" s="183" t="s">
        <v>203</v>
      </c>
      <c r="L101" s="42"/>
      <c r="M101" s="188" t="s">
        <v>19</v>
      </c>
      <c r="N101" s="189" t="s">
        <v>48</v>
      </c>
      <c r="O101" s="67"/>
      <c r="P101" s="190">
        <f>O101*H101</f>
        <v>0</v>
      </c>
      <c r="Q101" s="190">
        <v>0</v>
      </c>
      <c r="R101" s="190">
        <f>Q101*H101</f>
        <v>0</v>
      </c>
      <c r="S101" s="190">
        <v>0</v>
      </c>
      <c r="T101" s="191">
        <f>S101*H101</f>
        <v>0</v>
      </c>
      <c r="U101" s="37"/>
      <c r="V101" s="37"/>
      <c r="W101" s="37"/>
      <c r="X101" s="37"/>
      <c r="Y101" s="37"/>
      <c r="Z101" s="37"/>
      <c r="AA101" s="37"/>
      <c r="AB101" s="37"/>
      <c r="AC101" s="37"/>
      <c r="AD101" s="37"/>
      <c r="AE101" s="37"/>
      <c r="AR101" s="192" t="s">
        <v>204</v>
      </c>
      <c r="AT101" s="192" t="s">
        <v>199</v>
      </c>
      <c r="AU101" s="192" t="s">
        <v>86</v>
      </c>
      <c r="AY101" s="20" t="s">
        <v>197</v>
      </c>
      <c r="BE101" s="193">
        <f>IF(N101="základní",J101,0)</f>
        <v>0</v>
      </c>
      <c r="BF101" s="193">
        <f>IF(N101="snížená",J101,0)</f>
        <v>0</v>
      </c>
      <c r="BG101" s="193">
        <f>IF(N101="zákl. přenesená",J101,0)</f>
        <v>0</v>
      </c>
      <c r="BH101" s="193">
        <f>IF(N101="sníž. přenesená",J101,0)</f>
        <v>0</v>
      </c>
      <c r="BI101" s="193">
        <f>IF(N101="nulová",J101,0)</f>
        <v>0</v>
      </c>
      <c r="BJ101" s="20" t="s">
        <v>84</v>
      </c>
      <c r="BK101" s="193">
        <f>ROUND(I101*H101,2)</f>
        <v>0</v>
      </c>
      <c r="BL101" s="20" t="s">
        <v>204</v>
      </c>
      <c r="BM101" s="192" t="s">
        <v>1827</v>
      </c>
    </row>
    <row r="102" spans="1:65" s="2" customFormat="1" ht="19.5">
      <c r="A102" s="37"/>
      <c r="B102" s="38"/>
      <c r="C102" s="39"/>
      <c r="D102" s="194" t="s">
        <v>206</v>
      </c>
      <c r="E102" s="39"/>
      <c r="F102" s="195" t="s">
        <v>501</v>
      </c>
      <c r="G102" s="39"/>
      <c r="H102" s="39"/>
      <c r="I102" s="196"/>
      <c r="J102" s="39"/>
      <c r="K102" s="39"/>
      <c r="L102" s="42"/>
      <c r="M102" s="197"/>
      <c r="N102" s="198"/>
      <c r="O102" s="67"/>
      <c r="P102" s="67"/>
      <c r="Q102" s="67"/>
      <c r="R102" s="67"/>
      <c r="S102" s="67"/>
      <c r="T102" s="68"/>
      <c r="U102" s="37"/>
      <c r="V102" s="37"/>
      <c r="W102" s="37"/>
      <c r="X102" s="37"/>
      <c r="Y102" s="37"/>
      <c r="Z102" s="37"/>
      <c r="AA102" s="37"/>
      <c r="AB102" s="37"/>
      <c r="AC102" s="37"/>
      <c r="AD102" s="37"/>
      <c r="AE102" s="37"/>
      <c r="AT102" s="20" t="s">
        <v>206</v>
      </c>
      <c r="AU102" s="20" t="s">
        <v>86</v>
      </c>
    </row>
    <row r="103" spans="1:65" s="2" customFormat="1" ht="11.25">
      <c r="A103" s="37"/>
      <c r="B103" s="38"/>
      <c r="C103" s="39"/>
      <c r="D103" s="199" t="s">
        <v>208</v>
      </c>
      <c r="E103" s="39"/>
      <c r="F103" s="200" t="s">
        <v>502</v>
      </c>
      <c r="G103" s="39"/>
      <c r="H103" s="39"/>
      <c r="I103" s="196"/>
      <c r="J103" s="39"/>
      <c r="K103" s="39"/>
      <c r="L103" s="42"/>
      <c r="M103" s="197"/>
      <c r="N103" s="198"/>
      <c r="O103" s="67"/>
      <c r="P103" s="67"/>
      <c r="Q103" s="67"/>
      <c r="R103" s="67"/>
      <c r="S103" s="67"/>
      <c r="T103" s="68"/>
      <c r="U103" s="37"/>
      <c r="V103" s="37"/>
      <c r="W103" s="37"/>
      <c r="X103" s="37"/>
      <c r="Y103" s="37"/>
      <c r="Z103" s="37"/>
      <c r="AA103" s="37"/>
      <c r="AB103" s="37"/>
      <c r="AC103" s="37"/>
      <c r="AD103" s="37"/>
      <c r="AE103" s="37"/>
      <c r="AT103" s="20" t="s">
        <v>208</v>
      </c>
      <c r="AU103" s="20" t="s">
        <v>86</v>
      </c>
    </row>
    <row r="104" spans="1:65" s="2" customFormat="1" ht="29.25">
      <c r="A104" s="37"/>
      <c r="B104" s="38"/>
      <c r="C104" s="39"/>
      <c r="D104" s="194" t="s">
        <v>252</v>
      </c>
      <c r="E104" s="39"/>
      <c r="F104" s="222" t="s">
        <v>1828</v>
      </c>
      <c r="G104" s="39"/>
      <c r="H104" s="39"/>
      <c r="I104" s="196"/>
      <c r="J104" s="39"/>
      <c r="K104" s="39"/>
      <c r="L104" s="42"/>
      <c r="M104" s="197"/>
      <c r="N104" s="198"/>
      <c r="O104" s="67"/>
      <c r="P104" s="67"/>
      <c r="Q104" s="67"/>
      <c r="R104" s="67"/>
      <c r="S104" s="67"/>
      <c r="T104" s="68"/>
      <c r="U104" s="37"/>
      <c r="V104" s="37"/>
      <c r="W104" s="37"/>
      <c r="X104" s="37"/>
      <c r="Y104" s="37"/>
      <c r="Z104" s="37"/>
      <c r="AA104" s="37"/>
      <c r="AB104" s="37"/>
      <c r="AC104" s="37"/>
      <c r="AD104" s="37"/>
      <c r="AE104" s="37"/>
      <c r="AT104" s="20" t="s">
        <v>252</v>
      </c>
      <c r="AU104" s="20" t="s">
        <v>86</v>
      </c>
    </row>
    <row r="105" spans="1:65" s="13" customFormat="1" ht="22.5">
      <c r="B105" s="201"/>
      <c r="C105" s="202"/>
      <c r="D105" s="194" t="s">
        <v>210</v>
      </c>
      <c r="E105" s="203" t="s">
        <v>19</v>
      </c>
      <c r="F105" s="204" t="s">
        <v>1829</v>
      </c>
      <c r="G105" s="202"/>
      <c r="H105" s="203" t="s">
        <v>19</v>
      </c>
      <c r="I105" s="205"/>
      <c r="J105" s="202"/>
      <c r="K105" s="202"/>
      <c r="L105" s="206"/>
      <c r="M105" s="207"/>
      <c r="N105" s="208"/>
      <c r="O105" s="208"/>
      <c r="P105" s="208"/>
      <c r="Q105" s="208"/>
      <c r="R105" s="208"/>
      <c r="S105" s="208"/>
      <c r="T105" s="209"/>
      <c r="AT105" s="210" t="s">
        <v>210</v>
      </c>
      <c r="AU105" s="210" t="s">
        <v>86</v>
      </c>
      <c r="AV105" s="13" t="s">
        <v>84</v>
      </c>
      <c r="AW105" s="13" t="s">
        <v>37</v>
      </c>
      <c r="AX105" s="13" t="s">
        <v>77</v>
      </c>
      <c r="AY105" s="210" t="s">
        <v>197</v>
      </c>
    </row>
    <row r="106" spans="1:65" s="13" customFormat="1" ht="11.25">
      <c r="B106" s="201"/>
      <c r="C106" s="202"/>
      <c r="D106" s="194" t="s">
        <v>210</v>
      </c>
      <c r="E106" s="203" t="s">
        <v>19</v>
      </c>
      <c r="F106" s="204" t="s">
        <v>1830</v>
      </c>
      <c r="G106" s="202"/>
      <c r="H106" s="203" t="s">
        <v>19</v>
      </c>
      <c r="I106" s="205"/>
      <c r="J106" s="202"/>
      <c r="K106" s="202"/>
      <c r="L106" s="206"/>
      <c r="M106" s="207"/>
      <c r="N106" s="208"/>
      <c r="O106" s="208"/>
      <c r="P106" s="208"/>
      <c r="Q106" s="208"/>
      <c r="R106" s="208"/>
      <c r="S106" s="208"/>
      <c r="T106" s="209"/>
      <c r="AT106" s="210" t="s">
        <v>210</v>
      </c>
      <c r="AU106" s="210" t="s">
        <v>86</v>
      </c>
      <c r="AV106" s="13" t="s">
        <v>84</v>
      </c>
      <c r="AW106" s="13" t="s">
        <v>37</v>
      </c>
      <c r="AX106" s="13" t="s">
        <v>77</v>
      </c>
      <c r="AY106" s="210" t="s">
        <v>197</v>
      </c>
    </row>
    <row r="107" spans="1:65" s="13" customFormat="1" ht="11.25">
      <c r="B107" s="201"/>
      <c r="C107" s="202"/>
      <c r="D107" s="194" t="s">
        <v>210</v>
      </c>
      <c r="E107" s="203" t="s">
        <v>19</v>
      </c>
      <c r="F107" s="204" t="s">
        <v>1831</v>
      </c>
      <c r="G107" s="202"/>
      <c r="H107" s="203" t="s">
        <v>19</v>
      </c>
      <c r="I107" s="205"/>
      <c r="J107" s="202"/>
      <c r="K107" s="202"/>
      <c r="L107" s="206"/>
      <c r="M107" s="207"/>
      <c r="N107" s="208"/>
      <c r="O107" s="208"/>
      <c r="P107" s="208"/>
      <c r="Q107" s="208"/>
      <c r="R107" s="208"/>
      <c r="S107" s="208"/>
      <c r="T107" s="209"/>
      <c r="AT107" s="210" t="s">
        <v>210</v>
      </c>
      <c r="AU107" s="210" t="s">
        <v>86</v>
      </c>
      <c r="AV107" s="13" t="s">
        <v>84</v>
      </c>
      <c r="AW107" s="13" t="s">
        <v>37</v>
      </c>
      <c r="AX107" s="13" t="s">
        <v>77</v>
      </c>
      <c r="AY107" s="210" t="s">
        <v>197</v>
      </c>
    </row>
    <row r="108" spans="1:65" s="14" customFormat="1" ht="11.25">
      <c r="B108" s="211"/>
      <c r="C108" s="212"/>
      <c r="D108" s="194" t="s">
        <v>210</v>
      </c>
      <c r="E108" s="213" t="s">
        <v>19</v>
      </c>
      <c r="F108" s="214" t="s">
        <v>1832</v>
      </c>
      <c r="G108" s="212"/>
      <c r="H108" s="215">
        <v>7206.92</v>
      </c>
      <c r="I108" s="216"/>
      <c r="J108" s="212"/>
      <c r="K108" s="212"/>
      <c r="L108" s="217"/>
      <c r="M108" s="218"/>
      <c r="N108" s="219"/>
      <c r="O108" s="219"/>
      <c r="P108" s="219"/>
      <c r="Q108" s="219"/>
      <c r="R108" s="219"/>
      <c r="S108" s="219"/>
      <c r="T108" s="220"/>
      <c r="AT108" s="221" t="s">
        <v>210</v>
      </c>
      <c r="AU108" s="221" t="s">
        <v>86</v>
      </c>
      <c r="AV108" s="14" t="s">
        <v>86</v>
      </c>
      <c r="AW108" s="14" t="s">
        <v>37</v>
      </c>
      <c r="AX108" s="14" t="s">
        <v>77</v>
      </c>
      <c r="AY108" s="221" t="s">
        <v>197</v>
      </c>
    </row>
    <row r="109" spans="1:65" s="14" customFormat="1" ht="11.25">
      <c r="B109" s="211"/>
      <c r="C109" s="212"/>
      <c r="D109" s="194" t="s">
        <v>210</v>
      </c>
      <c r="E109" s="213" t="s">
        <v>19</v>
      </c>
      <c r="F109" s="214" t="s">
        <v>1833</v>
      </c>
      <c r="G109" s="212"/>
      <c r="H109" s="215">
        <v>2604.63</v>
      </c>
      <c r="I109" s="216"/>
      <c r="J109" s="212"/>
      <c r="K109" s="212"/>
      <c r="L109" s="217"/>
      <c r="M109" s="218"/>
      <c r="N109" s="219"/>
      <c r="O109" s="219"/>
      <c r="P109" s="219"/>
      <c r="Q109" s="219"/>
      <c r="R109" s="219"/>
      <c r="S109" s="219"/>
      <c r="T109" s="220"/>
      <c r="AT109" s="221" t="s">
        <v>210</v>
      </c>
      <c r="AU109" s="221" t="s">
        <v>86</v>
      </c>
      <c r="AV109" s="14" t="s">
        <v>86</v>
      </c>
      <c r="AW109" s="14" t="s">
        <v>37</v>
      </c>
      <c r="AX109" s="14" t="s">
        <v>77</v>
      </c>
      <c r="AY109" s="221" t="s">
        <v>197</v>
      </c>
    </row>
    <row r="110" spans="1:65" s="14" customFormat="1" ht="11.25">
      <c r="B110" s="211"/>
      <c r="C110" s="212"/>
      <c r="D110" s="194" t="s">
        <v>210</v>
      </c>
      <c r="E110" s="213" t="s">
        <v>19</v>
      </c>
      <c r="F110" s="214" t="s">
        <v>1834</v>
      </c>
      <c r="G110" s="212"/>
      <c r="H110" s="215">
        <v>1804.74</v>
      </c>
      <c r="I110" s="216"/>
      <c r="J110" s="212"/>
      <c r="K110" s="212"/>
      <c r="L110" s="217"/>
      <c r="M110" s="218"/>
      <c r="N110" s="219"/>
      <c r="O110" s="219"/>
      <c r="P110" s="219"/>
      <c r="Q110" s="219"/>
      <c r="R110" s="219"/>
      <c r="S110" s="219"/>
      <c r="T110" s="220"/>
      <c r="AT110" s="221" t="s">
        <v>210</v>
      </c>
      <c r="AU110" s="221" t="s">
        <v>86</v>
      </c>
      <c r="AV110" s="14" t="s">
        <v>86</v>
      </c>
      <c r="AW110" s="14" t="s">
        <v>37</v>
      </c>
      <c r="AX110" s="14" t="s">
        <v>77</v>
      </c>
      <c r="AY110" s="221" t="s">
        <v>197</v>
      </c>
    </row>
    <row r="111" spans="1:65" s="14" customFormat="1" ht="11.25">
      <c r="B111" s="211"/>
      <c r="C111" s="212"/>
      <c r="D111" s="194" t="s">
        <v>210</v>
      </c>
      <c r="E111" s="213" t="s">
        <v>19</v>
      </c>
      <c r="F111" s="214" t="s">
        <v>1835</v>
      </c>
      <c r="G111" s="212"/>
      <c r="H111" s="215">
        <v>1870.47</v>
      </c>
      <c r="I111" s="216"/>
      <c r="J111" s="212"/>
      <c r="K111" s="212"/>
      <c r="L111" s="217"/>
      <c r="M111" s="218"/>
      <c r="N111" s="219"/>
      <c r="O111" s="219"/>
      <c r="P111" s="219"/>
      <c r="Q111" s="219"/>
      <c r="R111" s="219"/>
      <c r="S111" s="219"/>
      <c r="T111" s="220"/>
      <c r="AT111" s="221" t="s">
        <v>210</v>
      </c>
      <c r="AU111" s="221" t="s">
        <v>86</v>
      </c>
      <c r="AV111" s="14" t="s">
        <v>86</v>
      </c>
      <c r="AW111" s="14" t="s">
        <v>37</v>
      </c>
      <c r="AX111" s="14" t="s">
        <v>77</v>
      </c>
      <c r="AY111" s="221" t="s">
        <v>197</v>
      </c>
    </row>
    <row r="112" spans="1:65" s="15" customFormat="1" ht="11.25">
      <c r="B112" s="223"/>
      <c r="C112" s="224"/>
      <c r="D112" s="194" t="s">
        <v>210</v>
      </c>
      <c r="E112" s="225" t="s">
        <v>19</v>
      </c>
      <c r="F112" s="226" t="s">
        <v>295</v>
      </c>
      <c r="G112" s="224"/>
      <c r="H112" s="227">
        <v>13486.76</v>
      </c>
      <c r="I112" s="228"/>
      <c r="J112" s="224"/>
      <c r="K112" s="224"/>
      <c r="L112" s="229"/>
      <c r="M112" s="230"/>
      <c r="N112" s="231"/>
      <c r="O112" s="231"/>
      <c r="P112" s="231"/>
      <c r="Q112" s="231"/>
      <c r="R112" s="231"/>
      <c r="S112" s="231"/>
      <c r="T112" s="232"/>
      <c r="AT112" s="233" t="s">
        <v>210</v>
      </c>
      <c r="AU112" s="233" t="s">
        <v>86</v>
      </c>
      <c r="AV112" s="15" t="s">
        <v>204</v>
      </c>
      <c r="AW112" s="15" t="s">
        <v>37</v>
      </c>
      <c r="AX112" s="15" t="s">
        <v>84</v>
      </c>
      <c r="AY112" s="233" t="s">
        <v>197</v>
      </c>
    </row>
    <row r="113" spans="1:65" s="12" customFormat="1" ht="22.9" customHeight="1">
      <c r="B113" s="165"/>
      <c r="C113" s="166"/>
      <c r="D113" s="167" t="s">
        <v>76</v>
      </c>
      <c r="E113" s="179" t="s">
        <v>1836</v>
      </c>
      <c r="F113" s="179" t="s">
        <v>1837</v>
      </c>
      <c r="G113" s="166"/>
      <c r="H113" s="166"/>
      <c r="I113" s="169"/>
      <c r="J113" s="180">
        <f>BK113</f>
        <v>0</v>
      </c>
      <c r="K113" s="166"/>
      <c r="L113" s="171"/>
      <c r="M113" s="172"/>
      <c r="N113" s="173"/>
      <c r="O113" s="173"/>
      <c r="P113" s="174">
        <f>SUM(P114:P261)</f>
        <v>0</v>
      </c>
      <c r="Q113" s="173"/>
      <c r="R113" s="174">
        <f>SUM(R114:R261)</f>
        <v>5.1279999999999999E-2</v>
      </c>
      <c r="S113" s="173"/>
      <c r="T113" s="175">
        <f>SUM(T114:T261)</f>
        <v>0</v>
      </c>
      <c r="AR113" s="176" t="s">
        <v>84</v>
      </c>
      <c r="AT113" s="177" t="s">
        <v>76</v>
      </c>
      <c r="AU113" s="177" t="s">
        <v>84</v>
      </c>
      <c r="AY113" s="176" t="s">
        <v>197</v>
      </c>
      <c r="BK113" s="178">
        <f>SUM(BK114:BK261)</f>
        <v>0</v>
      </c>
    </row>
    <row r="114" spans="1:65" s="2" customFormat="1" ht="24.2" customHeight="1">
      <c r="A114" s="37"/>
      <c r="B114" s="38"/>
      <c r="C114" s="181" t="s">
        <v>86</v>
      </c>
      <c r="D114" s="181" t="s">
        <v>199</v>
      </c>
      <c r="E114" s="182" t="s">
        <v>1838</v>
      </c>
      <c r="F114" s="183" t="s">
        <v>1839</v>
      </c>
      <c r="G114" s="184" t="s">
        <v>884</v>
      </c>
      <c r="H114" s="185">
        <v>77</v>
      </c>
      <c r="I114" s="186"/>
      <c r="J114" s="187">
        <f>ROUND(I114*H114,2)</f>
        <v>0</v>
      </c>
      <c r="K114" s="183" t="s">
        <v>203</v>
      </c>
      <c r="L114" s="42"/>
      <c r="M114" s="188" t="s">
        <v>19</v>
      </c>
      <c r="N114" s="189" t="s">
        <v>48</v>
      </c>
      <c r="O114" s="67"/>
      <c r="P114" s="190">
        <f>O114*H114</f>
        <v>0</v>
      </c>
      <c r="Q114" s="190">
        <v>0</v>
      </c>
      <c r="R114" s="190">
        <f>Q114*H114</f>
        <v>0</v>
      </c>
      <c r="S114" s="190">
        <v>0</v>
      </c>
      <c r="T114" s="191">
        <f>S114*H114</f>
        <v>0</v>
      </c>
      <c r="U114" s="37"/>
      <c r="V114" s="37"/>
      <c r="W114" s="37"/>
      <c r="X114" s="37"/>
      <c r="Y114" s="37"/>
      <c r="Z114" s="37"/>
      <c r="AA114" s="37"/>
      <c r="AB114" s="37"/>
      <c r="AC114" s="37"/>
      <c r="AD114" s="37"/>
      <c r="AE114" s="37"/>
      <c r="AR114" s="192" t="s">
        <v>204</v>
      </c>
      <c r="AT114" s="192" t="s">
        <v>199</v>
      </c>
      <c r="AU114" s="192" t="s">
        <v>86</v>
      </c>
      <c r="AY114" s="20" t="s">
        <v>197</v>
      </c>
      <c r="BE114" s="193">
        <f>IF(N114="základní",J114,0)</f>
        <v>0</v>
      </c>
      <c r="BF114" s="193">
        <f>IF(N114="snížená",J114,0)</f>
        <v>0</v>
      </c>
      <c r="BG114" s="193">
        <f>IF(N114="zákl. přenesená",J114,0)</f>
        <v>0</v>
      </c>
      <c r="BH114" s="193">
        <f>IF(N114="sníž. přenesená",J114,0)</f>
        <v>0</v>
      </c>
      <c r="BI114" s="193">
        <f>IF(N114="nulová",J114,0)</f>
        <v>0</v>
      </c>
      <c r="BJ114" s="20" t="s">
        <v>84</v>
      </c>
      <c r="BK114" s="193">
        <f>ROUND(I114*H114,2)</f>
        <v>0</v>
      </c>
      <c r="BL114" s="20" t="s">
        <v>204</v>
      </c>
      <c r="BM114" s="192" t="s">
        <v>1840</v>
      </c>
    </row>
    <row r="115" spans="1:65" s="2" customFormat="1" ht="19.5">
      <c r="A115" s="37"/>
      <c r="B115" s="38"/>
      <c r="C115" s="39"/>
      <c r="D115" s="194" t="s">
        <v>206</v>
      </c>
      <c r="E115" s="39"/>
      <c r="F115" s="195" t="s">
        <v>1841</v>
      </c>
      <c r="G115" s="39"/>
      <c r="H115" s="39"/>
      <c r="I115" s="196"/>
      <c r="J115" s="39"/>
      <c r="K115" s="39"/>
      <c r="L115" s="42"/>
      <c r="M115" s="197"/>
      <c r="N115" s="198"/>
      <c r="O115" s="67"/>
      <c r="P115" s="67"/>
      <c r="Q115" s="67"/>
      <c r="R115" s="67"/>
      <c r="S115" s="67"/>
      <c r="T115" s="68"/>
      <c r="U115" s="37"/>
      <c r="V115" s="37"/>
      <c r="W115" s="37"/>
      <c r="X115" s="37"/>
      <c r="Y115" s="37"/>
      <c r="Z115" s="37"/>
      <c r="AA115" s="37"/>
      <c r="AB115" s="37"/>
      <c r="AC115" s="37"/>
      <c r="AD115" s="37"/>
      <c r="AE115" s="37"/>
      <c r="AT115" s="20" t="s">
        <v>206</v>
      </c>
      <c r="AU115" s="20" t="s">
        <v>86</v>
      </c>
    </row>
    <row r="116" spans="1:65" s="2" customFormat="1" ht="11.25">
      <c r="A116" s="37"/>
      <c r="B116" s="38"/>
      <c r="C116" s="39"/>
      <c r="D116" s="199" t="s">
        <v>208</v>
      </c>
      <c r="E116" s="39"/>
      <c r="F116" s="200" t="s">
        <v>1842</v>
      </c>
      <c r="G116" s="39"/>
      <c r="H116" s="39"/>
      <c r="I116" s="196"/>
      <c r="J116" s="39"/>
      <c r="K116" s="39"/>
      <c r="L116" s="42"/>
      <c r="M116" s="197"/>
      <c r="N116" s="198"/>
      <c r="O116" s="67"/>
      <c r="P116" s="67"/>
      <c r="Q116" s="67"/>
      <c r="R116" s="67"/>
      <c r="S116" s="67"/>
      <c r="T116" s="68"/>
      <c r="U116" s="37"/>
      <c r="V116" s="37"/>
      <c r="W116" s="37"/>
      <c r="X116" s="37"/>
      <c r="Y116" s="37"/>
      <c r="Z116" s="37"/>
      <c r="AA116" s="37"/>
      <c r="AB116" s="37"/>
      <c r="AC116" s="37"/>
      <c r="AD116" s="37"/>
      <c r="AE116" s="37"/>
      <c r="AT116" s="20" t="s">
        <v>208</v>
      </c>
      <c r="AU116" s="20" t="s">
        <v>86</v>
      </c>
    </row>
    <row r="117" spans="1:65" s="13" customFormat="1" ht="22.5">
      <c r="B117" s="201"/>
      <c r="C117" s="202"/>
      <c r="D117" s="194" t="s">
        <v>210</v>
      </c>
      <c r="E117" s="203" t="s">
        <v>19</v>
      </c>
      <c r="F117" s="204" t="s">
        <v>1843</v>
      </c>
      <c r="G117" s="202"/>
      <c r="H117" s="203" t="s">
        <v>19</v>
      </c>
      <c r="I117" s="205"/>
      <c r="J117" s="202"/>
      <c r="K117" s="202"/>
      <c r="L117" s="206"/>
      <c r="M117" s="207"/>
      <c r="N117" s="208"/>
      <c r="O117" s="208"/>
      <c r="P117" s="208"/>
      <c r="Q117" s="208"/>
      <c r="R117" s="208"/>
      <c r="S117" s="208"/>
      <c r="T117" s="209"/>
      <c r="AT117" s="210" t="s">
        <v>210</v>
      </c>
      <c r="AU117" s="210" t="s">
        <v>86</v>
      </c>
      <c r="AV117" s="13" t="s">
        <v>84</v>
      </c>
      <c r="AW117" s="13" t="s">
        <v>37</v>
      </c>
      <c r="AX117" s="13" t="s">
        <v>77</v>
      </c>
      <c r="AY117" s="210" t="s">
        <v>197</v>
      </c>
    </row>
    <row r="118" spans="1:65" s="13" customFormat="1" ht="22.5">
      <c r="B118" s="201"/>
      <c r="C118" s="202"/>
      <c r="D118" s="194" t="s">
        <v>210</v>
      </c>
      <c r="E118" s="203" t="s">
        <v>19</v>
      </c>
      <c r="F118" s="204" t="s">
        <v>1844</v>
      </c>
      <c r="G118" s="202"/>
      <c r="H118" s="203" t="s">
        <v>19</v>
      </c>
      <c r="I118" s="205"/>
      <c r="J118" s="202"/>
      <c r="K118" s="202"/>
      <c r="L118" s="206"/>
      <c r="M118" s="207"/>
      <c r="N118" s="208"/>
      <c r="O118" s="208"/>
      <c r="P118" s="208"/>
      <c r="Q118" s="208"/>
      <c r="R118" s="208"/>
      <c r="S118" s="208"/>
      <c r="T118" s="209"/>
      <c r="AT118" s="210" t="s">
        <v>210</v>
      </c>
      <c r="AU118" s="210" t="s">
        <v>86</v>
      </c>
      <c r="AV118" s="13" t="s">
        <v>84</v>
      </c>
      <c r="AW118" s="13" t="s">
        <v>37</v>
      </c>
      <c r="AX118" s="13" t="s">
        <v>77</v>
      </c>
      <c r="AY118" s="210" t="s">
        <v>197</v>
      </c>
    </row>
    <row r="119" spans="1:65" s="14" customFormat="1" ht="11.25">
      <c r="B119" s="211"/>
      <c r="C119" s="212"/>
      <c r="D119" s="194" t="s">
        <v>210</v>
      </c>
      <c r="E119" s="213" t="s">
        <v>19</v>
      </c>
      <c r="F119" s="214" t="s">
        <v>1845</v>
      </c>
      <c r="G119" s="212"/>
      <c r="H119" s="215">
        <v>77</v>
      </c>
      <c r="I119" s="216"/>
      <c r="J119" s="212"/>
      <c r="K119" s="212"/>
      <c r="L119" s="217"/>
      <c r="M119" s="218"/>
      <c r="N119" s="219"/>
      <c r="O119" s="219"/>
      <c r="P119" s="219"/>
      <c r="Q119" s="219"/>
      <c r="R119" s="219"/>
      <c r="S119" s="219"/>
      <c r="T119" s="220"/>
      <c r="AT119" s="221" t="s">
        <v>210</v>
      </c>
      <c r="AU119" s="221" t="s">
        <v>86</v>
      </c>
      <c r="AV119" s="14" t="s">
        <v>86</v>
      </c>
      <c r="AW119" s="14" t="s">
        <v>37</v>
      </c>
      <c r="AX119" s="14" t="s">
        <v>84</v>
      </c>
      <c r="AY119" s="221" t="s">
        <v>197</v>
      </c>
    </row>
    <row r="120" spans="1:65" s="2" customFormat="1" ht="24.2" customHeight="1">
      <c r="A120" s="37"/>
      <c r="B120" s="38"/>
      <c r="C120" s="181" t="s">
        <v>151</v>
      </c>
      <c r="D120" s="181" t="s">
        <v>199</v>
      </c>
      <c r="E120" s="182" t="s">
        <v>1846</v>
      </c>
      <c r="F120" s="183" t="s">
        <v>1847</v>
      </c>
      <c r="G120" s="184" t="s">
        <v>884</v>
      </c>
      <c r="H120" s="185">
        <v>4</v>
      </c>
      <c r="I120" s="186"/>
      <c r="J120" s="187">
        <f>ROUND(I120*H120,2)</f>
        <v>0</v>
      </c>
      <c r="K120" s="183" t="s">
        <v>469</v>
      </c>
      <c r="L120" s="42"/>
      <c r="M120" s="188" t="s">
        <v>19</v>
      </c>
      <c r="N120" s="189" t="s">
        <v>48</v>
      </c>
      <c r="O120" s="67"/>
      <c r="P120" s="190">
        <f>O120*H120</f>
        <v>0</v>
      </c>
      <c r="Q120" s="190">
        <v>0</v>
      </c>
      <c r="R120" s="190">
        <f>Q120*H120</f>
        <v>0</v>
      </c>
      <c r="S120" s="190">
        <v>0</v>
      </c>
      <c r="T120" s="191">
        <f>S120*H120</f>
        <v>0</v>
      </c>
      <c r="U120" s="37"/>
      <c r="V120" s="37"/>
      <c r="W120" s="37"/>
      <c r="X120" s="37"/>
      <c r="Y120" s="37"/>
      <c r="Z120" s="37"/>
      <c r="AA120" s="37"/>
      <c r="AB120" s="37"/>
      <c r="AC120" s="37"/>
      <c r="AD120" s="37"/>
      <c r="AE120" s="37"/>
      <c r="AR120" s="192" t="s">
        <v>204</v>
      </c>
      <c r="AT120" s="192" t="s">
        <v>199</v>
      </c>
      <c r="AU120" s="192" t="s">
        <v>86</v>
      </c>
      <c r="AY120" s="20" t="s">
        <v>197</v>
      </c>
      <c r="BE120" s="193">
        <f>IF(N120="základní",J120,0)</f>
        <v>0</v>
      </c>
      <c r="BF120" s="193">
        <f>IF(N120="snížená",J120,0)</f>
        <v>0</v>
      </c>
      <c r="BG120" s="193">
        <f>IF(N120="zákl. přenesená",J120,0)</f>
        <v>0</v>
      </c>
      <c r="BH120" s="193">
        <f>IF(N120="sníž. přenesená",J120,0)</f>
        <v>0</v>
      </c>
      <c r="BI120" s="193">
        <f>IF(N120="nulová",J120,0)</f>
        <v>0</v>
      </c>
      <c r="BJ120" s="20" t="s">
        <v>84</v>
      </c>
      <c r="BK120" s="193">
        <f>ROUND(I120*H120,2)</f>
        <v>0</v>
      </c>
      <c r="BL120" s="20" t="s">
        <v>204</v>
      </c>
      <c r="BM120" s="192" t="s">
        <v>1848</v>
      </c>
    </row>
    <row r="121" spans="1:65" s="2" customFormat="1" ht="19.5">
      <c r="A121" s="37"/>
      <c r="B121" s="38"/>
      <c r="C121" s="39"/>
      <c r="D121" s="194" t="s">
        <v>206</v>
      </c>
      <c r="E121" s="39"/>
      <c r="F121" s="195" t="s">
        <v>1753</v>
      </c>
      <c r="G121" s="39"/>
      <c r="H121" s="39"/>
      <c r="I121" s="196"/>
      <c r="J121" s="39"/>
      <c r="K121" s="39"/>
      <c r="L121" s="42"/>
      <c r="M121" s="197"/>
      <c r="N121" s="198"/>
      <c r="O121" s="67"/>
      <c r="P121" s="67"/>
      <c r="Q121" s="67"/>
      <c r="R121" s="67"/>
      <c r="S121" s="67"/>
      <c r="T121" s="68"/>
      <c r="U121" s="37"/>
      <c r="V121" s="37"/>
      <c r="W121" s="37"/>
      <c r="X121" s="37"/>
      <c r="Y121" s="37"/>
      <c r="Z121" s="37"/>
      <c r="AA121" s="37"/>
      <c r="AB121" s="37"/>
      <c r="AC121" s="37"/>
      <c r="AD121" s="37"/>
      <c r="AE121" s="37"/>
      <c r="AT121" s="20" t="s">
        <v>206</v>
      </c>
      <c r="AU121" s="20" t="s">
        <v>86</v>
      </c>
    </row>
    <row r="122" spans="1:65" s="13" customFormat="1" ht="11.25">
      <c r="B122" s="201"/>
      <c r="C122" s="202"/>
      <c r="D122" s="194" t="s">
        <v>210</v>
      </c>
      <c r="E122" s="203" t="s">
        <v>19</v>
      </c>
      <c r="F122" s="204" t="s">
        <v>1849</v>
      </c>
      <c r="G122" s="202"/>
      <c r="H122" s="203" t="s">
        <v>19</v>
      </c>
      <c r="I122" s="205"/>
      <c r="J122" s="202"/>
      <c r="K122" s="202"/>
      <c r="L122" s="206"/>
      <c r="M122" s="207"/>
      <c r="N122" s="208"/>
      <c r="O122" s="208"/>
      <c r="P122" s="208"/>
      <c r="Q122" s="208"/>
      <c r="R122" s="208"/>
      <c r="S122" s="208"/>
      <c r="T122" s="209"/>
      <c r="AT122" s="210" t="s">
        <v>210</v>
      </c>
      <c r="AU122" s="210" t="s">
        <v>86</v>
      </c>
      <c r="AV122" s="13" t="s">
        <v>84</v>
      </c>
      <c r="AW122" s="13" t="s">
        <v>37</v>
      </c>
      <c r="AX122" s="13" t="s">
        <v>77</v>
      </c>
      <c r="AY122" s="210" t="s">
        <v>197</v>
      </c>
    </row>
    <row r="123" spans="1:65" s="13" customFormat="1" ht="11.25">
      <c r="B123" s="201"/>
      <c r="C123" s="202"/>
      <c r="D123" s="194" t="s">
        <v>210</v>
      </c>
      <c r="E123" s="203" t="s">
        <v>19</v>
      </c>
      <c r="F123" s="204" t="s">
        <v>1770</v>
      </c>
      <c r="G123" s="202"/>
      <c r="H123" s="203" t="s">
        <v>19</v>
      </c>
      <c r="I123" s="205"/>
      <c r="J123" s="202"/>
      <c r="K123" s="202"/>
      <c r="L123" s="206"/>
      <c r="M123" s="207"/>
      <c r="N123" s="208"/>
      <c r="O123" s="208"/>
      <c r="P123" s="208"/>
      <c r="Q123" s="208"/>
      <c r="R123" s="208"/>
      <c r="S123" s="208"/>
      <c r="T123" s="209"/>
      <c r="AT123" s="210" t="s">
        <v>210</v>
      </c>
      <c r="AU123" s="210" t="s">
        <v>86</v>
      </c>
      <c r="AV123" s="13" t="s">
        <v>84</v>
      </c>
      <c r="AW123" s="13" t="s">
        <v>37</v>
      </c>
      <c r="AX123" s="13" t="s">
        <v>77</v>
      </c>
      <c r="AY123" s="210" t="s">
        <v>197</v>
      </c>
    </row>
    <row r="124" spans="1:65" s="14" customFormat="1" ht="11.25">
      <c r="B124" s="211"/>
      <c r="C124" s="212"/>
      <c r="D124" s="194" t="s">
        <v>210</v>
      </c>
      <c r="E124" s="213" t="s">
        <v>19</v>
      </c>
      <c r="F124" s="214" t="s">
        <v>1850</v>
      </c>
      <c r="G124" s="212"/>
      <c r="H124" s="215">
        <v>4</v>
      </c>
      <c r="I124" s="216"/>
      <c r="J124" s="212"/>
      <c r="K124" s="212"/>
      <c r="L124" s="217"/>
      <c r="M124" s="218"/>
      <c r="N124" s="219"/>
      <c r="O124" s="219"/>
      <c r="P124" s="219"/>
      <c r="Q124" s="219"/>
      <c r="R124" s="219"/>
      <c r="S124" s="219"/>
      <c r="T124" s="220"/>
      <c r="AT124" s="221" t="s">
        <v>210</v>
      </c>
      <c r="AU124" s="221" t="s">
        <v>86</v>
      </c>
      <c r="AV124" s="14" t="s">
        <v>86</v>
      </c>
      <c r="AW124" s="14" t="s">
        <v>37</v>
      </c>
      <c r="AX124" s="14" t="s">
        <v>84</v>
      </c>
      <c r="AY124" s="221" t="s">
        <v>197</v>
      </c>
    </row>
    <row r="125" spans="1:65" s="2" customFormat="1" ht="33" customHeight="1">
      <c r="A125" s="37"/>
      <c r="B125" s="38"/>
      <c r="C125" s="181" t="s">
        <v>204</v>
      </c>
      <c r="D125" s="181" t="s">
        <v>199</v>
      </c>
      <c r="E125" s="182" t="s">
        <v>1851</v>
      </c>
      <c r="F125" s="183" t="s">
        <v>1852</v>
      </c>
      <c r="G125" s="184" t="s">
        <v>202</v>
      </c>
      <c r="H125" s="185">
        <v>56</v>
      </c>
      <c r="I125" s="186"/>
      <c r="J125" s="187">
        <f>ROUND(I125*H125,2)</f>
        <v>0</v>
      </c>
      <c r="K125" s="183" t="s">
        <v>203</v>
      </c>
      <c r="L125" s="42"/>
      <c r="M125" s="188" t="s">
        <v>19</v>
      </c>
      <c r="N125" s="189" t="s">
        <v>48</v>
      </c>
      <c r="O125" s="67"/>
      <c r="P125" s="190">
        <f>O125*H125</f>
        <v>0</v>
      </c>
      <c r="Q125" s="190">
        <v>0</v>
      </c>
      <c r="R125" s="190">
        <f>Q125*H125</f>
        <v>0</v>
      </c>
      <c r="S125" s="190">
        <v>0</v>
      </c>
      <c r="T125" s="191">
        <f>S125*H125</f>
        <v>0</v>
      </c>
      <c r="U125" s="37"/>
      <c r="V125" s="37"/>
      <c r="W125" s="37"/>
      <c r="X125" s="37"/>
      <c r="Y125" s="37"/>
      <c r="Z125" s="37"/>
      <c r="AA125" s="37"/>
      <c r="AB125" s="37"/>
      <c r="AC125" s="37"/>
      <c r="AD125" s="37"/>
      <c r="AE125" s="37"/>
      <c r="AR125" s="192" t="s">
        <v>204</v>
      </c>
      <c r="AT125" s="192" t="s">
        <v>199</v>
      </c>
      <c r="AU125" s="192" t="s">
        <v>86</v>
      </c>
      <c r="AY125" s="20" t="s">
        <v>197</v>
      </c>
      <c r="BE125" s="193">
        <f>IF(N125="základní",J125,0)</f>
        <v>0</v>
      </c>
      <c r="BF125" s="193">
        <f>IF(N125="snížená",J125,0)</f>
        <v>0</v>
      </c>
      <c r="BG125" s="193">
        <f>IF(N125="zákl. přenesená",J125,0)</f>
        <v>0</v>
      </c>
      <c r="BH125" s="193">
        <f>IF(N125="sníž. přenesená",J125,0)</f>
        <v>0</v>
      </c>
      <c r="BI125" s="193">
        <f>IF(N125="nulová",J125,0)</f>
        <v>0</v>
      </c>
      <c r="BJ125" s="20" t="s">
        <v>84</v>
      </c>
      <c r="BK125" s="193">
        <f>ROUND(I125*H125,2)</f>
        <v>0</v>
      </c>
      <c r="BL125" s="20" t="s">
        <v>204</v>
      </c>
      <c r="BM125" s="192" t="s">
        <v>1853</v>
      </c>
    </row>
    <row r="126" spans="1:65" s="2" customFormat="1" ht="19.5">
      <c r="A126" s="37"/>
      <c r="B126" s="38"/>
      <c r="C126" s="39"/>
      <c r="D126" s="194" t="s">
        <v>206</v>
      </c>
      <c r="E126" s="39"/>
      <c r="F126" s="195" t="s">
        <v>1854</v>
      </c>
      <c r="G126" s="39"/>
      <c r="H126" s="39"/>
      <c r="I126" s="196"/>
      <c r="J126" s="39"/>
      <c r="K126" s="39"/>
      <c r="L126" s="42"/>
      <c r="M126" s="197"/>
      <c r="N126" s="198"/>
      <c r="O126" s="67"/>
      <c r="P126" s="67"/>
      <c r="Q126" s="67"/>
      <c r="R126" s="67"/>
      <c r="S126" s="67"/>
      <c r="T126" s="68"/>
      <c r="U126" s="37"/>
      <c r="V126" s="37"/>
      <c r="W126" s="37"/>
      <c r="X126" s="37"/>
      <c r="Y126" s="37"/>
      <c r="Z126" s="37"/>
      <c r="AA126" s="37"/>
      <c r="AB126" s="37"/>
      <c r="AC126" s="37"/>
      <c r="AD126" s="37"/>
      <c r="AE126" s="37"/>
      <c r="AT126" s="20" t="s">
        <v>206</v>
      </c>
      <c r="AU126" s="20" t="s">
        <v>86</v>
      </c>
    </row>
    <row r="127" spans="1:65" s="2" customFormat="1" ht="11.25">
      <c r="A127" s="37"/>
      <c r="B127" s="38"/>
      <c r="C127" s="39"/>
      <c r="D127" s="199" t="s">
        <v>208</v>
      </c>
      <c r="E127" s="39"/>
      <c r="F127" s="200" t="s">
        <v>1855</v>
      </c>
      <c r="G127" s="39"/>
      <c r="H127" s="39"/>
      <c r="I127" s="196"/>
      <c r="J127" s="39"/>
      <c r="K127" s="39"/>
      <c r="L127" s="42"/>
      <c r="M127" s="197"/>
      <c r="N127" s="198"/>
      <c r="O127" s="67"/>
      <c r="P127" s="67"/>
      <c r="Q127" s="67"/>
      <c r="R127" s="67"/>
      <c r="S127" s="67"/>
      <c r="T127" s="68"/>
      <c r="U127" s="37"/>
      <c r="V127" s="37"/>
      <c r="W127" s="37"/>
      <c r="X127" s="37"/>
      <c r="Y127" s="37"/>
      <c r="Z127" s="37"/>
      <c r="AA127" s="37"/>
      <c r="AB127" s="37"/>
      <c r="AC127" s="37"/>
      <c r="AD127" s="37"/>
      <c r="AE127" s="37"/>
      <c r="AT127" s="20" t="s">
        <v>208</v>
      </c>
      <c r="AU127" s="20" t="s">
        <v>86</v>
      </c>
    </row>
    <row r="128" spans="1:65" s="13" customFormat="1" ht="22.5">
      <c r="B128" s="201"/>
      <c r="C128" s="202"/>
      <c r="D128" s="194" t="s">
        <v>210</v>
      </c>
      <c r="E128" s="203" t="s">
        <v>19</v>
      </c>
      <c r="F128" s="204" t="s">
        <v>1856</v>
      </c>
      <c r="G128" s="202"/>
      <c r="H128" s="203" t="s">
        <v>19</v>
      </c>
      <c r="I128" s="205"/>
      <c r="J128" s="202"/>
      <c r="K128" s="202"/>
      <c r="L128" s="206"/>
      <c r="M128" s="207"/>
      <c r="N128" s="208"/>
      <c r="O128" s="208"/>
      <c r="P128" s="208"/>
      <c r="Q128" s="208"/>
      <c r="R128" s="208"/>
      <c r="S128" s="208"/>
      <c r="T128" s="209"/>
      <c r="AT128" s="210" t="s">
        <v>210</v>
      </c>
      <c r="AU128" s="210" t="s">
        <v>86</v>
      </c>
      <c r="AV128" s="13" t="s">
        <v>84</v>
      </c>
      <c r="AW128" s="13" t="s">
        <v>37</v>
      </c>
      <c r="AX128" s="13" t="s">
        <v>77</v>
      </c>
      <c r="AY128" s="210" t="s">
        <v>197</v>
      </c>
    </row>
    <row r="129" spans="1:65" s="13" customFormat="1" ht="11.25">
      <c r="B129" s="201"/>
      <c r="C129" s="202"/>
      <c r="D129" s="194" t="s">
        <v>210</v>
      </c>
      <c r="E129" s="203" t="s">
        <v>19</v>
      </c>
      <c r="F129" s="204" t="s">
        <v>1857</v>
      </c>
      <c r="G129" s="202"/>
      <c r="H129" s="203" t="s">
        <v>19</v>
      </c>
      <c r="I129" s="205"/>
      <c r="J129" s="202"/>
      <c r="K129" s="202"/>
      <c r="L129" s="206"/>
      <c r="M129" s="207"/>
      <c r="N129" s="208"/>
      <c r="O129" s="208"/>
      <c r="P129" s="208"/>
      <c r="Q129" s="208"/>
      <c r="R129" s="208"/>
      <c r="S129" s="208"/>
      <c r="T129" s="209"/>
      <c r="AT129" s="210" t="s">
        <v>210</v>
      </c>
      <c r="AU129" s="210" t="s">
        <v>86</v>
      </c>
      <c r="AV129" s="13" t="s">
        <v>84</v>
      </c>
      <c r="AW129" s="13" t="s">
        <v>37</v>
      </c>
      <c r="AX129" s="13" t="s">
        <v>77</v>
      </c>
      <c r="AY129" s="210" t="s">
        <v>197</v>
      </c>
    </row>
    <row r="130" spans="1:65" s="14" customFormat="1" ht="11.25">
      <c r="B130" s="211"/>
      <c r="C130" s="212"/>
      <c r="D130" s="194" t="s">
        <v>210</v>
      </c>
      <c r="E130" s="213" t="s">
        <v>19</v>
      </c>
      <c r="F130" s="214" t="s">
        <v>1331</v>
      </c>
      <c r="G130" s="212"/>
      <c r="H130" s="215">
        <v>56</v>
      </c>
      <c r="I130" s="216"/>
      <c r="J130" s="212"/>
      <c r="K130" s="212"/>
      <c r="L130" s="217"/>
      <c r="M130" s="218"/>
      <c r="N130" s="219"/>
      <c r="O130" s="219"/>
      <c r="P130" s="219"/>
      <c r="Q130" s="219"/>
      <c r="R130" s="219"/>
      <c r="S130" s="219"/>
      <c r="T130" s="220"/>
      <c r="AT130" s="221" t="s">
        <v>210</v>
      </c>
      <c r="AU130" s="221" t="s">
        <v>86</v>
      </c>
      <c r="AV130" s="14" t="s">
        <v>86</v>
      </c>
      <c r="AW130" s="14" t="s">
        <v>37</v>
      </c>
      <c r="AX130" s="14" t="s">
        <v>84</v>
      </c>
      <c r="AY130" s="221" t="s">
        <v>197</v>
      </c>
    </row>
    <row r="131" spans="1:65" s="2" customFormat="1" ht="24.2" customHeight="1">
      <c r="A131" s="37"/>
      <c r="B131" s="38"/>
      <c r="C131" s="181" t="s">
        <v>237</v>
      </c>
      <c r="D131" s="181" t="s">
        <v>199</v>
      </c>
      <c r="E131" s="182" t="s">
        <v>1858</v>
      </c>
      <c r="F131" s="183" t="s">
        <v>1859</v>
      </c>
      <c r="G131" s="184" t="s">
        <v>202</v>
      </c>
      <c r="H131" s="185">
        <v>628</v>
      </c>
      <c r="I131" s="186"/>
      <c r="J131" s="187">
        <f>ROUND(I131*H131,2)</f>
        <v>0</v>
      </c>
      <c r="K131" s="183" t="s">
        <v>203</v>
      </c>
      <c r="L131" s="42"/>
      <c r="M131" s="188" t="s">
        <v>19</v>
      </c>
      <c r="N131" s="189" t="s">
        <v>48</v>
      </c>
      <c r="O131" s="67"/>
      <c r="P131" s="190">
        <f>O131*H131</f>
        <v>0</v>
      </c>
      <c r="Q131" s="190">
        <v>0</v>
      </c>
      <c r="R131" s="190">
        <f>Q131*H131</f>
        <v>0</v>
      </c>
      <c r="S131" s="190">
        <v>0</v>
      </c>
      <c r="T131" s="191">
        <f>S131*H131</f>
        <v>0</v>
      </c>
      <c r="U131" s="37"/>
      <c r="V131" s="37"/>
      <c r="W131" s="37"/>
      <c r="X131" s="37"/>
      <c r="Y131" s="37"/>
      <c r="Z131" s="37"/>
      <c r="AA131" s="37"/>
      <c r="AB131" s="37"/>
      <c r="AC131" s="37"/>
      <c r="AD131" s="37"/>
      <c r="AE131" s="37"/>
      <c r="AR131" s="192" t="s">
        <v>204</v>
      </c>
      <c r="AT131" s="192" t="s">
        <v>199</v>
      </c>
      <c r="AU131" s="192" t="s">
        <v>86</v>
      </c>
      <c r="AY131" s="20" t="s">
        <v>197</v>
      </c>
      <c r="BE131" s="193">
        <f>IF(N131="základní",J131,0)</f>
        <v>0</v>
      </c>
      <c r="BF131" s="193">
        <f>IF(N131="snížená",J131,0)</f>
        <v>0</v>
      </c>
      <c r="BG131" s="193">
        <f>IF(N131="zákl. přenesená",J131,0)</f>
        <v>0</v>
      </c>
      <c r="BH131" s="193">
        <f>IF(N131="sníž. přenesená",J131,0)</f>
        <v>0</v>
      </c>
      <c r="BI131" s="193">
        <f>IF(N131="nulová",J131,0)</f>
        <v>0</v>
      </c>
      <c r="BJ131" s="20" t="s">
        <v>84</v>
      </c>
      <c r="BK131" s="193">
        <f>ROUND(I131*H131,2)</f>
        <v>0</v>
      </c>
      <c r="BL131" s="20" t="s">
        <v>204</v>
      </c>
      <c r="BM131" s="192" t="s">
        <v>1860</v>
      </c>
    </row>
    <row r="132" spans="1:65" s="2" customFormat="1" ht="19.5">
      <c r="A132" s="37"/>
      <c r="B132" s="38"/>
      <c r="C132" s="39"/>
      <c r="D132" s="194" t="s">
        <v>206</v>
      </c>
      <c r="E132" s="39"/>
      <c r="F132" s="195" t="s">
        <v>1861</v>
      </c>
      <c r="G132" s="39"/>
      <c r="H132" s="39"/>
      <c r="I132" s="196"/>
      <c r="J132" s="39"/>
      <c r="K132" s="39"/>
      <c r="L132" s="42"/>
      <c r="M132" s="197"/>
      <c r="N132" s="198"/>
      <c r="O132" s="67"/>
      <c r="P132" s="67"/>
      <c r="Q132" s="67"/>
      <c r="R132" s="67"/>
      <c r="S132" s="67"/>
      <c r="T132" s="68"/>
      <c r="U132" s="37"/>
      <c r="V132" s="37"/>
      <c r="W132" s="37"/>
      <c r="X132" s="37"/>
      <c r="Y132" s="37"/>
      <c r="Z132" s="37"/>
      <c r="AA132" s="37"/>
      <c r="AB132" s="37"/>
      <c r="AC132" s="37"/>
      <c r="AD132" s="37"/>
      <c r="AE132" s="37"/>
      <c r="AT132" s="20" t="s">
        <v>206</v>
      </c>
      <c r="AU132" s="20" t="s">
        <v>86</v>
      </c>
    </row>
    <row r="133" spans="1:65" s="2" customFormat="1" ht="11.25">
      <c r="A133" s="37"/>
      <c r="B133" s="38"/>
      <c r="C133" s="39"/>
      <c r="D133" s="199" t="s">
        <v>208</v>
      </c>
      <c r="E133" s="39"/>
      <c r="F133" s="200" t="s">
        <v>1862</v>
      </c>
      <c r="G133" s="39"/>
      <c r="H133" s="39"/>
      <c r="I133" s="196"/>
      <c r="J133" s="39"/>
      <c r="K133" s="39"/>
      <c r="L133" s="42"/>
      <c r="M133" s="197"/>
      <c r="N133" s="198"/>
      <c r="O133" s="67"/>
      <c r="P133" s="67"/>
      <c r="Q133" s="67"/>
      <c r="R133" s="67"/>
      <c r="S133" s="67"/>
      <c r="T133" s="68"/>
      <c r="U133" s="37"/>
      <c r="V133" s="37"/>
      <c r="W133" s="37"/>
      <c r="X133" s="37"/>
      <c r="Y133" s="37"/>
      <c r="Z133" s="37"/>
      <c r="AA133" s="37"/>
      <c r="AB133" s="37"/>
      <c r="AC133" s="37"/>
      <c r="AD133" s="37"/>
      <c r="AE133" s="37"/>
      <c r="AT133" s="20" t="s">
        <v>208</v>
      </c>
      <c r="AU133" s="20" t="s">
        <v>86</v>
      </c>
    </row>
    <row r="134" spans="1:65" s="2" customFormat="1" ht="68.25">
      <c r="A134" s="37"/>
      <c r="B134" s="38"/>
      <c r="C134" s="39"/>
      <c r="D134" s="194" t="s">
        <v>252</v>
      </c>
      <c r="E134" s="39"/>
      <c r="F134" s="222" t="s">
        <v>1863</v>
      </c>
      <c r="G134" s="39"/>
      <c r="H134" s="39"/>
      <c r="I134" s="196"/>
      <c r="J134" s="39"/>
      <c r="K134" s="39"/>
      <c r="L134" s="42"/>
      <c r="M134" s="197"/>
      <c r="N134" s="198"/>
      <c r="O134" s="67"/>
      <c r="P134" s="67"/>
      <c r="Q134" s="67"/>
      <c r="R134" s="67"/>
      <c r="S134" s="67"/>
      <c r="T134" s="68"/>
      <c r="U134" s="37"/>
      <c r="V134" s="37"/>
      <c r="W134" s="37"/>
      <c r="X134" s="37"/>
      <c r="Y134" s="37"/>
      <c r="Z134" s="37"/>
      <c r="AA134" s="37"/>
      <c r="AB134" s="37"/>
      <c r="AC134" s="37"/>
      <c r="AD134" s="37"/>
      <c r="AE134" s="37"/>
      <c r="AT134" s="20" t="s">
        <v>252</v>
      </c>
      <c r="AU134" s="20" t="s">
        <v>86</v>
      </c>
    </row>
    <row r="135" spans="1:65" s="13" customFormat="1" ht="22.5">
      <c r="B135" s="201"/>
      <c r="C135" s="202"/>
      <c r="D135" s="194" t="s">
        <v>210</v>
      </c>
      <c r="E135" s="203" t="s">
        <v>19</v>
      </c>
      <c r="F135" s="204" t="s">
        <v>1864</v>
      </c>
      <c r="G135" s="202"/>
      <c r="H135" s="203" t="s">
        <v>19</v>
      </c>
      <c r="I135" s="205"/>
      <c r="J135" s="202"/>
      <c r="K135" s="202"/>
      <c r="L135" s="206"/>
      <c r="M135" s="207"/>
      <c r="N135" s="208"/>
      <c r="O135" s="208"/>
      <c r="P135" s="208"/>
      <c r="Q135" s="208"/>
      <c r="R135" s="208"/>
      <c r="S135" s="208"/>
      <c r="T135" s="209"/>
      <c r="AT135" s="210" t="s">
        <v>210</v>
      </c>
      <c r="AU135" s="210" t="s">
        <v>86</v>
      </c>
      <c r="AV135" s="13" t="s">
        <v>84</v>
      </c>
      <c r="AW135" s="13" t="s">
        <v>37</v>
      </c>
      <c r="AX135" s="13" t="s">
        <v>77</v>
      </c>
      <c r="AY135" s="210" t="s">
        <v>197</v>
      </c>
    </row>
    <row r="136" spans="1:65" s="13" customFormat="1" ht="11.25">
      <c r="B136" s="201"/>
      <c r="C136" s="202"/>
      <c r="D136" s="194" t="s">
        <v>210</v>
      </c>
      <c r="E136" s="203" t="s">
        <v>19</v>
      </c>
      <c r="F136" s="204" t="s">
        <v>1865</v>
      </c>
      <c r="G136" s="202"/>
      <c r="H136" s="203" t="s">
        <v>19</v>
      </c>
      <c r="I136" s="205"/>
      <c r="J136" s="202"/>
      <c r="K136" s="202"/>
      <c r="L136" s="206"/>
      <c r="M136" s="207"/>
      <c r="N136" s="208"/>
      <c r="O136" s="208"/>
      <c r="P136" s="208"/>
      <c r="Q136" s="208"/>
      <c r="R136" s="208"/>
      <c r="S136" s="208"/>
      <c r="T136" s="209"/>
      <c r="AT136" s="210" t="s">
        <v>210</v>
      </c>
      <c r="AU136" s="210" t="s">
        <v>86</v>
      </c>
      <c r="AV136" s="13" t="s">
        <v>84</v>
      </c>
      <c r="AW136" s="13" t="s">
        <v>37</v>
      </c>
      <c r="AX136" s="13" t="s">
        <v>77</v>
      </c>
      <c r="AY136" s="210" t="s">
        <v>197</v>
      </c>
    </row>
    <row r="137" spans="1:65" s="14" customFormat="1" ht="11.25">
      <c r="B137" s="211"/>
      <c r="C137" s="212"/>
      <c r="D137" s="194" t="s">
        <v>210</v>
      </c>
      <c r="E137" s="213" t="s">
        <v>19</v>
      </c>
      <c r="F137" s="214" t="s">
        <v>1866</v>
      </c>
      <c r="G137" s="212"/>
      <c r="H137" s="215">
        <v>112</v>
      </c>
      <c r="I137" s="216"/>
      <c r="J137" s="212"/>
      <c r="K137" s="212"/>
      <c r="L137" s="217"/>
      <c r="M137" s="218"/>
      <c r="N137" s="219"/>
      <c r="O137" s="219"/>
      <c r="P137" s="219"/>
      <c r="Q137" s="219"/>
      <c r="R137" s="219"/>
      <c r="S137" s="219"/>
      <c r="T137" s="220"/>
      <c r="AT137" s="221" t="s">
        <v>210</v>
      </c>
      <c r="AU137" s="221" t="s">
        <v>86</v>
      </c>
      <c r="AV137" s="14" t="s">
        <v>86</v>
      </c>
      <c r="AW137" s="14" t="s">
        <v>37</v>
      </c>
      <c r="AX137" s="14" t="s">
        <v>77</v>
      </c>
      <c r="AY137" s="221" t="s">
        <v>197</v>
      </c>
    </row>
    <row r="138" spans="1:65" s="14" customFormat="1" ht="11.25">
      <c r="B138" s="211"/>
      <c r="C138" s="212"/>
      <c r="D138" s="194" t="s">
        <v>210</v>
      </c>
      <c r="E138" s="213" t="s">
        <v>19</v>
      </c>
      <c r="F138" s="214" t="s">
        <v>1867</v>
      </c>
      <c r="G138" s="212"/>
      <c r="H138" s="215">
        <v>112</v>
      </c>
      <c r="I138" s="216"/>
      <c r="J138" s="212"/>
      <c r="K138" s="212"/>
      <c r="L138" s="217"/>
      <c r="M138" s="218"/>
      <c r="N138" s="219"/>
      <c r="O138" s="219"/>
      <c r="P138" s="219"/>
      <c r="Q138" s="219"/>
      <c r="R138" s="219"/>
      <c r="S138" s="219"/>
      <c r="T138" s="220"/>
      <c r="AT138" s="221" t="s">
        <v>210</v>
      </c>
      <c r="AU138" s="221" t="s">
        <v>86</v>
      </c>
      <c r="AV138" s="14" t="s">
        <v>86</v>
      </c>
      <c r="AW138" s="14" t="s">
        <v>37</v>
      </c>
      <c r="AX138" s="14" t="s">
        <v>77</v>
      </c>
      <c r="AY138" s="221" t="s">
        <v>197</v>
      </c>
    </row>
    <row r="139" spans="1:65" s="14" customFormat="1" ht="11.25">
      <c r="B139" s="211"/>
      <c r="C139" s="212"/>
      <c r="D139" s="194" t="s">
        <v>210</v>
      </c>
      <c r="E139" s="213" t="s">
        <v>19</v>
      </c>
      <c r="F139" s="214" t="s">
        <v>1868</v>
      </c>
      <c r="G139" s="212"/>
      <c r="H139" s="215">
        <v>78</v>
      </c>
      <c r="I139" s="216"/>
      <c r="J139" s="212"/>
      <c r="K139" s="212"/>
      <c r="L139" s="217"/>
      <c r="M139" s="218"/>
      <c r="N139" s="219"/>
      <c r="O139" s="219"/>
      <c r="P139" s="219"/>
      <c r="Q139" s="219"/>
      <c r="R139" s="219"/>
      <c r="S139" s="219"/>
      <c r="T139" s="220"/>
      <c r="AT139" s="221" t="s">
        <v>210</v>
      </c>
      <c r="AU139" s="221" t="s">
        <v>86</v>
      </c>
      <c r="AV139" s="14" t="s">
        <v>86</v>
      </c>
      <c r="AW139" s="14" t="s">
        <v>37</v>
      </c>
      <c r="AX139" s="14" t="s">
        <v>77</v>
      </c>
      <c r="AY139" s="221" t="s">
        <v>197</v>
      </c>
    </row>
    <row r="140" spans="1:65" s="14" customFormat="1" ht="11.25">
      <c r="B140" s="211"/>
      <c r="C140" s="212"/>
      <c r="D140" s="194" t="s">
        <v>210</v>
      </c>
      <c r="E140" s="213" t="s">
        <v>19</v>
      </c>
      <c r="F140" s="214" t="s">
        <v>1869</v>
      </c>
      <c r="G140" s="212"/>
      <c r="H140" s="215">
        <v>92</v>
      </c>
      <c r="I140" s="216"/>
      <c r="J140" s="212"/>
      <c r="K140" s="212"/>
      <c r="L140" s="217"/>
      <c r="M140" s="218"/>
      <c r="N140" s="219"/>
      <c r="O140" s="219"/>
      <c r="P140" s="219"/>
      <c r="Q140" s="219"/>
      <c r="R140" s="219"/>
      <c r="S140" s="219"/>
      <c r="T140" s="220"/>
      <c r="AT140" s="221" t="s">
        <v>210</v>
      </c>
      <c r="AU140" s="221" t="s">
        <v>86</v>
      </c>
      <c r="AV140" s="14" t="s">
        <v>86</v>
      </c>
      <c r="AW140" s="14" t="s">
        <v>37</v>
      </c>
      <c r="AX140" s="14" t="s">
        <v>77</v>
      </c>
      <c r="AY140" s="221" t="s">
        <v>197</v>
      </c>
    </row>
    <row r="141" spans="1:65" s="14" customFormat="1" ht="11.25">
      <c r="B141" s="211"/>
      <c r="C141" s="212"/>
      <c r="D141" s="194" t="s">
        <v>210</v>
      </c>
      <c r="E141" s="213" t="s">
        <v>19</v>
      </c>
      <c r="F141" s="214" t="s">
        <v>1870</v>
      </c>
      <c r="G141" s="212"/>
      <c r="H141" s="215">
        <v>234</v>
      </c>
      <c r="I141" s="216"/>
      <c r="J141" s="212"/>
      <c r="K141" s="212"/>
      <c r="L141" s="217"/>
      <c r="M141" s="218"/>
      <c r="N141" s="219"/>
      <c r="O141" s="219"/>
      <c r="P141" s="219"/>
      <c r="Q141" s="219"/>
      <c r="R141" s="219"/>
      <c r="S141" s="219"/>
      <c r="T141" s="220"/>
      <c r="AT141" s="221" t="s">
        <v>210</v>
      </c>
      <c r="AU141" s="221" t="s">
        <v>86</v>
      </c>
      <c r="AV141" s="14" t="s">
        <v>86</v>
      </c>
      <c r="AW141" s="14" t="s">
        <v>37</v>
      </c>
      <c r="AX141" s="14" t="s">
        <v>77</v>
      </c>
      <c r="AY141" s="221" t="s">
        <v>197</v>
      </c>
    </row>
    <row r="142" spans="1:65" s="15" customFormat="1" ht="11.25">
      <c r="B142" s="223"/>
      <c r="C142" s="224"/>
      <c r="D142" s="194" t="s">
        <v>210</v>
      </c>
      <c r="E142" s="225" t="s">
        <v>19</v>
      </c>
      <c r="F142" s="226" t="s">
        <v>295</v>
      </c>
      <c r="G142" s="224"/>
      <c r="H142" s="227">
        <v>628</v>
      </c>
      <c r="I142" s="228"/>
      <c r="J142" s="224"/>
      <c r="K142" s="224"/>
      <c r="L142" s="229"/>
      <c r="M142" s="230"/>
      <c r="N142" s="231"/>
      <c r="O142" s="231"/>
      <c r="P142" s="231"/>
      <c r="Q142" s="231"/>
      <c r="R142" s="231"/>
      <c r="S142" s="231"/>
      <c r="T142" s="232"/>
      <c r="AT142" s="233" t="s">
        <v>210</v>
      </c>
      <c r="AU142" s="233" t="s">
        <v>86</v>
      </c>
      <c r="AV142" s="15" t="s">
        <v>204</v>
      </c>
      <c r="AW142" s="15" t="s">
        <v>37</v>
      </c>
      <c r="AX142" s="15" t="s">
        <v>84</v>
      </c>
      <c r="AY142" s="233" t="s">
        <v>197</v>
      </c>
    </row>
    <row r="143" spans="1:65" s="2" customFormat="1" ht="21.75" customHeight="1">
      <c r="A143" s="37"/>
      <c r="B143" s="38"/>
      <c r="C143" s="181" t="s">
        <v>246</v>
      </c>
      <c r="D143" s="181" t="s">
        <v>199</v>
      </c>
      <c r="E143" s="182" t="s">
        <v>1871</v>
      </c>
      <c r="F143" s="183" t="s">
        <v>1872</v>
      </c>
      <c r="G143" s="184" t="s">
        <v>259</v>
      </c>
      <c r="H143" s="185">
        <v>0.4</v>
      </c>
      <c r="I143" s="186"/>
      <c r="J143" s="187">
        <f>ROUND(I143*H143,2)</f>
        <v>0</v>
      </c>
      <c r="K143" s="183" t="s">
        <v>203</v>
      </c>
      <c r="L143" s="42"/>
      <c r="M143" s="188" t="s">
        <v>19</v>
      </c>
      <c r="N143" s="189" t="s">
        <v>48</v>
      </c>
      <c r="O143" s="67"/>
      <c r="P143" s="190">
        <f>O143*H143</f>
        <v>0</v>
      </c>
      <c r="Q143" s="190">
        <v>0</v>
      </c>
      <c r="R143" s="190">
        <f>Q143*H143</f>
        <v>0</v>
      </c>
      <c r="S143" s="190">
        <v>0</v>
      </c>
      <c r="T143" s="191">
        <f>S143*H143</f>
        <v>0</v>
      </c>
      <c r="U143" s="37"/>
      <c r="V143" s="37"/>
      <c r="W143" s="37"/>
      <c r="X143" s="37"/>
      <c r="Y143" s="37"/>
      <c r="Z143" s="37"/>
      <c r="AA143" s="37"/>
      <c r="AB143" s="37"/>
      <c r="AC143" s="37"/>
      <c r="AD143" s="37"/>
      <c r="AE143" s="37"/>
      <c r="AR143" s="192" t="s">
        <v>204</v>
      </c>
      <c r="AT143" s="192" t="s">
        <v>199</v>
      </c>
      <c r="AU143" s="192" t="s">
        <v>86</v>
      </c>
      <c r="AY143" s="20" t="s">
        <v>197</v>
      </c>
      <c r="BE143" s="193">
        <f>IF(N143="základní",J143,0)</f>
        <v>0</v>
      </c>
      <c r="BF143" s="193">
        <f>IF(N143="snížená",J143,0)</f>
        <v>0</v>
      </c>
      <c r="BG143" s="193">
        <f>IF(N143="zákl. přenesená",J143,0)</f>
        <v>0</v>
      </c>
      <c r="BH143" s="193">
        <f>IF(N143="sníž. přenesená",J143,0)</f>
        <v>0</v>
      </c>
      <c r="BI143" s="193">
        <f>IF(N143="nulová",J143,0)</f>
        <v>0</v>
      </c>
      <c r="BJ143" s="20" t="s">
        <v>84</v>
      </c>
      <c r="BK143" s="193">
        <f>ROUND(I143*H143,2)</f>
        <v>0</v>
      </c>
      <c r="BL143" s="20" t="s">
        <v>204</v>
      </c>
      <c r="BM143" s="192" t="s">
        <v>1873</v>
      </c>
    </row>
    <row r="144" spans="1:65" s="2" customFormat="1" ht="11.25">
      <c r="A144" s="37"/>
      <c r="B144" s="38"/>
      <c r="C144" s="39"/>
      <c r="D144" s="194" t="s">
        <v>206</v>
      </c>
      <c r="E144" s="39"/>
      <c r="F144" s="195" t="s">
        <v>1874</v>
      </c>
      <c r="G144" s="39"/>
      <c r="H144" s="39"/>
      <c r="I144" s="196"/>
      <c r="J144" s="39"/>
      <c r="K144" s="39"/>
      <c r="L144" s="42"/>
      <c r="M144" s="197"/>
      <c r="N144" s="198"/>
      <c r="O144" s="67"/>
      <c r="P144" s="67"/>
      <c r="Q144" s="67"/>
      <c r="R144" s="67"/>
      <c r="S144" s="67"/>
      <c r="T144" s="68"/>
      <c r="U144" s="37"/>
      <c r="V144" s="37"/>
      <c r="W144" s="37"/>
      <c r="X144" s="37"/>
      <c r="Y144" s="37"/>
      <c r="Z144" s="37"/>
      <c r="AA144" s="37"/>
      <c r="AB144" s="37"/>
      <c r="AC144" s="37"/>
      <c r="AD144" s="37"/>
      <c r="AE144" s="37"/>
      <c r="AT144" s="20" t="s">
        <v>206</v>
      </c>
      <c r="AU144" s="20" t="s">
        <v>86</v>
      </c>
    </row>
    <row r="145" spans="1:65" s="2" customFormat="1" ht="11.25">
      <c r="A145" s="37"/>
      <c r="B145" s="38"/>
      <c r="C145" s="39"/>
      <c r="D145" s="199" t="s">
        <v>208</v>
      </c>
      <c r="E145" s="39"/>
      <c r="F145" s="200" t="s">
        <v>1875</v>
      </c>
      <c r="G145" s="39"/>
      <c r="H145" s="39"/>
      <c r="I145" s="196"/>
      <c r="J145" s="39"/>
      <c r="K145" s="39"/>
      <c r="L145" s="42"/>
      <c r="M145" s="197"/>
      <c r="N145" s="198"/>
      <c r="O145" s="67"/>
      <c r="P145" s="67"/>
      <c r="Q145" s="67"/>
      <c r="R145" s="67"/>
      <c r="S145" s="67"/>
      <c r="T145" s="68"/>
      <c r="U145" s="37"/>
      <c r="V145" s="37"/>
      <c r="W145" s="37"/>
      <c r="X145" s="37"/>
      <c r="Y145" s="37"/>
      <c r="Z145" s="37"/>
      <c r="AA145" s="37"/>
      <c r="AB145" s="37"/>
      <c r="AC145" s="37"/>
      <c r="AD145" s="37"/>
      <c r="AE145" s="37"/>
      <c r="AT145" s="20" t="s">
        <v>208</v>
      </c>
      <c r="AU145" s="20" t="s">
        <v>86</v>
      </c>
    </row>
    <row r="146" spans="1:65" s="13" customFormat="1" ht="22.5">
      <c r="B146" s="201"/>
      <c r="C146" s="202"/>
      <c r="D146" s="194" t="s">
        <v>210</v>
      </c>
      <c r="E146" s="203" t="s">
        <v>19</v>
      </c>
      <c r="F146" s="204" t="s">
        <v>1876</v>
      </c>
      <c r="G146" s="202"/>
      <c r="H146" s="203" t="s">
        <v>19</v>
      </c>
      <c r="I146" s="205"/>
      <c r="J146" s="202"/>
      <c r="K146" s="202"/>
      <c r="L146" s="206"/>
      <c r="M146" s="207"/>
      <c r="N146" s="208"/>
      <c r="O146" s="208"/>
      <c r="P146" s="208"/>
      <c r="Q146" s="208"/>
      <c r="R146" s="208"/>
      <c r="S146" s="208"/>
      <c r="T146" s="209"/>
      <c r="AT146" s="210" t="s">
        <v>210</v>
      </c>
      <c r="AU146" s="210" t="s">
        <v>86</v>
      </c>
      <c r="AV146" s="13" t="s">
        <v>84</v>
      </c>
      <c r="AW146" s="13" t="s">
        <v>37</v>
      </c>
      <c r="AX146" s="13" t="s">
        <v>77</v>
      </c>
      <c r="AY146" s="210" t="s">
        <v>197</v>
      </c>
    </row>
    <row r="147" spans="1:65" s="13" customFormat="1" ht="22.5">
      <c r="B147" s="201"/>
      <c r="C147" s="202"/>
      <c r="D147" s="194" t="s">
        <v>210</v>
      </c>
      <c r="E147" s="203" t="s">
        <v>19</v>
      </c>
      <c r="F147" s="204" t="s">
        <v>1877</v>
      </c>
      <c r="G147" s="202"/>
      <c r="H147" s="203" t="s">
        <v>19</v>
      </c>
      <c r="I147" s="205"/>
      <c r="J147" s="202"/>
      <c r="K147" s="202"/>
      <c r="L147" s="206"/>
      <c r="M147" s="207"/>
      <c r="N147" s="208"/>
      <c r="O147" s="208"/>
      <c r="P147" s="208"/>
      <c r="Q147" s="208"/>
      <c r="R147" s="208"/>
      <c r="S147" s="208"/>
      <c r="T147" s="209"/>
      <c r="AT147" s="210" t="s">
        <v>210</v>
      </c>
      <c r="AU147" s="210" t="s">
        <v>86</v>
      </c>
      <c r="AV147" s="13" t="s">
        <v>84</v>
      </c>
      <c r="AW147" s="13" t="s">
        <v>37</v>
      </c>
      <c r="AX147" s="13" t="s">
        <v>77</v>
      </c>
      <c r="AY147" s="210" t="s">
        <v>197</v>
      </c>
    </row>
    <row r="148" spans="1:65" s="13" customFormat="1" ht="11.25">
      <c r="B148" s="201"/>
      <c r="C148" s="202"/>
      <c r="D148" s="194" t="s">
        <v>210</v>
      </c>
      <c r="E148" s="203" t="s">
        <v>19</v>
      </c>
      <c r="F148" s="204" t="s">
        <v>1878</v>
      </c>
      <c r="G148" s="202"/>
      <c r="H148" s="203" t="s">
        <v>19</v>
      </c>
      <c r="I148" s="205"/>
      <c r="J148" s="202"/>
      <c r="K148" s="202"/>
      <c r="L148" s="206"/>
      <c r="M148" s="207"/>
      <c r="N148" s="208"/>
      <c r="O148" s="208"/>
      <c r="P148" s="208"/>
      <c r="Q148" s="208"/>
      <c r="R148" s="208"/>
      <c r="S148" s="208"/>
      <c r="T148" s="209"/>
      <c r="AT148" s="210" t="s">
        <v>210</v>
      </c>
      <c r="AU148" s="210" t="s">
        <v>86</v>
      </c>
      <c r="AV148" s="13" t="s">
        <v>84</v>
      </c>
      <c r="AW148" s="13" t="s">
        <v>37</v>
      </c>
      <c r="AX148" s="13" t="s">
        <v>77</v>
      </c>
      <c r="AY148" s="210" t="s">
        <v>197</v>
      </c>
    </row>
    <row r="149" spans="1:65" s="14" customFormat="1" ht="11.25">
      <c r="B149" s="211"/>
      <c r="C149" s="212"/>
      <c r="D149" s="194" t="s">
        <v>210</v>
      </c>
      <c r="E149" s="213" t="s">
        <v>19</v>
      </c>
      <c r="F149" s="214" t="s">
        <v>1879</v>
      </c>
      <c r="G149" s="212"/>
      <c r="H149" s="215">
        <v>0.4</v>
      </c>
      <c r="I149" s="216"/>
      <c r="J149" s="212"/>
      <c r="K149" s="212"/>
      <c r="L149" s="217"/>
      <c r="M149" s="218"/>
      <c r="N149" s="219"/>
      <c r="O149" s="219"/>
      <c r="P149" s="219"/>
      <c r="Q149" s="219"/>
      <c r="R149" s="219"/>
      <c r="S149" s="219"/>
      <c r="T149" s="220"/>
      <c r="AT149" s="221" t="s">
        <v>210</v>
      </c>
      <c r="AU149" s="221" t="s">
        <v>86</v>
      </c>
      <c r="AV149" s="14" t="s">
        <v>86</v>
      </c>
      <c r="AW149" s="14" t="s">
        <v>37</v>
      </c>
      <c r="AX149" s="14" t="s">
        <v>84</v>
      </c>
      <c r="AY149" s="221" t="s">
        <v>197</v>
      </c>
    </row>
    <row r="150" spans="1:65" s="2" customFormat="1" ht="16.5" customHeight="1">
      <c r="A150" s="37"/>
      <c r="B150" s="38"/>
      <c r="C150" s="237" t="s">
        <v>256</v>
      </c>
      <c r="D150" s="237" t="s">
        <v>452</v>
      </c>
      <c r="E150" s="238" t="s">
        <v>1880</v>
      </c>
      <c r="F150" s="239" t="s">
        <v>1881</v>
      </c>
      <c r="G150" s="240" t="s">
        <v>556</v>
      </c>
      <c r="H150" s="241">
        <v>0.8</v>
      </c>
      <c r="I150" s="242"/>
      <c r="J150" s="243">
        <f>ROUND(I150*H150,2)</f>
        <v>0</v>
      </c>
      <c r="K150" s="239" t="s">
        <v>969</v>
      </c>
      <c r="L150" s="244"/>
      <c r="M150" s="245" t="s">
        <v>19</v>
      </c>
      <c r="N150" s="246" t="s">
        <v>48</v>
      </c>
      <c r="O150" s="67"/>
      <c r="P150" s="190">
        <f>O150*H150</f>
        <v>0</v>
      </c>
      <c r="Q150" s="190">
        <v>1E-3</v>
      </c>
      <c r="R150" s="190">
        <f>Q150*H150</f>
        <v>8.0000000000000004E-4</v>
      </c>
      <c r="S150" s="190">
        <v>0</v>
      </c>
      <c r="T150" s="191">
        <f>S150*H150</f>
        <v>0</v>
      </c>
      <c r="U150" s="37"/>
      <c r="V150" s="37"/>
      <c r="W150" s="37"/>
      <c r="X150" s="37"/>
      <c r="Y150" s="37"/>
      <c r="Z150" s="37"/>
      <c r="AA150" s="37"/>
      <c r="AB150" s="37"/>
      <c r="AC150" s="37"/>
      <c r="AD150" s="37"/>
      <c r="AE150" s="37"/>
      <c r="AR150" s="192" t="s">
        <v>265</v>
      </c>
      <c r="AT150" s="192" t="s">
        <v>452</v>
      </c>
      <c r="AU150" s="192" t="s">
        <v>86</v>
      </c>
      <c r="AY150" s="20" t="s">
        <v>197</v>
      </c>
      <c r="BE150" s="193">
        <f>IF(N150="základní",J150,0)</f>
        <v>0</v>
      </c>
      <c r="BF150" s="193">
        <f>IF(N150="snížená",J150,0)</f>
        <v>0</v>
      </c>
      <c r="BG150" s="193">
        <f>IF(N150="zákl. přenesená",J150,0)</f>
        <v>0</v>
      </c>
      <c r="BH150" s="193">
        <f>IF(N150="sníž. přenesená",J150,0)</f>
        <v>0</v>
      </c>
      <c r="BI150" s="193">
        <f>IF(N150="nulová",J150,0)</f>
        <v>0</v>
      </c>
      <c r="BJ150" s="20" t="s">
        <v>84</v>
      </c>
      <c r="BK150" s="193">
        <f>ROUND(I150*H150,2)</f>
        <v>0</v>
      </c>
      <c r="BL150" s="20" t="s">
        <v>204</v>
      </c>
      <c r="BM150" s="192" t="s">
        <v>1882</v>
      </c>
    </row>
    <row r="151" spans="1:65" s="2" customFormat="1" ht="11.25">
      <c r="A151" s="37"/>
      <c r="B151" s="38"/>
      <c r="C151" s="39"/>
      <c r="D151" s="194" t="s">
        <v>206</v>
      </c>
      <c r="E151" s="39"/>
      <c r="F151" s="195" t="s">
        <v>1881</v>
      </c>
      <c r="G151" s="39"/>
      <c r="H151" s="39"/>
      <c r="I151" s="196"/>
      <c r="J151" s="39"/>
      <c r="K151" s="39"/>
      <c r="L151" s="42"/>
      <c r="M151" s="197"/>
      <c r="N151" s="198"/>
      <c r="O151" s="67"/>
      <c r="P151" s="67"/>
      <c r="Q151" s="67"/>
      <c r="R151" s="67"/>
      <c r="S151" s="67"/>
      <c r="T151" s="68"/>
      <c r="U151" s="37"/>
      <c r="V151" s="37"/>
      <c r="W151" s="37"/>
      <c r="X151" s="37"/>
      <c r="Y151" s="37"/>
      <c r="Z151" s="37"/>
      <c r="AA151" s="37"/>
      <c r="AB151" s="37"/>
      <c r="AC151" s="37"/>
      <c r="AD151" s="37"/>
      <c r="AE151" s="37"/>
      <c r="AT151" s="20" t="s">
        <v>206</v>
      </c>
      <c r="AU151" s="20" t="s">
        <v>86</v>
      </c>
    </row>
    <row r="152" spans="1:65" s="13" customFormat="1" ht="22.5">
      <c r="B152" s="201"/>
      <c r="C152" s="202"/>
      <c r="D152" s="194" t="s">
        <v>210</v>
      </c>
      <c r="E152" s="203" t="s">
        <v>19</v>
      </c>
      <c r="F152" s="204" t="s">
        <v>1876</v>
      </c>
      <c r="G152" s="202"/>
      <c r="H152" s="203" t="s">
        <v>19</v>
      </c>
      <c r="I152" s="205"/>
      <c r="J152" s="202"/>
      <c r="K152" s="202"/>
      <c r="L152" s="206"/>
      <c r="M152" s="207"/>
      <c r="N152" s="208"/>
      <c r="O152" s="208"/>
      <c r="P152" s="208"/>
      <c r="Q152" s="208"/>
      <c r="R152" s="208"/>
      <c r="S152" s="208"/>
      <c r="T152" s="209"/>
      <c r="AT152" s="210" t="s">
        <v>210</v>
      </c>
      <c r="AU152" s="210" t="s">
        <v>86</v>
      </c>
      <c r="AV152" s="13" t="s">
        <v>84</v>
      </c>
      <c r="AW152" s="13" t="s">
        <v>37</v>
      </c>
      <c r="AX152" s="13" t="s">
        <v>77</v>
      </c>
      <c r="AY152" s="210" t="s">
        <v>197</v>
      </c>
    </row>
    <row r="153" spans="1:65" s="13" customFormat="1" ht="11.25">
      <c r="B153" s="201"/>
      <c r="C153" s="202"/>
      <c r="D153" s="194" t="s">
        <v>210</v>
      </c>
      <c r="E153" s="203" t="s">
        <v>19</v>
      </c>
      <c r="F153" s="204" t="s">
        <v>1883</v>
      </c>
      <c r="G153" s="202"/>
      <c r="H153" s="203" t="s">
        <v>19</v>
      </c>
      <c r="I153" s="205"/>
      <c r="J153" s="202"/>
      <c r="K153" s="202"/>
      <c r="L153" s="206"/>
      <c r="M153" s="207"/>
      <c r="N153" s="208"/>
      <c r="O153" s="208"/>
      <c r="P153" s="208"/>
      <c r="Q153" s="208"/>
      <c r="R153" s="208"/>
      <c r="S153" s="208"/>
      <c r="T153" s="209"/>
      <c r="AT153" s="210" t="s">
        <v>210</v>
      </c>
      <c r="AU153" s="210" t="s">
        <v>86</v>
      </c>
      <c r="AV153" s="13" t="s">
        <v>84</v>
      </c>
      <c r="AW153" s="13" t="s">
        <v>37</v>
      </c>
      <c r="AX153" s="13" t="s">
        <v>77</v>
      </c>
      <c r="AY153" s="210" t="s">
        <v>197</v>
      </c>
    </row>
    <row r="154" spans="1:65" s="13" customFormat="1" ht="11.25">
      <c r="B154" s="201"/>
      <c r="C154" s="202"/>
      <c r="D154" s="194" t="s">
        <v>210</v>
      </c>
      <c r="E154" s="203" t="s">
        <v>19</v>
      </c>
      <c r="F154" s="204" t="s">
        <v>1878</v>
      </c>
      <c r="G154" s="202"/>
      <c r="H154" s="203" t="s">
        <v>19</v>
      </c>
      <c r="I154" s="205"/>
      <c r="J154" s="202"/>
      <c r="K154" s="202"/>
      <c r="L154" s="206"/>
      <c r="M154" s="207"/>
      <c r="N154" s="208"/>
      <c r="O154" s="208"/>
      <c r="P154" s="208"/>
      <c r="Q154" s="208"/>
      <c r="R154" s="208"/>
      <c r="S154" s="208"/>
      <c r="T154" s="209"/>
      <c r="AT154" s="210" t="s">
        <v>210</v>
      </c>
      <c r="AU154" s="210" t="s">
        <v>86</v>
      </c>
      <c r="AV154" s="13" t="s">
        <v>84</v>
      </c>
      <c r="AW154" s="13" t="s">
        <v>37</v>
      </c>
      <c r="AX154" s="13" t="s">
        <v>77</v>
      </c>
      <c r="AY154" s="210" t="s">
        <v>197</v>
      </c>
    </row>
    <row r="155" spans="1:65" s="14" customFormat="1" ht="11.25">
      <c r="B155" s="211"/>
      <c r="C155" s="212"/>
      <c r="D155" s="194" t="s">
        <v>210</v>
      </c>
      <c r="E155" s="213" t="s">
        <v>19</v>
      </c>
      <c r="F155" s="214" t="s">
        <v>1884</v>
      </c>
      <c r="G155" s="212"/>
      <c r="H155" s="215">
        <v>0.8</v>
      </c>
      <c r="I155" s="216"/>
      <c r="J155" s="212"/>
      <c r="K155" s="212"/>
      <c r="L155" s="217"/>
      <c r="M155" s="218"/>
      <c r="N155" s="219"/>
      <c r="O155" s="219"/>
      <c r="P155" s="219"/>
      <c r="Q155" s="219"/>
      <c r="R155" s="219"/>
      <c r="S155" s="219"/>
      <c r="T155" s="220"/>
      <c r="AT155" s="221" t="s">
        <v>210</v>
      </c>
      <c r="AU155" s="221" t="s">
        <v>86</v>
      </c>
      <c r="AV155" s="14" t="s">
        <v>86</v>
      </c>
      <c r="AW155" s="14" t="s">
        <v>37</v>
      </c>
      <c r="AX155" s="14" t="s">
        <v>84</v>
      </c>
      <c r="AY155" s="221" t="s">
        <v>197</v>
      </c>
    </row>
    <row r="156" spans="1:65" s="2" customFormat="1" ht="16.5" customHeight="1">
      <c r="A156" s="37"/>
      <c r="B156" s="38"/>
      <c r="C156" s="181" t="s">
        <v>265</v>
      </c>
      <c r="D156" s="181" t="s">
        <v>199</v>
      </c>
      <c r="E156" s="182" t="s">
        <v>1885</v>
      </c>
      <c r="F156" s="183" t="s">
        <v>1886</v>
      </c>
      <c r="G156" s="184" t="s">
        <v>884</v>
      </c>
      <c r="H156" s="185">
        <v>4</v>
      </c>
      <c r="I156" s="186"/>
      <c r="J156" s="187">
        <f>ROUND(I156*H156,2)</f>
        <v>0</v>
      </c>
      <c r="K156" s="183" t="s">
        <v>203</v>
      </c>
      <c r="L156" s="42"/>
      <c r="M156" s="188" t="s">
        <v>19</v>
      </c>
      <c r="N156" s="189" t="s">
        <v>48</v>
      </c>
      <c r="O156" s="67"/>
      <c r="P156" s="190">
        <f>O156*H156</f>
        <v>0</v>
      </c>
      <c r="Q156" s="190">
        <v>2.0000000000000002E-5</v>
      </c>
      <c r="R156" s="190">
        <f>Q156*H156</f>
        <v>8.0000000000000007E-5</v>
      </c>
      <c r="S156" s="190">
        <v>0</v>
      </c>
      <c r="T156" s="191">
        <f>S156*H156</f>
        <v>0</v>
      </c>
      <c r="U156" s="37"/>
      <c r="V156" s="37"/>
      <c r="W156" s="37"/>
      <c r="X156" s="37"/>
      <c r="Y156" s="37"/>
      <c r="Z156" s="37"/>
      <c r="AA156" s="37"/>
      <c r="AB156" s="37"/>
      <c r="AC156" s="37"/>
      <c r="AD156" s="37"/>
      <c r="AE156" s="37"/>
      <c r="AR156" s="192" t="s">
        <v>204</v>
      </c>
      <c r="AT156" s="192" t="s">
        <v>199</v>
      </c>
      <c r="AU156" s="192" t="s">
        <v>86</v>
      </c>
      <c r="AY156" s="20" t="s">
        <v>197</v>
      </c>
      <c r="BE156" s="193">
        <f>IF(N156="základní",J156,0)</f>
        <v>0</v>
      </c>
      <c r="BF156" s="193">
        <f>IF(N156="snížená",J156,0)</f>
        <v>0</v>
      </c>
      <c r="BG156" s="193">
        <f>IF(N156="zákl. přenesená",J156,0)</f>
        <v>0</v>
      </c>
      <c r="BH156" s="193">
        <f>IF(N156="sníž. přenesená",J156,0)</f>
        <v>0</v>
      </c>
      <c r="BI156" s="193">
        <f>IF(N156="nulová",J156,0)</f>
        <v>0</v>
      </c>
      <c r="BJ156" s="20" t="s">
        <v>84</v>
      </c>
      <c r="BK156" s="193">
        <f>ROUND(I156*H156,2)</f>
        <v>0</v>
      </c>
      <c r="BL156" s="20" t="s">
        <v>204</v>
      </c>
      <c r="BM156" s="192" t="s">
        <v>1887</v>
      </c>
    </row>
    <row r="157" spans="1:65" s="2" customFormat="1" ht="11.25">
      <c r="A157" s="37"/>
      <c r="B157" s="38"/>
      <c r="C157" s="39"/>
      <c r="D157" s="194" t="s">
        <v>206</v>
      </c>
      <c r="E157" s="39"/>
      <c r="F157" s="195" t="s">
        <v>1888</v>
      </c>
      <c r="G157" s="39"/>
      <c r="H157" s="39"/>
      <c r="I157" s="196"/>
      <c r="J157" s="39"/>
      <c r="K157" s="39"/>
      <c r="L157" s="42"/>
      <c r="M157" s="197"/>
      <c r="N157" s="198"/>
      <c r="O157" s="67"/>
      <c r="P157" s="67"/>
      <c r="Q157" s="67"/>
      <c r="R157" s="67"/>
      <c r="S157" s="67"/>
      <c r="T157" s="68"/>
      <c r="U157" s="37"/>
      <c r="V157" s="37"/>
      <c r="W157" s="37"/>
      <c r="X157" s="37"/>
      <c r="Y157" s="37"/>
      <c r="Z157" s="37"/>
      <c r="AA157" s="37"/>
      <c r="AB157" s="37"/>
      <c r="AC157" s="37"/>
      <c r="AD157" s="37"/>
      <c r="AE157" s="37"/>
      <c r="AT157" s="20" t="s">
        <v>206</v>
      </c>
      <c r="AU157" s="20" t="s">
        <v>86</v>
      </c>
    </row>
    <row r="158" spans="1:65" s="2" customFormat="1" ht="11.25">
      <c r="A158" s="37"/>
      <c r="B158" s="38"/>
      <c r="C158" s="39"/>
      <c r="D158" s="199" t="s">
        <v>208</v>
      </c>
      <c r="E158" s="39"/>
      <c r="F158" s="200" t="s">
        <v>1889</v>
      </c>
      <c r="G158" s="39"/>
      <c r="H158" s="39"/>
      <c r="I158" s="196"/>
      <c r="J158" s="39"/>
      <c r="K158" s="39"/>
      <c r="L158" s="42"/>
      <c r="M158" s="197"/>
      <c r="N158" s="198"/>
      <c r="O158" s="67"/>
      <c r="P158" s="67"/>
      <c r="Q158" s="67"/>
      <c r="R158" s="67"/>
      <c r="S158" s="67"/>
      <c r="T158" s="68"/>
      <c r="U158" s="37"/>
      <c r="V158" s="37"/>
      <c r="W158" s="37"/>
      <c r="X158" s="37"/>
      <c r="Y158" s="37"/>
      <c r="Z158" s="37"/>
      <c r="AA158" s="37"/>
      <c r="AB158" s="37"/>
      <c r="AC158" s="37"/>
      <c r="AD158" s="37"/>
      <c r="AE158" s="37"/>
      <c r="AT158" s="20" t="s">
        <v>208</v>
      </c>
      <c r="AU158" s="20" t="s">
        <v>86</v>
      </c>
    </row>
    <row r="159" spans="1:65" s="13" customFormat="1" ht="22.5">
      <c r="B159" s="201"/>
      <c r="C159" s="202"/>
      <c r="D159" s="194" t="s">
        <v>210</v>
      </c>
      <c r="E159" s="203" t="s">
        <v>19</v>
      </c>
      <c r="F159" s="204" t="s">
        <v>1890</v>
      </c>
      <c r="G159" s="202"/>
      <c r="H159" s="203" t="s">
        <v>19</v>
      </c>
      <c r="I159" s="205"/>
      <c r="J159" s="202"/>
      <c r="K159" s="202"/>
      <c r="L159" s="206"/>
      <c r="M159" s="207"/>
      <c r="N159" s="208"/>
      <c r="O159" s="208"/>
      <c r="P159" s="208"/>
      <c r="Q159" s="208"/>
      <c r="R159" s="208"/>
      <c r="S159" s="208"/>
      <c r="T159" s="209"/>
      <c r="AT159" s="210" t="s">
        <v>210</v>
      </c>
      <c r="AU159" s="210" t="s">
        <v>86</v>
      </c>
      <c r="AV159" s="13" t="s">
        <v>84</v>
      </c>
      <c r="AW159" s="13" t="s">
        <v>37</v>
      </c>
      <c r="AX159" s="13" t="s">
        <v>77</v>
      </c>
      <c r="AY159" s="210" t="s">
        <v>197</v>
      </c>
    </row>
    <row r="160" spans="1:65" s="13" customFormat="1" ht="11.25">
      <c r="B160" s="201"/>
      <c r="C160" s="202"/>
      <c r="D160" s="194" t="s">
        <v>210</v>
      </c>
      <c r="E160" s="203" t="s">
        <v>19</v>
      </c>
      <c r="F160" s="204" t="s">
        <v>1770</v>
      </c>
      <c r="G160" s="202"/>
      <c r="H160" s="203" t="s">
        <v>19</v>
      </c>
      <c r="I160" s="205"/>
      <c r="J160" s="202"/>
      <c r="K160" s="202"/>
      <c r="L160" s="206"/>
      <c r="M160" s="207"/>
      <c r="N160" s="208"/>
      <c r="O160" s="208"/>
      <c r="P160" s="208"/>
      <c r="Q160" s="208"/>
      <c r="R160" s="208"/>
      <c r="S160" s="208"/>
      <c r="T160" s="209"/>
      <c r="AT160" s="210" t="s">
        <v>210</v>
      </c>
      <c r="AU160" s="210" t="s">
        <v>86</v>
      </c>
      <c r="AV160" s="13" t="s">
        <v>84</v>
      </c>
      <c r="AW160" s="13" t="s">
        <v>37</v>
      </c>
      <c r="AX160" s="13" t="s">
        <v>77</v>
      </c>
      <c r="AY160" s="210" t="s">
        <v>197</v>
      </c>
    </row>
    <row r="161" spans="1:65" s="14" customFormat="1" ht="11.25">
      <c r="B161" s="211"/>
      <c r="C161" s="212"/>
      <c r="D161" s="194" t="s">
        <v>210</v>
      </c>
      <c r="E161" s="213" t="s">
        <v>19</v>
      </c>
      <c r="F161" s="214" t="s">
        <v>1850</v>
      </c>
      <c r="G161" s="212"/>
      <c r="H161" s="215">
        <v>4</v>
      </c>
      <c r="I161" s="216"/>
      <c r="J161" s="212"/>
      <c r="K161" s="212"/>
      <c r="L161" s="217"/>
      <c r="M161" s="218"/>
      <c r="N161" s="219"/>
      <c r="O161" s="219"/>
      <c r="P161" s="219"/>
      <c r="Q161" s="219"/>
      <c r="R161" s="219"/>
      <c r="S161" s="219"/>
      <c r="T161" s="220"/>
      <c r="AT161" s="221" t="s">
        <v>210</v>
      </c>
      <c r="AU161" s="221" t="s">
        <v>86</v>
      </c>
      <c r="AV161" s="14" t="s">
        <v>86</v>
      </c>
      <c r="AW161" s="14" t="s">
        <v>37</v>
      </c>
      <c r="AX161" s="14" t="s">
        <v>84</v>
      </c>
      <c r="AY161" s="221" t="s">
        <v>197</v>
      </c>
    </row>
    <row r="162" spans="1:65" s="2" customFormat="1" ht="24.2" customHeight="1">
      <c r="A162" s="37"/>
      <c r="B162" s="38"/>
      <c r="C162" s="181" t="s">
        <v>273</v>
      </c>
      <c r="D162" s="181" t="s">
        <v>199</v>
      </c>
      <c r="E162" s="182" t="s">
        <v>1410</v>
      </c>
      <c r="F162" s="183" t="s">
        <v>1411</v>
      </c>
      <c r="G162" s="184" t="s">
        <v>323</v>
      </c>
      <c r="H162" s="185">
        <v>4.8000000000000001E-2</v>
      </c>
      <c r="I162" s="186"/>
      <c r="J162" s="187">
        <f>ROUND(I162*H162,2)</f>
        <v>0</v>
      </c>
      <c r="K162" s="183" t="s">
        <v>203</v>
      </c>
      <c r="L162" s="42"/>
      <c r="M162" s="188" t="s">
        <v>19</v>
      </c>
      <c r="N162" s="189" t="s">
        <v>48</v>
      </c>
      <c r="O162" s="67"/>
      <c r="P162" s="190">
        <f>O162*H162</f>
        <v>0</v>
      </c>
      <c r="Q162" s="190">
        <v>0</v>
      </c>
      <c r="R162" s="190">
        <f>Q162*H162</f>
        <v>0</v>
      </c>
      <c r="S162" s="190">
        <v>0</v>
      </c>
      <c r="T162" s="191">
        <f>S162*H162</f>
        <v>0</v>
      </c>
      <c r="U162" s="37"/>
      <c r="V162" s="37"/>
      <c r="W162" s="37"/>
      <c r="X162" s="37"/>
      <c r="Y162" s="37"/>
      <c r="Z162" s="37"/>
      <c r="AA162" s="37"/>
      <c r="AB162" s="37"/>
      <c r="AC162" s="37"/>
      <c r="AD162" s="37"/>
      <c r="AE162" s="37"/>
      <c r="AR162" s="192" t="s">
        <v>204</v>
      </c>
      <c r="AT162" s="192" t="s">
        <v>199</v>
      </c>
      <c r="AU162" s="192" t="s">
        <v>86</v>
      </c>
      <c r="AY162" s="20" t="s">
        <v>197</v>
      </c>
      <c r="BE162" s="193">
        <f>IF(N162="základní",J162,0)</f>
        <v>0</v>
      </c>
      <c r="BF162" s="193">
        <f>IF(N162="snížená",J162,0)</f>
        <v>0</v>
      </c>
      <c r="BG162" s="193">
        <f>IF(N162="zákl. přenesená",J162,0)</f>
        <v>0</v>
      </c>
      <c r="BH162" s="193">
        <f>IF(N162="sníž. přenesená",J162,0)</f>
        <v>0</v>
      </c>
      <c r="BI162" s="193">
        <f>IF(N162="nulová",J162,0)</f>
        <v>0</v>
      </c>
      <c r="BJ162" s="20" t="s">
        <v>84</v>
      </c>
      <c r="BK162" s="193">
        <f>ROUND(I162*H162,2)</f>
        <v>0</v>
      </c>
      <c r="BL162" s="20" t="s">
        <v>204</v>
      </c>
      <c r="BM162" s="192" t="s">
        <v>1891</v>
      </c>
    </row>
    <row r="163" spans="1:65" s="2" customFormat="1" ht="19.5">
      <c r="A163" s="37"/>
      <c r="B163" s="38"/>
      <c r="C163" s="39"/>
      <c r="D163" s="194" t="s">
        <v>206</v>
      </c>
      <c r="E163" s="39"/>
      <c r="F163" s="195" t="s">
        <v>1413</v>
      </c>
      <c r="G163" s="39"/>
      <c r="H163" s="39"/>
      <c r="I163" s="196"/>
      <c r="J163" s="39"/>
      <c r="K163" s="39"/>
      <c r="L163" s="42"/>
      <c r="M163" s="197"/>
      <c r="N163" s="198"/>
      <c r="O163" s="67"/>
      <c r="P163" s="67"/>
      <c r="Q163" s="67"/>
      <c r="R163" s="67"/>
      <c r="S163" s="67"/>
      <c r="T163" s="68"/>
      <c r="U163" s="37"/>
      <c r="V163" s="37"/>
      <c r="W163" s="37"/>
      <c r="X163" s="37"/>
      <c r="Y163" s="37"/>
      <c r="Z163" s="37"/>
      <c r="AA163" s="37"/>
      <c r="AB163" s="37"/>
      <c r="AC163" s="37"/>
      <c r="AD163" s="37"/>
      <c r="AE163" s="37"/>
      <c r="AT163" s="20" t="s">
        <v>206</v>
      </c>
      <c r="AU163" s="20" t="s">
        <v>86</v>
      </c>
    </row>
    <row r="164" spans="1:65" s="2" customFormat="1" ht="11.25">
      <c r="A164" s="37"/>
      <c r="B164" s="38"/>
      <c r="C164" s="39"/>
      <c r="D164" s="199" t="s">
        <v>208</v>
      </c>
      <c r="E164" s="39"/>
      <c r="F164" s="200" t="s">
        <v>1414</v>
      </c>
      <c r="G164" s="39"/>
      <c r="H164" s="39"/>
      <c r="I164" s="196"/>
      <c r="J164" s="39"/>
      <c r="K164" s="39"/>
      <c r="L164" s="42"/>
      <c r="M164" s="197"/>
      <c r="N164" s="198"/>
      <c r="O164" s="67"/>
      <c r="P164" s="67"/>
      <c r="Q164" s="67"/>
      <c r="R164" s="67"/>
      <c r="S164" s="67"/>
      <c r="T164" s="68"/>
      <c r="U164" s="37"/>
      <c r="V164" s="37"/>
      <c r="W164" s="37"/>
      <c r="X164" s="37"/>
      <c r="Y164" s="37"/>
      <c r="Z164" s="37"/>
      <c r="AA164" s="37"/>
      <c r="AB164" s="37"/>
      <c r="AC164" s="37"/>
      <c r="AD164" s="37"/>
      <c r="AE164" s="37"/>
      <c r="AT164" s="20" t="s">
        <v>208</v>
      </c>
      <c r="AU164" s="20" t="s">
        <v>86</v>
      </c>
    </row>
    <row r="165" spans="1:65" s="13" customFormat="1" ht="22.5">
      <c r="B165" s="201"/>
      <c r="C165" s="202"/>
      <c r="D165" s="194" t="s">
        <v>210</v>
      </c>
      <c r="E165" s="203" t="s">
        <v>19</v>
      </c>
      <c r="F165" s="204" t="s">
        <v>1892</v>
      </c>
      <c r="G165" s="202"/>
      <c r="H165" s="203" t="s">
        <v>19</v>
      </c>
      <c r="I165" s="205"/>
      <c r="J165" s="202"/>
      <c r="K165" s="202"/>
      <c r="L165" s="206"/>
      <c r="M165" s="207"/>
      <c r="N165" s="208"/>
      <c r="O165" s="208"/>
      <c r="P165" s="208"/>
      <c r="Q165" s="208"/>
      <c r="R165" s="208"/>
      <c r="S165" s="208"/>
      <c r="T165" s="209"/>
      <c r="AT165" s="210" t="s">
        <v>210</v>
      </c>
      <c r="AU165" s="210" t="s">
        <v>86</v>
      </c>
      <c r="AV165" s="13" t="s">
        <v>84</v>
      </c>
      <c r="AW165" s="13" t="s">
        <v>37</v>
      </c>
      <c r="AX165" s="13" t="s">
        <v>77</v>
      </c>
      <c r="AY165" s="210" t="s">
        <v>197</v>
      </c>
    </row>
    <row r="166" spans="1:65" s="13" customFormat="1" ht="11.25">
      <c r="B166" s="201"/>
      <c r="C166" s="202"/>
      <c r="D166" s="194" t="s">
        <v>210</v>
      </c>
      <c r="E166" s="203" t="s">
        <v>19</v>
      </c>
      <c r="F166" s="204" t="s">
        <v>1865</v>
      </c>
      <c r="G166" s="202"/>
      <c r="H166" s="203" t="s">
        <v>19</v>
      </c>
      <c r="I166" s="205"/>
      <c r="J166" s="202"/>
      <c r="K166" s="202"/>
      <c r="L166" s="206"/>
      <c r="M166" s="207"/>
      <c r="N166" s="208"/>
      <c r="O166" s="208"/>
      <c r="P166" s="208"/>
      <c r="Q166" s="208"/>
      <c r="R166" s="208"/>
      <c r="S166" s="208"/>
      <c r="T166" s="209"/>
      <c r="AT166" s="210" t="s">
        <v>210</v>
      </c>
      <c r="AU166" s="210" t="s">
        <v>86</v>
      </c>
      <c r="AV166" s="13" t="s">
        <v>84</v>
      </c>
      <c r="AW166" s="13" t="s">
        <v>37</v>
      </c>
      <c r="AX166" s="13" t="s">
        <v>77</v>
      </c>
      <c r="AY166" s="210" t="s">
        <v>197</v>
      </c>
    </row>
    <row r="167" spans="1:65" s="14" customFormat="1" ht="11.25">
      <c r="B167" s="211"/>
      <c r="C167" s="212"/>
      <c r="D167" s="194" t="s">
        <v>210</v>
      </c>
      <c r="E167" s="213" t="s">
        <v>19</v>
      </c>
      <c r="F167" s="214" t="s">
        <v>1893</v>
      </c>
      <c r="G167" s="212"/>
      <c r="H167" s="215">
        <v>1.9E-2</v>
      </c>
      <c r="I167" s="216"/>
      <c r="J167" s="212"/>
      <c r="K167" s="212"/>
      <c r="L167" s="217"/>
      <c r="M167" s="218"/>
      <c r="N167" s="219"/>
      <c r="O167" s="219"/>
      <c r="P167" s="219"/>
      <c r="Q167" s="219"/>
      <c r="R167" s="219"/>
      <c r="S167" s="219"/>
      <c r="T167" s="220"/>
      <c r="AT167" s="221" t="s">
        <v>210</v>
      </c>
      <c r="AU167" s="221" t="s">
        <v>86</v>
      </c>
      <c r="AV167" s="14" t="s">
        <v>86</v>
      </c>
      <c r="AW167" s="14" t="s">
        <v>37</v>
      </c>
      <c r="AX167" s="14" t="s">
        <v>77</v>
      </c>
      <c r="AY167" s="221" t="s">
        <v>197</v>
      </c>
    </row>
    <row r="168" spans="1:65" s="13" customFormat="1" ht="22.5">
      <c r="B168" s="201"/>
      <c r="C168" s="202"/>
      <c r="D168" s="194" t="s">
        <v>210</v>
      </c>
      <c r="E168" s="203" t="s">
        <v>19</v>
      </c>
      <c r="F168" s="204" t="s">
        <v>1894</v>
      </c>
      <c r="G168" s="202"/>
      <c r="H168" s="203" t="s">
        <v>19</v>
      </c>
      <c r="I168" s="205"/>
      <c r="J168" s="202"/>
      <c r="K168" s="202"/>
      <c r="L168" s="206"/>
      <c r="M168" s="207"/>
      <c r="N168" s="208"/>
      <c r="O168" s="208"/>
      <c r="P168" s="208"/>
      <c r="Q168" s="208"/>
      <c r="R168" s="208"/>
      <c r="S168" s="208"/>
      <c r="T168" s="209"/>
      <c r="AT168" s="210" t="s">
        <v>210</v>
      </c>
      <c r="AU168" s="210" t="s">
        <v>86</v>
      </c>
      <c r="AV168" s="13" t="s">
        <v>84</v>
      </c>
      <c r="AW168" s="13" t="s">
        <v>37</v>
      </c>
      <c r="AX168" s="13" t="s">
        <v>77</v>
      </c>
      <c r="AY168" s="210" t="s">
        <v>197</v>
      </c>
    </row>
    <row r="169" spans="1:65" s="13" customFormat="1" ht="22.5">
      <c r="B169" s="201"/>
      <c r="C169" s="202"/>
      <c r="D169" s="194" t="s">
        <v>210</v>
      </c>
      <c r="E169" s="203" t="s">
        <v>19</v>
      </c>
      <c r="F169" s="204" t="s">
        <v>1829</v>
      </c>
      <c r="G169" s="202"/>
      <c r="H169" s="203" t="s">
        <v>19</v>
      </c>
      <c r="I169" s="205"/>
      <c r="J169" s="202"/>
      <c r="K169" s="202"/>
      <c r="L169" s="206"/>
      <c r="M169" s="207"/>
      <c r="N169" s="208"/>
      <c r="O169" s="208"/>
      <c r="P169" s="208"/>
      <c r="Q169" s="208"/>
      <c r="R169" s="208"/>
      <c r="S169" s="208"/>
      <c r="T169" s="209"/>
      <c r="AT169" s="210" t="s">
        <v>210</v>
      </c>
      <c r="AU169" s="210" t="s">
        <v>86</v>
      </c>
      <c r="AV169" s="13" t="s">
        <v>84</v>
      </c>
      <c r="AW169" s="13" t="s">
        <v>37</v>
      </c>
      <c r="AX169" s="13" t="s">
        <v>77</v>
      </c>
      <c r="AY169" s="210" t="s">
        <v>197</v>
      </c>
    </row>
    <row r="170" spans="1:65" s="14" customFormat="1" ht="11.25">
      <c r="B170" s="211"/>
      <c r="C170" s="212"/>
      <c r="D170" s="194" t="s">
        <v>210</v>
      </c>
      <c r="E170" s="213" t="s">
        <v>19</v>
      </c>
      <c r="F170" s="214" t="s">
        <v>1895</v>
      </c>
      <c r="G170" s="212"/>
      <c r="H170" s="215">
        <v>2.9000000000000001E-2</v>
      </c>
      <c r="I170" s="216"/>
      <c r="J170" s="212"/>
      <c r="K170" s="212"/>
      <c r="L170" s="217"/>
      <c r="M170" s="218"/>
      <c r="N170" s="219"/>
      <c r="O170" s="219"/>
      <c r="P170" s="219"/>
      <c r="Q170" s="219"/>
      <c r="R170" s="219"/>
      <c r="S170" s="219"/>
      <c r="T170" s="220"/>
      <c r="AT170" s="221" t="s">
        <v>210</v>
      </c>
      <c r="AU170" s="221" t="s">
        <v>86</v>
      </c>
      <c r="AV170" s="14" t="s">
        <v>86</v>
      </c>
      <c r="AW170" s="14" t="s">
        <v>37</v>
      </c>
      <c r="AX170" s="14" t="s">
        <v>77</v>
      </c>
      <c r="AY170" s="221" t="s">
        <v>197</v>
      </c>
    </row>
    <row r="171" spans="1:65" s="15" customFormat="1" ht="11.25">
      <c r="B171" s="223"/>
      <c r="C171" s="224"/>
      <c r="D171" s="194" t="s">
        <v>210</v>
      </c>
      <c r="E171" s="225" t="s">
        <v>19</v>
      </c>
      <c r="F171" s="226" t="s">
        <v>295</v>
      </c>
      <c r="G171" s="224"/>
      <c r="H171" s="227">
        <v>4.8000000000000001E-2</v>
      </c>
      <c r="I171" s="228"/>
      <c r="J171" s="224"/>
      <c r="K171" s="224"/>
      <c r="L171" s="229"/>
      <c r="M171" s="230"/>
      <c r="N171" s="231"/>
      <c r="O171" s="231"/>
      <c r="P171" s="231"/>
      <c r="Q171" s="231"/>
      <c r="R171" s="231"/>
      <c r="S171" s="231"/>
      <c r="T171" s="232"/>
      <c r="AT171" s="233" t="s">
        <v>210</v>
      </c>
      <c r="AU171" s="233" t="s">
        <v>86</v>
      </c>
      <c r="AV171" s="15" t="s">
        <v>204</v>
      </c>
      <c r="AW171" s="15" t="s">
        <v>37</v>
      </c>
      <c r="AX171" s="15" t="s">
        <v>84</v>
      </c>
      <c r="AY171" s="233" t="s">
        <v>197</v>
      </c>
    </row>
    <row r="172" spans="1:65" s="2" customFormat="1" ht="16.5" customHeight="1">
      <c r="A172" s="37"/>
      <c r="B172" s="38"/>
      <c r="C172" s="237" t="s">
        <v>277</v>
      </c>
      <c r="D172" s="237" t="s">
        <v>452</v>
      </c>
      <c r="E172" s="238" t="s">
        <v>1424</v>
      </c>
      <c r="F172" s="239" t="s">
        <v>1425</v>
      </c>
      <c r="G172" s="240" t="s">
        <v>556</v>
      </c>
      <c r="H172" s="241">
        <v>50.4</v>
      </c>
      <c r="I172" s="242"/>
      <c r="J172" s="243">
        <f>ROUND(I172*H172,2)</f>
        <v>0</v>
      </c>
      <c r="K172" s="239" t="s">
        <v>969</v>
      </c>
      <c r="L172" s="244"/>
      <c r="M172" s="245" t="s">
        <v>19</v>
      </c>
      <c r="N172" s="246" t="s">
        <v>48</v>
      </c>
      <c r="O172" s="67"/>
      <c r="P172" s="190">
        <f>O172*H172</f>
        <v>0</v>
      </c>
      <c r="Q172" s="190">
        <v>1E-3</v>
      </c>
      <c r="R172" s="190">
        <f>Q172*H172</f>
        <v>5.04E-2</v>
      </c>
      <c r="S172" s="190">
        <v>0</v>
      </c>
      <c r="T172" s="191">
        <f>S172*H172</f>
        <v>0</v>
      </c>
      <c r="U172" s="37"/>
      <c r="V172" s="37"/>
      <c r="W172" s="37"/>
      <c r="X172" s="37"/>
      <c r="Y172" s="37"/>
      <c r="Z172" s="37"/>
      <c r="AA172" s="37"/>
      <c r="AB172" s="37"/>
      <c r="AC172" s="37"/>
      <c r="AD172" s="37"/>
      <c r="AE172" s="37"/>
      <c r="AR172" s="192" t="s">
        <v>265</v>
      </c>
      <c r="AT172" s="192" t="s">
        <v>452</v>
      </c>
      <c r="AU172" s="192" t="s">
        <v>86</v>
      </c>
      <c r="AY172" s="20" t="s">
        <v>197</v>
      </c>
      <c r="BE172" s="193">
        <f>IF(N172="základní",J172,0)</f>
        <v>0</v>
      </c>
      <c r="BF172" s="193">
        <f>IF(N172="snížená",J172,0)</f>
        <v>0</v>
      </c>
      <c r="BG172" s="193">
        <f>IF(N172="zákl. přenesená",J172,0)</f>
        <v>0</v>
      </c>
      <c r="BH172" s="193">
        <f>IF(N172="sníž. přenesená",J172,0)</f>
        <v>0</v>
      </c>
      <c r="BI172" s="193">
        <f>IF(N172="nulová",J172,0)</f>
        <v>0</v>
      </c>
      <c r="BJ172" s="20" t="s">
        <v>84</v>
      </c>
      <c r="BK172" s="193">
        <f>ROUND(I172*H172,2)</f>
        <v>0</v>
      </c>
      <c r="BL172" s="20" t="s">
        <v>204</v>
      </c>
      <c r="BM172" s="192" t="s">
        <v>1896</v>
      </c>
    </row>
    <row r="173" spans="1:65" s="2" customFormat="1" ht="11.25">
      <c r="A173" s="37"/>
      <c r="B173" s="38"/>
      <c r="C173" s="39"/>
      <c r="D173" s="194" t="s">
        <v>206</v>
      </c>
      <c r="E173" s="39"/>
      <c r="F173" s="195" t="s">
        <v>1425</v>
      </c>
      <c r="G173" s="39"/>
      <c r="H173" s="39"/>
      <c r="I173" s="196"/>
      <c r="J173" s="39"/>
      <c r="K173" s="39"/>
      <c r="L173" s="42"/>
      <c r="M173" s="197"/>
      <c r="N173" s="198"/>
      <c r="O173" s="67"/>
      <c r="P173" s="67"/>
      <c r="Q173" s="67"/>
      <c r="R173" s="67"/>
      <c r="S173" s="67"/>
      <c r="T173" s="68"/>
      <c r="U173" s="37"/>
      <c r="V173" s="37"/>
      <c r="W173" s="37"/>
      <c r="X173" s="37"/>
      <c r="Y173" s="37"/>
      <c r="Z173" s="37"/>
      <c r="AA173" s="37"/>
      <c r="AB173" s="37"/>
      <c r="AC173" s="37"/>
      <c r="AD173" s="37"/>
      <c r="AE173" s="37"/>
      <c r="AT173" s="20" t="s">
        <v>206</v>
      </c>
      <c r="AU173" s="20" t="s">
        <v>86</v>
      </c>
    </row>
    <row r="174" spans="1:65" s="2" customFormat="1" ht="19.5">
      <c r="A174" s="37"/>
      <c r="B174" s="38"/>
      <c r="C174" s="39"/>
      <c r="D174" s="194" t="s">
        <v>252</v>
      </c>
      <c r="E174" s="39"/>
      <c r="F174" s="222" t="s">
        <v>1427</v>
      </c>
      <c r="G174" s="39"/>
      <c r="H174" s="39"/>
      <c r="I174" s="196"/>
      <c r="J174" s="39"/>
      <c r="K174" s="39"/>
      <c r="L174" s="42"/>
      <c r="M174" s="197"/>
      <c r="N174" s="198"/>
      <c r="O174" s="67"/>
      <c r="P174" s="67"/>
      <c r="Q174" s="67"/>
      <c r="R174" s="67"/>
      <c r="S174" s="67"/>
      <c r="T174" s="68"/>
      <c r="U174" s="37"/>
      <c r="V174" s="37"/>
      <c r="W174" s="37"/>
      <c r="X174" s="37"/>
      <c r="Y174" s="37"/>
      <c r="Z174" s="37"/>
      <c r="AA174" s="37"/>
      <c r="AB174" s="37"/>
      <c r="AC174" s="37"/>
      <c r="AD174" s="37"/>
      <c r="AE174" s="37"/>
      <c r="AT174" s="20" t="s">
        <v>252</v>
      </c>
      <c r="AU174" s="20" t="s">
        <v>86</v>
      </c>
    </row>
    <row r="175" spans="1:65" s="14" customFormat="1" ht="11.25">
      <c r="B175" s="211"/>
      <c r="C175" s="212"/>
      <c r="D175" s="194" t="s">
        <v>210</v>
      </c>
      <c r="E175" s="212"/>
      <c r="F175" s="214" t="s">
        <v>1897</v>
      </c>
      <c r="G175" s="212"/>
      <c r="H175" s="215">
        <v>50.4</v>
      </c>
      <c r="I175" s="216"/>
      <c r="J175" s="212"/>
      <c r="K175" s="212"/>
      <c r="L175" s="217"/>
      <c r="M175" s="218"/>
      <c r="N175" s="219"/>
      <c r="O175" s="219"/>
      <c r="P175" s="219"/>
      <c r="Q175" s="219"/>
      <c r="R175" s="219"/>
      <c r="S175" s="219"/>
      <c r="T175" s="220"/>
      <c r="AT175" s="221" t="s">
        <v>210</v>
      </c>
      <c r="AU175" s="221" t="s">
        <v>86</v>
      </c>
      <c r="AV175" s="14" t="s">
        <v>86</v>
      </c>
      <c r="AW175" s="14" t="s">
        <v>4</v>
      </c>
      <c r="AX175" s="14" t="s">
        <v>84</v>
      </c>
      <c r="AY175" s="221" t="s">
        <v>197</v>
      </c>
    </row>
    <row r="176" spans="1:65" s="2" customFormat="1" ht="24.2" customHeight="1">
      <c r="A176" s="37"/>
      <c r="B176" s="38"/>
      <c r="C176" s="181" t="s">
        <v>287</v>
      </c>
      <c r="D176" s="181" t="s">
        <v>199</v>
      </c>
      <c r="E176" s="182" t="s">
        <v>1898</v>
      </c>
      <c r="F176" s="183" t="s">
        <v>1899</v>
      </c>
      <c r="G176" s="184" t="s">
        <v>202</v>
      </c>
      <c r="H176" s="185">
        <v>2198</v>
      </c>
      <c r="I176" s="186"/>
      <c r="J176" s="187">
        <f>ROUND(I176*H176,2)</f>
        <v>0</v>
      </c>
      <c r="K176" s="183" t="s">
        <v>203</v>
      </c>
      <c r="L176" s="42"/>
      <c r="M176" s="188" t="s">
        <v>19</v>
      </c>
      <c r="N176" s="189" t="s">
        <v>48</v>
      </c>
      <c r="O176" s="67"/>
      <c r="P176" s="190">
        <f>O176*H176</f>
        <v>0</v>
      </c>
      <c r="Q176" s="190">
        <v>0</v>
      </c>
      <c r="R176" s="190">
        <f>Q176*H176</f>
        <v>0</v>
      </c>
      <c r="S176" s="190">
        <v>0</v>
      </c>
      <c r="T176" s="191">
        <f>S176*H176</f>
        <v>0</v>
      </c>
      <c r="U176" s="37"/>
      <c r="V176" s="37"/>
      <c r="W176" s="37"/>
      <c r="X176" s="37"/>
      <c r="Y176" s="37"/>
      <c r="Z176" s="37"/>
      <c r="AA176" s="37"/>
      <c r="AB176" s="37"/>
      <c r="AC176" s="37"/>
      <c r="AD176" s="37"/>
      <c r="AE176" s="37"/>
      <c r="AR176" s="192" t="s">
        <v>204</v>
      </c>
      <c r="AT176" s="192" t="s">
        <v>199</v>
      </c>
      <c r="AU176" s="192" t="s">
        <v>86</v>
      </c>
      <c r="AY176" s="20" t="s">
        <v>197</v>
      </c>
      <c r="BE176" s="193">
        <f>IF(N176="základní",J176,0)</f>
        <v>0</v>
      </c>
      <c r="BF176" s="193">
        <f>IF(N176="snížená",J176,0)</f>
        <v>0</v>
      </c>
      <c r="BG176" s="193">
        <f>IF(N176="zákl. přenesená",J176,0)</f>
        <v>0</v>
      </c>
      <c r="BH176" s="193">
        <f>IF(N176="sníž. přenesená",J176,0)</f>
        <v>0</v>
      </c>
      <c r="BI176" s="193">
        <f>IF(N176="nulová",J176,0)</f>
        <v>0</v>
      </c>
      <c r="BJ176" s="20" t="s">
        <v>84</v>
      </c>
      <c r="BK176" s="193">
        <f>ROUND(I176*H176,2)</f>
        <v>0</v>
      </c>
      <c r="BL176" s="20" t="s">
        <v>204</v>
      </c>
      <c r="BM176" s="192" t="s">
        <v>1900</v>
      </c>
    </row>
    <row r="177" spans="1:65" s="2" customFormat="1" ht="11.25">
      <c r="A177" s="37"/>
      <c r="B177" s="38"/>
      <c r="C177" s="39"/>
      <c r="D177" s="194" t="s">
        <v>206</v>
      </c>
      <c r="E177" s="39"/>
      <c r="F177" s="195" t="s">
        <v>1901</v>
      </c>
      <c r="G177" s="39"/>
      <c r="H177" s="39"/>
      <c r="I177" s="196"/>
      <c r="J177" s="39"/>
      <c r="K177" s="39"/>
      <c r="L177" s="42"/>
      <c r="M177" s="197"/>
      <c r="N177" s="198"/>
      <c r="O177" s="67"/>
      <c r="P177" s="67"/>
      <c r="Q177" s="67"/>
      <c r="R177" s="67"/>
      <c r="S177" s="67"/>
      <c r="T177" s="68"/>
      <c r="U177" s="37"/>
      <c r="V177" s="37"/>
      <c r="W177" s="37"/>
      <c r="X177" s="37"/>
      <c r="Y177" s="37"/>
      <c r="Z177" s="37"/>
      <c r="AA177" s="37"/>
      <c r="AB177" s="37"/>
      <c r="AC177" s="37"/>
      <c r="AD177" s="37"/>
      <c r="AE177" s="37"/>
      <c r="AT177" s="20" t="s">
        <v>206</v>
      </c>
      <c r="AU177" s="20" t="s">
        <v>86</v>
      </c>
    </row>
    <row r="178" spans="1:65" s="2" customFormat="1" ht="11.25">
      <c r="A178" s="37"/>
      <c r="B178" s="38"/>
      <c r="C178" s="39"/>
      <c r="D178" s="199" t="s">
        <v>208</v>
      </c>
      <c r="E178" s="39"/>
      <c r="F178" s="200" t="s">
        <v>1902</v>
      </c>
      <c r="G178" s="39"/>
      <c r="H178" s="39"/>
      <c r="I178" s="196"/>
      <c r="J178" s="39"/>
      <c r="K178" s="39"/>
      <c r="L178" s="42"/>
      <c r="M178" s="197"/>
      <c r="N178" s="198"/>
      <c r="O178" s="67"/>
      <c r="P178" s="67"/>
      <c r="Q178" s="67"/>
      <c r="R178" s="67"/>
      <c r="S178" s="67"/>
      <c r="T178" s="68"/>
      <c r="U178" s="37"/>
      <c r="V178" s="37"/>
      <c r="W178" s="37"/>
      <c r="X178" s="37"/>
      <c r="Y178" s="37"/>
      <c r="Z178" s="37"/>
      <c r="AA178" s="37"/>
      <c r="AB178" s="37"/>
      <c r="AC178" s="37"/>
      <c r="AD178" s="37"/>
      <c r="AE178" s="37"/>
      <c r="AT178" s="20" t="s">
        <v>208</v>
      </c>
      <c r="AU178" s="20" t="s">
        <v>86</v>
      </c>
    </row>
    <row r="179" spans="1:65" s="2" customFormat="1" ht="39">
      <c r="A179" s="37"/>
      <c r="B179" s="38"/>
      <c r="C179" s="39"/>
      <c r="D179" s="194" t="s">
        <v>252</v>
      </c>
      <c r="E179" s="39"/>
      <c r="F179" s="222" t="s">
        <v>1903</v>
      </c>
      <c r="G179" s="39"/>
      <c r="H179" s="39"/>
      <c r="I179" s="196"/>
      <c r="J179" s="39"/>
      <c r="K179" s="39"/>
      <c r="L179" s="42"/>
      <c r="M179" s="197"/>
      <c r="N179" s="198"/>
      <c r="O179" s="67"/>
      <c r="P179" s="67"/>
      <c r="Q179" s="67"/>
      <c r="R179" s="67"/>
      <c r="S179" s="67"/>
      <c r="T179" s="68"/>
      <c r="U179" s="37"/>
      <c r="V179" s="37"/>
      <c r="W179" s="37"/>
      <c r="X179" s="37"/>
      <c r="Y179" s="37"/>
      <c r="Z179" s="37"/>
      <c r="AA179" s="37"/>
      <c r="AB179" s="37"/>
      <c r="AC179" s="37"/>
      <c r="AD179" s="37"/>
      <c r="AE179" s="37"/>
      <c r="AT179" s="20" t="s">
        <v>252</v>
      </c>
      <c r="AU179" s="20" t="s">
        <v>86</v>
      </c>
    </row>
    <row r="180" spans="1:65" s="13" customFormat="1" ht="22.5">
      <c r="B180" s="201"/>
      <c r="C180" s="202"/>
      <c r="D180" s="194" t="s">
        <v>210</v>
      </c>
      <c r="E180" s="203" t="s">
        <v>19</v>
      </c>
      <c r="F180" s="204" t="s">
        <v>1904</v>
      </c>
      <c r="G180" s="202"/>
      <c r="H180" s="203" t="s">
        <v>19</v>
      </c>
      <c r="I180" s="205"/>
      <c r="J180" s="202"/>
      <c r="K180" s="202"/>
      <c r="L180" s="206"/>
      <c r="M180" s="207"/>
      <c r="N180" s="208"/>
      <c r="O180" s="208"/>
      <c r="P180" s="208"/>
      <c r="Q180" s="208"/>
      <c r="R180" s="208"/>
      <c r="S180" s="208"/>
      <c r="T180" s="209"/>
      <c r="AT180" s="210" t="s">
        <v>210</v>
      </c>
      <c r="AU180" s="210" t="s">
        <v>86</v>
      </c>
      <c r="AV180" s="13" t="s">
        <v>84</v>
      </c>
      <c r="AW180" s="13" t="s">
        <v>37</v>
      </c>
      <c r="AX180" s="13" t="s">
        <v>77</v>
      </c>
      <c r="AY180" s="210" t="s">
        <v>197</v>
      </c>
    </row>
    <row r="181" spans="1:65" s="13" customFormat="1" ht="11.25">
      <c r="B181" s="201"/>
      <c r="C181" s="202"/>
      <c r="D181" s="194" t="s">
        <v>210</v>
      </c>
      <c r="E181" s="203" t="s">
        <v>19</v>
      </c>
      <c r="F181" s="204" t="s">
        <v>1865</v>
      </c>
      <c r="G181" s="202"/>
      <c r="H181" s="203" t="s">
        <v>19</v>
      </c>
      <c r="I181" s="205"/>
      <c r="J181" s="202"/>
      <c r="K181" s="202"/>
      <c r="L181" s="206"/>
      <c r="M181" s="207"/>
      <c r="N181" s="208"/>
      <c r="O181" s="208"/>
      <c r="P181" s="208"/>
      <c r="Q181" s="208"/>
      <c r="R181" s="208"/>
      <c r="S181" s="208"/>
      <c r="T181" s="209"/>
      <c r="AT181" s="210" t="s">
        <v>210</v>
      </c>
      <c r="AU181" s="210" t="s">
        <v>86</v>
      </c>
      <c r="AV181" s="13" t="s">
        <v>84</v>
      </c>
      <c r="AW181" s="13" t="s">
        <v>37</v>
      </c>
      <c r="AX181" s="13" t="s">
        <v>77</v>
      </c>
      <c r="AY181" s="210" t="s">
        <v>197</v>
      </c>
    </row>
    <row r="182" spans="1:65" s="14" customFormat="1" ht="11.25">
      <c r="B182" s="211"/>
      <c r="C182" s="212"/>
      <c r="D182" s="194" t="s">
        <v>210</v>
      </c>
      <c r="E182" s="213" t="s">
        <v>19</v>
      </c>
      <c r="F182" s="214" t="s">
        <v>1905</v>
      </c>
      <c r="G182" s="212"/>
      <c r="H182" s="215">
        <v>2198</v>
      </c>
      <c r="I182" s="216"/>
      <c r="J182" s="212"/>
      <c r="K182" s="212"/>
      <c r="L182" s="217"/>
      <c r="M182" s="218"/>
      <c r="N182" s="219"/>
      <c r="O182" s="219"/>
      <c r="P182" s="219"/>
      <c r="Q182" s="219"/>
      <c r="R182" s="219"/>
      <c r="S182" s="219"/>
      <c r="T182" s="220"/>
      <c r="AT182" s="221" t="s">
        <v>210</v>
      </c>
      <c r="AU182" s="221" t="s">
        <v>86</v>
      </c>
      <c r="AV182" s="14" t="s">
        <v>86</v>
      </c>
      <c r="AW182" s="14" t="s">
        <v>37</v>
      </c>
      <c r="AX182" s="14" t="s">
        <v>84</v>
      </c>
      <c r="AY182" s="221" t="s">
        <v>197</v>
      </c>
    </row>
    <row r="183" spans="1:65" s="2" customFormat="1" ht="24.2" customHeight="1">
      <c r="A183" s="37"/>
      <c r="B183" s="38"/>
      <c r="C183" s="181" t="s">
        <v>8</v>
      </c>
      <c r="D183" s="181" t="s">
        <v>199</v>
      </c>
      <c r="E183" s="182" t="s">
        <v>1906</v>
      </c>
      <c r="F183" s="183" t="s">
        <v>1907</v>
      </c>
      <c r="G183" s="184" t="s">
        <v>202</v>
      </c>
      <c r="H183" s="185">
        <v>628</v>
      </c>
      <c r="I183" s="186"/>
      <c r="J183" s="187">
        <f>ROUND(I183*H183,2)</f>
        <v>0</v>
      </c>
      <c r="K183" s="183" t="s">
        <v>203</v>
      </c>
      <c r="L183" s="42"/>
      <c r="M183" s="188" t="s">
        <v>19</v>
      </c>
      <c r="N183" s="189" t="s">
        <v>48</v>
      </c>
      <c r="O183" s="67"/>
      <c r="P183" s="190">
        <f>O183*H183</f>
        <v>0</v>
      </c>
      <c r="Q183" s="190">
        <v>0</v>
      </c>
      <c r="R183" s="190">
        <f>Q183*H183</f>
        <v>0</v>
      </c>
      <c r="S183" s="190">
        <v>0</v>
      </c>
      <c r="T183" s="191">
        <f>S183*H183</f>
        <v>0</v>
      </c>
      <c r="U183" s="37"/>
      <c r="V183" s="37"/>
      <c r="W183" s="37"/>
      <c r="X183" s="37"/>
      <c r="Y183" s="37"/>
      <c r="Z183" s="37"/>
      <c r="AA183" s="37"/>
      <c r="AB183" s="37"/>
      <c r="AC183" s="37"/>
      <c r="AD183" s="37"/>
      <c r="AE183" s="37"/>
      <c r="AR183" s="192" t="s">
        <v>204</v>
      </c>
      <c r="AT183" s="192" t="s">
        <v>199</v>
      </c>
      <c r="AU183" s="192" t="s">
        <v>86</v>
      </c>
      <c r="AY183" s="20" t="s">
        <v>197</v>
      </c>
      <c r="BE183" s="193">
        <f>IF(N183="základní",J183,0)</f>
        <v>0</v>
      </c>
      <c r="BF183" s="193">
        <f>IF(N183="snížená",J183,0)</f>
        <v>0</v>
      </c>
      <c r="BG183" s="193">
        <f>IF(N183="zákl. přenesená",J183,0)</f>
        <v>0</v>
      </c>
      <c r="BH183" s="193">
        <f>IF(N183="sníž. přenesená",J183,0)</f>
        <v>0</v>
      </c>
      <c r="BI183" s="193">
        <f>IF(N183="nulová",J183,0)</f>
        <v>0</v>
      </c>
      <c r="BJ183" s="20" t="s">
        <v>84</v>
      </c>
      <c r="BK183" s="193">
        <f>ROUND(I183*H183,2)</f>
        <v>0</v>
      </c>
      <c r="BL183" s="20" t="s">
        <v>204</v>
      </c>
      <c r="BM183" s="192" t="s">
        <v>1908</v>
      </c>
    </row>
    <row r="184" spans="1:65" s="2" customFormat="1" ht="11.25">
      <c r="A184" s="37"/>
      <c r="B184" s="38"/>
      <c r="C184" s="39"/>
      <c r="D184" s="194" t="s">
        <v>206</v>
      </c>
      <c r="E184" s="39"/>
      <c r="F184" s="195" t="s">
        <v>1909</v>
      </c>
      <c r="G184" s="39"/>
      <c r="H184" s="39"/>
      <c r="I184" s="196"/>
      <c r="J184" s="39"/>
      <c r="K184" s="39"/>
      <c r="L184" s="42"/>
      <c r="M184" s="197"/>
      <c r="N184" s="198"/>
      <c r="O184" s="67"/>
      <c r="P184" s="67"/>
      <c r="Q184" s="67"/>
      <c r="R184" s="67"/>
      <c r="S184" s="67"/>
      <c r="T184" s="68"/>
      <c r="U184" s="37"/>
      <c r="V184" s="37"/>
      <c r="W184" s="37"/>
      <c r="X184" s="37"/>
      <c r="Y184" s="37"/>
      <c r="Z184" s="37"/>
      <c r="AA184" s="37"/>
      <c r="AB184" s="37"/>
      <c r="AC184" s="37"/>
      <c r="AD184" s="37"/>
      <c r="AE184" s="37"/>
      <c r="AT184" s="20" t="s">
        <v>206</v>
      </c>
      <c r="AU184" s="20" t="s">
        <v>86</v>
      </c>
    </row>
    <row r="185" spans="1:65" s="2" customFormat="1" ht="11.25">
      <c r="A185" s="37"/>
      <c r="B185" s="38"/>
      <c r="C185" s="39"/>
      <c r="D185" s="199" t="s">
        <v>208</v>
      </c>
      <c r="E185" s="39"/>
      <c r="F185" s="200" t="s">
        <v>1910</v>
      </c>
      <c r="G185" s="39"/>
      <c r="H185" s="39"/>
      <c r="I185" s="196"/>
      <c r="J185" s="39"/>
      <c r="K185" s="39"/>
      <c r="L185" s="42"/>
      <c r="M185" s="197"/>
      <c r="N185" s="198"/>
      <c r="O185" s="67"/>
      <c r="P185" s="67"/>
      <c r="Q185" s="67"/>
      <c r="R185" s="67"/>
      <c r="S185" s="67"/>
      <c r="T185" s="68"/>
      <c r="U185" s="37"/>
      <c r="V185" s="37"/>
      <c r="W185" s="37"/>
      <c r="X185" s="37"/>
      <c r="Y185" s="37"/>
      <c r="Z185" s="37"/>
      <c r="AA185" s="37"/>
      <c r="AB185" s="37"/>
      <c r="AC185" s="37"/>
      <c r="AD185" s="37"/>
      <c r="AE185" s="37"/>
      <c r="AT185" s="20" t="s">
        <v>208</v>
      </c>
      <c r="AU185" s="20" t="s">
        <v>86</v>
      </c>
    </row>
    <row r="186" spans="1:65" s="2" customFormat="1" ht="39">
      <c r="A186" s="37"/>
      <c r="B186" s="38"/>
      <c r="C186" s="39"/>
      <c r="D186" s="194" t="s">
        <v>252</v>
      </c>
      <c r="E186" s="39"/>
      <c r="F186" s="222" t="s">
        <v>1911</v>
      </c>
      <c r="G186" s="39"/>
      <c r="H186" s="39"/>
      <c r="I186" s="196"/>
      <c r="J186" s="39"/>
      <c r="K186" s="39"/>
      <c r="L186" s="42"/>
      <c r="M186" s="197"/>
      <c r="N186" s="198"/>
      <c r="O186" s="67"/>
      <c r="P186" s="67"/>
      <c r="Q186" s="67"/>
      <c r="R186" s="67"/>
      <c r="S186" s="67"/>
      <c r="T186" s="68"/>
      <c r="U186" s="37"/>
      <c r="V186" s="37"/>
      <c r="W186" s="37"/>
      <c r="X186" s="37"/>
      <c r="Y186" s="37"/>
      <c r="Z186" s="37"/>
      <c r="AA186" s="37"/>
      <c r="AB186" s="37"/>
      <c r="AC186" s="37"/>
      <c r="AD186" s="37"/>
      <c r="AE186" s="37"/>
      <c r="AT186" s="20" t="s">
        <v>252</v>
      </c>
      <c r="AU186" s="20" t="s">
        <v>86</v>
      </c>
    </row>
    <row r="187" spans="1:65" s="13" customFormat="1" ht="22.5">
      <c r="B187" s="201"/>
      <c r="C187" s="202"/>
      <c r="D187" s="194" t="s">
        <v>210</v>
      </c>
      <c r="E187" s="203" t="s">
        <v>19</v>
      </c>
      <c r="F187" s="204" t="s">
        <v>1912</v>
      </c>
      <c r="G187" s="202"/>
      <c r="H187" s="203" t="s">
        <v>19</v>
      </c>
      <c r="I187" s="205"/>
      <c r="J187" s="202"/>
      <c r="K187" s="202"/>
      <c r="L187" s="206"/>
      <c r="M187" s="207"/>
      <c r="N187" s="208"/>
      <c r="O187" s="208"/>
      <c r="P187" s="208"/>
      <c r="Q187" s="208"/>
      <c r="R187" s="208"/>
      <c r="S187" s="208"/>
      <c r="T187" s="209"/>
      <c r="AT187" s="210" t="s">
        <v>210</v>
      </c>
      <c r="AU187" s="210" t="s">
        <v>86</v>
      </c>
      <c r="AV187" s="13" t="s">
        <v>84</v>
      </c>
      <c r="AW187" s="13" t="s">
        <v>37</v>
      </c>
      <c r="AX187" s="13" t="s">
        <v>77</v>
      </c>
      <c r="AY187" s="210" t="s">
        <v>197</v>
      </c>
    </row>
    <row r="188" spans="1:65" s="13" customFormat="1" ht="11.25">
      <c r="B188" s="201"/>
      <c r="C188" s="202"/>
      <c r="D188" s="194" t="s">
        <v>210</v>
      </c>
      <c r="E188" s="203" t="s">
        <v>19</v>
      </c>
      <c r="F188" s="204" t="s">
        <v>1865</v>
      </c>
      <c r="G188" s="202"/>
      <c r="H188" s="203" t="s">
        <v>19</v>
      </c>
      <c r="I188" s="205"/>
      <c r="J188" s="202"/>
      <c r="K188" s="202"/>
      <c r="L188" s="206"/>
      <c r="M188" s="207"/>
      <c r="N188" s="208"/>
      <c r="O188" s="208"/>
      <c r="P188" s="208"/>
      <c r="Q188" s="208"/>
      <c r="R188" s="208"/>
      <c r="S188" s="208"/>
      <c r="T188" s="209"/>
      <c r="AT188" s="210" t="s">
        <v>210</v>
      </c>
      <c r="AU188" s="210" t="s">
        <v>86</v>
      </c>
      <c r="AV188" s="13" t="s">
        <v>84</v>
      </c>
      <c r="AW188" s="13" t="s">
        <v>37</v>
      </c>
      <c r="AX188" s="13" t="s">
        <v>77</v>
      </c>
      <c r="AY188" s="210" t="s">
        <v>197</v>
      </c>
    </row>
    <row r="189" spans="1:65" s="14" customFormat="1" ht="11.25">
      <c r="B189" s="211"/>
      <c r="C189" s="212"/>
      <c r="D189" s="194" t="s">
        <v>210</v>
      </c>
      <c r="E189" s="213" t="s">
        <v>19</v>
      </c>
      <c r="F189" s="214" t="s">
        <v>1913</v>
      </c>
      <c r="G189" s="212"/>
      <c r="H189" s="215">
        <v>628</v>
      </c>
      <c r="I189" s="216"/>
      <c r="J189" s="212"/>
      <c r="K189" s="212"/>
      <c r="L189" s="217"/>
      <c r="M189" s="218"/>
      <c r="N189" s="219"/>
      <c r="O189" s="219"/>
      <c r="P189" s="219"/>
      <c r="Q189" s="219"/>
      <c r="R189" s="219"/>
      <c r="S189" s="219"/>
      <c r="T189" s="220"/>
      <c r="AT189" s="221" t="s">
        <v>210</v>
      </c>
      <c r="AU189" s="221" t="s">
        <v>86</v>
      </c>
      <c r="AV189" s="14" t="s">
        <v>86</v>
      </c>
      <c r="AW189" s="14" t="s">
        <v>37</v>
      </c>
      <c r="AX189" s="14" t="s">
        <v>84</v>
      </c>
      <c r="AY189" s="221" t="s">
        <v>197</v>
      </c>
    </row>
    <row r="190" spans="1:65" s="2" customFormat="1" ht="16.5" customHeight="1">
      <c r="A190" s="37"/>
      <c r="B190" s="38"/>
      <c r="C190" s="181" t="s">
        <v>303</v>
      </c>
      <c r="D190" s="181" t="s">
        <v>199</v>
      </c>
      <c r="E190" s="182" t="s">
        <v>1428</v>
      </c>
      <c r="F190" s="183" t="s">
        <v>1429</v>
      </c>
      <c r="G190" s="184" t="s">
        <v>259</v>
      </c>
      <c r="H190" s="185">
        <v>1.8240000000000001</v>
      </c>
      <c r="I190" s="186"/>
      <c r="J190" s="187">
        <f>ROUND(I190*H190,2)</f>
        <v>0</v>
      </c>
      <c r="K190" s="183" t="s">
        <v>203</v>
      </c>
      <c r="L190" s="42"/>
      <c r="M190" s="188" t="s">
        <v>19</v>
      </c>
      <c r="N190" s="189" t="s">
        <v>48</v>
      </c>
      <c r="O190" s="67"/>
      <c r="P190" s="190">
        <f>O190*H190</f>
        <v>0</v>
      </c>
      <c r="Q190" s="190">
        <v>0</v>
      </c>
      <c r="R190" s="190">
        <f>Q190*H190</f>
        <v>0</v>
      </c>
      <c r="S190" s="190">
        <v>0</v>
      </c>
      <c r="T190" s="191">
        <f>S190*H190</f>
        <v>0</v>
      </c>
      <c r="U190" s="37"/>
      <c r="V190" s="37"/>
      <c r="W190" s="37"/>
      <c r="X190" s="37"/>
      <c r="Y190" s="37"/>
      <c r="Z190" s="37"/>
      <c r="AA190" s="37"/>
      <c r="AB190" s="37"/>
      <c r="AC190" s="37"/>
      <c r="AD190" s="37"/>
      <c r="AE190" s="37"/>
      <c r="AR190" s="192" t="s">
        <v>204</v>
      </c>
      <c r="AT190" s="192" t="s">
        <v>199</v>
      </c>
      <c r="AU190" s="192" t="s">
        <v>86</v>
      </c>
      <c r="AY190" s="20" t="s">
        <v>197</v>
      </c>
      <c r="BE190" s="193">
        <f>IF(N190="základní",J190,0)</f>
        <v>0</v>
      </c>
      <c r="BF190" s="193">
        <f>IF(N190="snížená",J190,0)</f>
        <v>0</v>
      </c>
      <c r="BG190" s="193">
        <f>IF(N190="zákl. přenesená",J190,0)</f>
        <v>0</v>
      </c>
      <c r="BH190" s="193">
        <f>IF(N190="sníž. přenesená",J190,0)</f>
        <v>0</v>
      </c>
      <c r="BI190" s="193">
        <f>IF(N190="nulová",J190,0)</f>
        <v>0</v>
      </c>
      <c r="BJ190" s="20" t="s">
        <v>84</v>
      </c>
      <c r="BK190" s="193">
        <f>ROUND(I190*H190,2)</f>
        <v>0</v>
      </c>
      <c r="BL190" s="20" t="s">
        <v>204</v>
      </c>
      <c r="BM190" s="192" t="s">
        <v>1914</v>
      </c>
    </row>
    <row r="191" spans="1:65" s="2" customFormat="1" ht="11.25">
      <c r="A191" s="37"/>
      <c r="B191" s="38"/>
      <c r="C191" s="39"/>
      <c r="D191" s="194" t="s">
        <v>206</v>
      </c>
      <c r="E191" s="39"/>
      <c r="F191" s="195" t="s">
        <v>1431</v>
      </c>
      <c r="G191" s="39"/>
      <c r="H191" s="39"/>
      <c r="I191" s="196"/>
      <c r="J191" s="39"/>
      <c r="K191" s="39"/>
      <c r="L191" s="42"/>
      <c r="M191" s="197"/>
      <c r="N191" s="198"/>
      <c r="O191" s="67"/>
      <c r="P191" s="67"/>
      <c r="Q191" s="67"/>
      <c r="R191" s="67"/>
      <c r="S191" s="67"/>
      <c r="T191" s="68"/>
      <c r="U191" s="37"/>
      <c r="V191" s="37"/>
      <c r="W191" s="37"/>
      <c r="X191" s="37"/>
      <c r="Y191" s="37"/>
      <c r="Z191" s="37"/>
      <c r="AA191" s="37"/>
      <c r="AB191" s="37"/>
      <c r="AC191" s="37"/>
      <c r="AD191" s="37"/>
      <c r="AE191" s="37"/>
      <c r="AT191" s="20" t="s">
        <v>206</v>
      </c>
      <c r="AU191" s="20" t="s">
        <v>86</v>
      </c>
    </row>
    <row r="192" spans="1:65" s="2" customFormat="1" ht="11.25">
      <c r="A192" s="37"/>
      <c r="B192" s="38"/>
      <c r="C192" s="39"/>
      <c r="D192" s="199" t="s">
        <v>208</v>
      </c>
      <c r="E192" s="39"/>
      <c r="F192" s="200" t="s">
        <v>1432</v>
      </c>
      <c r="G192" s="39"/>
      <c r="H192" s="39"/>
      <c r="I192" s="196"/>
      <c r="J192" s="39"/>
      <c r="K192" s="39"/>
      <c r="L192" s="42"/>
      <c r="M192" s="197"/>
      <c r="N192" s="198"/>
      <c r="O192" s="67"/>
      <c r="P192" s="67"/>
      <c r="Q192" s="67"/>
      <c r="R192" s="67"/>
      <c r="S192" s="67"/>
      <c r="T192" s="68"/>
      <c r="U192" s="37"/>
      <c r="V192" s="37"/>
      <c r="W192" s="37"/>
      <c r="X192" s="37"/>
      <c r="Y192" s="37"/>
      <c r="Z192" s="37"/>
      <c r="AA192" s="37"/>
      <c r="AB192" s="37"/>
      <c r="AC192" s="37"/>
      <c r="AD192" s="37"/>
      <c r="AE192" s="37"/>
      <c r="AT192" s="20" t="s">
        <v>208</v>
      </c>
      <c r="AU192" s="20" t="s">
        <v>86</v>
      </c>
    </row>
    <row r="193" spans="1:65" s="13" customFormat="1" ht="22.5">
      <c r="B193" s="201"/>
      <c r="C193" s="202"/>
      <c r="D193" s="194" t="s">
        <v>210</v>
      </c>
      <c r="E193" s="203" t="s">
        <v>19</v>
      </c>
      <c r="F193" s="204" t="s">
        <v>1915</v>
      </c>
      <c r="G193" s="202"/>
      <c r="H193" s="203" t="s">
        <v>19</v>
      </c>
      <c r="I193" s="205"/>
      <c r="J193" s="202"/>
      <c r="K193" s="202"/>
      <c r="L193" s="206"/>
      <c r="M193" s="207"/>
      <c r="N193" s="208"/>
      <c r="O193" s="208"/>
      <c r="P193" s="208"/>
      <c r="Q193" s="208"/>
      <c r="R193" s="208"/>
      <c r="S193" s="208"/>
      <c r="T193" s="209"/>
      <c r="AT193" s="210" t="s">
        <v>210</v>
      </c>
      <c r="AU193" s="210" t="s">
        <v>86</v>
      </c>
      <c r="AV193" s="13" t="s">
        <v>84</v>
      </c>
      <c r="AW193" s="13" t="s">
        <v>37</v>
      </c>
      <c r="AX193" s="13" t="s">
        <v>77</v>
      </c>
      <c r="AY193" s="210" t="s">
        <v>197</v>
      </c>
    </row>
    <row r="194" spans="1:65" s="13" customFormat="1" ht="22.5">
      <c r="B194" s="201"/>
      <c r="C194" s="202"/>
      <c r="D194" s="194" t="s">
        <v>210</v>
      </c>
      <c r="E194" s="203" t="s">
        <v>19</v>
      </c>
      <c r="F194" s="204" t="s">
        <v>1916</v>
      </c>
      <c r="G194" s="202"/>
      <c r="H194" s="203" t="s">
        <v>19</v>
      </c>
      <c r="I194" s="205"/>
      <c r="J194" s="202"/>
      <c r="K194" s="202"/>
      <c r="L194" s="206"/>
      <c r="M194" s="207"/>
      <c r="N194" s="208"/>
      <c r="O194" s="208"/>
      <c r="P194" s="208"/>
      <c r="Q194" s="208"/>
      <c r="R194" s="208"/>
      <c r="S194" s="208"/>
      <c r="T194" s="209"/>
      <c r="AT194" s="210" t="s">
        <v>210</v>
      </c>
      <c r="AU194" s="210" t="s">
        <v>86</v>
      </c>
      <c r="AV194" s="13" t="s">
        <v>84</v>
      </c>
      <c r="AW194" s="13" t="s">
        <v>37</v>
      </c>
      <c r="AX194" s="13" t="s">
        <v>77</v>
      </c>
      <c r="AY194" s="210" t="s">
        <v>197</v>
      </c>
    </row>
    <row r="195" spans="1:65" s="13" customFormat="1" ht="11.25">
      <c r="B195" s="201"/>
      <c r="C195" s="202"/>
      <c r="D195" s="194" t="s">
        <v>210</v>
      </c>
      <c r="E195" s="203" t="s">
        <v>19</v>
      </c>
      <c r="F195" s="204" t="s">
        <v>1917</v>
      </c>
      <c r="G195" s="202"/>
      <c r="H195" s="203" t="s">
        <v>19</v>
      </c>
      <c r="I195" s="205"/>
      <c r="J195" s="202"/>
      <c r="K195" s="202"/>
      <c r="L195" s="206"/>
      <c r="M195" s="207"/>
      <c r="N195" s="208"/>
      <c r="O195" s="208"/>
      <c r="P195" s="208"/>
      <c r="Q195" s="208"/>
      <c r="R195" s="208"/>
      <c r="S195" s="208"/>
      <c r="T195" s="209"/>
      <c r="AT195" s="210" t="s">
        <v>210</v>
      </c>
      <c r="AU195" s="210" t="s">
        <v>86</v>
      </c>
      <c r="AV195" s="13" t="s">
        <v>84</v>
      </c>
      <c r="AW195" s="13" t="s">
        <v>37</v>
      </c>
      <c r="AX195" s="13" t="s">
        <v>77</v>
      </c>
      <c r="AY195" s="210" t="s">
        <v>197</v>
      </c>
    </row>
    <row r="196" spans="1:65" s="13" customFormat="1" ht="11.25">
      <c r="B196" s="201"/>
      <c r="C196" s="202"/>
      <c r="D196" s="194" t="s">
        <v>210</v>
      </c>
      <c r="E196" s="203" t="s">
        <v>19</v>
      </c>
      <c r="F196" s="204" t="s">
        <v>1770</v>
      </c>
      <c r="G196" s="202"/>
      <c r="H196" s="203" t="s">
        <v>19</v>
      </c>
      <c r="I196" s="205"/>
      <c r="J196" s="202"/>
      <c r="K196" s="202"/>
      <c r="L196" s="206"/>
      <c r="M196" s="207"/>
      <c r="N196" s="208"/>
      <c r="O196" s="208"/>
      <c r="P196" s="208"/>
      <c r="Q196" s="208"/>
      <c r="R196" s="208"/>
      <c r="S196" s="208"/>
      <c r="T196" s="209"/>
      <c r="AT196" s="210" t="s">
        <v>210</v>
      </c>
      <c r="AU196" s="210" t="s">
        <v>86</v>
      </c>
      <c r="AV196" s="13" t="s">
        <v>84</v>
      </c>
      <c r="AW196" s="13" t="s">
        <v>37</v>
      </c>
      <c r="AX196" s="13" t="s">
        <v>77</v>
      </c>
      <c r="AY196" s="210" t="s">
        <v>197</v>
      </c>
    </row>
    <row r="197" spans="1:65" s="14" customFormat="1" ht="11.25">
      <c r="B197" s="211"/>
      <c r="C197" s="212"/>
      <c r="D197" s="194" t="s">
        <v>210</v>
      </c>
      <c r="E197" s="213" t="s">
        <v>19</v>
      </c>
      <c r="F197" s="214" t="s">
        <v>1918</v>
      </c>
      <c r="G197" s="212"/>
      <c r="H197" s="215">
        <v>1.8240000000000001</v>
      </c>
      <c r="I197" s="216"/>
      <c r="J197" s="212"/>
      <c r="K197" s="212"/>
      <c r="L197" s="217"/>
      <c r="M197" s="218"/>
      <c r="N197" s="219"/>
      <c r="O197" s="219"/>
      <c r="P197" s="219"/>
      <c r="Q197" s="219"/>
      <c r="R197" s="219"/>
      <c r="S197" s="219"/>
      <c r="T197" s="220"/>
      <c r="AT197" s="221" t="s">
        <v>210</v>
      </c>
      <c r="AU197" s="221" t="s">
        <v>86</v>
      </c>
      <c r="AV197" s="14" t="s">
        <v>86</v>
      </c>
      <c r="AW197" s="14" t="s">
        <v>37</v>
      </c>
      <c r="AX197" s="14" t="s">
        <v>84</v>
      </c>
      <c r="AY197" s="221" t="s">
        <v>197</v>
      </c>
    </row>
    <row r="198" spans="1:65" s="2" customFormat="1" ht="16.5" customHeight="1">
      <c r="A198" s="37"/>
      <c r="B198" s="38"/>
      <c r="C198" s="181" t="s">
        <v>310</v>
      </c>
      <c r="D198" s="181" t="s">
        <v>199</v>
      </c>
      <c r="E198" s="182" t="s">
        <v>1617</v>
      </c>
      <c r="F198" s="183" t="s">
        <v>1618</v>
      </c>
      <c r="G198" s="184" t="s">
        <v>259</v>
      </c>
      <c r="H198" s="185">
        <v>31.4</v>
      </c>
      <c r="I198" s="186"/>
      <c r="J198" s="187">
        <f>ROUND(I198*H198,2)</f>
        <v>0</v>
      </c>
      <c r="K198" s="183" t="s">
        <v>203</v>
      </c>
      <c r="L198" s="42"/>
      <c r="M198" s="188" t="s">
        <v>19</v>
      </c>
      <c r="N198" s="189" t="s">
        <v>48</v>
      </c>
      <c r="O198" s="67"/>
      <c r="P198" s="190">
        <f>O198*H198</f>
        <v>0</v>
      </c>
      <c r="Q198" s="190">
        <v>0</v>
      </c>
      <c r="R198" s="190">
        <f>Q198*H198</f>
        <v>0</v>
      </c>
      <c r="S198" s="190">
        <v>0</v>
      </c>
      <c r="T198" s="191">
        <f>S198*H198</f>
        <v>0</v>
      </c>
      <c r="U198" s="37"/>
      <c r="V198" s="37"/>
      <c r="W198" s="37"/>
      <c r="X198" s="37"/>
      <c r="Y198" s="37"/>
      <c r="Z198" s="37"/>
      <c r="AA198" s="37"/>
      <c r="AB198" s="37"/>
      <c r="AC198" s="37"/>
      <c r="AD198" s="37"/>
      <c r="AE198" s="37"/>
      <c r="AR198" s="192" t="s">
        <v>204</v>
      </c>
      <c r="AT198" s="192" t="s">
        <v>199</v>
      </c>
      <c r="AU198" s="192" t="s">
        <v>86</v>
      </c>
      <c r="AY198" s="20" t="s">
        <v>197</v>
      </c>
      <c r="BE198" s="193">
        <f>IF(N198="základní",J198,0)</f>
        <v>0</v>
      </c>
      <c r="BF198" s="193">
        <f>IF(N198="snížená",J198,0)</f>
        <v>0</v>
      </c>
      <c r="BG198" s="193">
        <f>IF(N198="zákl. přenesená",J198,0)</f>
        <v>0</v>
      </c>
      <c r="BH198" s="193">
        <f>IF(N198="sníž. přenesená",J198,0)</f>
        <v>0</v>
      </c>
      <c r="BI198" s="193">
        <f>IF(N198="nulová",J198,0)</f>
        <v>0</v>
      </c>
      <c r="BJ198" s="20" t="s">
        <v>84</v>
      </c>
      <c r="BK198" s="193">
        <f>ROUND(I198*H198,2)</f>
        <v>0</v>
      </c>
      <c r="BL198" s="20" t="s">
        <v>204</v>
      </c>
      <c r="BM198" s="192" t="s">
        <v>1919</v>
      </c>
    </row>
    <row r="199" spans="1:65" s="2" customFormat="1" ht="11.25">
      <c r="A199" s="37"/>
      <c r="B199" s="38"/>
      <c r="C199" s="39"/>
      <c r="D199" s="194" t="s">
        <v>206</v>
      </c>
      <c r="E199" s="39"/>
      <c r="F199" s="195" t="s">
        <v>1620</v>
      </c>
      <c r="G199" s="39"/>
      <c r="H199" s="39"/>
      <c r="I199" s="196"/>
      <c r="J199" s="39"/>
      <c r="K199" s="39"/>
      <c r="L199" s="42"/>
      <c r="M199" s="197"/>
      <c r="N199" s="198"/>
      <c r="O199" s="67"/>
      <c r="P199" s="67"/>
      <c r="Q199" s="67"/>
      <c r="R199" s="67"/>
      <c r="S199" s="67"/>
      <c r="T199" s="68"/>
      <c r="U199" s="37"/>
      <c r="V199" s="37"/>
      <c r="W199" s="37"/>
      <c r="X199" s="37"/>
      <c r="Y199" s="37"/>
      <c r="Z199" s="37"/>
      <c r="AA199" s="37"/>
      <c r="AB199" s="37"/>
      <c r="AC199" s="37"/>
      <c r="AD199" s="37"/>
      <c r="AE199" s="37"/>
      <c r="AT199" s="20" t="s">
        <v>206</v>
      </c>
      <c r="AU199" s="20" t="s">
        <v>86</v>
      </c>
    </row>
    <row r="200" spans="1:65" s="2" customFormat="1" ht="11.25">
      <c r="A200" s="37"/>
      <c r="B200" s="38"/>
      <c r="C200" s="39"/>
      <c r="D200" s="199" t="s">
        <v>208</v>
      </c>
      <c r="E200" s="39"/>
      <c r="F200" s="200" t="s">
        <v>1621</v>
      </c>
      <c r="G200" s="39"/>
      <c r="H200" s="39"/>
      <c r="I200" s="196"/>
      <c r="J200" s="39"/>
      <c r="K200" s="39"/>
      <c r="L200" s="42"/>
      <c r="M200" s="197"/>
      <c r="N200" s="198"/>
      <c r="O200" s="67"/>
      <c r="P200" s="67"/>
      <c r="Q200" s="67"/>
      <c r="R200" s="67"/>
      <c r="S200" s="67"/>
      <c r="T200" s="68"/>
      <c r="U200" s="37"/>
      <c r="V200" s="37"/>
      <c r="W200" s="37"/>
      <c r="X200" s="37"/>
      <c r="Y200" s="37"/>
      <c r="Z200" s="37"/>
      <c r="AA200" s="37"/>
      <c r="AB200" s="37"/>
      <c r="AC200" s="37"/>
      <c r="AD200" s="37"/>
      <c r="AE200" s="37"/>
      <c r="AT200" s="20" t="s">
        <v>208</v>
      </c>
      <c r="AU200" s="20" t="s">
        <v>86</v>
      </c>
    </row>
    <row r="201" spans="1:65" s="13" customFormat="1" ht="22.5">
      <c r="B201" s="201"/>
      <c r="C201" s="202"/>
      <c r="D201" s="194" t="s">
        <v>210</v>
      </c>
      <c r="E201" s="203" t="s">
        <v>19</v>
      </c>
      <c r="F201" s="204" t="s">
        <v>1920</v>
      </c>
      <c r="G201" s="202"/>
      <c r="H201" s="203" t="s">
        <v>19</v>
      </c>
      <c r="I201" s="205"/>
      <c r="J201" s="202"/>
      <c r="K201" s="202"/>
      <c r="L201" s="206"/>
      <c r="M201" s="207"/>
      <c r="N201" s="208"/>
      <c r="O201" s="208"/>
      <c r="P201" s="208"/>
      <c r="Q201" s="208"/>
      <c r="R201" s="208"/>
      <c r="S201" s="208"/>
      <c r="T201" s="209"/>
      <c r="AT201" s="210" t="s">
        <v>210</v>
      </c>
      <c r="AU201" s="210" t="s">
        <v>86</v>
      </c>
      <c r="AV201" s="13" t="s">
        <v>84</v>
      </c>
      <c r="AW201" s="13" t="s">
        <v>37</v>
      </c>
      <c r="AX201" s="13" t="s">
        <v>77</v>
      </c>
      <c r="AY201" s="210" t="s">
        <v>197</v>
      </c>
    </row>
    <row r="202" spans="1:65" s="13" customFormat="1" ht="11.25">
      <c r="B202" s="201"/>
      <c r="C202" s="202"/>
      <c r="D202" s="194" t="s">
        <v>210</v>
      </c>
      <c r="E202" s="203" t="s">
        <v>19</v>
      </c>
      <c r="F202" s="204" t="s">
        <v>1865</v>
      </c>
      <c r="G202" s="202"/>
      <c r="H202" s="203" t="s">
        <v>19</v>
      </c>
      <c r="I202" s="205"/>
      <c r="J202" s="202"/>
      <c r="K202" s="202"/>
      <c r="L202" s="206"/>
      <c r="M202" s="207"/>
      <c r="N202" s="208"/>
      <c r="O202" s="208"/>
      <c r="P202" s="208"/>
      <c r="Q202" s="208"/>
      <c r="R202" s="208"/>
      <c r="S202" s="208"/>
      <c r="T202" s="209"/>
      <c r="AT202" s="210" t="s">
        <v>210</v>
      </c>
      <c r="AU202" s="210" t="s">
        <v>86</v>
      </c>
      <c r="AV202" s="13" t="s">
        <v>84</v>
      </c>
      <c r="AW202" s="13" t="s">
        <v>37</v>
      </c>
      <c r="AX202" s="13" t="s">
        <v>77</v>
      </c>
      <c r="AY202" s="210" t="s">
        <v>197</v>
      </c>
    </row>
    <row r="203" spans="1:65" s="14" customFormat="1" ht="11.25">
      <c r="B203" s="211"/>
      <c r="C203" s="212"/>
      <c r="D203" s="194" t="s">
        <v>210</v>
      </c>
      <c r="E203" s="213" t="s">
        <v>19</v>
      </c>
      <c r="F203" s="214" t="s">
        <v>1921</v>
      </c>
      <c r="G203" s="212"/>
      <c r="H203" s="215">
        <v>31.4</v>
      </c>
      <c r="I203" s="216"/>
      <c r="J203" s="212"/>
      <c r="K203" s="212"/>
      <c r="L203" s="217"/>
      <c r="M203" s="218"/>
      <c r="N203" s="219"/>
      <c r="O203" s="219"/>
      <c r="P203" s="219"/>
      <c r="Q203" s="219"/>
      <c r="R203" s="219"/>
      <c r="S203" s="219"/>
      <c r="T203" s="220"/>
      <c r="AT203" s="221" t="s">
        <v>210</v>
      </c>
      <c r="AU203" s="221" t="s">
        <v>86</v>
      </c>
      <c r="AV203" s="14" t="s">
        <v>86</v>
      </c>
      <c r="AW203" s="14" t="s">
        <v>37</v>
      </c>
      <c r="AX203" s="14" t="s">
        <v>84</v>
      </c>
      <c r="AY203" s="221" t="s">
        <v>197</v>
      </c>
    </row>
    <row r="204" spans="1:65" s="2" customFormat="1" ht="33" customHeight="1">
      <c r="A204" s="37"/>
      <c r="B204" s="38"/>
      <c r="C204" s="181" t="s">
        <v>320</v>
      </c>
      <c r="D204" s="181" t="s">
        <v>199</v>
      </c>
      <c r="E204" s="182" t="s">
        <v>1922</v>
      </c>
      <c r="F204" s="183" t="s">
        <v>1923</v>
      </c>
      <c r="G204" s="184" t="s">
        <v>202</v>
      </c>
      <c r="H204" s="185">
        <v>628</v>
      </c>
      <c r="I204" s="186"/>
      <c r="J204" s="187">
        <f>ROUND(I204*H204,2)</f>
        <v>0</v>
      </c>
      <c r="K204" s="183" t="s">
        <v>203</v>
      </c>
      <c r="L204" s="42"/>
      <c r="M204" s="188" t="s">
        <v>19</v>
      </c>
      <c r="N204" s="189" t="s">
        <v>48</v>
      </c>
      <c r="O204" s="67"/>
      <c r="P204" s="190">
        <f>O204*H204</f>
        <v>0</v>
      </c>
      <c r="Q204" s="190">
        <v>0</v>
      </c>
      <c r="R204" s="190">
        <f>Q204*H204</f>
        <v>0</v>
      </c>
      <c r="S204" s="190">
        <v>0</v>
      </c>
      <c r="T204" s="191">
        <f>S204*H204</f>
        <v>0</v>
      </c>
      <c r="U204" s="37"/>
      <c r="V204" s="37"/>
      <c r="W204" s="37"/>
      <c r="X204" s="37"/>
      <c r="Y204" s="37"/>
      <c r="Z204" s="37"/>
      <c r="AA204" s="37"/>
      <c r="AB204" s="37"/>
      <c r="AC204" s="37"/>
      <c r="AD204" s="37"/>
      <c r="AE204" s="37"/>
      <c r="AR204" s="192" t="s">
        <v>204</v>
      </c>
      <c r="AT204" s="192" t="s">
        <v>199</v>
      </c>
      <c r="AU204" s="192" t="s">
        <v>86</v>
      </c>
      <c r="AY204" s="20" t="s">
        <v>197</v>
      </c>
      <c r="BE204" s="193">
        <f>IF(N204="základní",J204,0)</f>
        <v>0</v>
      </c>
      <c r="BF204" s="193">
        <f>IF(N204="snížená",J204,0)</f>
        <v>0</v>
      </c>
      <c r="BG204" s="193">
        <f>IF(N204="zákl. přenesená",J204,0)</f>
        <v>0</v>
      </c>
      <c r="BH204" s="193">
        <f>IF(N204="sníž. přenesená",J204,0)</f>
        <v>0</v>
      </c>
      <c r="BI204" s="193">
        <f>IF(N204="nulová",J204,0)</f>
        <v>0</v>
      </c>
      <c r="BJ204" s="20" t="s">
        <v>84</v>
      </c>
      <c r="BK204" s="193">
        <f>ROUND(I204*H204,2)</f>
        <v>0</v>
      </c>
      <c r="BL204" s="20" t="s">
        <v>204</v>
      </c>
      <c r="BM204" s="192" t="s">
        <v>1924</v>
      </c>
    </row>
    <row r="205" spans="1:65" s="2" customFormat="1" ht="29.25">
      <c r="A205" s="37"/>
      <c r="B205" s="38"/>
      <c r="C205" s="39"/>
      <c r="D205" s="194" t="s">
        <v>206</v>
      </c>
      <c r="E205" s="39"/>
      <c r="F205" s="195" t="s">
        <v>1925</v>
      </c>
      <c r="G205" s="39"/>
      <c r="H205" s="39"/>
      <c r="I205" s="196"/>
      <c r="J205" s="39"/>
      <c r="K205" s="39"/>
      <c r="L205" s="42"/>
      <c r="M205" s="197"/>
      <c r="N205" s="198"/>
      <c r="O205" s="67"/>
      <c r="P205" s="67"/>
      <c r="Q205" s="67"/>
      <c r="R205" s="67"/>
      <c r="S205" s="67"/>
      <c r="T205" s="68"/>
      <c r="U205" s="37"/>
      <c r="V205" s="37"/>
      <c r="W205" s="37"/>
      <c r="X205" s="37"/>
      <c r="Y205" s="37"/>
      <c r="Z205" s="37"/>
      <c r="AA205" s="37"/>
      <c r="AB205" s="37"/>
      <c r="AC205" s="37"/>
      <c r="AD205" s="37"/>
      <c r="AE205" s="37"/>
      <c r="AT205" s="20" t="s">
        <v>206</v>
      </c>
      <c r="AU205" s="20" t="s">
        <v>86</v>
      </c>
    </row>
    <row r="206" spans="1:65" s="2" customFormat="1" ht="11.25">
      <c r="A206" s="37"/>
      <c r="B206" s="38"/>
      <c r="C206" s="39"/>
      <c r="D206" s="199" t="s">
        <v>208</v>
      </c>
      <c r="E206" s="39"/>
      <c r="F206" s="200" t="s">
        <v>1926</v>
      </c>
      <c r="G206" s="39"/>
      <c r="H206" s="39"/>
      <c r="I206" s="196"/>
      <c r="J206" s="39"/>
      <c r="K206" s="39"/>
      <c r="L206" s="42"/>
      <c r="M206" s="197"/>
      <c r="N206" s="198"/>
      <c r="O206" s="67"/>
      <c r="P206" s="67"/>
      <c r="Q206" s="67"/>
      <c r="R206" s="67"/>
      <c r="S206" s="67"/>
      <c r="T206" s="68"/>
      <c r="U206" s="37"/>
      <c r="V206" s="37"/>
      <c r="W206" s="37"/>
      <c r="X206" s="37"/>
      <c r="Y206" s="37"/>
      <c r="Z206" s="37"/>
      <c r="AA206" s="37"/>
      <c r="AB206" s="37"/>
      <c r="AC206" s="37"/>
      <c r="AD206" s="37"/>
      <c r="AE206" s="37"/>
      <c r="AT206" s="20" t="s">
        <v>208</v>
      </c>
      <c r="AU206" s="20" t="s">
        <v>86</v>
      </c>
    </row>
    <row r="207" spans="1:65" s="2" customFormat="1" ht="29.25">
      <c r="A207" s="37"/>
      <c r="B207" s="38"/>
      <c r="C207" s="39"/>
      <c r="D207" s="194" t="s">
        <v>252</v>
      </c>
      <c r="E207" s="39"/>
      <c r="F207" s="222" t="s">
        <v>1927</v>
      </c>
      <c r="G207" s="39"/>
      <c r="H207" s="39"/>
      <c r="I207" s="196"/>
      <c r="J207" s="39"/>
      <c r="K207" s="39"/>
      <c r="L207" s="42"/>
      <c r="M207" s="197"/>
      <c r="N207" s="198"/>
      <c r="O207" s="67"/>
      <c r="P207" s="67"/>
      <c r="Q207" s="67"/>
      <c r="R207" s="67"/>
      <c r="S207" s="67"/>
      <c r="T207" s="68"/>
      <c r="U207" s="37"/>
      <c r="V207" s="37"/>
      <c r="W207" s="37"/>
      <c r="X207" s="37"/>
      <c r="Y207" s="37"/>
      <c r="Z207" s="37"/>
      <c r="AA207" s="37"/>
      <c r="AB207" s="37"/>
      <c r="AC207" s="37"/>
      <c r="AD207" s="37"/>
      <c r="AE207" s="37"/>
      <c r="AT207" s="20" t="s">
        <v>252</v>
      </c>
      <c r="AU207" s="20" t="s">
        <v>86</v>
      </c>
    </row>
    <row r="208" spans="1:65" s="13" customFormat="1" ht="22.5">
      <c r="B208" s="201"/>
      <c r="C208" s="202"/>
      <c r="D208" s="194" t="s">
        <v>210</v>
      </c>
      <c r="E208" s="203" t="s">
        <v>19</v>
      </c>
      <c r="F208" s="204" t="s">
        <v>1928</v>
      </c>
      <c r="G208" s="202"/>
      <c r="H208" s="203" t="s">
        <v>19</v>
      </c>
      <c r="I208" s="205"/>
      <c r="J208" s="202"/>
      <c r="K208" s="202"/>
      <c r="L208" s="206"/>
      <c r="M208" s="207"/>
      <c r="N208" s="208"/>
      <c r="O208" s="208"/>
      <c r="P208" s="208"/>
      <c r="Q208" s="208"/>
      <c r="R208" s="208"/>
      <c r="S208" s="208"/>
      <c r="T208" s="209"/>
      <c r="AT208" s="210" t="s">
        <v>210</v>
      </c>
      <c r="AU208" s="210" t="s">
        <v>86</v>
      </c>
      <c r="AV208" s="13" t="s">
        <v>84</v>
      </c>
      <c r="AW208" s="13" t="s">
        <v>37</v>
      </c>
      <c r="AX208" s="13" t="s">
        <v>77</v>
      </c>
      <c r="AY208" s="210" t="s">
        <v>197</v>
      </c>
    </row>
    <row r="209" spans="1:65" s="13" customFormat="1" ht="11.25">
      <c r="B209" s="201"/>
      <c r="C209" s="202"/>
      <c r="D209" s="194" t="s">
        <v>210</v>
      </c>
      <c r="E209" s="203" t="s">
        <v>19</v>
      </c>
      <c r="F209" s="204" t="s">
        <v>1865</v>
      </c>
      <c r="G209" s="202"/>
      <c r="H209" s="203" t="s">
        <v>19</v>
      </c>
      <c r="I209" s="205"/>
      <c r="J209" s="202"/>
      <c r="K209" s="202"/>
      <c r="L209" s="206"/>
      <c r="M209" s="207"/>
      <c r="N209" s="208"/>
      <c r="O209" s="208"/>
      <c r="P209" s="208"/>
      <c r="Q209" s="208"/>
      <c r="R209" s="208"/>
      <c r="S209" s="208"/>
      <c r="T209" s="209"/>
      <c r="AT209" s="210" t="s">
        <v>210</v>
      </c>
      <c r="AU209" s="210" t="s">
        <v>86</v>
      </c>
      <c r="AV209" s="13" t="s">
        <v>84</v>
      </c>
      <c r="AW209" s="13" t="s">
        <v>37</v>
      </c>
      <c r="AX209" s="13" t="s">
        <v>77</v>
      </c>
      <c r="AY209" s="210" t="s">
        <v>197</v>
      </c>
    </row>
    <row r="210" spans="1:65" s="14" customFormat="1" ht="11.25">
      <c r="B210" s="211"/>
      <c r="C210" s="212"/>
      <c r="D210" s="194" t="s">
        <v>210</v>
      </c>
      <c r="E210" s="213" t="s">
        <v>19</v>
      </c>
      <c r="F210" s="214" t="s">
        <v>1913</v>
      </c>
      <c r="G210" s="212"/>
      <c r="H210" s="215">
        <v>628</v>
      </c>
      <c r="I210" s="216"/>
      <c r="J210" s="212"/>
      <c r="K210" s="212"/>
      <c r="L210" s="217"/>
      <c r="M210" s="218"/>
      <c r="N210" s="219"/>
      <c r="O210" s="219"/>
      <c r="P210" s="219"/>
      <c r="Q210" s="219"/>
      <c r="R210" s="219"/>
      <c r="S210" s="219"/>
      <c r="T210" s="220"/>
      <c r="AT210" s="221" t="s">
        <v>210</v>
      </c>
      <c r="AU210" s="221" t="s">
        <v>86</v>
      </c>
      <c r="AV210" s="14" t="s">
        <v>86</v>
      </c>
      <c r="AW210" s="14" t="s">
        <v>37</v>
      </c>
      <c r="AX210" s="14" t="s">
        <v>84</v>
      </c>
      <c r="AY210" s="221" t="s">
        <v>197</v>
      </c>
    </row>
    <row r="211" spans="1:65" s="2" customFormat="1" ht="24.2" customHeight="1">
      <c r="A211" s="37"/>
      <c r="B211" s="38"/>
      <c r="C211" s="181" t="s">
        <v>328</v>
      </c>
      <c r="D211" s="181" t="s">
        <v>199</v>
      </c>
      <c r="E211" s="182" t="s">
        <v>1929</v>
      </c>
      <c r="F211" s="183" t="s">
        <v>1930</v>
      </c>
      <c r="G211" s="184" t="s">
        <v>202</v>
      </c>
      <c r="H211" s="185">
        <v>628</v>
      </c>
      <c r="I211" s="186"/>
      <c r="J211" s="187">
        <f>ROUND(I211*H211,2)</f>
        <v>0</v>
      </c>
      <c r="K211" s="183" t="s">
        <v>469</v>
      </c>
      <c r="L211" s="42"/>
      <c r="M211" s="188" t="s">
        <v>19</v>
      </c>
      <c r="N211" s="189" t="s">
        <v>48</v>
      </c>
      <c r="O211" s="67"/>
      <c r="P211" s="190">
        <f>O211*H211</f>
        <v>0</v>
      </c>
      <c r="Q211" s="190">
        <v>0</v>
      </c>
      <c r="R211" s="190">
        <f>Q211*H211</f>
        <v>0</v>
      </c>
      <c r="S211" s="190">
        <v>0</v>
      </c>
      <c r="T211" s="191">
        <f>S211*H211</f>
        <v>0</v>
      </c>
      <c r="U211" s="37"/>
      <c r="V211" s="37"/>
      <c r="W211" s="37"/>
      <c r="X211" s="37"/>
      <c r="Y211" s="37"/>
      <c r="Z211" s="37"/>
      <c r="AA211" s="37"/>
      <c r="AB211" s="37"/>
      <c r="AC211" s="37"/>
      <c r="AD211" s="37"/>
      <c r="AE211" s="37"/>
      <c r="AR211" s="192" t="s">
        <v>204</v>
      </c>
      <c r="AT211" s="192" t="s">
        <v>199</v>
      </c>
      <c r="AU211" s="192" t="s">
        <v>86</v>
      </c>
      <c r="AY211" s="20" t="s">
        <v>197</v>
      </c>
      <c r="BE211" s="193">
        <f>IF(N211="základní",J211,0)</f>
        <v>0</v>
      </c>
      <c r="BF211" s="193">
        <f>IF(N211="snížená",J211,0)</f>
        <v>0</v>
      </c>
      <c r="BG211" s="193">
        <f>IF(N211="zákl. přenesená",J211,0)</f>
        <v>0</v>
      </c>
      <c r="BH211" s="193">
        <f>IF(N211="sníž. přenesená",J211,0)</f>
        <v>0</v>
      </c>
      <c r="BI211" s="193">
        <f>IF(N211="nulová",J211,0)</f>
        <v>0</v>
      </c>
      <c r="BJ211" s="20" t="s">
        <v>84</v>
      </c>
      <c r="BK211" s="193">
        <f>ROUND(I211*H211,2)</f>
        <v>0</v>
      </c>
      <c r="BL211" s="20" t="s">
        <v>204</v>
      </c>
      <c r="BM211" s="192" t="s">
        <v>1931</v>
      </c>
    </row>
    <row r="212" spans="1:65" s="2" customFormat="1" ht="19.5">
      <c r="A212" s="37"/>
      <c r="B212" s="38"/>
      <c r="C212" s="39"/>
      <c r="D212" s="194" t="s">
        <v>206</v>
      </c>
      <c r="E212" s="39"/>
      <c r="F212" s="195" t="s">
        <v>1930</v>
      </c>
      <c r="G212" s="39"/>
      <c r="H212" s="39"/>
      <c r="I212" s="196"/>
      <c r="J212" s="39"/>
      <c r="K212" s="39"/>
      <c r="L212" s="42"/>
      <c r="M212" s="197"/>
      <c r="N212" s="198"/>
      <c r="O212" s="67"/>
      <c r="P212" s="67"/>
      <c r="Q212" s="67"/>
      <c r="R212" s="67"/>
      <c r="S212" s="67"/>
      <c r="T212" s="68"/>
      <c r="U212" s="37"/>
      <c r="V212" s="37"/>
      <c r="W212" s="37"/>
      <c r="X212" s="37"/>
      <c r="Y212" s="37"/>
      <c r="Z212" s="37"/>
      <c r="AA212" s="37"/>
      <c r="AB212" s="37"/>
      <c r="AC212" s="37"/>
      <c r="AD212" s="37"/>
      <c r="AE212" s="37"/>
      <c r="AT212" s="20" t="s">
        <v>206</v>
      </c>
      <c r="AU212" s="20" t="s">
        <v>86</v>
      </c>
    </row>
    <row r="213" spans="1:65" s="13" customFormat="1" ht="11.25">
      <c r="B213" s="201"/>
      <c r="C213" s="202"/>
      <c r="D213" s="194" t="s">
        <v>210</v>
      </c>
      <c r="E213" s="203" t="s">
        <v>19</v>
      </c>
      <c r="F213" s="204" t="s">
        <v>1932</v>
      </c>
      <c r="G213" s="202"/>
      <c r="H213" s="203" t="s">
        <v>19</v>
      </c>
      <c r="I213" s="205"/>
      <c r="J213" s="202"/>
      <c r="K213" s="202"/>
      <c r="L213" s="206"/>
      <c r="M213" s="207"/>
      <c r="N213" s="208"/>
      <c r="O213" s="208"/>
      <c r="P213" s="208"/>
      <c r="Q213" s="208"/>
      <c r="R213" s="208"/>
      <c r="S213" s="208"/>
      <c r="T213" s="209"/>
      <c r="AT213" s="210" t="s">
        <v>210</v>
      </c>
      <c r="AU213" s="210" t="s">
        <v>86</v>
      </c>
      <c r="AV213" s="13" t="s">
        <v>84</v>
      </c>
      <c r="AW213" s="13" t="s">
        <v>37</v>
      </c>
      <c r="AX213" s="13" t="s">
        <v>77</v>
      </c>
      <c r="AY213" s="210" t="s">
        <v>197</v>
      </c>
    </row>
    <row r="214" spans="1:65" s="13" customFormat="1" ht="11.25">
      <c r="B214" s="201"/>
      <c r="C214" s="202"/>
      <c r="D214" s="194" t="s">
        <v>210</v>
      </c>
      <c r="E214" s="203" t="s">
        <v>19</v>
      </c>
      <c r="F214" s="204" t="s">
        <v>1865</v>
      </c>
      <c r="G214" s="202"/>
      <c r="H214" s="203" t="s">
        <v>19</v>
      </c>
      <c r="I214" s="205"/>
      <c r="J214" s="202"/>
      <c r="K214" s="202"/>
      <c r="L214" s="206"/>
      <c r="M214" s="207"/>
      <c r="N214" s="208"/>
      <c r="O214" s="208"/>
      <c r="P214" s="208"/>
      <c r="Q214" s="208"/>
      <c r="R214" s="208"/>
      <c r="S214" s="208"/>
      <c r="T214" s="209"/>
      <c r="AT214" s="210" t="s">
        <v>210</v>
      </c>
      <c r="AU214" s="210" t="s">
        <v>86</v>
      </c>
      <c r="AV214" s="13" t="s">
        <v>84</v>
      </c>
      <c r="AW214" s="13" t="s">
        <v>37</v>
      </c>
      <c r="AX214" s="13" t="s">
        <v>77</v>
      </c>
      <c r="AY214" s="210" t="s">
        <v>197</v>
      </c>
    </row>
    <row r="215" spans="1:65" s="14" customFormat="1" ht="11.25">
      <c r="B215" s="211"/>
      <c r="C215" s="212"/>
      <c r="D215" s="194" t="s">
        <v>210</v>
      </c>
      <c r="E215" s="213" t="s">
        <v>19</v>
      </c>
      <c r="F215" s="214" t="s">
        <v>1913</v>
      </c>
      <c r="G215" s="212"/>
      <c r="H215" s="215">
        <v>628</v>
      </c>
      <c r="I215" s="216"/>
      <c r="J215" s="212"/>
      <c r="K215" s="212"/>
      <c r="L215" s="217"/>
      <c r="M215" s="218"/>
      <c r="N215" s="219"/>
      <c r="O215" s="219"/>
      <c r="P215" s="219"/>
      <c r="Q215" s="219"/>
      <c r="R215" s="219"/>
      <c r="S215" s="219"/>
      <c r="T215" s="220"/>
      <c r="AT215" s="221" t="s">
        <v>210</v>
      </c>
      <c r="AU215" s="221" t="s">
        <v>86</v>
      </c>
      <c r="AV215" s="14" t="s">
        <v>86</v>
      </c>
      <c r="AW215" s="14" t="s">
        <v>37</v>
      </c>
      <c r="AX215" s="14" t="s">
        <v>84</v>
      </c>
      <c r="AY215" s="221" t="s">
        <v>197</v>
      </c>
    </row>
    <row r="216" spans="1:65" s="2" customFormat="1" ht="21.75" customHeight="1">
      <c r="A216" s="37"/>
      <c r="B216" s="38"/>
      <c r="C216" s="181" t="s">
        <v>337</v>
      </c>
      <c r="D216" s="181" t="s">
        <v>199</v>
      </c>
      <c r="E216" s="182" t="s">
        <v>1435</v>
      </c>
      <c r="F216" s="183" t="s">
        <v>1436</v>
      </c>
      <c r="G216" s="184" t="s">
        <v>259</v>
      </c>
      <c r="H216" s="185">
        <v>33.223999999999997</v>
      </c>
      <c r="I216" s="186"/>
      <c r="J216" s="187">
        <f>ROUND(I216*H216,2)</f>
        <v>0</v>
      </c>
      <c r="K216" s="183" t="s">
        <v>203</v>
      </c>
      <c r="L216" s="42"/>
      <c r="M216" s="188" t="s">
        <v>19</v>
      </c>
      <c r="N216" s="189" t="s">
        <v>48</v>
      </c>
      <c r="O216" s="67"/>
      <c r="P216" s="190">
        <f>O216*H216</f>
        <v>0</v>
      </c>
      <c r="Q216" s="190">
        <v>0</v>
      </c>
      <c r="R216" s="190">
        <f>Q216*H216</f>
        <v>0</v>
      </c>
      <c r="S216" s="190">
        <v>0</v>
      </c>
      <c r="T216" s="191">
        <f>S216*H216</f>
        <v>0</v>
      </c>
      <c r="U216" s="37"/>
      <c r="V216" s="37"/>
      <c r="W216" s="37"/>
      <c r="X216" s="37"/>
      <c r="Y216" s="37"/>
      <c r="Z216" s="37"/>
      <c r="AA216" s="37"/>
      <c r="AB216" s="37"/>
      <c r="AC216" s="37"/>
      <c r="AD216" s="37"/>
      <c r="AE216" s="37"/>
      <c r="AR216" s="192" t="s">
        <v>204</v>
      </c>
      <c r="AT216" s="192" t="s">
        <v>199</v>
      </c>
      <c r="AU216" s="192" t="s">
        <v>86</v>
      </c>
      <c r="AY216" s="20" t="s">
        <v>197</v>
      </c>
      <c r="BE216" s="193">
        <f>IF(N216="základní",J216,0)</f>
        <v>0</v>
      </c>
      <c r="BF216" s="193">
        <f>IF(N216="snížená",J216,0)</f>
        <v>0</v>
      </c>
      <c r="BG216" s="193">
        <f>IF(N216="zákl. přenesená",J216,0)</f>
        <v>0</v>
      </c>
      <c r="BH216" s="193">
        <f>IF(N216="sníž. přenesená",J216,0)</f>
        <v>0</v>
      </c>
      <c r="BI216" s="193">
        <f>IF(N216="nulová",J216,0)</f>
        <v>0</v>
      </c>
      <c r="BJ216" s="20" t="s">
        <v>84</v>
      </c>
      <c r="BK216" s="193">
        <f>ROUND(I216*H216,2)</f>
        <v>0</v>
      </c>
      <c r="BL216" s="20" t="s">
        <v>204</v>
      </c>
      <c r="BM216" s="192" t="s">
        <v>1933</v>
      </c>
    </row>
    <row r="217" spans="1:65" s="2" customFormat="1" ht="11.25">
      <c r="A217" s="37"/>
      <c r="B217" s="38"/>
      <c r="C217" s="39"/>
      <c r="D217" s="194" t="s">
        <v>206</v>
      </c>
      <c r="E217" s="39"/>
      <c r="F217" s="195" t="s">
        <v>1438</v>
      </c>
      <c r="G217" s="39"/>
      <c r="H217" s="39"/>
      <c r="I217" s="196"/>
      <c r="J217" s="39"/>
      <c r="K217" s="39"/>
      <c r="L217" s="42"/>
      <c r="M217" s="197"/>
      <c r="N217" s="198"/>
      <c r="O217" s="67"/>
      <c r="P217" s="67"/>
      <c r="Q217" s="67"/>
      <c r="R217" s="67"/>
      <c r="S217" s="67"/>
      <c r="T217" s="68"/>
      <c r="U217" s="37"/>
      <c r="V217" s="37"/>
      <c r="W217" s="37"/>
      <c r="X217" s="37"/>
      <c r="Y217" s="37"/>
      <c r="Z217" s="37"/>
      <c r="AA217" s="37"/>
      <c r="AB217" s="37"/>
      <c r="AC217" s="37"/>
      <c r="AD217" s="37"/>
      <c r="AE217" s="37"/>
      <c r="AT217" s="20" t="s">
        <v>206</v>
      </c>
      <c r="AU217" s="20" t="s">
        <v>86</v>
      </c>
    </row>
    <row r="218" spans="1:65" s="2" customFormat="1" ht="11.25">
      <c r="A218" s="37"/>
      <c r="B218" s="38"/>
      <c r="C218" s="39"/>
      <c r="D218" s="199" t="s">
        <v>208</v>
      </c>
      <c r="E218" s="39"/>
      <c r="F218" s="200" t="s">
        <v>1439</v>
      </c>
      <c r="G218" s="39"/>
      <c r="H218" s="39"/>
      <c r="I218" s="196"/>
      <c r="J218" s="39"/>
      <c r="K218" s="39"/>
      <c r="L218" s="42"/>
      <c r="M218" s="197"/>
      <c r="N218" s="198"/>
      <c r="O218" s="67"/>
      <c r="P218" s="67"/>
      <c r="Q218" s="67"/>
      <c r="R218" s="67"/>
      <c r="S218" s="67"/>
      <c r="T218" s="68"/>
      <c r="U218" s="37"/>
      <c r="V218" s="37"/>
      <c r="W218" s="37"/>
      <c r="X218" s="37"/>
      <c r="Y218" s="37"/>
      <c r="Z218" s="37"/>
      <c r="AA218" s="37"/>
      <c r="AB218" s="37"/>
      <c r="AC218" s="37"/>
      <c r="AD218" s="37"/>
      <c r="AE218" s="37"/>
      <c r="AT218" s="20" t="s">
        <v>208</v>
      </c>
      <c r="AU218" s="20" t="s">
        <v>86</v>
      </c>
    </row>
    <row r="219" spans="1:65" s="13" customFormat="1" ht="11.25">
      <c r="B219" s="201"/>
      <c r="C219" s="202"/>
      <c r="D219" s="194" t="s">
        <v>210</v>
      </c>
      <c r="E219" s="203" t="s">
        <v>19</v>
      </c>
      <c r="F219" s="204" t="s">
        <v>1934</v>
      </c>
      <c r="G219" s="202"/>
      <c r="H219" s="203" t="s">
        <v>19</v>
      </c>
      <c r="I219" s="205"/>
      <c r="J219" s="202"/>
      <c r="K219" s="202"/>
      <c r="L219" s="206"/>
      <c r="M219" s="207"/>
      <c r="N219" s="208"/>
      <c r="O219" s="208"/>
      <c r="P219" s="208"/>
      <c r="Q219" s="208"/>
      <c r="R219" s="208"/>
      <c r="S219" s="208"/>
      <c r="T219" s="209"/>
      <c r="AT219" s="210" t="s">
        <v>210</v>
      </c>
      <c r="AU219" s="210" t="s">
        <v>86</v>
      </c>
      <c r="AV219" s="13" t="s">
        <v>84</v>
      </c>
      <c r="AW219" s="13" t="s">
        <v>37</v>
      </c>
      <c r="AX219" s="13" t="s">
        <v>77</v>
      </c>
      <c r="AY219" s="210" t="s">
        <v>197</v>
      </c>
    </row>
    <row r="220" spans="1:65" s="13" customFormat="1" ht="11.25">
      <c r="B220" s="201"/>
      <c r="C220" s="202"/>
      <c r="D220" s="194" t="s">
        <v>210</v>
      </c>
      <c r="E220" s="203" t="s">
        <v>19</v>
      </c>
      <c r="F220" s="204" t="s">
        <v>1935</v>
      </c>
      <c r="G220" s="202"/>
      <c r="H220" s="203" t="s">
        <v>19</v>
      </c>
      <c r="I220" s="205"/>
      <c r="J220" s="202"/>
      <c r="K220" s="202"/>
      <c r="L220" s="206"/>
      <c r="M220" s="207"/>
      <c r="N220" s="208"/>
      <c r="O220" s="208"/>
      <c r="P220" s="208"/>
      <c r="Q220" s="208"/>
      <c r="R220" s="208"/>
      <c r="S220" s="208"/>
      <c r="T220" s="209"/>
      <c r="AT220" s="210" t="s">
        <v>210</v>
      </c>
      <c r="AU220" s="210" t="s">
        <v>86</v>
      </c>
      <c r="AV220" s="13" t="s">
        <v>84</v>
      </c>
      <c r="AW220" s="13" t="s">
        <v>37</v>
      </c>
      <c r="AX220" s="13" t="s">
        <v>77</v>
      </c>
      <c r="AY220" s="210" t="s">
        <v>197</v>
      </c>
    </row>
    <row r="221" spans="1:65" s="14" customFormat="1" ht="11.25">
      <c r="B221" s="211"/>
      <c r="C221" s="212"/>
      <c r="D221" s="194" t="s">
        <v>210</v>
      </c>
      <c r="E221" s="213" t="s">
        <v>19</v>
      </c>
      <c r="F221" s="214" t="s">
        <v>1936</v>
      </c>
      <c r="G221" s="212"/>
      <c r="H221" s="215">
        <v>1.8240000000000001</v>
      </c>
      <c r="I221" s="216"/>
      <c r="J221" s="212"/>
      <c r="K221" s="212"/>
      <c r="L221" s="217"/>
      <c r="M221" s="218"/>
      <c r="N221" s="219"/>
      <c r="O221" s="219"/>
      <c r="P221" s="219"/>
      <c r="Q221" s="219"/>
      <c r="R221" s="219"/>
      <c r="S221" s="219"/>
      <c r="T221" s="220"/>
      <c r="AT221" s="221" t="s">
        <v>210</v>
      </c>
      <c r="AU221" s="221" t="s">
        <v>86</v>
      </c>
      <c r="AV221" s="14" t="s">
        <v>86</v>
      </c>
      <c r="AW221" s="14" t="s">
        <v>37</v>
      </c>
      <c r="AX221" s="14" t="s">
        <v>77</v>
      </c>
      <c r="AY221" s="221" t="s">
        <v>197</v>
      </c>
    </row>
    <row r="222" spans="1:65" s="13" customFormat="1" ht="11.25">
      <c r="B222" s="201"/>
      <c r="C222" s="202"/>
      <c r="D222" s="194" t="s">
        <v>210</v>
      </c>
      <c r="E222" s="203" t="s">
        <v>19</v>
      </c>
      <c r="F222" s="204" t="s">
        <v>1937</v>
      </c>
      <c r="G222" s="202"/>
      <c r="H222" s="203" t="s">
        <v>19</v>
      </c>
      <c r="I222" s="205"/>
      <c r="J222" s="202"/>
      <c r="K222" s="202"/>
      <c r="L222" s="206"/>
      <c r="M222" s="207"/>
      <c r="N222" s="208"/>
      <c r="O222" s="208"/>
      <c r="P222" s="208"/>
      <c r="Q222" s="208"/>
      <c r="R222" s="208"/>
      <c r="S222" s="208"/>
      <c r="T222" s="209"/>
      <c r="AT222" s="210" t="s">
        <v>210</v>
      </c>
      <c r="AU222" s="210" t="s">
        <v>86</v>
      </c>
      <c r="AV222" s="13" t="s">
        <v>84</v>
      </c>
      <c r="AW222" s="13" t="s">
        <v>37</v>
      </c>
      <c r="AX222" s="13" t="s">
        <v>77</v>
      </c>
      <c r="AY222" s="210" t="s">
        <v>197</v>
      </c>
    </row>
    <row r="223" spans="1:65" s="14" customFormat="1" ht="11.25">
      <c r="B223" s="211"/>
      <c r="C223" s="212"/>
      <c r="D223" s="194" t="s">
        <v>210</v>
      </c>
      <c r="E223" s="213" t="s">
        <v>19</v>
      </c>
      <c r="F223" s="214" t="s">
        <v>1938</v>
      </c>
      <c r="G223" s="212"/>
      <c r="H223" s="215">
        <v>31.4</v>
      </c>
      <c r="I223" s="216"/>
      <c r="J223" s="212"/>
      <c r="K223" s="212"/>
      <c r="L223" s="217"/>
      <c r="M223" s="218"/>
      <c r="N223" s="219"/>
      <c r="O223" s="219"/>
      <c r="P223" s="219"/>
      <c r="Q223" s="219"/>
      <c r="R223" s="219"/>
      <c r="S223" s="219"/>
      <c r="T223" s="220"/>
      <c r="AT223" s="221" t="s">
        <v>210</v>
      </c>
      <c r="AU223" s="221" t="s">
        <v>86</v>
      </c>
      <c r="AV223" s="14" t="s">
        <v>86</v>
      </c>
      <c r="AW223" s="14" t="s">
        <v>37</v>
      </c>
      <c r="AX223" s="14" t="s">
        <v>77</v>
      </c>
      <c r="AY223" s="221" t="s">
        <v>197</v>
      </c>
    </row>
    <row r="224" spans="1:65" s="15" customFormat="1" ht="11.25">
      <c r="B224" s="223"/>
      <c r="C224" s="224"/>
      <c r="D224" s="194" t="s">
        <v>210</v>
      </c>
      <c r="E224" s="225" t="s">
        <v>19</v>
      </c>
      <c r="F224" s="226" t="s">
        <v>295</v>
      </c>
      <c r="G224" s="224"/>
      <c r="H224" s="227">
        <v>33.223999999999997</v>
      </c>
      <c r="I224" s="228"/>
      <c r="J224" s="224"/>
      <c r="K224" s="224"/>
      <c r="L224" s="229"/>
      <c r="M224" s="230"/>
      <c r="N224" s="231"/>
      <c r="O224" s="231"/>
      <c r="P224" s="231"/>
      <c r="Q224" s="231"/>
      <c r="R224" s="231"/>
      <c r="S224" s="231"/>
      <c r="T224" s="232"/>
      <c r="AT224" s="233" t="s">
        <v>210</v>
      </c>
      <c r="AU224" s="233" t="s">
        <v>86</v>
      </c>
      <c r="AV224" s="15" t="s">
        <v>204</v>
      </c>
      <c r="AW224" s="15" t="s">
        <v>37</v>
      </c>
      <c r="AX224" s="15" t="s">
        <v>84</v>
      </c>
      <c r="AY224" s="233" t="s">
        <v>197</v>
      </c>
    </row>
    <row r="225" spans="1:65" s="2" customFormat="1" ht="24.2" customHeight="1">
      <c r="A225" s="37"/>
      <c r="B225" s="38"/>
      <c r="C225" s="181" t="s">
        <v>347</v>
      </c>
      <c r="D225" s="181" t="s">
        <v>199</v>
      </c>
      <c r="E225" s="182" t="s">
        <v>1440</v>
      </c>
      <c r="F225" s="183" t="s">
        <v>1441</v>
      </c>
      <c r="G225" s="184" t="s">
        <v>259</v>
      </c>
      <c r="H225" s="185">
        <v>132.89599999999999</v>
      </c>
      <c r="I225" s="186"/>
      <c r="J225" s="187">
        <f>ROUND(I225*H225,2)</f>
        <v>0</v>
      </c>
      <c r="K225" s="183" t="s">
        <v>203</v>
      </c>
      <c r="L225" s="42"/>
      <c r="M225" s="188" t="s">
        <v>19</v>
      </c>
      <c r="N225" s="189" t="s">
        <v>48</v>
      </c>
      <c r="O225" s="67"/>
      <c r="P225" s="190">
        <f>O225*H225</f>
        <v>0</v>
      </c>
      <c r="Q225" s="190">
        <v>0</v>
      </c>
      <c r="R225" s="190">
        <f>Q225*H225</f>
        <v>0</v>
      </c>
      <c r="S225" s="190">
        <v>0</v>
      </c>
      <c r="T225" s="191">
        <f>S225*H225</f>
        <v>0</v>
      </c>
      <c r="U225" s="37"/>
      <c r="V225" s="37"/>
      <c r="W225" s="37"/>
      <c r="X225" s="37"/>
      <c r="Y225" s="37"/>
      <c r="Z225" s="37"/>
      <c r="AA225" s="37"/>
      <c r="AB225" s="37"/>
      <c r="AC225" s="37"/>
      <c r="AD225" s="37"/>
      <c r="AE225" s="37"/>
      <c r="AR225" s="192" t="s">
        <v>204</v>
      </c>
      <c r="AT225" s="192" t="s">
        <v>199</v>
      </c>
      <c r="AU225" s="192" t="s">
        <v>86</v>
      </c>
      <c r="AY225" s="20" t="s">
        <v>197</v>
      </c>
      <c r="BE225" s="193">
        <f>IF(N225="základní",J225,0)</f>
        <v>0</v>
      </c>
      <c r="BF225" s="193">
        <f>IF(N225="snížená",J225,0)</f>
        <v>0</v>
      </c>
      <c r="BG225" s="193">
        <f>IF(N225="zákl. přenesená",J225,0)</f>
        <v>0</v>
      </c>
      <c r="BH225" s="193">
        <f>IF(N225="sníž. přenesená",J225,0)</f>
        <v>0</v>
      </c>
      <c r="BI225" s="193">
        <f>IF(N225="nulová",J225,0)</f>
        <v>0</v>
      </c>
      <c r="BJ225" s="20" t="s">
        <v>84</v>
      </c>
      <c r="BK225" s="193">
        <f>ROUND(I225*H225,2)</f>
        <v>0</v>
      </c>
      <c r="BL225" s="20" t="s">
        <v>204</v>
      </c>
      <c r="BM225" s="192" t="s">
        <v>1939</v>
      </c>
    </row>
    <row r="226" spans="1:65" s="2" customFormat="1" ht="19.5">
      <c r="A226" s="37"/>
      <c r="B226" s="38"/>
      <c r="C226" s="39"/>
      <c r="D226" s="194" t="s">
        <v>206</v>
      </c>
      <c r="E226" s="39"/>
      <c r="F226" s="195" t="s">
        <v>1443</v>
      </c>
      <c r="G226" s="39"/>
      <c r="H226" s="39"/>
      <c r="I226" s="196"/>
      <c r="J226" s="39"/>
      <c r="K226" s="39"/>
      <c r="L226" s="42"/>
      <c r="M226" s="197"/>
      <c r="N226" s="198"/>
      <c r="O226" s="67"/>
      <c r="P226" s="67"/>
      <c r="Q226" s="67"/>
      <c r="R226" s="67"/>
      <c r="S226" s="67"/>
      <c r="T226" s="68"/>
      <c r="U226" s="37"/>
      <c r="V226" s="37"/>
      <c r="W226" s="37"/>
      <c r="X226" s="37"/>
      <c r="Y226" s="37"/>
      <c r="Z226" s="37"/>
      <c r="AA226" s="37"/>
      <c r="AB226" s="37"/>
      <c r="AC226" s="37"/>
      <c r="AD226" s="37"/>
      <c r="AE226" s="37"/>
      <c r="AT226" s="20" t="s">
        <v>206</v>
      </c>
      <c r="AU226" s="20" t="s">
        <v>86</v>
      </c>
    </row>
    <row r="227" spans="1:65" s="2" customFormat="1" ht="11.25">
      <c r="A227" s="37"/>
      <c r="B227" s="38"/>
      <c r="C227" s="39"/>
      <c r="D227" s="199" t="s">
        <v>208</v>
      </c>
      <c r="E227" s="39"/>
      <c r="F227" s="200" t="s">
        <v>1444</v>
      </c>
      <c r="G227" s="39"/>
      <c r="H227" s="39"/>
      <c r="I227" s="196"/>
      <c r="J227" s="39"/>
      <c r="K227" s="39"/>
      <c r="L227" s="42"/>
      <c r="M227" s="197"/>
      <c r="N227" s="198"/>
      <c r="O227" s="67"/>
      <c r="P227" s="67"/>
      <c r="Q227" s="67"/>
      <c r="R227" s="67"/>
      <c r="S227" s="67"/>
      <c r="T227" s="68"/>
      <c r="U227" s="37"/>
      <c r="V227" s="37"/>
      <c r="W227" s="37"/>
      <c r="X227" s="37"/>
      <c r="Y227" s="37"/>
      <c r="Z227" s="37"/>
      <c r="AA227" s="37"/>
      <c r="AB227" s="37"/>
      <c r="AC227" s="37"/>
      <c r="AD227" s="37"/>
      <c r="AE227" s="37"/>
      <c r="AT227" s="20" t="s">
        <v>208</v>
      </c>
      <c r="AU227" s="20" t="s">
        <v>86</v>
      </c>
    </row>
    <row r="228" spans="1:65" s="13" customFormat="1" ht="11.25">
      <c r="B228" s="201"/>
      <c r="C228" s="202"/>
      <c r="D228" s="194" t="s">
        <v>210</v>
      </c>
      <c r="E228" s="203" t="s">
        <v>19</v>
      </c>
      <c r="F228" s="204" t="s">
        <v>1445</v>
      </c>
      <c r="G228" s="202"/>
      <c r="H228" s="203" t="s">
        <v>19</v>
      </c>
      <c r="I228" s="205"/>
      <c r="J228" s="202"/>
      <c r="K228" s="202"/>
      <c r="L228" s="206"/>
      <c r="M228" s="207"/>
      <c r="N228" s="208"/>
      <c r="O228" s="208"/>
      <c r="P228" s="208"/>
      <c r="Q228" s="208"/>
      <c r="R228" s="208"/>
      <c r="S228" s="208"/>
      <c r="T228" s="209"/>
      <c r="AT228" s="210" t="s">
        <v>210</v>
      </c>
      <c r="AU228" s="210" t="s">
        <v>86</v>
      </c>
      <c r="AV228" s="13" t="s">
        <v>84</v>
      </c>
      <c r="AW228" s="13" t="s">
        <v>37</v>
      </c>
      <c r="AX228" s="13" t="s">
        <v>77</v>
      </c>
      <c r="AY228" s="210" t="s">
        <v>197</v>
      </c>
    </row>
    <row r="229" spans="1:65" s="13" customFormat="1" ht="11.25">
      <c r="B229" s="201"/>
      <c r="C229" s="202"/>
      <c r="D229" s="194" t="s">
        <v>210</v>
      </c>
      <c r="E229" s="203" t="s">
        <v>19</v>
      </c>
      <c r="F229" s="204" t="s">
        <v>918</v>
      </c>
      <c r="G229" s="202"/>
      <c r="H229" s="203" t="s">
        <v>19</v>
      </c>
      <c r="I229" s="205"/>
      <c r="J229" s="202"/>
      <c r="K229" s="202"/>
      <c r="L229" s="206"/>
      <c r="M229" s="207"/>
      <c r="N229" s="208"/>
      <c r="O229" s="208"/>
      <c r="P229" s="208"/>
      <c r="Q229" s="208"/>
      <c r="R229" s="208"/>
      <c r="S229" s="208"/>
      <c r="T229" s="209"/>
      <c r="AT229" s="210" t="s">
        <v>210</v>
      </c>
      <c r="AU229" s="210" t="s">
        <v>86</v>
      </c>
      <c r="AV229" s="13" t="s">
        <v>84</v>
      </c>
      <c r="AW229" s="13" t="s">
        <v>37</v>
      </c>
      <c r="AX229" s="13" t="s">
        <v>77</v>
      </c>
      <c r="AY229" s="210" t="s">
        <v>197</v>
      </c>
    </row>
    <row r="230" spans="1:65" s="14" customFormat="1" ht="11.25">
      <c r="B230" s="211"/>
      <c r="C230" s="212"/>
      <c r="D230" s="194" t="s">
        <v>210</v>
      </c>
      <c r="E230" s="213" t="s">
        <v>19</v>
      </c>
      <c r="F230" s="214" t="s">
        <v>1940</v>
      </c>
      <c r="G230" s="212"/>
      <c r="H230" s="215">
        <v>132.89599999999999</v>
      </c>
      <c r="I230" s="216"/>
      <c r="J230" s="212"/>
      <c r="K230" s="212"/>
      <c r="L230" s="217"/>
      <c r="M230" s="218"/>
      <c r="N230" s="219"/>
      <c r="O230" s="219"/>
      <c r="P230" s="219"/>
      <c r="Q230" s="219"/>
      <c r="R230" s="219"/>
      <c r="S230" s="219"/>
      <c r="T230" s="220"/>
      <c r="AT230" s="221" t="s">
        <v>210</v>
      </c>
      <c r="AU230" s="221" t="s">
        <v>86</v>
      </c>
      <c r="AV230" s="14" t="s">
        <v>86</v>
      </c>
      <c r="AW230" s="14" t="s">
        <v>37</v>
      </c>
      <c r="AX230" s="14" t="s">
        <v>84</v>
      </c>
      <c r="AY230" s="221" t="s">
        <v>197</v>
      </c>
    </row>
    <row r="231" spans="1:65" s="2" customFormat="1" ht="21.75" customHeight="1">
      <c r="A231" s="37"/>
      <c r="B231" s="38"/>
      <c r="C231" s="181" t="s">
        <v>356</v>
      </c>
      <c r="D231" s="181" t="s">
        <v>199</v>
      </c>
      <c r="E231" s="182" t="s">
        <v>882</v>
      </c>
      <c r="F231" s="183" t="s">
        <v>883</v>
      </c>
      <c r="G231" s="184" t="s">
        <v>884</v>
      </c>
      <c r="H231" s="185">
        <v>2</v>
      </c>
      <c r="I231" s="186"/>
      <c r="J231" s="187">
        <f>ROUND(I231*H231,2)</f>
        <v>0</v>
      </c>
      <c r="K231" s="183" t="s">
        <v>469</v>
      </c>
      <c r="L231" s="42"/>
      <c r="M231" s="188" t="s">
        <v>19</v>
      </c>
      <c r="N231" s="189" t="s">
        <v>48</v>
      </c>
      <c r="O231" s="67"/>
      <c r="P231" s="190">
        <f>O231*H231</f>
        <v>0</v>
      </c>
      <c r="Q231" s="190">
        <v>0</v>
      </c>
      <c r="R231" s="190">
        <f>Q231*H231</f>
        <v>0</v>
      </c>
      <c r="S231" s="190">
        <v>0</v>
      </c>
      <c r="T231" s="191">
        <f>S231*H231</f>
        <v>0</v>
      </c>
      <c r="U231" s="37"/>
      <c r="V231" s="37"/>
      <c r="W231" s="37"/>
      <c r="X231" s="37"/>
      <c r="Y231" s="37"/>
      <c r="Z231" s="37"/>
      <c r="AA231" s="37"/>
      <c r="AB231" s="37"/>
      <c r="AC231" s="37"/>
      <c r="AD231" s="37"/>
      <c r="AE231" s="37"/>
      <c r="AR231" s="192" t="s">
        <v>204</v>
      </c>
      <c r="AT231" s="192" t="s">
        <v>199</v>
      </c>
      <c r="AU231" s="192" t="s">
        <v>86</v>
      </c>
      <c r="AY231" s="20" t="s">
        <v>197</v>
      </c>
      <c r="BE231" s="193">
        <f>IF(N231="základní",J231,0)</f>
        <v>0</v>
      </c>
      <c r="BF231" s="193">
        <f>IF(N231="snížená",J231,0)</f>
        <v>0</v>
      </c>
      <c r="BG231" s="193">
        <f>IF(N231="zákl. přenesená",J231,0)</f>
        <v>0</v>
      </c>
      <c r="BH231" s="193">
        <f>IF(N231="sníž. přenesená",J231,0)</f>
        <v>0</v>
      </c>
      <c r="BI231" s="193">
        <f>IF(N231="nulová",J231,0)</f>
        <v>0</v>
      </c>
      <c r="BJ231" s="20" t="s">
        <v>84</v>
      </c>
      <c r="BK231" s="193">
        <f>ROUND(I231*H231,2)</f>
        <v>0</v>
      </c>
      <c r="BL231" s="20" t="s">
        <v>204</v>
      </c>
      <c r="BM231" s="192" t="s">
        <v>1941</v>
      </c>
    </row>
    <row r="232" spans="1:65" s="2" customFormat="1" ht="11.25">
      <c r="A232" s="37"/>
      <c r="B232" s="38"/>
      <c r="C232" s="39"/>
      <c r="D232" s="194" t="s">
        <v>206</v>
      </c>
      <c r="E232" s="39"/>
      <c r="F232" s="195" t="s">
        <v>883</v>
      </c>
      <c r="G232" s="39"/>
      <c r="H232" s="39"/>
      <c r="I232" s="196"/>
      <c r="J232" s="39"/>
      <c r="K232" s="39"/>
      <c r="L232" s="42"/>
      <c r="M232" s="197"/>
      <c r="N232" s="198"/>
      <c r="O232" s="67"/>
      <c r="P232" s="67"/>
      <c r="Q232" s="67"/>
      <c r="R232" s="67"/>
      <c r="S232" s="67"/>
      <c r="T232" s="68"/>
      <c r="U232" s="37"/>
      <c r="V232" s="37"/>
      <c r="W232" s="37"/>
      <c r="X232" s="37"/>
      <c r="Y232" s="37"/>
      <c r="Z232" s="37"/>
      <c r="AA232" s="37"/>
      <c r="AB232" s="37"/>
      <c r="AC232" s="37"/>
      <c r="AD232" s="37"/>
      <c r="AE232" s="37"/>
      <c r="AT232" s="20" t="s">
        <v>206</v>
      </c>
      <c r="AU232" s="20" t="s">
        <v>86</v>
      </c>
    </row>
    <row r="233" spans="1:65" s="13" customFormat="1" ht="33.75">
      <c r="B233" s="201"/>
      <c r="C233" s="202"/>
      <c r="D233" s="194" t="s">
        <v>210</v>
      </c>
      <c r="E233" s="203" t="s">
        <v>19</v>
      </c>
      <c r="F233" s="204" t="s">
        <v>1942</v>
      </c>
      <c r="G233" s="202"/>
      <c r="H233" s="203" t="s">
        <v>19</v>
      </c>
      <c r="I233" s="205"/>
      <c r="J233" s="202"/>
      <c r="K233" s="202"/>
      <c r="L233" s="206"/>
      <c r="M233" s="207"/>
      <c r="N233" s="208"/>
      <c r="O233" s="208"/>
      <c r="P233" s="208"/>
      <c r="Q233" s="208"/>
      <c r="R233" s="208"/>
      <c r="S233" s="208"/>
      <c r="T233" s="209"/>
      <c r="AT233" s="210" t="s">
        <v>210</v>
      </c>
      <c r="AU233" s="210" t="s">
        <v>86</v>
      </c>
      <c r="AV233" s="13" t="s">
        <v>84</v>
      </c>
      <c r="AW233" s="13" t="s">
        <v>37</v>
      </c>
      <c r="AX233" s="13" t="s">
        <v>77</v>
      </c>
      <c r="AY233" s="210" t="s">
        <v>197</v>
      </c>
    </row>
    <row r="234" spans="1:65" s="13" customFormat="1" ht="22.5">
      <c r="B234" s="201"/>
      <c r="C234" s="202"/>
      <c r="D234" s="194" t="s">
        <v>210</v>
      </c>
      <c r="E234" s="203" t="s">
        <v>19</v>
      </c>
      <c r="F234" s="204" t="s">
        <v>1864</v>
      </c>
      <c r="G234" s="202"/>
      <c r="H234" s="203" t="s">
        <v>19</v>
      </c>
      <c r="I234" s="205"/>
      <c r="J234" s="202"/>
      <c r="K234" s="202"/>
      <c r="L234" s="206"/>
      <c r="M234" s="207"/>
      <c r="N234" s="208"/>
      <c r="O234" s="208"/>
      <c r="P234" s="208"/>
      <c r="Q234" s="208"/>
      <c r="R234" s="208"/>
      <c r="S234" s="208"/>
      <c r="T234" s="209"/>
      <c r="AT234" s="210" t="s">
        <v>210</v>
      </c>
      <c r="AU234" s="210" t="s">
        <v>86</v>
      </c>
      <c r="AV234" s="13" t="s">
        <v>84</v>
      </c>
      <c r="AW234" s="13" t="s">
        <v>37</v>
      </c>
      <c r="AX234" s="13" t="s">
        <v>77</v>
      </c>
      <c r="AY234" s="210" t="s">
        <v>197</v>
      </c>
    </row>
    <row r="235" spans="1:65" s="13" customFormat="1" ht="22.5">
      <c r="B235" s="201"/>
      <c r="C235" s="202"/>
      <c r="D235" s="194" t="s">
        <v>210</v>
      </c>
      <c r="E235" s="203" t="s">
        <v>19</v>
      </c>
      <c r="F235" s="204" t="s">
        <v>1943</v>
      </c>
      <c r="G235" s="202"/>
      <c r="H235" s="203" t="s">
        <v>19</v>
      </c>
      <c r="I235" s="205"/>
      <c r="J235" s="202"/>
      <c r="K235" s="202"/>
      <c r="L235" s="206"/>
      <c r="M235" s="207"/>
      <c r="N235" s="208"/>
      <c r="O235" s="208"/>
      <c r="P235" s="208"/>
      <c r="Q235" s="208"/>
      <c r="R235" s="208"/>
      <c r="S235" s="208"/>
      <c r="T235" s="209"/>
      <c r="AT235" s="210" t="s">
        <v>210</v>
      </c>
      <c r="AU235" s="210" t="s">
        <v>86</v>
      </c>
      <c r="AV235" s="13" t="s">
        <v>84</v>
      </c>
      <c r="AW235" s="13" t="s">
        <v>37</v>
      </c>
      <c r="AX235" s="13" t="s">
        <v>77</v>
      </c>
      <c r="AY235" s="210" t="s">
        <v>197</v>
      </c>
    </row>
    <row r="236" spans="1:65" s="14" customFormat="1" ht="11.25">
      <c r="B236" s="211"/>
      <c r="C236" s="212"/>
      <c r="D236" s="194" t="s">
        <v>210</v>
      </c>
      <c r="E236" s="213" t="s">
        <v>19</v>
      </c>
      <c r="F236" s="214" t="s">
        <v>86</v>
      </c>
      <c r="G236" s="212"/>
      <c r="H236" s="215">
        <v>2</v>
      </c>
      <c r="I236" s="216"/>
      <c r="J236" s="212"/>
      <c r="K236" s="212"/>
      <c r="L236" s="217"/>
      <c r="M236" s="218"/>
      <c r="N236" s="219"/>
      <c r="O236" s="219"/>
      <c r="P236" s="219"/>
      <c r="Q236" s="219"/>
      <c r="R236" s="219"/>
      <c r="S236" s="219"/>
      <c r="T236" s="220"/>
      <c r="AT236" s="221" t="s">
        <v>210</v>
      </c>
      <c r="AU236" s="221" t="s">
        <v>86</v>
      </c>
      <c r="AV236" s="14" t="s">
        <v>86</v>
      </c>
      <c r="AW236" s="14" t="s">
        <v>37</v>
      </c>
      <c r="AX236" s="14" t="s">
        <v>84</v>
      </c>
      <c r="AY236" s="221" t="s">
        <v>197</v>
      </c>
    </row>
    <row r="237" spans="1:65" s="2" customFormat="1" ht="24.2" customHeight="1">
      <c r="A237" s="37"/>
      <c r="B237" s="38"/>
      <c r="C237" s="181" t="s">
        <v>362</v>
      </c>
      <c r="D237" s="181" t="s">
        <v>199</v>
      </c>
      <c r="E237" s="182" t="s">
        <v>887</v>
      </c>
      <c r="F237" s="183" t="s">
        <v>888</v>
      </c>
      <c r="G237" s="184" t="s">
        <v>323</v>
      </c>
      <c r="H237" s="185">
        <v>2.915</v>
      </c>
      <c r="I237" s="186"/>
      <c r="J237" s="187">
        <f>ROUND(I237*H237,2)</f>
        <v>0</v>
      </c>
      <c r="K237" s="183" t="s">
        <v>469</v>
      </c>
      <c r="L237" s="42"/>
      <c r="M237" s="188" t="s">
        <v>19</v>
      </c>
      <c r="N237" s="189" t="s">
        <v>48</v>
      </c>
      <c r="O237" s="67"/>
      <c r="P237" s="190">
        <f>O237*H237</f>
        <v>0</v>
      </c>
      <c r="Q237" s="190">
        <v>0</v>
      </c>
      <c r="R237" s="190">
        <f>Q237*H237</f>
        <v>0</v>
      </c>
      <c r="S237" s="190">
        <v>0</v>
      </c>
      <c r="T237" s="191">
        <f>S237*H237</f>
        <v>0</v>
      </c>
      <c r="U237" s="37"/>
      <c r="V237" s="37"/>
      <c r="W237" s="37"/>
      <c r="X237" s="37"/>
      <c r="Y237" s="37"/>
      <c r="Z237" s="37"/>
      <c r="AA237" s="37"/>
      <c r="AB237" s="37"/>
      <c r="AC237" s="37"/>
      <c r="AD237" s="37"/>
      <c r="AE237" s="37"/>
      <c r="AR237" s="192" t="s">
        <v>204</v>
      </c>
      <c r="AT237" s="192" t="s">
        <v>199</v>
      </c>
      <c r="AU237" s="192" t="s">
        <v>86</v>
      </c>
      <c r="AY237" s="20" t="s">
        <v>197</v>
      </c>
      <c r="BE237" s="193">
        <f>IF(N237="základní",J237,0)</f>
        <v>0</v>
      </c>
      <c r="BF237" s="193">
        <f>IF(N237="snížená",J237,0)</f>
        <v>0</v>
      </c>
      <c r="BG237" s="193">
        <f>IF(N237="zákl. přenesená",J237,0)</f>
        <v>0</v>
      </c>
      <c r="BH237" s="193">
        <f>IF(N237="sníž. přenesená",J237,0)</f>
        <v>0</v>
      </c>
      <c r="BI237" s="193">
        <f>IF(N237="nulová",J237,0)</f>
        <v>0</v>
      </c>
      <c r="BJ237" s="20" t="s">
        <v>84</v>
      </c>
      <c r="BK237" s="193">
        <f>ROUND(I237*H237,2)</f>
        <v>0</v>
      </c>
      <c r="BL237" s="20" t="s">
        <v>204</v>
      </c>
      <c r="BM237" s="192" t="s">
        <v>1944</v>
      </c>
    </row>
    <row r="238" spans="1:65" s="2" customFormat="1" ht="19.5">
      <c r="A238" s="37"/>
      <c r="B238" s="38"/>
      <c r="C238" s="39"/>
      <c r="D238" s="194" t="s">
        <v>206</v>
      </c>
      <c r="E238" s="39"/>
      <c r="F238" s="195" t="s">
        <v>888</v>
      </c>
      <c r="G238" s="39"/>
      <c r="H238" s="39"/>
      <c r="I238" s="196"/>
      <c r="J238" s="39"/>
      <c r="K238" s="39"/>
      <c r="L238" s="42"/>
      <c r="M238" s="197"/>
      <c r="N238" s="198"/>
      <c r="O238" s="67"/>
      <c r="P238" s="67"/>
      <c r="Q238" s="67"/>
      <c r="R238" s="67"/>
      <c r="S238" s="67"/>
      <c r="T238" s="68"/>
      <c r="U238" s="37"/>
      <c r="V238" s="37"/>
      <c r="W238" s="37"/>
      <c r="X238" s="37"/>
      <c r="Y238" s="37"/>
      <c r="Z238" s="37"/>
      <c r="AA238" s="37"/>
      <c r="AB238" s="37"/>
      <c r="AC238" s="37"/>
      <c r="AD238" s="37"/>
      <c r="AE238" s="37"/>
      <c r="AT238" s="20" t="s">
        <v>206</v>
      </c>
      <c r="AU238" s="20" t="s">
        <v>86</v>
      </c>
    </row>
    <row r="239" spans="1:65" s="13" customFormat="1" ht="33.75">
      <c r="B239" s="201"/>
      <c r="C239" s="202"/>
      <c r="D239" s="194" t="s">
        <v>210</v>
      </c>
      <c r="E239" s="203" t="s">
        <v>19</v>
      </c>
      <c r="F239" s="204" t="s">
        <v>1945</v>
      </c>
      <c r="G239" s="202"/>
      <c r="H239" s="203" t="s">
        <v>19</v>
      </c>
      <c r="I239" s="205"/>
      <c r="J239" s="202"/>
      <c r="K239" s="202"/>
      <c r="L239" s="206"/>
      <c r="M239" s="207"/>
      <c r="N239" s="208"/>
      <c r="O239" s="208"/>
      <c r="P239" s="208"/>
      <c r="Q239" s="208"/>
      <c r="R239" s="208"/>
      <c r="S239" s="208"/>
      <c r="T239" s="209"/>
      <c r="AT239" s="210" t="s">
        <v>210</v>
      </c>
      <c r="AU239" s="210" t="s">
        <v>86</v>
      </c>
      <c r="AV239" s="13" t="s">
        <v>84</v>
      </c>
      <c r="AW239" s="13" t="s">
        <v>37</v>
      </c>
      <c r="AX239" s="13" t="s">
        <v>77</v>
      </c>
      <c r="AY239" s="210" t="s">
        <v>197</v>
      </c>
    </row>
    <row r="240" spans="1:65" s="13" customFormat="1" ht="11.25">
      <c r="B240" s="201"/>
      <c r="C240" s="202"/>
      <c r="D240" s="194" t="s">
        <v>210</v>
      </c>
      <c r="E240" s="203" t="s">
        <v>19</v>
      </c>
      <c r="F240" s="204" t="s">
        <v>1946</v>
      </c>
      <c r="G240" s="202"/>
      <c r="H240" s="203" t="s">
        <v>19</v>
      </c>
      <c r="I240" s="205"/>
      <c r="J240" s="202"/>
      <c r="K240" s="202"/>
      <c r="L240" s="206"/>
      <c r="M240" s="207"/>
      <c r="N240" s="208"/>
      <c r="O240" s="208"/>
      <c r="P240" s="208"/>
      <c r="Q240" s="208"/>
      <c r="R240" s="208"/>
      <c r="S240" s="208"/>
      <c r="T240" s="209"/>
      <c r="AT240" s="210" t="s">
        <v>210</v>
      </c>
      <c r="AU240" s="210" t="s">
        <v>86</v>
      </c>
      <c r="AV240" s="13" t="s">
        <v>84</v>
      </c>
      <c r="AW240" s="13" t="s">
        <v>37</v>
      </c>
      <c r="AX240" s="13" t="s">
        <v>77</v>
      </c>
      <c r="AY240" s="210" t="s">
        <v>197</v>
      </c>
    </row>
    <row r="241" spans="2:51" s="13" customFormat="1" ht="22.5">
      <c r="B241" s="201"/>
      <c r="C241" s="202"/>
      <c r="D241" s="194" t="s">
        <v>210</v>
      </c>
      <c r="E241" s="203" t="s">
        <v>19</v>
      </c>
      <c r="F241" s="204" t="s">
        <v>1947</v>
      </c>
      <c r="G241" s="202"/>
      <c r="H241" s="203" t="s">
        <v>19</v>
      </c>
      <c r="I241" s="205"/>
      <c r="J241" s="202"/>
      <c r="K241" s="202"/>
      <c r="L241" s="206"/>
      <c r="M241" s="207"/>
      <c r="N241" s="208"/>
      <c r="O241" s="208"/>
      <c r="P241" s="208"/>
      <c r="Q241" s="208"/>
      <c r="R241" s="208"/>
      <c r="S241" s="208"/>
      <c r="T241" s="209"/>
      <c r="AT241" s="210" t="s">
        <v>210</v>
      </c>
      <c r="AU241" s="210" t="s">
        <v>86</v>
      </c>
      <c r="AV241" s="13" t="s">
        <v>84</v>
      </c>
      <c r="AW241" s="13" t="s">
        <v>37</v>
      </c>
      <c r="AX241" s="13" t="s">
        <v>77</v>
      </c>
      <c r="AY241" s="210" t="s">
        <v>197</v>
      </c>
    </row>
    <row r="242" spans="2:51" s="13" customFormat="1" ht="11.25">
      <c r="B242" s="201"/>
      <c r="C242" s="202"/>
      <c r="D242" s="194" t="s">
        <v>210</v>
      </c>
      <c r="E242" s="203" t="s">
        <v>19</v>
      </c>
      <c r="F242" s="204" t="s">
        <v>1948</v>
      </c>
      <c r="G242" s="202"/>
      <c r="H242" s="203" t="s">
        <v>19</v>
      </c>
      <c r="I242" s="205"/>
      <c r="J242" s="202"/>
      <c r="K242" s="202"/>
      <c r="L242" s="206"/>
      <c r="M242" s="207"/>
      <c r="N242" s="208"/>
      <c r="O242" s="208"/>
      <c r="P242" s="208"/>
      <c r="Q242" s="208"/>
      <c r="R242" s="208"/>
      <c r="S242" s="208"/>
      <c r="T242" s="209"/>
      <c r="AT242" s="210" t="s">
        <v>210</v>
      </c>
      <c r="AU242" s="210" t="s">
        <v>86</v>
      </c>
      <c r="AV242" s="13" t="s">
        <v>84</v>
      </c>
      <c r="AW242" s="13" t="s">
        <v>37</v>
      </c>
      <c r="AX242" s="13" t="s">
        <v>77</v>
      </c>
      <c r="AY242" s="210" t="s">
        <v>197</v>
      </c>
    </row>
    <row r="243" spans="2:51" s="14" customFormat="1" ht="11.25">
      <c r="B243" s="211"/>
      <c r="C243" s="212"/>
      <c r="D243" s="194" t="s">
        <v>210</v>
      </c>
      <c r="E243" s="213" t="s">
        <v>19</v>
      </c>
      <c r="F243" s="214" t="s">
        <v>1988</v>
      </c>
      <c r="G243" s="212"/>
      <c r="H243" s="215">
        <v>0</v>
      </c>
      <c r="I243" s="216"/>
      <c r="J243" s="212"/>
      <c r="K243" s="212"/>
      <c r="L243" s="217"/>
      <c r="M243" s="218"/>
      <c r="N243" s="219"/>
      <c r="O243" s="219"/>
      <c r="P243" s="219"/>
      <c r="Q243" s="219"/>
      <c r="R243" s="219"/>
      <c r="S243" s="219"/>
      <c r="T243" s="220"/>
      <c r="AT243" s="221" t="s">
        <v>210</v>
      </c>
      <c r="AU243" s="221" t="s">
        <v>86</v>
      </c>
      <c r="AV243" s="14" t="s">
        <v>86</v>
      </c>
      <c r="AW243" s="14" t="s">
        <v>37</v>
      </c>
      <c r="AX243" s="14" t="s">
        <v>77</v>
      </c>
      <c r="AY243" s="221" t="s">
        <v>197</v>
      </c>
    </row>
    <row r="244" spans="2:51" s="16" customFormat="1" ht="11.25">
      <c r="B244" s="251"/>
      <c r="C244" s="252"/>
      <c r="D244" s="194" t="s">
        <v>210</v>
      </c>
      <c r="E244" s="253" t="s">
        <v>19</v>
      </c>
      <c r="F244" s="254" t="s">
        <v>661</v>
      </c>
      <c r="G244" s="252"/>
      <c r="H244" s="255">
        <v>0</v>
      </c>
      <c r="I244" s="256"/>
      <c r="J244" s="252"/>
      <c r="K244" s="252"/>
      <c r="L244" s="257"/>
      <c r="M244" s="258"/>
      <c r="N244" s="259"/>
      <c r="O244" s="259"/>
      <c r="P244" s="259"/>
      <c r="Q244" s="259"/>
      <c r="R244" s="259"/>
      <c r="S244" s="259"/>
      <c r="T244" s="260"/>
      <c r="AT244" s="261" t="s">
        <v>210</v>
      </c>
      <c r="AU244" s="261" t="s">
        <v>86</v>
      </c>
      <c r="AV244" s="16" t="s">
        <v>151</v>
      </c>
      <c r="AW244" s="16" t="s">
        <v>37</v>
      </c>
      <c r="AX244" s="16" t="s">
        <v>77</v>
      </c>
      <c r="AY244" s="261" t="s">
        <v>197</v>
      </c>
    </row>
    <row r="245" spans="2:51" s="13" customFormat="1" ht="22.5">
      <c r="B245" s="201"/>
      <c r="C245" s="202"/>
      <c r="D245" s="194" t="s">
        <v>210</v>
      </c>
      <c r="E245" s="203" t="s">
        <v>19</v>
      </c>
      <c r="F245" s="204" t="s">
        <v>1950</v>
      </c>
      <c r="G245" s="202"/>
      <c r="H245" s="203" t="s">
        <v>19</v>
      </c>
      <c r="I245" s="205"/>
      <c r="J245" s="202"/>
      <c r="K245" s="202"/>
      <c r="L245" s="206"/>
      <c r="M245" s="207"/>
      <c r="N245" s="208"/>
      <c r="O245" s="208"/>
      <c r="P245" s="208"/>
      <c r="Q245" s="208"/>
      <c r="R245" s="208"/>
      <c r="S245" s="208"/>
      <c r="T245" s="209"/>
      <c r="AT245" s="210" t="s">
        <v>210</v>
      </c>
      <c r="AU245" s="210" t="s">
        <v>86</v>
      </c>
      <c r="AV245" s="13" t="s">
        <v>84</v>
      </c>
      <c r="AW245" s="13" t="s">
        <v>37</v>
      </c>
      <c r="AX245" s="13" t="s">
        <v>77</v>
      </c>
      <c r="AY245" s="210" t="s">
        <v>197</v>
      </c>
    </row>
    <row r="246" spans="2:51" s="13" customFormat="1" ht="22.5">
      <c r="B246" s="201"/>
      <c r="C246" s="202"/>
      <c r="D246" s="194" t="s">
        <v>210</v>
      </c>
      <c r="E246" s="203" t="s">
        <v>19</v>
      </c>
      <c r="F246" s="204" t="s">
        <v>1951</v>
      </c>
      <c r="G246" s="202"/>
      <c r="H246" s="203" t="s">
        <v>19</v>
      </c>
      <c r="I246" s="205"/>
      <c r="J246" s="202"/>
      <c r="K246" s="202"/>
      <c r="L246" s="206"/>
      <c r="M246" s="207"/>
      <c r="N246" s="208"/>
      <c r="O246" s="208"/>
      <c r="P246" s="208"/>
      <c r="Q246" s="208"/>
      <c r="R246" s="208"/>
      <c r="S246" s="208"/>
      <c r="T246" s="209"/>
      <c r="AT246" s="210" t="s">
        <v>210</v>
      </c>
      <c r="AU246" s="210" t="s">
        <v>86</v>
      </c>
      <c r="AV246" s="13" t="s">
        <v>84</v>
      </c>
      <c r="AW246" s="13" t="s">
        <v>37</v>
      </c>
      <c r="AX246" s="13" t="s">
        <v>77</v>
      </c>
      <c r="AY246" s="210" t="s">
        <v>197</v>
      </c>
    </row>
    <row r="247" spans="2:51" s="14" customFormat="1" ht="11.25">
      <c r="B247" s="211"/>
      <c r="C247" s="212"/>
      <c r="D247" s="194" t="s">
        <v>210</v>
      </c>
      <c r="E247" s="213" t="s">
        <v>19</v>
      </c>
      <c r="F247" s="214" t="s">
        <v>1952</v>
      </c>
      <c r="G247" s="212"/>
      <c r="H247" s="215">
        <v>1.099</v>
      </c>
      <c r="I247" s="216"/>
      <c r="J247" s="212"/>
      <c r="K247" s="212"/>
      <c r="L247" s="217"/>
      <c r="M247" s="218"/>
      <c r="N247" s="219"/>
      <c r="O247" s="219"/>
      <c r="P247" s="219"/>
      <c r="Q247" s="219"/>
      <c r="R247" s="219"/>
      <c r="S247" s="219"/>
      <c r="T247" s="220"/>
      <c r="AT247" s="221" t="s">
        <v>210</v>
      </c>
      <c r="AU247" s="221" t="s">
        <v>86</v>
      </c>
      <c r="AV247" s="14" t="s">
        <v>86</v>
      </c>
      <c r="AW247" s="14" t="s">
        <v>37</v>
      </c>
      <c r="AX247" s="14" t="s">
        <v>77</v>
      </c>
      <c r="AY247" s="221" t="s">
        <v>197</v>
      </c>
    </row>
    <row r="248" spans="2:51" s="13" customFormat="1" ht="22.5">
      <c r="B248" s="201"/>
      <c r="C248" s="202"/>
      <c r="D248" s="194" t="s">
        <v>210</v>
      </c>
      <c r="E248" s="203" t="s">
        <v>19</v>
      </c>
      <c r="F248" s="204" t="s">
        <v>1953</v>
      </c>
      <c r="G248" s="202"/>
      <c r="H248" s="203" t="s">
        <v>19</v>
      </c>
      <c r="I248" s="205"/>
      <c r="J248" s="202"/>
      <c r="K248" s="202"/>
      <c r="L248" s="206"/>
      <c r="M248" s="207"/>
      <c r="N248" s="208"/>
      <c r="O248" s="208"/>
      <c r="P248" s="208"/>
      <c r="Q248" s="208"/>
      <c r="R248" s="208"/>
      <c r="S248" s="208"/>
      <c r="T248" s="209"/>
      <c r="AT248" s="210" t="s">
        <v>210</v>
      </c>
      <c r="AU248" s="210" t="s">
        <v>86</v>
      </c>
      <c r="AV248" s="13" t="s">
        <v>84</v>
      </c>
      <c r="AW248" s="13" t="s">
        <v>37</v>
      </c>
      <c r="AX248" s="13" t="s">
        <v>77</v>
      </c>
      <c r="AY248" s="210" t="s">
        <v>197</v>
      </c>
    </row>
    <row r="249" spans="2:51" s="14" customFormat="1" ht="11.25">
      <c r="B249" s="211"/>
      <c r="C249" s="212"/>
      <c r="D249" s="194" t="s">
        <v>210</v>
      </c>
      <c r="E249" s="213" t="s">
        <v>19</v>
      </c>
      <c r="F249" s="214" t="s">
        <v>1954</v>
      </c>
      <c r="G249" s="212"/>
      <c r="H249" s="215">
        <v>0.188</v>
      </c>
      <c r="I249" s="216"/>
      <c r="J249" s="212"/>
      <c r="K249" s="212"/>
      <c r="L249" s="217"/>
      <c r="M249" s="218"/>
      <c r="N249" s="219"/>
      <c r="O249" s="219"/>
      <c r="P249" s="219"/>
      <c r="Q249" s="219"/>
      <c r="R249" s="219"/>
      <c r="S249" s="219"/>
      <c r="T249" s="220"/>
      <c r="AT249" s="221" t="s">
        <v>210</v>
      </c>
      <c r="AU249" s="221" t="s">
        <v>86</v>
      </c>
      <c r="AV249" s="14" t="s">
        <v>86</v>
      </c>
      <c r="AW249" s="14" t="s">
        <v>37</v>
      </c>
      <c r="AX249" s="14" t="s">
        <v>77</v>
      </c>
      <c r="AY249" s="221" t="s">
        <v>197</v>
      </c>
    </row>
    <row r="250" spans="2:51" s="13" customFormat="1" ht="22.5">
      <c r="B250" s="201"/>
      <c r="C250" s="202"/>
      <c r="D250" s="194" t="s">
        <v>210</v>
      </c>
      <c r="E250" s="203" t="s">
        <v>19</v>
      </c>
      <c r="F250" s="204" t="s">
        <v>1955</v>
      </c>
      <c r="G250" s="202"/>
      <c r="H250" s="203" t="s">
        <v>19</v>
      </c>
      <c r="I250" s="205"/>
      <c r="J250" s="202"/>
      <c r="K250" s="202"/>
      <c r="L250" s="206"/>
      <c r="M250" s="207"/>
      <c r="N250" s="208"/>
      <c r="O250" s="208"/>
      <c r="P250" s="208"/>
      <c r="Q250" s="208"/>
      <c r="R250" s="208"/>
      <c r="S250" s="208"/>
      <c r="T250" s="209"/>
      <c r="AT250" s="210" t="s">
        <v>210</v>
      </c>
      <c r="AU250" s="210" t="s">
        <v>86</v>
      </c>
      <c r="AV250" s="13" t="s">
        <v>84</v>
      </c>
      <c r="AW250" s="13" t="s">
        <v>37</v>
      </c>
      <c r="AX250" s="13" t="s">
        <v>77</v>
      </c>
      <c r="AY250" s="210" t="s">
        <v>197</v>
      </c>
    </row>
    <row r="251" spans="2:51" s="14" customFormat="1" ht="11.25">
      <c r="B251" s="211"/>
      <c r="C251" s="212"/>
      <c r="D251" s="194" t="s">
        <v>210</v>
      </c>
      <c r="E251" s="213" t="s">
        <v>19</v>
      </c>
      <c r="F251" s="214" t="s">
        <v>1954</v>
      </c>
      <c r="G251" s="212"/>
      <c r="H251" s="215">
        <v>0.188</v>
      </c>
      <c r="I251" s="216"/>
      <c r="J251" s="212"/>
      <c r="K251" s="212"/>
      <c r="L251" s="217"/>
      <c r="M251" s="218"/>
      <c r="N251" s="219"/>
      <c r="O251" s="219"/>
      <c r="P251" s="219"/>
      <c r="Q251" s="219"/>
      <c r="R251" s="219"/>
      <c r="S251" s="219"/>
      <c r="T251" s="220"/>
      <c r="AT251" s="221" t="s">
        <v>210</v>
      </c>
      <c r="AU251" s="221" t="s">
        <v>86</v>
      </c>
      <c r="AV251" s="14" t="s">
        <v>86</v>
      </c>
      <c r="AW251" s="14" t="s">
        <v>37</v>
      </c>
      <c r="AX251" s="14" t="s">
        <v>77</v>
      </c>
      <c r="AY251" s="221" t="s">
        <v>197</v>
      </c>
    </row>
    <row r="252" spans="2:51" s="13" customFormat="1" ht="11.25">
      <c r="B252" s="201"/>
      <c r="C252" s="202"/>
      <c r="D252" s="194" t="s">
        <v>210</v>
      </c>
      <c r="E252" s="203" t="s">
        <v>19</v>
      </c>
      <c r="F252" s="204" t="s">
        <v>1956</v>
      </c>
      <c r="G252" s="202"/>
      <c r="H252" s="203" t="s">
        <v>19</v>
      </c>
      <c r="I252" s="205"/>
      <c r="J252" s="202"/>
      <c r="K252" s="202"/>
      <c r="L252" s="206"/>
      <c r="M252" s="207"/>
      <c r="N252" s="208"/>
      <c r="O252" s="208"/>
      <c r="P252" s="208"/>
      <c r="Q252" s="208"/>
      <c r="R252" s="208"/>
      <c r="S252" s="208"/>
      <c r="T252" s="209"/>
      <c r="AT252" s="210" t="s">
        <v>210</v>
      </c>
      <c r="AU252" s="210" t="s">
        <v>86</v>
      </c>
      <c r="AV252" s="13" t="s">
        <v>84</v>
      </c>
      <c r="AW252" s="13" t="s">
        <v>37</v>
      </c>
      <c r="AX252" s="13" t="s">
        <v>77</v>
      </c>
      <c r="AY252" s="210" t="s">
        <v>197</v>
      </c>
    </row>
    <row r="253" spans="2:51" s="14" customFormat="1" ht="11.25">
      <c r="B253" s="211"/>
      <c r="C253" s="212"/>
      <c r="D253" s="194" t="s">
        <v>210</v>
      </c>
      <c r="E253" s="213" t="s">
        <v>19</v>
      </c>
      <c r="F253" s="214" t="s">
        <v>1957</v>
      </c>
      <c r="G253" s="212"/>
      <c r="H253" s="215">
        <v>2.8000000000000001E-2</v>
      </c>
      <c r="I253" s="216"/>
      <c r="J253" s="212"/>
      <c r="K253" s="212"/>
      <c r="L253" s="217"/>
      <c r="M253" s="218"/>
      <c r="N253" s="219"/>
      <c r="O253" s="219"/>
      <c r="P253" s="219"/>
      <c r="Q253" s="219"/>
      <c r="R253" s="219"/>
      <c r="S253" s="219"/>
      <c r="T253" s="220"/>
      <c r="AT253" s="221" t="s">
        <v>210</v>
      </c>
      <c r="AU253" s="221" t="s">
        <v>86</v>
      </c>
      <c r="AV253" s="14" t="s">
        <v>86</v>
      </c>
      <c r="AW253" s="14" t="s">
        <v>37</v>
      </c>
      <c r="AX253" s="14" t="s">
        <v>77</v>
      </c>
      <c r="AY253" s="221" t="s">
        <v>197</v>
      </c>
    </row>
    <row r="254" spans="2:51" s="16" customFormat="1" ht="11.25">
      <c r="B254" s="251"/>
      <c r="C254" s="252"/>
      <c r="D254" s="194" t="s">
        <v>210</v>
      </c>
      <c r="E254" s="253" t="s">
        <v>19</v>
      </c>
      <c r="F254" s="254" t="s">
        <v>661</v>
      </c>
      <c r="G254" s="252"/>
      <c r="H254" s="255">
        <v>1.5029999999999999</v>
      </c>
      <c r="I254" s="256"/>
      <c r="J254" s="252"/>
      <c r="K254" s="252"/>
      <c r="L254" s="257"/>
      <c r="M254" s="258"/>
      <c r="N254" s="259"/>
      <c r="O254" s="259"/>
      <c r="P254" s="259"/>
      <c r="Q254" s="259"/>
      <c r="R254" s="259"/>
      <c r="S254" s="259"/>
      <c r="T254" s="260"/>
      <c r="AT254" s="261" t="s">
        <v>210</v>
      </c>
      <c r="AU254" s="261" t="s">
        <v>86</v>
      </c>
      <c r="AV254" s="16" t="s">
        <v>151</v>
      </c>
      <c r="AW254" s="16" t="s">
        <v>37</v>
      </c>
      <c r="AX254" s="16" t="s">
        <v>77</v>
      </c>
      <c r="AY254" s="261" t="s">
        <v>197</v>
      </c>
    </row>
    <row r="255" spans="2:51" s="13" customFormat="1" ht="22.5">
      <c r="B255" s="201"/>
      <c r="C255" s="202"/>
      <c r="D255" s="194" t="s">
        <v>210</v>
      </c>
      <c r="E255" s="203" t="s">
        <v>19</v>
      </c>
      <c r="F255" s="204" t="s">
        <v>1958</v>
      </c>
      <c r="G255" s="202"/>
      <c r="H255" s="203" t="s">
        <v>19</v>
      </c>
      <c r="I255" s="205"/>
      <c r="J255" s="202"/>
      <c r="K255" s="202"/>
      <c r="L255" s="206"/>
      <c r="M255" s="207"/>
      <c r="N255" s="208"/>
      <c r="O255" s="208"/>
      <c r="P255" s="208"/>
      <c r="Q255" s="208"/>
      <c r="R255" s="208"/>
      <c r="S255" s="208"/>
      <c r="T255" s="209"/>
      <c r="AT255" s="210" t="s">
        <v>210</v>
      </c>
      <c r="AU255" s="210" t="s">
        <v>86</v>
      </c>
      <c r="AV255" s="13" t="s">
        <v>84</v>
      </c>
      <c r="AW255" s="13" t="s">
        <v>37</v>
      </c>
      <c r="AX255" s="13" t="s">
        <v>77</v>
      </c>
      <c r="AY255" s="210" t="s">
        <v>197</v>
      </c>
    </row>
    <row r="256" spans="2:51" s="14" customFormat="1" ht="11.25">
      <c r="B256" s="211"/>
      <c r="C256" s="212"/>
      <c r="D256" s="194" t="s">
        <v>210</v>
      </c>
      <c r="E256" s="213" t="s">
        <v>19</v>
      </c>
      <c r="F256" s="214" t="s">
        <v>1959</v>
      </c>
      <c r="G256" s="212"/>
      <c r="H256" s="215">
        <v>6.3E-2</v>
      </c>
      <c r="I256" s="216"/>
      <c r="J256" s="212"/>
      <c r="K256" s="212"/>
      <c r="L256" s="217"/>
      <c r="M256" s="218"/>
      <c r="N256" s="219"/>
      <c r="O256" s="219"/>
      <c r="P256" s="219"/>
      <c r="Q256" s="219"/>
      <c r="R256" s="219"/>
      <c r="S256" s="219"/>
      <c r="T256" s="220"/>
      <c r="AT256" s="221" t="s">
        <v>210</v>
      </c>
      <c r="AU256" s="221" t="s">
        <v>86</v>
      </c>
      <c r="AV256" s="14" t="s">
        <v>86</v>
      </c>
      <c r="AW256" s="14" t="s">
        <v>37</v>
      </c>
      <c r="AX256" s="14" t="s">
        <v>77</v>
      </c>
      <c r="AY256" s="221" t="s">
        <v>197</v>
      </c>
    </row>
    <row r="257" spans="1:65" s="16" customFormat="1" ht="11.25">
      <c r="B257" s="251"/>
      <c r="C257" s="252"/>
      <c r="D257" s="194" t="s">
        <v>210</v>
      </c>
      <c r="E257" s="253" t="s">
        <v>19</v>
      </c>
      <c r="F257" s="254" t="s">
        <v>661</v>
      </c>
      <c r="G257" s="252"/>
      <c r="H257" s="255">
        <v>6.3E-2</v>
      </c>
      <c r="I257" s="256"/>
      <c r="J257" s="252"/>
      <c r="K257" s="252"/>
      <c r="L257" s="257"/>
      <c r="M257" s="258"/>
      <c r="N257" s="259"/>
      <c r="O257" s="259"/>
      <c r="P257" s="259"/>
      <c r="Q257" s="259"/>
      <c r="R257" s="259"/>
      <c r="S257" s="259"/>
      <c r="T257" s="260"/>
      <c r="AT257" s="261" t="s">
        <v>210</v>
      </c>
      <c r="AU257" s="261" t="s">
        <v>86</v>
      </c>
      <c r="AV257" s="16" t="s">
        <v>151</v>
      </c>
      <c r="AW257" s="16" t="s">
        <v>37</v>
      </c>
      <c r="AX257" s="16" t="s">
        <v>77</v>
      </c>
      <c r="AY257" s="261" t="s">
        <v>197</v>
      </c>
    </row>
    <row r="258" spans="1:65" s="13" customFormat="1" ht="11.25">
      <c r="B258" s="201"/>
      <c r="C258" s="202"/>
      <c r="D258" s="194" t="s">
        <v>210</v>
      </c>
      <c r="E258" s="203" t="s">
        <v>19</v>
      </c>
      <c r="F258" s="204" t="s">
        <v>1960</v>
      </c>
      <c r="G258" s="202"/>
      <c r="H258" s="203" t="s">
        <v>19</v>
      </c>
      <c r="I258" s="205"/>
      <c r="J258" s="202"/>
      <c r="K258" s="202"/>
      <c r="L258" s="206"/>
      <c r="M258" s="207"/>
      <c r="N258" s="208"/>
      <c r="O258" s="208"/>
      <c r="P258" s="208"/>
      <c r="Q258" s="208"/>
      <c r="R258" s="208"/>
      <c r="S258" s="208"/>
      <c r="T258" s="209"/>
      <c r="AT258" s="210" t="s">
        <v>210</v>
      </c>
      <c r="AU258" s="210" t="s">
        <v>86</v>
      </c>
      <c r="AV258" s="13" t="s">
        <v>84</v>
      </c>
      <c r="AW258" s="13" t="s">
        <v>37</v>
      </c>
      <c r="AX258" s="13" t="s">
        <v>77</v>
      </c>
      <c r="AY258" s="210" t="s">
        <v>197</v>
      </c>
    </row>
    <row r="259" spans="1:65" s="13" customFormat="1" ht="22.5">
      <c r="B259" s="201"/>
      <c r="C259" s="202"/>
      <c r="D259" s="194" t="s">
        <v>210</v>
      </c>
      <c r="E259" s="203" t="s">
        <v>19</v>
      </c>
      <c r="F259" s="204" t="s">
        <v>1961</v>
      </c>
      <c r="G259" s="202"/>
      <c r="H259" s="203" t="s">
        <v>19</v>
      </c>
      <c r="I259" s="205"/>
      <c r="J259" s="202"/>
      <c r="K259" s="202"/>
      <c r="L259" s="206"/>
      <c r="M259" s="207"/>
      <c r="N259" s="208"/>
      <c r="O259" s="208"/>
      <c r="P259" s="208"/>
      <c r="Q259" s="208"/>
      <c r="R259" s="208"/>
      <c r="S259" s="208"/>
      <c r="T259" s="209"/>
      <c r="AT259" s="210" t="s">
        <v>210</v>
      </c>
      <c r="AU259" s="210" t="s">
        <v>86</v>
      </c>
      <c r="AV259" s="13" t="s">
        <v>84</v>
      </c>
      <c r="AW259" s="13" t="s">
        <v>37</v>
      </c>
      <c r="AX259" s="13" t="s">
        <v>77</v>
      </c>
      <c r="AY259" s="210" t="s">
        <v>197</v>
      </c>
    </row>
    <row r="260" spans="1:65" s="14" customFormat="1" ht="11.25">
      <c r="B260" s="211"/>
      <c r="C260" s="212"/>
      <c r="D260" s="194" t="s">
        <v>210</v>
      </c>
      <c r="E260" s="213" t="s">
        <v>19</v>
      </c>
      <c r="F260" s="214" t="s">
        <v>1962</v>
      </c>
      <c r="G260" s="212"/>
      <c r="H260" s="215">
        <v>1.349</v>
      </c>
      <c r="I260" s="216"/>
      <c r="J260" s="212"/>
      <c r="K260" s="212"/>
      <c r="L260" s="217"/>
      <c r="M260" s="218"/>
      <c r="N260" s="219"/>
      <c r="O260" s="219"/>
      <c r="P260" s="219"/>
      <c r="Q260" s="219"/>
      <c r="R260" s="219"/>
      <c r="S260" s="219"/>
      <c r="T260" s="220"/>
      <c r="AT260" s="221" t="s">
        <v>210</v>
      </c>
      <c r="AU260" s="221" t="s">
        <v>86</v>
      </c>
      <c r="AV260" s="14" t="s">
        <v>86</v>
      </c>
      <c r="AW260" s="14" t="s">
        <v>37</v>
      </c>
      <c r="AX260" s="14" t="s">
        <v>77</v>
      </c>
      <c r="AY260" s="221" t="s">
        <v>197</v>
      </c>
    </row>
    <row r="261" spans="1:65" s="15" customFormat="1" ht="11.25">
      <c r="B261" s="223"/>
      <c r="C261" s="224"/>
      <c r="D261" s="194" t="s">
        <v>210</v>
      </c>
      <c r="E261" s="225" t="s">
        <v>19</v>
      </c>
      <c r="F261" s="226" t="s">
        <v>295</v>
      </c>
      <c r="G261" s="224"/>
      <c r="H261" s="227">
        <v>2.915</v>
      </c>
      <c r="I261" s="228"/>
      <c r="J261" s="224"/>
      <c r="K261" s="224"/>
      <c r="L261" s="229"/>
      <c r="M261" s="230"/>
      <c r="N261" s="231"/>
      <c r="O261" s="231"/>
      <c r="P261" s="231"/>
      <c r="Q261" s="231"/>
      <c r="R261" s="231"/>
      <c r="S261" s="231"/>
      <c r="T261" s="232"/>
      <c r="AT261" s="233" t="s">
        <v>210</v>
      </c>
      <c r="AU261" s="233" t="s">
        <v>86</v>
      </c>
      <c r="AV261" s="15" t="s">
        <v>204</v>
      </c>
      <c r="AW261" s="15" t="s">
        <v>37</v>
      </c>
      <c r="AX261" s="15" t="s">
        <v>84</v>
      </c>
      <c r="AY261" s="233" t="s">
        <v>197</v>
      </c>
    </row>
    <row r="262" spans="1:65" s="12" customFormat="1" ht="22.9" customHeight="1">
      <c r="B262" s="165"/>
      <c r="C262" s="166"/>
      <c r="D262" s="167" t="s">
        <v>76</v>
      </c>
      <c r="E262" s="179" t="s">
        <v>1963</v>
      </c>
      <c r="F262" s="179" t="s">
        <v>1964</v>
      </c>
      <c r="G262" s="166"/>
      <c r="H262" s="166"/>
      <c r="I262" s="169"/>
      <c r="J262" s="180">
        <f>BK262</f>
        <v>0</v>
      </c>
      <c r="K262" s="166"/>
      <c r="L262" s="171"/>
      <c r="M262" s="172"/>
      <c r="N262" s="173"/>
      <c r="O262" s="173"/>
      <c r="P262" s="174">
        <f>SUM(P263:P267)</f>
        <v>0</v>
      </c>
      <c r="Q262" s="173"/>
      <c r="R262" s="174">
        <f>SUM(R263:R267)</f>
        <v>0</v>
      </c>
      <c r="S262" s="173"/>
      <c r="T262" s="175">
        <f>SUM(T263:T267)</f>
        <v>0</v>
      </c>
      <c r="AR262" s="176" t="s">
        <v>84</v>
      </c>
      <c r="AT262" s="177" t="s">
        <v>76</v>
      </c>
      <c r="AU262" s="177" t="s">
        <v>84</v>
      </c>
      <c r="AY262" s="176" t="s">
        <v>197</v>
      </c>
      <c r="BK262" s="178">
        <f>SUM(BK263:BK267)</f>
        <v>0</v>
      </c>
    </row>
    <row r="263" spans="1:65" s="2" customFormat="1" ht="24.2" customHeight="1">
      <c r="A263" s="37"/>
      <c r="B263" s="38"/>
      <c r="C263" s="181" t="s">
        <v>7</v>
      </c>
      <c r="D263" s="181" t="s">
        <v>199</v>
      </c>
      <c r="E263" s="182" t="s">
        <v>1965</v>
      </c>
      <c r="F263" s="183" t="s">
        <v>1966</v>
      </c>
      <c r="G263" s="184" t="s">
        <v>884</v>
      </c>
      <c r="H263" s="185">
        <v>4</v>
      </c>
      <c r="I263" s="186"/>
      <c r="J263" s="187">
        <f>ROUND(I263*H263,2)</f>
        <v>0</v>
      </c>
      <c r="K263" s="183" t="s">
        <v>469</v>
      </c>
      <c r="L263" s="42"/>
      <c r="M263" s="188" t="s">
        <v>19</v>
      </c>
      <c r="N263" s="189" t="s">
        <v>48</v>
      </c>
      <c r="O263" s="67"/>
      <c r="P263" s="190">
        <f>O263*H263</f>
        <v>0</v>
      </c>
      <c r="Q263" s="190">
        <v>0</v>
      </c>
      <c r="R263" s="190">
        <f>Q263*H263</f>
        <v>0</v>
      </c>
      <c r="S263" s="190">
        <v>0</v>
      </c>
      <c r="T263" s="191">
        <f>S263*H263</f>
        <v>0</v>
      </c>
      <c r="U263" s="37"/>
      <c r="V263" s="37"/>
      <c r="W263" s="37"/>
      <c r="X263" s="37"/>
      <c r="Y263" s="37"/>
      <c r="Z263" s="37"/>
      <c r="AA263" s="37"/>
      <c r="AB263" s="37"/>
      <c r="AC263" s="37"/>
      <c r="AD263" s="37"/>
      <c r="AE263" s="37"/>
      <c r="AR263" s="192" t="s">
        <v>204</v>
      </c>
      <c r="AT263" s="192" t="s">
        <v>199</v>
      </c>
      <c r="AU263" s="192" t="s">
        <v>86</v>
      </c>
      <c r="AY263" s="20" t="s">
        <v>197</v>
      </c>
      <c r="BE263" s="193">
        <f>IF(N263="základní",J263,0)</f>
        <v>0</v>
      </c>
      <c r="BF263" s="193">
        <f>IF(N263="snížená",J263,0)</f>
        <v>0</v>
      </c>
      <c r="BG263" s="193">
        <f>IF(N263="zákl. přenesená",J263,0)</f>
        <v>0</v>
      </c>
      <c r="BH263" s="193">
        <f>IF(N263="sníž. přenesená",J263,0)</f>
        <v>0</v>
      </c>
      <c r="BI263" s="193">
        <f>IF(N263="nulová",J263,0)</f>
        <v>0</v>
      </c>
      <c r="BJ263" s="20" t="s">
        <v>84</v>
      </c>
      <c r="BK263" s="193">
        <f>ROUND(I263*H263,2)</f>
        <v>0</v>
      </c>
      <c r="BL263" s="20" t="s">
        <v>204</v>
      </c>
      <c r="BM263" s="192" t="s">
        <v>1967</v>
      </c>
    </row>
    <row r="264" spans="1:65" s="2" customFormat="1" ht="19.5">
      <c r="A264" s="37"/>
      <c r="B264" s="38"/>
      <c r="C264" s="39"/>
      <c r="D264" s="194" t="s">
        <v>206</v>
      </c>
      <c r="E264" s="39"/>
      <c r="F264" s="195" t="s">
        <v>1966</v>
      </c>
      <c r="G264" s="39"/>
      <c r="H264" s="39"/>
      <c r="I264" s="196"/>
      <c r="J264" s="39"/>
      <c r="K264" s="39"/>
      <c r="L264" s="42"/>
      <c r="M264" s="197"/>
      <c r="N264" s="198"/>
      <c r="O264" s="67"/>
      <c r="P264" s="67"/>
      <c r="Q264" s="67"/>
      <c r="R264" s="67"/>
      <c r="S264" s="67"/>
      <c r="T264" s="68"/>
      <c r="U264" s="37"/>
      <c r="V264" s="37"/>
      <c r="W264" s="37"/>
      <c r="X264" s="37"/>
      <c r="Y264" s="37"/>
      <c r="Z264" s="37"/>
      <c r="AA264" s="37"/>
      <c r="AB264" s="37"/>
      <c r="AC264" s="37"/>
      <c r="AD264" s="37"/>
      <c r="AE264" s="37"/>
      <c r="AT264" s="20" t="s">
        <v>206</v>
      </c>
      <c r="AU264" s="20" t="s">
        <v>86</v>
      </c>
    </row>
    <row r="265" spans="1:65" s="13" customFormat="1" ht="22.5">
      <c r="B265" s="201"/>
      <c r="C265" s="202"/>
      <c r="D265" s="194" t="s">
        <v>210</v>
      </c>
      <c r="E265" s="203" t="s">
        <v>19</v>
      </c>
      <c r="F265" s="204" t="s">
        <v>1968</v>
      </c>
      <c r="G265" s="202"/>
      <c r="H265" s="203" t="s">
        <v>19</v>
      </c>
      <c r="I265" s="205"/>
      <c r="J265" s="202"/>
      <c r="K265" s="202"/>
      <c r="L265" s="206"/>
      <c r="M265" s="207"/>
      <c r="N265" s="208"/>
      <c r="O265" s="208"/>
      <c r="P265" s="208"/>
      <c r="Q265" s="208"/>
      <c r="R265" s="208"/>
      <c r="S265" s="208"/>
      <c r="T265" s="209"/>
      <c r="AT265" s="210" t="s">
        <v>210</v>
      </c>
      <c r="AU265" s="210" t="s">
        <v>86</v>
      </c>
      <c r="AV265" s="13" t="s">
        <v>84</v>
      </c>
      <c r="AW265" s="13" t="s">
        <v>37</v>
      </c>
      <c r="AX265" s="13" t="s">
        <v>77</v>
      </c>
      <c r="AY265" s="210" t="s">
        <v>197</v>
      </c>
    </row>
    <row r="266" spans="1:65" s="13" customFormat="1" ht="11.25">
      <c r="B266" s="201"/>
      <c r="C266" s="202"/>
      <c r="D266" s="194" t="s">
        <v>210</v>
      </c>
      <c r="E266" s="203" t="s">
        <v>19</v>
      </c>
      <c r="F266" s="204" t="s">
        <v>1770</v>
      </c>
      <c r="G266" s="202"/>
      <c r="H266" s="203" t="s">
        <v>19</v>
      </c>
      <c r="I266" s="205"/>
      <c r="J266" s="202"/>
      <c r="K266" s="202"/>
      <c r="L266" s="206"/>
      <c r="M266" s="207"/>
      <c r="N266" s="208"/>
      <c r="O266" s="208"/>
      <c r="P266" s="208"/>
      <c r="Q266" s="208"/>
      <c r="R266" s="208"/>
      <c r="S266" s="208"/>
      <c r="T266" s="209"/>
      <c r="AT266" s="210" t="s">
        <v>210</v>
      </c>
      <c r="AU266" s="210" t="s">
        <v>86</v>
      </c>
      <c r="AV266" s="13" t="s">
        <v>84</v>
      </c>
      <c r="AW266" s="13" t="s">
        <v>37</v>
      </c>
      <c r="AX266" s="13" t="s">
        <v>77</v>
      </c>
      <c r="AY266" s="210" t="s">
        <v>197</v>
      </c>
    </row>
    <row r="267" spans="1:65" s="14" customFormat="1" ht="11.25">
      <c r="B267" s="211"/>
      <c r="C267" s="212"/>
      <c r="D267" s="194" t="s">
        <v>210</v>
      </c>
      <c r="E267" s="213" t="s">
        <v>19</v>
      </c>
      <c r="F267" s="214" t="s">
        <v>1850</v>
      </c>
      <c r="G267" s="212"/>
      <c r="H267" s="215">
        <v>4</v>
      </c>
      <c r="I267" s="216"/>
      <c r="J267" s="212"/>
      <c r="K267" s="212"/>
      <c r="L267" s="217"/>
      <c r="M267" s="218"/>
      <c r="N267" s="219"/>
      <c r="O267" s="219"/>
      <c r="P267" s="219"/>
      <c r="Q267" s="219"/>
      <c r="R267" s="219"/>
      <c r="S267" s="219"/>
      <c r="T267" s="220"/>
      <c r="AT267" s="221" t="s">
        <v>210</v>
      </c>
      <c r="AU267" s="221" t="s">
        <v>86</v>
      </c>
      <c r="AV267" s="14" t="s">
        <v>86</v>
      </c>
      <c r="AW267" s="14" t="s">
        <v>37</v>
      </c>
      <c r="AX267" s="14" t="s">
        <v>84</v>
      </c>
      <c r="AY267" s="221" t="s">
        <v>197</v>
      </c>
    </row>
    <row r="268" spans="1:65" s="12" customFormat="1" ht="22.9" customHeight="1">
      <c r="B268" s="165"/>
      <c r="C268" s="166"/>
      <c r="D268" s="167" t="s">
        <v>76</v>
      </c>
      <c r="E268" s="179" t="s">
        <v>489</v>
      </c>
      <c r="F268" s="179" t="s">
        <v>490</v>
      </c>
      <c r="G268" s="166"/>
      <c r="H268" s="166"/>
      <c r="I268" s="169"/>
      <c r="J268" s="180">
        <f>BK268</f>
        <v>0</v>
      </c>
      <c r="K268" s="166"/>
      <c r="L268" s="171"/>
      <c r="M268" s="172"/>
      <c r="N268" s="173"/>
      <c r="O268" s="173"/>
      <c r="P268" s="174">
        <f>SUM(P269:P274)</f>
        <v>0</v>
      </c>
      <c r="Q268" s="173"/>
      <c r="R268" s="174">
        <f>SUM(R269:R274)</f>
        <v>0</v>
      </c>
      <c r="S268" s="173"/>
      <c r="T268" s="175">
        <f>SUM(T269:T274)</f>
        <v>0</v>
      </c>
      <c r="AR268" s="176" t="s">
        <v>84</v>
      </c>
      <c r="AT268" s="177" t="s">
        <v>76</v>
      </c>
      <c r="AU268" s="177" t="s">
        <v>84</v>
      </c>
      <c r="AY268" s="176" t="s">
        <v>197</v>
      </c>
      <c r="BK268" s="178">
        <f>SUM(BK269:BK274)</f>
        <v>0</v>
      </c>
    </row>
    <row r="269" spans="1:65" s="2" customFormat="1" ht="24.2" customHeight="1">
      <c r="A269" s="37"/>
      <c r="B269" s="38"/>
      <c r="C269" s="181" t="s">
        <v>373</v>
      </c>
      <c r="D269" s="181" t="s">
        <v>199</v>
      </c>
      <c r="E269" s="182" t="s">
        <v>594</v>
      </c>
      <c r="F269" s="183" t="s">
        <v>595</v>
      </c>
      <c r="G269" s="184" t="s">
        <v>323</v>
      </c>
      <c r="H269" s="185">
        <v>5.0999999999999997E-2</v>
      </c>
      <c r="I269" s="186"/>
      <c r="J269" s="187">
        <f>ROUND(I269*H269,2)</f>
        <v>0</v>
      </c>
      <c r="K269" s="183" t="s">
        <v>203</v>
      </c>
      <c r="L269" s="42"/>
      <c r="M269" s="188" t="s">
        <v>19</v>
      </c>
      <c r="N269" s="189" t="s">
        <v>48</v>
      </c>
      <c r="O269" s="67"/>
      <c r="P269" s="190">
        <f>O269*H269</f>
        <v>0</v>
      </c>
      <c r="Q269" s="190">
        <v>0</v>
      </c>
      <c r="R269" s="190">
        <f>Q269*H269</f>
        <v>0</v>
      </c>
      <c r="S269" s="190">
        <v>0</v>
      </c>
      <c r="T269" s="191">
        <f>S269*H269</f>
        <v>0</v>
      </c>
      <c r="U269" s="37"/>
      <c r="V269" s="37"/>
      <c r="W269" s="37"/>
      <c r="X269" s="37"/>
      <c r="Y269" s="37"/>
      <c r="Z269" s="37"/>
      <c r="AA269" s="37"/>
      <c r="AB269" s="37"/>
      <c r="AC269" s="37"/>
      <c r="AD269" s="37"/>
      <c r="AE269" s="37"/>
      <c r="AR269" s="192" t="s">
        <v>204</v>
      </c>
      <c r="AT269" s="192" t="s">
        <v>199</v>
      </c>
      <c r="AU269" s="192" t="s">
        <v>86</v>
      </c>
      <c r="AY269" s="20" t="s">
        <v>197</v>
      </c>
      <c r="BE269" s="193">
        <f>IF(N269="základní",J269,0)</f>
        <v>0</v>
      </c>
      <c r="BF269" s="193">
        <f>IF(N269="snížená",J269,0)</f>
        <v>0</v>
      </c>
      <c r="BG269" s="193">
        <f>IF(N269="zákl. přenesená",J269,0)</f>
        <v>0</v>
      </c>
      <c r="BH269" s="193">
        <f>IF(N269="sníž. přenesená",J269,0)</f>
        <v>0</v>
      </c>
      <c r="BI269" s="193">
        <f>IF(N269="nulová",J269,0)</f>
        <v>0</v>
      </c>
      <c r="BJ269" s="20" t="s">
        <v>84</v>
      </c>
      <c r="BK269" s="193">
        <f>ROUND(I269*H269,2)</f>
        <v>0</v>
      </c>
      <c r="BL269" s="20" t="s">
        <v>204</v>
      </c>
      <c r="BM269" s="192" t="s">
        <v>1978</v>
      </c>
    </row>
    <row r="270" spans="1:65" s="2" customFormat="1" ht="19.5">
      <c r="A270" s="37"/>
      <c r="B270" s="38"/>
      <c r="C270" s="39"/>
      <c r="D270" s="194" t="s">
        <v>206</v>
      </c>
      <c r="E270" s="39"/>
      <c r="F270" s="195" t="s">
        <v>597</v>
      </c>
      <c r="G270" s="39"/>
      <c r="H270" s="39"/>
      <c r="I270" s="196"/>
      <c r="J270" s="39"/>
      <c r="K270" s="39"/>
      <c r="L270" s="42"/>
      <c r="M270" s="197"/>
      <c r="N270" s="198"/>
      <c r="O270" s="67"/>
      <c r="P270" s="67"/>
      <c r="Q270" s="67"/>
      <c r="R270" s="67"/>
      <c r="S270" s="67"/>
      <c r="T270" s="68"/>
      <c r="U270" s="37"/>
      <c r="V270" s="37"/>
      <c r="W270" s="37"/>
      <c r="X270" s="37"/>
      <c r="Y270" s="37"/>
      <c r="Z270" s="37"/>
      <c r="AA270" s="37"/>
      <c r="AB270" s="37"/>
      <c r="AC270" s="37"/>
      <c r="AD270" s="37"/>
      <c r="AE270" s="37"/>
      <c r="AT270" s="20" t="s">
        <v>206</v>
      </c>
      <c r="AU270" s="20" t="s">
        <v>86</v>
      </c>
    </row>
    <row r="271" spans="1:65" s="2" customFormat="1" ht="11.25">
      <c r="A271" s="37"/>
      <c r="B271" s="38"/>
      <c r="C271" s="39"/>
      <c r="D271" s="199" t="s">
        <v>208</v>
      </c>
      <c r="E271" s="39"/>
      <c r="F271" s="200" t="s">
        <v>598</v>
      </c>
      <c r="G271" s="39"/>
      <c r="H271" s="39"/>
      <c r="I271" s="196"/>
      <c r="J271" s="39"/>
      <c r="K271" s="39"/>
      <c r="L271" s="42"/>
      <c r="M271" s="197"/>
      <c r="N271" s="198"/>
      <c r="O271" s="67"/>
      <c r="P271" s="67"/>
      <c r="Q271" s="67"/>
      <c r="R271" s="67"/>
      <c r="S271" s="67"/>
      <c r="T271" s="68"/>
      <c r="U271" s="37"/>
      <c r="V271" s="37"/>
      <c r="W271" s="37"/>
      <c r="X271" s="37"/>
      <c r="Y271" s="37"/>
      <c r="Z271" s="37"/>
      <c r="AA271" s="37"/>
      <c r="AB271" s="37"/>
      <c r="AC271" s="37"/>
      <c r="AD271" s="37"/>
      <c r="AE271" s="37"/>
      <c r="AT271" s="20" t="s">
        <v>208</v>
      </c>
      <c r="AU271" s="20" t="s">
        <v>86</v>
      </c>
    </row>
    <row r="272" spans="1:65" s="2" customFormat="1" ht="33" customHeight="1">
      <c r="A272" s="37"/>
      <c r="B272" s="38"/>
      <c r="C272" s="181" t="s">
        <v>678</v>
      </c>
      <c r="D272" s="181" t="s">
        <v>199</v>
      </c>
      <c r="E272" s="182" t="s">
        <v>1979</v>
      </c>
      <c r="F272" s="183" t="s">
        <v>1980</v>
      </c>
      <c r="G272" s="184" t="s">
        <v>323</v>
      </c>
      <c r="H272" s="185">
        <v>5.0999999999999997E-2</v>
      </c>
      <c r="I272" s="186"/>
      <c r="J272" s="187">
        <f>ROUND(I272*H272,2)</f>
        <v>0</v>
      </c>
      <c r="K272" s="183" t="s">
        <v>203</v>
      </c>
      <c r="L272" s="42"/>
      <c r="M272" s="188" t="s">
        <v>19</v>
      </c>
      <c r="N272" s="189" t="s">
        <v>48</v>
      </c>
      <c r="O272" s="67"/>
      <c r="P272" s="190">
        <f>O272*H272</f>
        <v>0</v>
      </c>
      <c r="Q272" s="190">
        <v>0</v>
      </c>
      <c r="R272" s="190">
        <f>Q272*H272</f>
        <v>0</v>
      </c>
      <c r="S272" s="190">
        <v>0</v>
      </c>
      <c r="T272" s="191">
        <f>S272*H272</f>
        <v>0</v>
      </c>
      <c r="U272" s="37"/>
      <c r="V272" s="37"/>
      <c r="W272" s="37"/>
      <c r="X272" s="37"/>
      <c r="Y272" s="37"/>
      <c r="Z272" s="37"/>
      <c r="AA272" s="37"/>
      <c r="AB272" s="37"/>
      <c r="AC272" s="37"/>
      <c r="AD272" s="37"/>
      <c r="AE272" s="37"/>
      <c r="AR272" s="192" t="s">
        <v>204</v>
      </c>
      <c r="AT272" s="192" t="s">
        <v>199</v>
      </c>
      <c r="AU272" s="192" t="s">
        <v>86</v>
      </c>
      <c r="AY272" s="20" t="s">
        <v>197</v>
      </c>
      <c r="BE272" s="193">
        <f>IF(N272="základní",J272,0)</f>
        <v>0</v>
      </c>
      <c r="BF272" s="193">
        <f>IF(N272="snížená",J272,0)</f>
        <v>0</v>
      </c>
      <c r="BG272" s="193">
        <f>IF(N272="zákl. přenesená",J272,0)</f>
        <v>0</v>
      </c>
      <c r="BH272" s="193">
        <f>IF(N272="sníž. přenesená",J272,0)</f>
        <v>0</v>
      </c>
      <c r="BI272" s="193">
        <f>IF(N272="nulová",J272,0)</f>
        <v>0</v>
      </c>
      <c r="BJ272" s="20" t="s">
        <v>84</v>
      </c>
      <c r="BK272" s="193">
        <f>ROUND(I272*H272,2)</f>
        <v>0</v>
      </c>
      <c r="BL272" s="20" t="s">
        <v>204</v>
      </c>
      <c r="BM272" s="192" t="s">
        <v>1981</v>
      </c>
    </row>
    <row r="273" spans="1:65" s="2" customFormat="1" ht="39">
      <c r="A273" s="37"/>
      <c r="B273" s="38"/>
      <c r="C273" s="39"/>
      <c r="D273" s="194" t="s">
        <v>206</v>
      </c>
      <c r="E273" s="39"/>
      <c r="F273" s="195" t="s">
        <v>1982</v>
      </c>
      <c r="G273" s="39"/>
      <c r="H273" s="39"/>
      <c r="I273" s="196"/>
      <c r="J273" s="39"/>
      <c r="K273" s="39"/>
      <c r="L273" s="42"/>
      <c r="M273" s="197"/>
      <c r="N273" s="198"/>
      <c r="O273" s="67"/>
      <c r="P273" s="67"/>
      <c r="Q273" s="67"/>
      <c r="R273" s="67"/>
      <c r="S273" s="67"/>
      <c r="T273" s="68"/>
      <c r="U273" s="37"/>
      <c r="V273" s="37"/>
      <c r="W273" s="37"/>
      <c r="X273" s="37"/>
      <c r="Y273" s="37"/>
      <c r="Z273" s="37"/>
      <c r="AA273" s="37"/>
      <c r="AB273" s="37"/>
      <c r="AC273" s="37"/>
      <c r="AD273" s="37"/>
      <c r="AE273" s="37"/>
      <c r="AT273" s="20" t="s">
        <v>206</v>
      </c>
      <c r="AU273" s="20" t="s">
        <v>86</v>
      </c>
    </row>
    <row r="274" spans="1:65" s="2" customFormat="1" ht="11.25">
      <c r="A274" s="37"/>
      <c r="B274" s="38"/>
      <c r="C274" s="39"/>
      <c r="D274" s="199" t="s">
        <v>208</v>
      </c>
      <c r="E274" s="39"/>
      <c r="F274" s="200" t="s">
        <v>1983</v>
      </c>
      <c r="G274" s="39"/>
      <c r="H274" s="39"/>
      <c r="I274" s="196"/>
      <c r="J274" s="39"/>
      <c r="K274" s="39"/>
      <c r="L274" s="42"/>
      <c r="M274" s="197"/>
      <c r="N274" s="198"/>
      <c r="O274" s="67"/>
      <c r="P274" s="67"/>
      <c r="Q274" s="67"/>
      <c r="R274" s="67"/>
      <c r="S274" s="67"/>
      <c r="T274" s="68"/>
      <c r="U274" s="37"/>
      <c r="V274" s="37"/>
      <c r="W274" s="37"/>
      <c r="X274" s="37"/>
      <c r="Y274" s="37"/>
      <c r="Z274" s="37"/>
      <c r="AA274" s="37"/>
      <c r="AB274" s="37"/>
      <c r="AC274" s="37"/>
      <c r="AD274" s="37"/>
      <c r="AE274" s="37"/>
      <c r="AT274" s="20" t="s">
        <v>208</v>
      </c>
      <c r="AU274" s="20" t="s">
        <v>86</v>
      </c>
    </row>
    <row r="275" spans="1:65" s="12" customFormat="1" ht="22.9" customHeight="1">
      <c r="B275" s="165"/>
      <c r="C275" s="166"/>
      <c r="D275" s="167" t="s">
        <v>76</v>
      </c>
      <c r="E275" s="179" t="s">
        <v>1448</v>
      </c>
      <c r="F275" s="179" t="s">
        <v>1449</v>
      </c>
      <c r="G275" s="166"/>
      <c r="H275" s="166"/>
      <c r="I275" s="169"/>
      <c r="J275" s="180">
        <f>BK275</f>
        <v>0</v>
      </c>
      <c r="K275" s="166"/>
      <c r="L275" s="171"/>
      <c r="M275" s="172"/>
      <c r="N275" s="173"/>
      <c r="O275" s="173"/>
      <c r="P275" s="174">
        <f>P276</f>
        <v>0</v>
      </c>
      <c r="Q275" s="173"/>
      <c r="R275" s="174">
        <f>R276</f>
        <v>0</v>
      </c>
      <c r="S275" s="173"/>
      <c r="T275" s="175">
        <f>T276</f>
        <v>0</v>
      </c>
      <c r="AR275" s="176" t="s">
        <v>84</v>
      </c>
      <c r="AT275" s="177" t="s">
        <v>76</v>
      </c>
      <c r="AU275" s="177" t="s">
        <v>84</v>
      </c>
      <c r="AY275" s="176" t="s">
        <v>197</v>
      </c>
      <c r="BK275" s="178">
        <f>BK276</f>
        <v>0</v>
      </c>
    </row>
    <row r="276" spans="1:65" s="12" customFormat="1" ht="20.85" customHeight="1">
      <c r="B276" s="165"/>
      <c r="C276" s="166"/>
      <c r="D276" s="167" t="s">
        <v>76</v>
      </c>
      <c r="E276" s="179" t="s">
        <v>128</v>
      </c>
      <c r="F276" s="179" t="s">
        <v>1450</v>
      </c>
      <c r="G276" s="166"/>
      <c r="H276" s="166"/>
      <c r="I276" s="169"/>
      <c r="J276" s="180">
        <f>BK276</f>
        <v>0</v>
      </c>
      <c r="K276" s="166"/>
      <c r="L276" s="171"/>
      <c r="M276" s="172"/>
      <c r="N276" s="173"/>
      <c r="O276" s="173"/>
      <c r="P276" s="174">
        <f>SUM(P277:P282)</f>
        <v>0</v>
      </c>
      <c r="Q276" s="173"/>
      <c r="R276" s="174">
        <f>SUM(R277:R282)</f>
        <v>0</v>
      </c>
      <c r="S276" s="173"/>
      <c r="T276" s="175">
        <f>SUM(T277:T282)</f>
        <v>0</v>
      </c>
      <c r="AR276" s="176" t="s">
        <v>84</v>
      </c>
      <c r="AT276" s="177" t="s">
        <v>76</v>
      </c>
      <c r="AU276" s="177" t="s">
        <v>86</v>
      </c>
      <c r="AY276" s="176" t="s">
        <v>197</v>
      </c>
      <c r="BK276" s="178">
        <f>SUM(BK277:BK282)</f>
        <v>0</v>
      </c>
    </row>
    <row r="277" spans="1:65" s="2" customFormat="1" ht="21.75" customHeight="1">
      <c r="A277" s="37"/>
      <c r="B277" s="38"/>
      <c r="C277" s="237" t="s">
        <v>679</v>
      </c>
      <c r="D277" s="237" t="s">
        <v>452</v>
      </c>
      <c r="E277" s="238" t="s">
        <v>1984</v>
      </c>
      <c r="F277" s="239" t="s">
        <v>1985</v>
      </c>
      <c r="G277" s="240" t="s">
        <v>884</v>
      </c>
      <c r="H277" s="241">
        <v>77</v>
      </c>
      <c r="I277" s="242"/>
      <c r="J277" s="243">
        <f>ROUND(I277*H277,2)</f>
        <v>0</v>
      </c>
      <c r="K277" s="239" t="s">
        <v>969</v>
      </c>
      <c r="L277" s="244"/>
      <c r="M277" s="245" t="s">
        <v>19</v>
      </c>
      <c r="N277" s="246" t="s">
        <v>48</v>
      </c>
      <c r="O277" s="67"/>
      <c r="P277" s="190">
        <f>O277*H277</f>
        <v>0</v>
      </c>
      <c r="Q277" s="190">
        <v>0</v>
      </c>
      <c r="R277" s="190">
        <f>Q277*H277</f>
        <v>0</v>
      </c>
      <c r="S277" s="190">
        <v>0</v>
      </c>
      <c r="T277" s="191">
        <f>S277*H277</f>
        <v>0</v>
      </c>
      <c r="U277" s="37"/>
      <c r="V277" s="37"/>
      <c r="W277" s="37"/>
      <c r="X277" s="37"/>
      <c r="Y277" s="37"/>
      <c r="Z277" s="37"/>
      <c r="AA277" s="37"/>
      <c r="AB277" s="37"/>
      <c r="AC277" s="37"/>
      <c r="AD277" s="37"/>
      <c r="AE277" s="37"/>
      <c r="AR277" s="192" t="s">
        <v>265</v>
      </c>
      <c r="AT277" s="192" t="s">
        <v>452</v>
      </c>
      <c r="AU277" s="192" t="s">
        <v>151</v>
      </c>
      <c r="AY277" s="20" t="s">
        <v>197</v>
      </c>
      <c r="BE277" s="193">
        <f>IF(N277="základní",J277,0)</f>
        <v>0</v>
      </c>
      <c r="BF277" s="193">
        <f>IF(N277="snížená",J277,0)</f>
        <v>0</v>
      </c>
      <c r="BG277" s="193">
        <f>IF(N277="zákl. přenesená",J277,0)</f>
        <v>0</v>
      </c>
      <c r="BH277" s="193">
        <f>IF(N277="sníž. přenesená",J277,0)</f>
        <v>0</v>
      </c>
      <c r="BI277" s="193">
        <f>IF(N277="nulová",J277,0)</f>
        <v>0</v>
      </c>
      <c r="BJ277" s="20" t="s">
        <v>84</v>
      </c>
      <c r="BK277" s="193">
        <f>ROUND(I277*H277,2)</f>
        <v>0</v>
      </c>
      <c r="BL277" s="20" t="s">
        <v>204</v>
      </c>
      <c r="BM277" s="192" t="s">
        <v>1986</v>
      </c>
    </row>
    <row r="278" spans="1:65" s="2" customFormat="1" ht="11.25">
      <c r="A278" s="37"/>
      <c r="B278" s="38"/>
      <c r="C278" s="39"/>
      <c r="D278" s="194" t="s">
        <v>206</v>
      </c>
      <c r="E278" s="39"/>
      <c r="F278" s="195" t="s">
        <v>1985</v>
      </c>
      <c r="G278" s="39"/>
      <c r="H278" s="39"/>
      <c r="I278" s="196"/>
      <c r="J278" s="39"/>
      <c r="K278" s="39"/>
      <c r="L278" s="42"/>
      <c r="M278" s="197"/>
      <c r="N278" s="198"/>
      <c r="O278" s="67"/>
      <c r="P278" s="67"/>
      <c r="Q278" s="67"/>
      <c r="R278" s="67"/>
      <c r="S278" s="67"/>
      <c r="T278" s="68"/>
      <c r="U278" s="37"/>
      <c r="V278" s="37"/>
      <c r="W278" s="37"/>
      <c r="X278" s="37"/>
      <c r="Y278" s="37"/>
      <c r="Z278" s="37"/>
      <c r="AA278" s="37"/>
      <c r="AB278" s="37"/>
      <c r="AC278" s="37"/>
      <c r="AD278" s="37"/>
      <c r="AE278" s="37"/>
      <c r="AT278" s="20" t="s">
        <v>206</v>
      </c>
      <c r="AU278" s="20" t="s">
        <v>151</v>
      </c>
    </row>
    <row r="279" spans="1:65" s="2" customFormat="1" ht="19.5">
      <c r="A279" s="37"/>
      <c r="B279" s="38"/>
      <c r="C279" s="39"/>
      <c r="D279" s="194" t="s">
        <v>252</v>
      </c>
      <c r="E279" s="39"/>
      <c r="F279" s="222" t="s">
        <v>1508</v>
      </c>
      <c r="G279" s="39"/>
      <c r="H279" s="39"/>
      <c r="I279" s="196"/>
      <c r="J279" s="39"/>
      <c r="K279" s="39"/>
      <c r="L279" s="42"/>
      <c r="M279" s="197"/>
      <c r="N279" s="198"/>
      <c r="O279" s="67"/>
      <c r="P279" s="67"/>
      <c r="Q279" s="67"/>
      <c r="R279" s="67"/>
      <c r="S279" s="67"/>
      <c r="T279" s="68"/>
      <c r="U279" s="37"/>
      <c r="V279" s="37"/>
      <c r="W279" s="37"/>
      <c r="X279" s="37"/>
      <c r="Y279" s="37"/>
      <c r="Z279" s="37"/>
      <c r="AA279" s="37"/>
      <c r="AB279" s="37"/>
      <c r="AC279" s="37"/>
      <c r="AD279" s="37"/>
      <c r="AE279" s="37"/>
      <c r="AT279" s="20" t="s">
        <v>252</v>
      </c>
      <c r="AU279" s="20" t="s">
        <v>151</v>
      </c>
    </row>
    <row r="280" spans="1:65" s="13" customFormat="1" ht="22.5">
      <c r="B280" s="201"/>
      <c r="C280" s="202"/>
      <c r="D280" s="194" t="s">
        <v>210</v>
      </c>
      <c r="E280" s="203" t="s">
        <v>19</v>
      </c>
      <c r="F280" s="204" t="s">
        <v>1843</v>
      </c>
      <c r="G280" s="202"/>
      <c r="H280" s="203" t="s">
        <v>19</v>
      </c>
      <c r="I280" s="205"/>
      <c r="J280" s="202"/>
      <c r="K280" s="202"/>
      <c r="L280" s="206"/>
      <c r="M280" s="207"/>
      <c r="N280" s="208"/>
      <c r="O280" s="208"/>
      <c r="P280" s="208"/>
      <c r="Q280" s="208"/>
      <c r="R280" s="208"/>
      <c r="S280" s="208"/>
      <c r="T280" s="209"/>
      <c r="AT280" s="210" t="s">
        <v>210</v>
      </c>
      <c r="AU280" s="210" t="s">
        <v>151</v>
      </c>
      <c r="AV280" s="13" t="s">
        <v>84</v>
      </c>
      <c r="AW280" s="13" t="s">
        <v>37</v>
      </c>
      <c r="AX280" s="13" t="s">
        <v>77</v>
      </c>
      <c r="AY280" s="210" t="s">
        <v>197</v>
      </c>
    </row>
    <row r="281" spans="1:65" s="13" customFormat="1" ht="22.5">
      <c r="B281" s="201"/>
      <c r="C281" s="202"/>
      <c r="D281" s="194" t="s">
        <v>210</v>
      </c>
      <c r="E281" s="203" t="s">
        <v>19</v>
      </c>
      <c r="F281" s="204" t="s">
        <v>1844</v>
      </c>
      <c r="G281" s="202"/>
      <c r="H281" s="203" t="s">
        <v>19</v>
      </c>
      <c r="I281" s="205"/>
      <c r="J281" s="202"/>
      <c r="K281" s="202"/>
      <c r="L281" s="206"/>
      <c r="M281" s="207"/>
      <c r="N281" s="208"/>
      <c r="O281" s="208"/>
      <c r="P281" s="208"/>
      <c r="Q281" s="208"/>
      <c r="R281" s="208"/>
      <c r="S281" s="208"/>
      <c r="T281" s="209"/>
      <c r="AT281" s="210" t="s">
        <v>210</v>
      </c>
      <c r="AU281" s="210" t="s">
        <v>151</v>
      </c>
      <c r="AV281" s="13" t="s">
        <v>84</v>
      </c>
      <c r="AW281" s="13" t="s">
        <v>37</v>
      </c>
      <c r="AX281" s="13" t="s">
        <v>77</v>
      </c>
      <c r="AY281" s="210" t="s">
        <v>197</v>
      </c>
    </row>
    <row r="282" spans="1:65" s="14" customFormat="1" ht="11.25">
      <c r="B282" s="211"/>
      <c r="C282" s="212"/>
      <c r="D282" s="194" t="s">
        <v>210</v>
      </c>
      <c r="E282" s="213" t="s">
        <v>19</v>
      </c>
      <c r="F282" s="214" t="s">
        <v>1845</v>
      </c>
      <c r="G282" s="212"/>
      <c r="H282" s="215">
        <v>77</v>
      </c>
      <c r="I282" s="216"/>
      <c r="J282" s="212"/>
      <c r="K282" s="212"/>
      <c r="L282" s="217"/>
      <c r="M282" s="234"/>
      <c r="N282" s="235"/>
      <c r="O282" s="235"/>
      <c r="P282" s="235"/>
      <c r="Q282" s="235"/>
      <c r="R282" s="235"/>
      <c r="S282" s="235"/>
      <c r="T282" s="236"/>
      <c r="AT282" s="221" t="s">
        <v>210</v>
      </c>
      <c r="AU282" s="221" t="s">
        <v>151</v>
      </c>
      <c r="AV282" s="14" t="s">
        <v>86</v>
      </c>
      <c r="AW282" s="14" t="s">
        <v>37</v>
      </c>
      <c r="AX282" s="14" t="s">
        <v>84</v>
      </c>
      <c r="AY282" s="221" t="s">
        <v>197</v>
      </c>
    </row>
    <row r="283" spans="1:65" s="2" customFormat="1" ht="6.95" customHeight="1">
      <c r="A283" s="37"/>
      <c r="B283" s="50"/>
      <c r="C283" s="51"/>
      <c r="D283" s="51"/>
      <c r="E283" s="51"/>
      <c r="F283" s="51"/>
      <c r="G283" s="51"/>
      <c r="H283" s="51"/>
      <c r="I283" s="51"/>
      <c r="J283" s="51"/>
      <c r="K283" s="51"/>
      <c r="L283" s="42"/>
      <c r="M283" s="37"/>
      <c r="O283" s="37"/>
      <c r="P283" s="37"/>
      <c r="Q283" s="37"/>
      <c r="R283" s="37"/>
      <c r="S283" s="37"/>
      <c r="T283" s="37"/>
      <c r="U283" s="37"/>
      <c r="V283" s="37"/>
      <c r="W283" s="37"/>
      <c r="X283" s="37"/>
      <c r="Y283" s="37"/>
      <c r="Z283" s="37"/>
      <c r="AA283" s="37"/>
      <c r="AB283" s="37"/>
      <c r="AC283" s="37"/>
      <c r="AD283" s="37"/>
      <c r="AE283" s="37"/>
    </row>
  </sheetData>
  <sheetProtection algorithmName="SHA-512" hashValue="XK9v9tIJ49eowX8qxGgBsdPSK4Kk+U6/KODDvq9U+tROIJIBhYnal6m5+shEg9y9rwCWt20YAr+kCPSCBx1ANA==" saltValue="yq9PiES7GSqk+KTtgTZ3Jd1PQovTBnFKjDsP6VOwv6D0hL6lcN3g0oRx0QwpDpJQWbd/Igotyn9IPnoxGQIz+g==" spinCount="100000" sheet="1" objects="1" scenarios="1" formatColumns="0" formatRows="0" autoFilter="0"/>
  <autoFilter ref="C97:K282" xr:uid="{00000000-0009-0000-0000-000014000000}"/>
  <mergeCells count="15">
    <mergeCell ref="E84:H84"/>
    <mergeCell ref="E88:H88"/>
    <mergeCell ref="E86:H86"/>
    <mergeCell ref="E90:H90"/>
    <mergeCell ref="L2:V2"/>
    <mergeCell ref="E31:H31"/>
    <mergeCell ref="E52:H52"/>
    <mergeCell ref="E56:H56"/>
    <mergeCell ref="E54:H54"/>
    <mergeCell ref="E58:H58"/>
    <mergeCell ref="E7:H7"/>
    <mergeCell ref="E11:H11"/>
    <mergeCell ref="E9:H9"/>
    <mergeCell ref="E13:H13"/>
    <mergeCell ref="E22:H22"/>
  </mergeCells>
  <hyperlinks>
    <hyperlink ref="F103" r:id="rId1" xr:uid="{00000000-0004-0000-1400-000000000000}"/>
    <hyperlink ref="F116" r:id="rId2" xr:uid="{00000000-0004-0000-1400-000001000000}"/>
    <hyperlink ref="F127" r:id="rId3" xr:uid="{00000000-0004-0000-1400-000002000000}"/>
    <hyperlink ref="F133" r:id="rId4" xr:uid="{00000000-0004-0000-1400-000003000000}"/>
    <hyperlink ref="F145" r:id="rId5" xr:uid="{00000000-0004-0000-1400-000004000000}"/>
    <hyperlink ref="F158" r:id="rId6" xr:uid="{00000000-0004-0000-1400-000005000000}"/>
    <hyperlink ref="F164" r:id="rId7" xr:uid="{00000000-0004-0000-1400-000006000000}"/>
    <hyperlink ref="F178" r:id="rId8" xr:uid="{00000000-0004-0000-1400-000007000000}"/>
    <hyperlink ref="F185" r:id="rId9" xr:uid="{00000000-0004-0000-1400-000008000000}"/>
    <hyperlink ref="F192" r:id="rId10" xr:uid="{00000000-0004-0000-1400-000009000000}"/>
    <hyperlink ref="F200" r:id="rId11" xr:uid="{00000000-0004-0000-1400-00000A000000}"/>
    <hyperlink ref="F206" r:id="rId12" xr:uid="{00000000-0004-0000-1400-00000B000000}"/>
    <hyperlink ref="F218" r:id="rId13" xr:uid="{00000000-0004-0000-1400-00000C000000}"/>
    <hyperlink ref="F227" r:id="rId14" xr:uid="{00000000-0004-0000-1400-00000D000000}"/>
    <hyperlink ref="F271" r:id="rId15" xr:uid="{00000000-0004-0000-1400-00000E000000}"/>
    <hyperlink ref="F274" r:id="rId16" xr:uid="{00000000-0004-0000-1400-00000F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17"/>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2:BM304"/>
  <sheetViews>
    <sheetView showGridLines="0" workbookViewId="0">
      <selection activeCell="D6" sqref="D6"/>
    </sheetView>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94"/>
      <c r="M2" s="394"/>
      <c r="N2" s="394"/>
      <c r="O2" s="394"/>
      <c r="P2" s="394"/>
      <c r="Q2" s="394"/>
      <c r="R2" s="394"/>
      <c r="S2" s="394"/>
      <c r="T2" s="394"/>
      <c r="U2" s="394"/>
      <c r="V2" s="394"/>
      <c r="AT2" s="20" t="s">
        <v>158</v>
      </c>
    </row>
    <row r="3" spans="1:46" s="1" customFormat="1" ht="6.95" customHeight="1">
      <c r="B3" s="111"/>
      <c r="C3" s="112"/>
      <c r="D3" s="112"/>
      <c r="E3" s="112"/>
      <c r="F3" s="112"/>
      <c r="G3" s="112"/>
      <c r="H3" s="112"/>
      <c r="I3" s="112"/>
      <c r="J3" s="112"/>
      <c r="K3" s="112"/>
      <c r="L3" s="23"/>
      <c r="AT3" s="20" t="s">
        <v>86</v>
      </c>
    </row>
    <row r="4" spans="1:46" s="1" customFormat="1" ht="24.95" customHeight="1">
      <c r="B4" s="23"/>
      <c r="D4" s="113" t="s">
        <v>169</v>
      </c>
      <c r="L4" s="23"/>
      <c r="M4" s="114" t="s">
        <v>10</v>
      </c>
      <c r="AT4" s="20" t="s">
        <v>4</v>
      </c>
    </row>
    <row r="5" spans="1:46" s="1" customFormat="1" ht="6.95" customHeight="1">
      <c r="B5" s="23"/>
      <c r="L5" s="23"/>
    </row>
    <row r="6" spans="1:46" s="1" customFormat="1" ht="12" customHeight="1">
      <c r="B6" s="23"/>
      <c r="D6" s="115" t="s">
        <v>16</v>
      </c>
      <c r="L6" s="23"/>
    </row>
    <row r="7" spans="1:46" s="1" customFormat="1" ht="16.5" customHeight="1">
      <c r="B7" s="23"/>
      <c r="E7" s="395" t="str">
        <f>'Rekapitulace stavby'!K6</f>
        <v>VÝMĚNA OBRUBNÍKŮ V ULICI STRÁNSKÉHO A SOVÍ - TÁBOR</v>
      </c>
      <c r="F7" s="396"/>
      <c r="G7" s="396"/>
      <c r="H7" s="396"/>
      <c r="L7" s="23"/>
    </row>
    <row r="8" spans="1:46" ht="12.75">
      <c r="B8" s="23"/>
      <c r="D8" s="115" t="s">
        <v>170</v>
      </c>
      <c r="L8" s="23"/>
    </row>
    <row r="9" spans="1:46" s="1" customFormat="1" ht="16.5" customHeight="1">
      <c r="B9" s="23"/>
      <c r="E9" s="395" t="s">
        <v>1320</v>
      </c>
      <c r="F9" s="394"/>
      <c r="G9" s="394"/>
      <c r="H9" s="394"/>
      <c r="L9" s="23"/>
    </row>
    <row r="10" spans="1:46" s="1" customFormat="1" ht="12" customHeight="1">
      <c r="B10" s="23"/>
      <c r="D10" s="115" t="s">
        <v>172</v>
      </c>
      <c r="L10" s="23"/>
    </row>
    <row r="11" spans="1:46" s="2" customFormat="1" ht="23.25" customHeight="1">
      <c r="A11" s="37"/>
      <c r="B11" s="42"/>
      <c r="C11" s="37"/>
      <c r="D11" s="37"/>
      <c r="E11" s="405" t="s">
        <v>1822</v>
      </c>
      <c r="F11" s="397"/>
      <c r="G11" s="397"/>
      <c r="H11" s="397"/>
      <c r="I11" s="37"/>
      <c r="J11" s="37"/>
      <c r="K11" s="37"/>
      <c r="L11" s="116"/>
      <c r="S11" s="37"/>
      <c r="T11" s="37"/>
      <c r="U11" s="37"/>
      <c r="V11" s="37"/>
      <c r="W11" s="37"/>
      <c r="X11" s="37"/>
      <c r="Y11" s="37"/>
      <c r="Z11" s="37"/>
      <c r="AA11" s="37"/>
      <c r="AB11" s="37"/>
      <c r="AC11" s="37"/>
      <c r="AD11" s="37"/>
      <c r="AE11" s="37"/>
    </row>
    <row r="12" spans="1:46" s="2" customFormat="1" ht="12" customHeight="1">
      <c r="A12" s="37"/>
      <c r="B12" s="42"/>
      <c r="C12" s="37"/>
      <c r="D12" s="115" t="s">
        <v>1823</v>
      </c>
      <c r="E12" s="37"/>
      <c r="F12" s="37"/>
      <c r="G12" s="37"/>
      <c r="H12" s="37"/>
      <c r="I12" s="37"/>
      <c r="J12" s="37"/>
      <c r="K12" s="37"/>
      <c r="L12" s="116"/>
      <c r="S12" s="37"/>
      <c r="T12" s="37"/>
      <c r="U12" s="37"/>
      <c r="V12" s="37"/>
      <c r="W12" s="37"/>
      <c r="X12" s="37"/>
      <c r="Y12" s="37"/>
      <c r="Z12" s="37"/>
      <c r="AA12" s="37"/>
      <c r="AB12" s="37"/>
      <c r="AC12" s="37"/>
      <c r="AD12" s="37"/>
      <c r="AE12" s="37"/>
    </row>
    <row r="13" spans="1:46" s="2" customFormat="1" ht="16.5" customHeight="1">
      <c r="A13" s="37"/>
      <c r="B13" s="42"/>
      <c r="C13" s="37"/>
      <c r="D13" s="37"/>
      <c r="E13" s="398" t="s">
        <v>1989</v>
      </c>
      <c r="F13" s="397"/>
      <c r="G13" s="397"/>
      <c r="H13" s="397"/>
      <c r="I13" s="37"/>
      <c r="J13" s="37"/>
      <c r="K13" s="37"/>
      <c r="L13" s="116"/>
      <c r="S13" s="37"/>
      <c r="T13" s="37"/>
      <c r="U13" s="37"/>
      <c r="V13" s="37"/>
      <c r="W13" s="37"/>
      <c r="X13" s="37"/>
      <c r="Y13" s="37"/>
      <c r="Z13" s="37"/>
      <c r="AA13" s="37"/>
      <c r="AB13" s="37"/>
      <c r="AC13" s="37"/>
      <c r="AD13" s="37"/>
      <c r="AE13" s="37"/>
    </row>
    <row r="14" spans="1:46" s="2" customFormat="1" ht="11.25">
      <c r="A14" s="37"/>
      <c r="B14" s="42"/>
      <c r="C14" s="37"/>
      <c r="D14" s="37"/>
      <c r="E14" s="37"/>
      <c r="F14" s="37"/>
      <c r="G14" s="37"/>
      <c r="H14" s="37"/>
      <c r="I14" s="37"/>
      <c r="J14" s="37"/>
      <c r="K14" s="37"/>
      <c r="L14" s="116"/>
      <c r="S14" s="37"/>
      <c r="T14" s="37"/>
      <c r="U14" s="37"/>
      <c r="V14" s="37"/>
      <c r="W14" s="37"/>
      <c r="X14" s="37"/>
      <c r="Y14" s="37"/>
      <c r="Z14" s="37"/>
      <c r="AA14" s="37"/>
      <c r="AB14" s="37"/>
      <c r="AC14" s="37"/>
      <c r="AD14" s="37"/>
      <c r="AE14" s="37"/>
    </row>
    <row r="15" spans="1:46" s="2" customFormat="1" ht="12" customHeight="1">
      <c r="A15" s="37"/>
      <c r="B15" s="42"/>
      <c r="C15" s="37"/>
      <c r="D15" s="115" t="s">
        <v>18</v>
      </c>
      <c r="E15" s="37"/>
      <c r="F15" s="106" t="s">
        <v>19</v>
      </c>
      <c r="G15" s="37"/>
      <c r="H15" s="37"/>
      <c r="I15" s="115" t="s">
        <v>20</v>
      </c>
      <c r="J15" s="106" t="s">
        <v>19</v>
      </c>
      <c r="K15" s="37"/>
      <c r="L15" s="116"/>
      <c r="S15" s="37"/>
      <c r="T15" s="37"/>
      <c r="U15" s="37"/>
      <c r="V15" s="37"/>
      <c r="W15" s="37"/>
      <c r="X15" s="37"/>
      <c r="Y15" s="37"/>
      <c r="Z15" s="37"/>
      <c r="AA15" s="37"/>
      <c r="AB15" s="37"/>
      <c r="AC15" s="37"/>
      <c r="AD15" s="37"/>
      <c r="AE15" s="37"/>
    </row>
    <row r="16" spans="1:46" s="2" customFormat="1" ht="12" customHeight="1">
      <c r="A16" s="37"/>
      <c r="B16" s="42"/>
      <c r="C16" s="37"/>
      <c r="D16" s="115" t="s">
        <v>21</v>
      </c>
      <c r="E16" s="37"/>
      <c r="F16" s="106" t="s">
        <v>22</v>
      </c>
      <c r="G16" s="37"/>
      <c r="H16" s="37"/>
      <c r="I16" s="115" t="s">
        <v>23</v>
      </c>
      <c r="J16" s="117" t="str">
        <f>'Rekapitulace stavby'!AN8</f>
        <v>8. 1. 2026</v>
      </c>
      <c r="K16" s="37"/>
      <c r="L16" s="116"/>
      <c r="S16" s="37"/>
      <c r="T16" s="37"/>
      <c r="U16" s="37"/>
      <c r="V16" s="37"/>
      <c r="W16" s="37"/>
      <c r="X16" s="37"/>
      <c r="Y16" s="37"/>
      <c r="Z16" s="37"/>
      <c r="AA16" s="37"/>
      <c r="AB16" s="37"/>
      <c r="AC16" s="37"/>
      <c r="AD16" s="37"/>
      <c r="AE16" s="37"/>
    </row>
    <row r="17" spans="1:31" s="2" customFormat="1" ht="10.9" customHeight="1">
      <c r="A17" s="37"/>
      <c r="B17" s="42"/>
      <c r="C17" s="37"/>
      <c r="D17" s="37"/>
      <c r="E17" s="37"/>
      <c r="F17" s="37"/>
      <c r="G17" s="37"/>
      <c r="H17" s="37"/>
      <c r="I17" s="37"/>
      <c r="J17" s="37"/>
      <c r="K17" s="37"/>
      <c r="L17" s="116"/>
      <c r="S17" s="37"/>
      <c r="T17" s="37"/>
      <c r="U17" s="37"/>
      <c r="V17" s="37"/>
      <c r="W17" s="37"/>
      <c r="X17" s="37"/>
      <c r="Y17" s="37"/>
      <c r="Z17" s="37"/>
      <c r="AA17" s="37"/>
      <c r="AB17" s="37"/>
      <c r="AC17" s="37"/>
      <c r="AD17" s="37"/>
      <c r="AE17" s="37"/>
    </row>
    <row r="18" spans="1:31" s="2" customFormat="1" ht="12" customHeight="1">
      <c r="A18" s="37"/>
      <c r="B18" s="42"/>
      <c r="C18" s="37"/>
      <c r="D18" s="115" t="s">
        <v>25</v>
      </c>
      <c r="E18" s="37"/>
      <c r="F18" s="37"/>
      <c r="G18" s="37"/>
      <c r="H18" s="37"/>
      <c r="I18" s="115" t="s">
        <v>26</v>
      </c>
      <c r="J18" s="106" t="s">
        <v>27</v>
      </c>
      <c r="K18" s="37"/>
      <c r="L18" s="116"/>
      <c r="S18" s="37"/>
      <c r="T18" s="37"/>
      <c r="U18" s="37"/>
      <c r="V18" s="37"/>
      <c r="W18" s="37"/>
      <c r="X18" s="37"/>
      <c r="Y18" s="37"/>
      <c r="Z18" s="37"/>
      <c r="AA18" s="37"/>
      <c r="AB18" s="37"/>
      <c r="AC18" s="37"/>
      <c r="AD18" s="37"/>
      <c r="AE18" s="37"/>
    </row>
    <row r="19" spans="1:31" s="2" customFormat="1" ht="18" customHeight="1">
      <c r="A19" s="37"/>
      <c r="B19" s="42"/>
      <c r="C19" s="37"/>
      <c r="D19" s="37"/>
      <c r="E19" s="106" t="s">
        <v>28</v>
      </c>
      <c r="F19" s="37"/>
      <c r="G19" s="37"/>
      <c r="H19" s="37"/>
      <c r="I19" s="115" t="s">
        <v>29</v>
      </c>
      <c r="J19" s="106" t="s">
        <v>30</v>
      </c>
      <c r="K19" s="37"/>
      <c r="L19" s="116"/>
      <c r="S19" s="37"/>
      <c r="T19" s="37"/>
      <c r="U19" s="37"/>
      <c r="V19" s="37"/>
      <c r="W19" s="37"/>
      <c r="X19" s="37"/>
      <c r="Y19" s="37"/>
      <c r="Z19" s="37"/>
      <c r="AA19" s="37"/>
      <c r="AB19" s="37"/>
      <c r="AC19" s="37"/>
      <c r="AD19" s="37"/>
      <c r="AE19" s="37"/>
    </row>
    <row r="20" spans="1:31" s="2" customFormat="1" ht="6.95" customHeight="1">
      <c r="A20" s="37"/>
      <c r="B20" s="42"/>
      <c r="C20" s="37"/>
      <c r="D20" s="37"/>
      <c r="E20" s="37"/>
      <c r="F20" s="37"/>
      <c r="G20" s="37"/>
      <c r="H20" s="37"/>
      <c r="I20" s="37"/>
      <c r="J20" s="37"/>
      <c r="K20" s="37"/>
      <c r="L20" s="116"/>
      <c r="S20" s="37"/>
      <c r="T20" s="37"/>
      <c r="U20" s="37"/>
      <c r="V20" s="37"/>
      <c r="W20" s="37"/>
      <c r="X20" s="37"/>
      <c r="Y20" s="37"/>
      <c r="Z20" s="37"/>
      <c r="AA20" s="37"/>
      <c r="AB20" s="37"/>
      <c r="AC20" s="37"/>
      <c r="AD20" s="37"/>
      <c r="AE20" s="37"/>
    </row>
    <row r="21" spans="1:31" s="2" customFormat="1" ht="12" customHeight="1">
      <c r="A21" s="37"/>
      <c r="B21" s="42"/>
      <c r="C21" s="37"/>
      <c r="D21" s="115" t="s">
        <v>31</v>
      </c>
      <c r="E21" s="37"/>
      <c r="F21" s="37"/>
      <c r="G21" s="37"/>
      <c r="H21" s="37"/>
      <c r="I21" s="115" t="s">
        <v>26</v>
      </c>
      <c r="J21" s="33" t="str">
        <f>'Rekapitulace stavby'!AN13</f>
        <v>Vyplň údaj</v>
      </c>
      <c r="K21" s="37"/>
      <c r="L21" s="116"/>
      <c r="S21" s="37"/>
      <c r="T21" s="37"/>
      <c r="U21" s="37"/>
      <c r="V21" s="37"/>
      <c r="W21" s="37"/>
      <c r="X21" s="37"/>
      <c r="Y21" s="37"/>
      <c r="Z21" s="37"/>
      <c r="AA21" s="37"/>
      <c r="AB21" s="37"/>
      <c r="AC21" s="37"/>
      <c r="AD21" s="37"/>
      <c r="AE21" s="37"/>
    </row>
    <row r="22" spans="1:31" s="2" customFormat="1" ht="18" customHeight="1">
      <c r="A22" s="37"/>
      <c r="B22" s="42"/>
      <c r="C22" s="37"/>
      <c r="D22" s="37"/>
      <c r="E22" s="399" t="str">
        <f>'Rekapitulace stavby'!E14</f>
        <v>Vyplň údaj</v>
      </c>
      <c r="F22" s="400"/>
      <c r="G22" s="400"/>
      <c r="H22" s="400"/>
      <c r="I22" s="115" t="s">
        <v>29</v>
      </c>
      <c r="J22" s="33" t="str">
        <f>'Rekapitulace stavby'!AN14</f>
        <v>Vyplň údaj</v>
      </c>
      <c r="K22" s="37"/>
      <c r="L22" s="116"/>
      <c r="S22" s="37"/>
      <c r="T22" s="37"/>
      <c r="U22" s="37"/>
      <c r="V22" s="37"/>
      <c r="W22" s="37"/>
      <c r="X22" s="37"/>
      <c r="Y22" s="37"/>
      <c r="Z22" s="37"/>
      <c r="AA22" s="37"/>
      <c r="AB22" s="37"/>
      <c r="AC22" s="37"/>
      <c r="AD22" s="37"/>
      <c r="AE22" s="37"/>
    </row>
    <row r="23" spans="1:31" s="2" customFormat="1" ht="6.95" customHeight="1">
      <c r="A23" s="37"/>
      <c r="B23" s="42"/>
      <c r="C23" s="37"/>
      <c r="D23" s="37"/>
      <c r="E23" s="37"/>
      <c r="F23" s="37"/>
      <c r="G23" s="37"/>
      <c r="H23" s="37"/>
      <c r="I23" s="37"/>
      <c r="J23" s="37"/>
      <c r="K23" s="37"/>
      <c r="L23" s="116"/>
      <c r="S23" s="37"/>
      <c r="T23" s="37"/>
      <c r="U23" s="37"/>
      <c r="V23" s="37"/>
      <c r="W23" s="37"/>
      <c r="X23" s="37"/>
      <c r="Y23" s="37"/>
      <c r="Z23" s="37"/>
      <c r="AA23" s="37"/>
      <c r="AB23" s="37"/>
      <c r="AC23" s="37"/>
      <c r="AD23" s="37"/>
      <c r="AE23" s="37"/>
    </row>
    <row r="24" spans="1:31" s="2" customFormat="1" ht="12" customHeight="1">
      <c r="A24" s="37"/>
      <c r="B24" s="42"/>
      <c r="C24" s="37"/>
      <c r="D24" s="115" t="s">
        <v>33</v>
      </c>
      <c r="E24" s="37"/>
      <c r="F24" s="37"/>
      <c r="G24" s="37"/>
      <c r="H24" s="37"/>
      <c r="I24" s="115" t="s">
        <v>26</v>
      </c>
      <c r="J24" s="106" t="s">
        <v>34</v>
      </c>
      <c r="K24" s="37"/>
      <c r="L24" s="116"/>
      <c r="S24" s="37"/>
      <c r="T24" s="37"/>
      <c r="U24" s="37"/>
      <c r="V24" s="37"/>
      <c r="W24" s="37"/>
      <c r="X24" s="37"/>
      <c r="Y24" s="37"/>
      <c r="Z24" s="37"/>
      <c r="AA24" s="37"/>
      <c r="AB24" s="37"/>
      <c r="AC24" s="37"/>
      <c r="AD24" s="37"/>
      <c r="AE24" s="37"/>
    </row>
    <row r="25" spans="1:31" s="2" customFormat="1" ht="18" customHeight="1">
      <c r="A25" s="37"/>
      <c r="B25" s="42"/>
      <c r="C25" s="37"/>
      <c r="D25" s="37"/>
      <c r="E25" s="106" t="s">
        <v>35</v>
      </c>
      <c r="F25" s="37"/>
      <c r="G25" s="37"/>
      <c r="H25" s="37"/>
      <c r="I25" s="115" t="s">
        <v>29</v>
      </c>
      <c r="J25" s="106" t="s">
        <v>36</v>
      </c>
      <c r="K25" s="37"/>
      <c r="L25" s="116"/>
      <c r="S25" s="37"/>
      <c r="T25" s="37"/>
      <c r="U25" s="37"/>
      <c r="V25" s="37"/>
      <c r="W25" s="37"/>
      <c r="X25" s="37"/>
      <c r="Y25" s="37"/>
      <c r="Z25" s="37"/>
      <c r="AA25" s="37"/>
      <c r="AB25" s="37"/>
      <c r="AC25" s="37"/>
      <c r="AD25" s="37"/>
      <c r="AE25" s="37"/>
    </row>
    <row r="26" spans="1:31" s="2" customFormat="1" ht="6.95" customHeight="1">
      <c r="A26" s="37"/>
      <c r="B26" s="42"/>
      <c r="C26" s="37"/>
      <c r="D26" s="37"/>
      <c r="E26" s="37"/>
      <c r="F26" s="37"/>
      <c r="G26" s="37"/>
      <c r="H26" s="37"/>
      <c r="I26" s="37"/>
      <c r="J26" s="37"/>
      <c r="K26" s="37"/>
      <c r="L26" s="116"/>
      <c r="S26" s="37"/>
      <c r="T26" s="37"/>
      <c r="U26" s="37"/>
      <c r="V26" s="37"/>
      <c r="W26" s="37"/>
      <c r="X26" s="37"/>
      <c r="Y26" s="37"/>
      <c r="Z26" s="37"/>
      <c r="AA26" s="37"/>
      <c r="AB26" s="37"/>
      <c r="AC26" s="37"/>
      <c r="AD26" s="37"/>
      <c r="AE26" s="37"/>
    </row>
    <row r="27" spans="1:31" s="2" customFormat="1" ht="12" customHeight="1">
      <c r="A27" s="37"/>
      <c r="B27" s="42"/>
      <c r="C27" s="37"/>
      <c r="D27" s="115" t="s">
        <v>38</v>
      </c>
      <c r="E27" s="37"/>
      <c r="F27" s="37"/>
      <c r="G27" s="37"/>
      <c r="H27" s="37"/>
      <c r="I27" s="115" t="s">
        <v>26</v>
      </c>
      <c r="J27" s="106" t="s">
        <v>39</v>
      </c>
      <c r="K27" s="37"/>
      <c r="L27" s="116"/>
      <c r="S27" s="37"/>
      <c r="T27" s="37"/>
      <c r="U27" s="37"/>
      <c r="V27" s="37"/>
      <c r="W27" s="37"/>
      <c r="X27" s="37"/>
      <c r="Y27" s="37"/>
      <c r="Z27" s="37"/>
      <c r="AA27" s="37"/>
      <c r="AB27" s="37"/>
      <c r="AC27" s="37"/>
      <c r="AD27" s="37"/>
      <c r="AE27" s="37"/>
    </row>
    <row r="28" spans="1:31" s="2" customFormat="1" ht="18" customHeight="1">
      <c r="A28" s="37"/>
      <c r="B28" s="42"/>
      <c r="C28" s="37"/>
      <c r="D28" s="37"/>
      <c r="E28" s="106" t="s">
        <v>40</v>
      </c>
      <c r="F28" s="37"/>
      <c r="G28" s="37"/>
      <c r="H28" s="37"/>
      <c r="I28" s="115" t="s">
        <v>29</v>
      </c>
      <c r="J28" s="106" t="s">
        <v>19</v>
      </c>
      <c r="K28" s="37"/>
      <c r="L28" s="116"/>
      <c r="S28" s="37"/>
      <c r="T28" s="37"/>
      <c r="U28" s="37"/>
      <c r="V28" s="37"/>
      <c r="W28" s="37"/>
      <c r="X28" s="37"/>
      <c r="Y28" s="37"/>
      <c r="Z28" s="37"/>
      <c r="AA28" s="37"/>
      <c r="AB28" s="37"/>
      <c r="AC28" s="37"/>
      <c r="AD28" s="37"/>
      <c r="AE28" s="37"/>
    </row>
    <row r="29" spans="1:31" s="2" customFormat="1" ht="6.95" customHeight="1">
      <c r="A29" s="37"/>
      <c r="B29" s="42"/>
      <c r="C29" s="37"/>
      <c r="D29" s="37"/>
      <c r="E29" s="37"/>
      <c r="F29" s="37"/>
      <c r="G29" s="37"/>
      <c r="H29" s="37"/>
      <c r="I29" s="37"/>
      <c r="J29" s="37"/>
      <c r="K29" s="37"/>
      <c r="L29" s="116"/>
      <c r="S29" s="37"/>
      <c r="T29" s="37"/>
      <c r="U29" s="37"/>
      <c r="V29" s="37"/>
      <c r="W29" s="37"/>
      <c r="X29" s="37"/>
      <c r="Y29" s="37"/>
      <c r="Z29" s="37"/>
      <c r="AA29" s="37"/>
      <c r="AB29" s="37"/>
      <c r="AC29" s="37"/>
      <c r="AD29" s="37"/>
      <c r="AE29" s="37"/>
    </row>
    <row r="30" spans="1:31" s="2" customFormat="1" ht="12" customHeight="1">
      <c r="A30" s="37"/>
      <c r="B30" s="42"/>
      <c r="C30" s="37"/>
      <c r="D30" s="115" t="s">
        <v>41</v>
      </c>
      <c r="E30" s="37"/>
      <c r="F30" s="37"/>
      <c r="G30" s="37"/>
      <c r="H30" s="37"/>
      <c r="I30" s="37"/>
      <c r="J30" s="37"/>
      <c r="K30" s="37"/>
      <c r="L30" s="116"/>
      <c r="S30" s="37"/>
      <c r="T30" s="37"/>
      <c r="U30" s="37"/>
      <c r="V30" s="37"/>
      <c r="W30" s="37"/>
      <c r="X30" s="37"/>
      <c r="Y30" s="37"/>
      <c r="Z30" s="37"/>
      <c r="AA30" s="37"/>
      <c r="AB30" s="37"/>
      <c r="AC30" s="37"/>
      <c r="AD30" s="37"/>
      <c r="AE30" s="37"/>
    </row>
    <row r="31" spans="1:31" s="8" customFormat="1" ht="16.5" customHeight="1">
      <c r="A31" s="118"/>
      <c r="B31" s="119"/>
      <c r="C31" s="118"/>
      <c r="D31" s="118"/>
      <c r="E31" s="401" t="s">
        <v>19</v>
      </c>
      <c r="F31" s="401"/>
      <c r="G31" s="401"/>
      <c r="H31" s="401"/>
      <c r="I31" s="118"/>
      <c r="J31" s="118"/>
      <c r="K31" s="118"/>
      <c r="L31" s="120"/>
      <c r="S31" s="118"/>
      <c r="T31" s="118"/>
      <c r="U31" s="118"/>
      <c r="V31" s="118"/>
      <c r="W31" s="118"/>
      <c r="X31" s="118"/>
      <c r="Y31" s="118"/>
      <c r="Z31" s="118"/>
      <c r="AA31" s="118"/>
      <c r="AB31" s="118"/>
      <c r="AC31" s="118"/>
      <c r="AD31" s="118"/>
      <c r="AE31" s="118"/>
    </row>
    <row r="32" spans="1:31" s="2" customFormat="1" ht="6.95" customHeight="1">
      <c r="A32" s="37"/>
      <c r="B32" s="42"/>
      <c r="C32" s="37"/>
      <c r="D32" s="37"/>
      <c r="E32" s="37"/>
      <c r="F32" s="37"/>
      <c r="G32" s="37"/>
      <c r="H32" s="37"/>
      <c r="I32" s="37"/>
      <c r="J32" s="37"/>
      <c r="K32" s="37"/>
      <c r="L32" s="116"/>
      <c r="S32" s="37"/>
      <c r="T32" s="37"/>
      <c r="U32" s="37"/>
      <c r="V32" s="37"/>
      <c r="W32" s="37"/>
      <c r="X32" s="37"/>
      <c r="Y32" s="37"/>
      <c r="Z32" s="37"/>
      <c r="AA32" s="37"/>
      <c r="AB32" s="37"/>
      <c r="AC32" s="37"/>
      <c r="AD32" s="37"/>
      <c r="AE32" s="37"/>
    </row>
    <row r="33" spans="1:31" s="2" customFormat="1" ht="6.95" customHeight="1">
      <c r="A33" s="37"/>
      <c r="B33" s="42"/>
      <c r="C33" s="37"/>
      <c r="D33" s="121"/>
      <c r="E33" s="121"/>
      <c r="F33" s="121"/>
      <c r="G33" s="121"/>
      <c r="H33" s="121"/>
      <c r="I33" s="121"/>
      <c r="J33" s="121"/>
      <c r="K33" s="121"/>
      <c r="L33" s="116"/>
      <c r="S33" s="37"/>
      <c r="T33" s="37"/>
      <c r="U33" s="37"/>
      <c r="V33" s="37"/>
      <c r="W33" s="37"/>
      <c r="X33" s="37"/>
      <c r="Y33" s="37"/>
      <c r="Z33" s="37"/>
      <c r="AA33" s="37"/>
      <c r="AB33" s="37"/>
      <c r="AC33" s="37"/>
      <c r="AD33" s="37"/>
      <c r="AE33" s="37"/>
    </row>
    <row r="34" spans="1:31" s="2" customFormat="1" ht="25.35" customHeight="1">
      <c r="A34" s="37"/>
      <c r="B34" s="42"/>
      <c r="C34" s="37"/>
      <c r="D34" s="122" t="s">
        <v>43</v>
      </c>
      <c r="E34" s="37"/>
      <c r="F34" s="37"/>
      <c r="G34" s="37"/>
      <c r="H34" s="37"/>
      <c r="I34" s="37"/>
      <c r="J34" s="123">
        <f>ROUND(J98, 2)</f>
        <v>0</v>
      </c>
      <c r="K34" s="37"/>
      <c r="L34" s="116"/>
      <c r="S34" s="37"/>
      <c r="T34" s="37"/>
      <c r="U34" s="37"/>
      <c r="V34" s="37"/>
      <c r="W34" s="37"/>
      <c r="X34" s="37"/>
      <c r="Y34" s="37"/>
      <c r="Z34" s="37"/>
      <c r="AA34" s="37"/>
      <c r="AB34" s="37"/>
      <c r="AC34" s="37"/>
      <c r="AD34" s="37"/>
      <c r="AE34" s="37"/>
    </row>
    <row r="35" spans="1:31" s="2" customFormat="1" ht="6.95" customHeight="1">
      <c r="A35" s="37"/>
      <c r="B35" s="42"/>
      <c r="C35" s="37"/>
      <c r="D35" s="121"/>
      <c r="E35" s="121"/>
      <c r="F35" s="121"/>
      <c r="G35" s="121"/>
      <c r="H35" s="121"/>
      <c r="I35" s="121"/>
      <c r="J35" s="121"/>
      <c r="K35" s="121"/>
      <c r="L35" s="116"/>
      <c r="S35" s="37"/>
      <c r="T35" s="37"/>
      <c r="U35" s="37"/>
      <c r="V35" s="37"/>
      <c r="W35" s="37"/>
      <c r="X35" s="37"/>
      <c r="Y35" s="37"/>
      <c r="Z35" s="37"/>
      <c r="AA35" s="37"/>
      <c r="AB35" s="37"/>
      <c r="AC35" s="37"/>
      <c r="AD35" s="37"/>
      <c r="AE35" s="37"/>
    </row>
    <row r="36" spans="1:31" s="2" customFormat="1" ht="14.45" customHeight="1">
      <c r="A36" s="37"/>
      <c r="B36" s="42"/>
      <c r="C36" s="37"/>
      <c r="D36" s="37"/>
      <c r="E36" s="37"/>
      <c r="F36" s="124" t="s">
        <v>45</v>
      </c>
      <c r="G36" s="37"/>
      <c r="H36" s="37"/>
      <c r="I36" s="124" t="s">
        <v>44</v>
      </c>
      <c r="J36" s="124" t="s">
        <v>46</v>
      </c>
      <c r="K36" s="37"/>
      <c r="L36" s="116"/>
      <c r="S36" s="37"/>
      <c r="T36" s="37"/>
      <c r="U36" s="37"/>
      <c r="V36" s="37"/>
      <c r="W36" s="37"/>
      <c r="X36" s="37"/>
      <c r="Y36" s="37"/>
      <c r="Z36" s="37"/>
      <c r="AA36" s="37"/>
      <c r="AB36" s="37"/>
      <c r="AC36" s="37"/>
      <c r="AD36" s="37"/>
      <c r="AE36" s="37"/>
    </row>
    <row r="37" spans="1:31" s="2" customFormat="1" ht="14.45" customHeight="1">
      <c r="A37" s="37"/>
      <c r="B37" s="42"/>
      <c r="C37" s="37"/>
      <c r="D37" s="125" t="s">
        <v>47</v>
      </c>
      <c r="E37" s="115" t="s">
        <v>48</v>
      </c>
      <c r="F37" s="126">
        <f>ROUND((SUM(BE98:BE303)),  2)</f>
        <v>0</v>
      </c>
      <c r="G37" s="37"/>
      <c r="H37" s="37"/>
      <c r="I37" s="127">
        <v>0.21</v>
      </c>
      <c r="J37" s="126">
        <f>ROUND(((SUM(BE98:BE303))*I37),  2)</f>
        <v>0</v>
      </c>
      <c r="K37" s="37"/>
      <c r="L37" s="116"/>
      <c r="S37" s="37"/>
      <c r="T37" s="37"/>
      <c r="U37" s="37"/>
      <c r="V37" s="37"/>
      <c r="W37" s="37"/>
      <c r="X37" s="37"/>
      <c r="Y37" s="37"/>
      <c r="Z37" s="37"/>
      <c r="AA37" s="37"/>
      <c r="AB37" s="37"/>
      <c r="AC37" s="37"/>
      <c r="AD37" s="37"/>
      <c r="AE37" s="37"/>
    </row>
    <row r="38" spans="1:31" s="2" customFormat="1" ht="14.45" customHeight="1">
      <c r="A38" s="37"/>
      <c r="B38" s="42"/>
      <c r="C38" s="37"/>
      <c r="D38" s="37"/>
      <c r="E38" s="115" t="s">
        <v>49</v>
      </c>
      <c r="F38" s="126">
        <f>ROUND((SUM(BF98:BF303)),  2)</f>
        <v>0</v>
      </c>
      <c r="G38" s="37"/>
      <c r="H38" s="37"/>
      <c r="I38" s="127">
        <v>0.12</v>
      </c>
      <c r="J38" s="126">
        <f>ROUND(((SUM(BF98:BF303))*I38),  2)</f>
        <v>0</v>
      </c>
      <c r="K38" s="37"/>
      <c r="L38" s="116"/>
      <c r="S38" s="37"/>
      <c r="T38" s="37"/>
      <c r="U38" s="37"/>
      <c r="V38" s="37"/>
      <c r="W38" s="37"/>
      <c r="X38" s="37"/>
      <c r="Y38" s="37"/>
      <c r="Z38" s="37"/>
      <c r="AA38" s="37"/>
      <c r="AB38" s="37"/>
      <c r="AC38" s="37"/>
      <c r="AD38" s="37"/>
      <c r="AE38" s="37"/>
    </row>
    <row r="39" spans="1:31" s="2" customFormat="1" ht="14.45" hidden="1" customHeight="1">
      <c r="A39" s="37"/>
      <c r="B39" s="42"/>
      <c r="C39" s="37"/>
      <c r="D39" s="37"/>
      <c r="E39" s="115" t="s">
        <v>50</v>
      </c>
      <c r="F39" s="126">
        <f>ROUND((SUM(BG98:BG303)),  2)</f>
        <v>0</v>
      </c>
      <c r="G39" s="37"/>
      <c r="H39" s="37"/>
      <c r="I39" s="127">
        <v>0.21</v>
      </c>
      <c r="J39" s="126">
        <f>0</f>
        <v>0</v>
      </c>
      <c r="K39" s="37"/>
      <c r="L39" s="116"/>
      <c r="S39" s="37"/>
      <c r="T39" s="37"/>
      <c r="U39" s="37"/>
      <c r="V39" s="37"/>
      <c r="W39" s="37"/>
      <c r="X39" s="37"/>
      <c r="Y39" s="37"/>
      <c r="Z39" s="37"/>
      <c r="AA39" s="37"/>
      <c r="AB39" s="37"/>
      <c r="AC39" s="37"/>
      <c r="AD39" s="37"/>
      <c r="AE39" s="37"/>
    </row>
    <row r="40" spans="1:31" s="2" customFormat="1" ht="14.45" hidden="1" customHeight="1">
      <c r="A40" s="37"/>
      <c r="B40" s="42"/>
      <c r="C40" s="37"/>
      <c r="D40" s="37"/>
      <c r="E40" s="115" t="s">
        <v>51</v>
      </c>
      <c r="F40" s="126">
        <f>ROUND((SUM(BH98:BH303)),  2)</f>
        <v>0</v>
      </c>
      <c r="G40" s="37"/>
      <c r="H40" s="37"/>
      <c r="I40" s="127">
        <v>0.12</v>
      </c>
      <c r="J40" s="126">
        <f>0</f>
        <v>0</v>
      </c>
      <c r="K40" s="37"/>
      <c r="L40" s="116"/>
      <c r="S40" s="37"/>
      <c r="T40" s="37"/>
      <c r="U40" s="37"/>
      <c r="V40" s="37"/>
      <c r="W40" s="37"/>
      <c r="X40" s="37"/>
      <c r="Y40" s="37"/>
      <c r="Z40" s="37"/>
      <c r="AA40" s="37"/>
      <c r="AB40" s="37"/>
      <c r="AC40" s="37"/>
      <c r="AD40" s="37"/>
      <c r="AE40" s="37"/>
    </row>
    <row r="41" spans="1:31" s="2" customFormat="1" ht="14.45" hidden="1" customHeight="1">
      <c r="A41" s="37"/>
      <c r="B41" s="42"/>
      <c r="C41" s="37"/>
      <c r="D41" s="37"/>
      <c r="E41" s="115" t="s">
        <v>52</v>
      </c>
      <c r="F41" s="126">
        <f>ROUND((SUM(BI98:BI303)),  2)</f>
        <v>0</v>
      </c>
      <c r="G41" s="37"/>
      <c r="H41" s="37"/>
      <c r="I41" s="127">
        <v>0</v>
      </c>
      <c r="J41" s="126">
        <f>0</f>
        <v>0</v>
      </c>
      <c r="K41" s="37"/>
      <c r="L41" s="116"/>
      <c r="S41" s="37"/>
      <c r="T41" s="37"/>
      <c r="U41" s="37"/>
      <c r="V41" s="37"/>
      <c r="W41" s="37"/>
      <c r="X41" s="37"/>
      <c r="Y41" s="37"/>
      <c r="Z41" s="37"/>
      <c r="AA41" s="37"/>
      <c r="AB41" s="37"/>
      <c r="AC41" s="37"/>
      <c r="AD41" s="37"/>
      <c r="AE41" s="37"/>
    </row>
    <row r="42" spans="1:31" s="2" customFormat="1" ht="6.95" customHeight="1">
      <c r="A42" s="37"/>
      <c r="B42" s="42"/>
      <c r="C42" s="37"/>
      <c r="D42" s="37"/>
      <c r="E42" s="37"/>
      <c r="F42" s="37"/>
      <c r="G42" s="37"/>
      <c r="H42" s="37"/>
      <c r="I42" s="37"/>
      <c r="J42" s="37"/>
      <c r="K42" s="37"/>
      <c r="L42" s="116"/>
      <c r="S42" s="37"/>
      <c r="T42" s="37"/>
      <c r="U42" s="37"/>
      <c r="V42" s="37"/>
      <c r="W42" s="37"/>
      <c r="X42" s="37"/>
      <c r="Y42" s="37"/>
      <c r="Z42" s="37"/>
      <c r="AA42" s="37"/>
      <c r="AB42" s="37"/>
      <c r="AC42" s="37"/>
      <c r="AD42" s="37"/>
      <c r="AE42" s="37"/>
    </row>
    <row r="43" spans="1:31" s="2" customFormat="1" ht="25.35" customHeight="1">
      <c r="A43" s="37"/>
      <c r="B43" s="42"/>
      <c r="C43" s="128"/>
      <c r="D43" s="129" t="s">
        <v>53</v>
      </c>
      <c r="E43" s="130"/>
      <c r="F43" s="130"/>
      <c r="G43" s="131" t="s">
        <v>54</v>
      </c>
      <c r="H43" s="132" t="s">
        <v>55</v>
      </c>
      <c r="I43" s="130"/>
      <c r="J43" s="133">
        <f>SUM(J34:J41)</f>
        <v>0</v>
      </c>
      <c r="K43" s="134"/>
      <c r="L43" s="116"/>
      <c r="S43" s="37"/>
      <c r="T43" s="37"/>
      <c r="U43" s="37"/>
      <c r="V43" s="37"/>
      <c r="W43" s="37"/>
      <c r="X43" s="37"/>
      <c r="Y43" s="37"/>
      <c r="Z43" s="37"/>
      <c r="AA43" s="37"/>
      <c r="AB43" s="37"/>
      <c r="AC43" s="37"/>
      <c r="AD43" s="37"/>
      <c r="AE43" s="37"/>
    </row>
    <row r="44" spans="1:31" s="2" customFormat="1" ht="14.45" customHeight="1">
      <c r="A44" s="37"/>
      <c r="B44" s="135"/>
      <c r="C44" s="136"/>
      <c r="D44" s="136"/>
      <c r="E44" s="136"/>
      <c r="F44" s="136"/>
      <c r="G44" s="136"/>
      <c r="H44" s="136"/>
      <c r="I44" s="136"/>
      <c r="J44" s="136"/>
      <c r="K44" s="136"/>
      <c r="L44" s="116"/>
      <c r="S44" s="37"/>
      <c r="T44" s="37"/>
      <c r="U44" s="37"/>
      <c r="V44" s="37"/>
      <c r="W44" s="37"/>
      <c r="X44" s="37"/>
      <c r="Y44" s="37"/>
      <c r="Z44" s="37"/>
      <c r="AA44" s="37"/>
      <c r="AB44" s="37"/>
      <c r="AC44" s="37"/>
      <c r="AD44" s="37"/>
      <c r="AE44" s="37"/>
    </row>
    <row r="48" spans="1:31" s="2" customFormat="1" ht="6.95" customHeight="1">
      <c r="A48" s="37"/>
      <c r="B48" s="137"/>
      <c r="C48" s="138"/>
      <c r="D48" s="138"/>
      <c r="E48" s="138"/>
      <c r="F48" s="138"/>
      <c r="G48" s="138"/>
      <c r="H48" s="138"/>
      <c r="I48" s="138"/>
      <c r="J48" s="138"/>
      <c r="K48" s="138"/>
      <c r="L48" s="116"/>
      <c r="S48" s="37"/>
      <c r="T48" s="37"/>
      <c r="U48" s="37"/>
      <c r="V48" s="37"/>
      <c r="W48" s="37"/>
      <c r="X48" s="37"/>
      <c r="Y48" s="37"/>
      <c r="Z48" s="37"/>
      <c r="AA48" s="37"/>
      <c r="AB48" s="37"/>
      <c r="AC48" s="37"/>
      <c r="AD48" s="37"/>
      <c r="AE48" s="37"/>
    </row>
    <row r="49" spans="1:31" s="2" customFormat="1" ht="24.95" customHeight="1">
      <c r="A49" s="37"/>
      <c r="B49" s="38"/>
      <c r="C49" s="26" t="s">
        <v>174</v>
      </c>
      <c r="D49" s="39"/>
      <c r="E49" s="39"/>
      <c r="F49" s="39"/>
      <c r="G49" s="39"/>
      <c r="H49" s="39"/>
      <c r="I49" s="39"/>
      <c r="J49" s="39"/>
      <c r="K49" s="39"/>
      <c r="L49" s="116"/>
      <c r="S49" s="37"/>
      <c r="T49" s="37"/>
      <c r="U49" s="37"/>
      <c r="V49" s="37"/>
      <c r="W49" s="37"/>
      <c r="X49" s="37"/>
      <c r="Y49" s="37"/>
      <c r="Z49" s="37"/>
      <c r="AA49" s="37"/>
      <c r="AB49" s="37"/>
      <c r="AC49" s="37"/>
      <c r="AD49" s="37"/>
      <c r="AE49" s="37"/>
    </row>
    <row r="50" spans="1:31" s="2" customFormat="1" ht="6.95" customHeight="1">
      <c r="A50" s="37"/>
      <c r="B50" s="38"/>
      <c r="C50" s="39"/>
      <c r="D50" s="39"/>
      <c r="E50" s="39"/>
      <c r="F50" s="39"/>
      <c r="G50" s="39"/>
      <c r="H50" s="39"/>
      <c r="I50" s="39"/>
      <c r="J50" s="39"/>
      <c r="K50" s="39"/>
      <c r="L50" s="116"/>
      <c r="S50" s="37"/>
      <c r="T50" s="37"/>
      <c r="U50" s="37"/>
      <c r="V50" s="37"/>
      <c r="W50" s="37"/>
      <c r="X50" s="37"/>
      <c r="Y50" s="37"/>
      <c r="Z50" s="37"/>
      <c r="AA50" s="37"/>
      <c r="AB50" s="37"/>
      <c r="AC50" s="37"/>
      <c r="AD50" s="37"/>
      <c r="AE50" s="37"/>
    </row>
    <row r="51" spans="1:31" s="2" customFormat="1" ht="12" customHeight="1">
      <c r="A51" s="37"/>
      <c r="B51" s="38"/>
      <c r="C51" s="32" t="s">
        <v>16</v>
      </c>
      <c r="D51" s="39"/>
      <c r="E51" s="39"/>
      <c r="F51" s="39"/>
      <c r="G51" s="39"/>
      <c r="H51" s="39"/>
      <c r="I51" s="39"/>
      <c r="J51" s="39"/>
      <c r="K51" s="39"/>
      <c r="L51" s="116"/>
      <c r="S51" s="37"/>
      <c r="T51" s="37"/>
      <c r="U51" s="37"/>
      <c r="V51" s="37"/>
      <c r="W51" s="37"/>
      <c r="X51" s="37"/>
      <c r="Y51" s="37"/>
      <c r="Z51" s="37"/>
      <c r="AA51" s="37"/>
      <c r="AB51" s="37"/>
      <c r="AC51" s="37"/>
      <c r="AD51" s="37"/>
      <c r="AE51" s="37"/>
    </row>
    <row r="52" spans="1:31" s="2" customFormat="1" ht="16.5" customHeight="1">
      <c r="A52" s="37"/>
      <c r="B52" s="38"/>
      <c r="C52" s="39"/>
      <c r="D52" s="39"/>
      <c r="E52" s="402" t="str">
        <f>E7</f>
        <v>VÝMĚNA OBRUBNÍKŮ V ULICI STRÁNSKÉHO A SOVÍ - TÁBOR</v>
      </c>
      <c r="F52" s="403"/>
      <c r="G52" s="403"/>
      <c r="H52" s="403"/>
      <c r="I52" s="39"/>
      <c r="J52" s="39"/>
      <c r="K52" s="39"/>
      <c r="L52" s="116"/>
      <c r="S52" s="37"/>
      <c r="T52" s="37"/>
      <c r="U52" s="37"/>
      <c r="V52" s="37"/>
      <c r="W52" s="37"/>
      <c r="X52" s="37"/>
      <c r="Y52" s="37"/>
      <c r="Z52" s="37"/>
      <c r="AA52" s="37"/>
      <c r="AB52" s="37"/>
      <c r="AC52" s="37"/>
      <c r="AD52" s="37"/>
      <c r="AE52" s="37"/>
    </row>
    <row r="53" spans="1:31" s="1" customFormat="1" ht="12" customHeight="1">
      <c r="B53" s="24"/>
      <c r="C53" s="32" t="s">
        <v>170</v>
      </c>
      <c r="D53" s="25"/>
      <c r="E53" s="25"/>
      <c r="F53" s="25"/>
      <c r="G53" s="25"/>
      <c r="H53" s="25"/>
      <c r="I53" s="25"/>
      <c r="J53" s="25"/>
      <c r="K53" s="25"/>
      <c r="L53" s="23"/>
    </row>
    <row r="54" spans="1:31" s="1" customFormat="1" ht="16.5" customHeight="1">
      <c r="B54" s="24"/>
      <c r="C54" s="25"/>
      <c r="D54" s="25"/>
      <c r="E54" s="402" t="s">
        <v>1320</v>
      </c>
      <c r="F54" s="379"/>
      <c r="G54" s="379"/>
      <c r="H54" s="379"/>
      <c r="I54" s="25"/>
      <c r="J54" s="25"/>
      <c r="K54" s="25"/>
      <c r="L54" s="23"/>
    </row>
    <row r="55" spans="1:31" s="1" customFormat="1" ht="12" customHeight="1">
      <c r="B55" s="24"/>
      <c r="C55" s="32" t="s">
        <v>172</v>
      </c>
      <c r="D55" s="25"/>
      <c r="E55" s="25"/>
      <c r="F55" s="25"/>
      <c r="G55" s="25"/>
      <c r="H55" s="25"/>
      <c r="I55" s="25"/>
      <c r="J55" s="25"/>
      <c r="K55" s="25"/>
      <c r="L55" s="23"/>
    </row>
    <row r="56" spans="1:31" s="2" customFormat="1" ht="23.25" customHeight="1">
      <c r="A56" s="37"/>
      <c r="B56" s="38"/>
      <c r="C56" s="39"/>
      <c r="D56" s="39"/>
      <c r="E56" s="406" t="s">
        <v>1822</v>
      </c>
      <c r="F56" s="404"/>
      <c r="G56" s="404"/>
      <c r="H56" s="404"/>
      <c r="I56" s="39"/>
      <c r="J56" s="39"/>
      <c r="K56" s="39"/>
      <c r="L56" s="116"/>
      <c r="S56" s="37"/>
      <c r="T56" s="37"/>
      <c r="U56" s="37"/>
      <c r="V56" s="37"/>
      <c r="W56" s="37"/>
      <c r="X56" s="37"/>
      <c r="Y56" s="37"/>
      <c r="Z56" s="37"/>
      <c r="AA56" s="37"/>
      <c r="AB56" s="37"/>
      <c r="AC56" s="37"/>
      <c r="AD56" s="37"/>
      <c r="AE56" s="37"/>
    </row>
    <row r="57" spans="1:31" s="2" customFormat="1" ht="12" customHeight="1">
      <c r="A57" s="37"/>
      <c r="B57" s="38"/>
      <c r="C57" s="32" t="s">
        <v>1823</v>
      </c>
      <c r="D57" s="39"/>
      <c r="E57" s="39"/>
      <c r="F57" s="39"/>
      <c r="G57" s="39"/>
      <c r="H57" s="39"/>
      <c r="I57" s="39"/>
      <c r="J57" s="39"/>
      <c r="K57" s="39"/>
      <c r="L57" s="116"/>
      <c r="S57" s="37"/>
      <c r="T57" s="37"/>
      <c r="U57" s="37"/>
      <c r="V57" s="37"/>
      <c r="W57" s="37"/>
      <c r="X57" s="37"/>
      <c r="Y57" s="37"/>
      <c r="Z57" s="37"/>
      <c r="AA57" s="37"/>
      <c r="AB57" s="37"/>
      <c r="AC57" s="37"/>
      <c r="AD57" s="37"/>
      <c r="AE57" s="37"/>
    </row>
    <row r="58" spans="1:31" s="2" customFormat="1" ht="16.5" customHeight="1">
      <c r="A58" s="37"/>
      <c r="B58" s="38"/>
      <c r="C58" s="39"/>
      <c r="D58" s="39"/>
      <c r="E58" s="358" t="str">
        <f>E13</f>
        <v>5073 - Následná péče - 3. rok po výsadbě</v>
      </c>
      <c r="F58" s="404"/>
      <c r="G58" s="404"/>
      <c r="H58" s="404"/>
      <c r="I58" s="39"/>
      <c r="J58" s="39"/>
      <c r="K58" s="39"/>
      <c r="L58" s="116"/>
      <c r="S58" s="37"/>
      <c r="T58" s="37"/>
      <c r="U58" s="37"/>
      <c r="V58" s="37"/>
      <c r="W58" s="37"/>
      <c r="X58" s="37"/>
      <c r="Y58" s="37"/>
      <c r="Z58" s="37"/>
      <c r="AA58" s="37"/>
      <c r="AB58" s="37"/>
      <c r="AC58" s="37"/>
      <c r="AD58" s="37"/>
      <c r="AE58" s="37"/>
    </row>
    <row r="59" spans="1:31" s="2" customFormat="1" ht="6.95" customHeight="1">
      <c r="A59" s="37"/>
      <c r="B59" s="38"/>
      <c r="C59" s="39"/>
      <c r="D59" s="39"/>
      <c r="E59" s="39"/>
      <c r="F59" s="39"/>
      <c r="G59" s="39"/>
      <c r="H59" s="39"/>
      <c r="I59" s="39"/>
      <c r="J59" s="39"/>
      <c r="K59" s="39"/>
      <c r="L59" s="116"/>
      <c r="S59" s="37"/>
      <c r="T59" s="37"/>
      <c r="U59" s="37"/>
      <c r="V59" s="37"/>
      <c r="W59" s="37"/>
      <c r="X59" s="37"/>
      <c r="Y59" s="37"/>
      <c r="Z59" s="37"/>
      <c r="AA59" s="37"/>
      <c r="AB59" s="37"/>
      <c r="AC59" s="37"/>
      <c r="AD59" s="37"/>
      <c r="AE59" s="37"/>
    </row>
    <row r="60" spans="1:31" s="2" customFormat="1" ht="12" customHeight="1">
      <c r="A60" s="37"/>
      <c r="B60" s="38"/>
      <c r="C60" s="32" t="s">
        <v>21</v>
      </c>
      <c r="D60" s="39"/>
      <c r="E60" s="39"/>
      <c r="F60" s="30" t="str">
        <f>F16</f>
        <v>ul. Stránského a Soví, Tábor</v>
      </c>
      <c r="G60" s="39"/>
      <c r="H60" s="39"/>
      <c r="I60" s="32" t="s">
        <v>23</v>
      </c>
      <c r="J60" s="62" t="str">
        <f>IF(J16="","",J16)</f>
        <v>8. 1. 2026</v>
      </c>
      <c r="K60" s="39"/>
      <c r="L60" s="116"/>
      <c r="S60" s="37"/>
      <c r="T60" s="37"/>
      <c r="U60" s="37"/>
      <c r="V60" s="37"/>
      <c r="W60" s="37"/>
      <c r="X60" s="37"/>
      <c r="Y60" s="37"/>
      <c r="Z60" s="37"/>
      <c r="AA60" s="37"/>
      <c r="AB60" s="37"/>
      <c r="AC60" s="37"/>
      <c r="AD60" s="37"/>
      <c r="AE60" s="37"/>
    </row>
    <row r="61" spans="1:31" s="2" customFormat="1" ht="6.95" customHeight="1">
      <c r="A61" s="37"/>
      <c r="B61" s="38"/>
      <c r="C61" s="39"/>
      <c r="D61" s="39"/>
      <c r="E61" s="39"/>
      <c r="F61" s="39"/>
      <c r="G61" s="39"/>
      <c r="H61" s="39"/>
      <c r="I61" s="39"/>
      <c r="J61" s="39"/>
      <c r="K61" s="39"/>
      <c r="L61" s="116"/>
      <c r="S61" s="37"/>
      <c r="T61" s="37"/>
      <c r="U61" s="37"/>
      <c r="V61" s="37"/>
      <c r="W61" s="37"/>
      <c r="X61" s="37"/>
      <c r="Y61" s="37"/>
      <c r="Z61" s="37"/>
      <c r="AA61" s="37"/>
      <c r="AB61" s="37"/>
      <c r="AC61" s="37"/>
      <c r="AD61" s="37"/>
      <c r="AE61" s="37"/>
    </row>
    <row r="62" spans="1:31" s="2" customFormat="1" ht="15.2" customHeight="1">
      <c r="A62" s="37"/>
      <c r="B62" s="38"/>
      <c r="C62" s="32" t="s">
        <v>25</v>
      </c>
      <c r="D62" s="39"/>
      <c r="E62" s="39"/>
      <c r="F62" s="30" t="str">
        <f>E19</f>
        <v>MĚSTO TÁBOR</v>
      </c>
      <c r="G62" s="39"/>
      <c r="H62" s="39"/>
      <c r="I62" s="32" t="s">
        <v>33</v>
      </c>
      <c r="J62" s="35" t="str">
        <f>E25</f>
        <v>Graphic PRO s.r.o.</v>
      </c>
      <c r="K62" s="39"/>
      <c r="L62" s="116"/>
      <c r="S62" s="37"/>
      <c r="T62" s="37"/>
      <c r="U62" s="37"/>
      <c r="V62" s="37"/>
      <c r="W62" s="37"/>
      <c r="X62" s="37"/>
      <c r="Y62" s="37"/>
      <c r="Z62" s="37"/>
      <c r="AA62" s="37"/>
      <c r="AB62" s="37"/>
      <c r="AC62" s="37"/>
      <c r="AD62" s="37"/>
      <c r="AE62" s="37"/>
    </row>
    <row r="63" spans="1:31" s="2" customFormat="1" ht="15.2" customHeight="1">
      <c r="A63" s="37"/>
      <c r="B63" s="38"/>
      <c r="C63" s="32" t="s">
        <v>31</v>
      </c>
      <c r="D63" s="39"/>
      <c r="E63" s="39"/>
      <c r="F63" s="30" t="str">
        <f>IF(E22="","",E22)</f>
        <v>Vyplň údaj</v>
      </c>
      <c r="G63" s="39"/>
      <c r="H63" s="39"/>
      <c r="I63" s="32" t="s">
        <v>38</v>
      </c>
      <c r="J63" s="35" t="str">
        <f>E28</f>
        <v>Ing. Pavel Vochozka</v>
      </c>
      <c r="K63" s="39"/>
      <c r="L63" s="116"/>
      <c r="S63" s="37"/>
      <c r="T63" s="37"/>
      <c r="U63" s="37"/>
      <c r="V63" s="37"/>
      <c r="W63" s="37"/>
      <c r="X63" s="37"/>
      <c r="Y63" s="37"/>
      <c r="Z63" s="37"/>
      <c r="AA63" s="37"/>
      <c r="AB63" s="37"/>
      <c r="AC63" s="37"/>
      <c r="AD63" s="37"/>
      <c r="AE63" s="37"/>
    </row>
    <row r="64" spans="1:31" s="2" customFormat="1" ht="10.35" customHeight="1">
      <c r="A64" s="37"/>
      <c r="B64" s="38"/>
      <c r="C64" s="39"/>
      <c r="D64" s="39"/>
      <c r="E64" s="39"/>
      <c r="F64" s="39"/>
      <c r="G64" s="39"/>
      <c r="H64" s="39"/>
      <c r="I64" s="39"/>
      <c r="J64" s="39"/>
      <c r="K64" s="39"/>
      <c r="L64" s="116"/>
      <c r="S64" s="37"/>
      <c r="T64" s="37"/>
      <c r="U64" s="37"/>
      <c r="V64" s="37"/>
      <c r="W64" s="37"/>
      <c r="X64" s="37"/>
      <c r="Y64" s="37"/>
      <c r="Z64" s="37"/>
      <c r="AA64" s="37"/>
      <c r="AB64" s="37"/>
      <c r="AC64" s="37"/>
      <c r="AD64" s="37"/>
      <c r="AE64" s="37"/>
    </row>
    <row r="65" spans="1:47" s="2" customFormat="1" ht="29.25" customHeight="1">
      <c r="A65" s="37"/>
      <c r="B65" s="38"/>
      <c r="C65" s="139" t="s">
        <v>175</v>
      </c>
      <c r="D65" s="140"/>
      <c r="E65" s="140"/>
      <c r="F65" s="140"/>
      <c r="G65" s="140"/>
      <c r="H65" s="140"/>
      <c r="I65" s="140"/>
      <c r="J65" s="141" t="s">
        <v>176</v>
      </c>
      <c r="K65" s="140"/>
      <c r="L65" s="116"/>
      <c r="S65" s="37"/>
      <c r="T65" s="37"/>
      <c r="U65" s="37"/>
      <c r="V65" s="37"/>
      <c r="W65" s="37"/>
      <c r="X65" s="37"/>
      <c r="Y65" s="37"/>
      <c r="Z65" s="37"/>
      <c r="AA65" s="37"/>
      <c r="AB65" s="37"/>
      <c r="AC65" s="37"/>
      <c r="AD65" s="37"/>
      <c r="AE65" s="37"/>
    </row>
    <row r="66" spans="1:47" s="2" customFormat="1" ht="10.35" customHeight="1">
      <c r="A66" s="37"/>
      <c r="B66" s="38"/>
      <c r="C66" s="39"/>
      <c r="D66" s="39"/>
      <c r="E66" s="39"/>
      <c r="F66" s="39"/>
      <c r="G66" s="39"/>
      <c r="H66" s="39"/>
      <c r="I66" s="39"/>
      <c r="J66" s="39"/>
      <c r="K66" s="39"/>
      <c r="L66" s="116"/>
      <c r="S66" s="37"/>
      <c r="T66" s="37"/>
      <c r="U66" s="37"/>
      <c r="V66" s="37"/>
      <c r="W66" s="37"/>
      <c r="X66" s="37"/>
      <c r="Y66" s="37"/>
      <c r="Z66" s="37"/>
      <c r="AA66" s="37"/>
      <c r="AB66" s="37"/>
      <c r="AC66" s="37"/>
      <c r="AD66" s="37"/>
      <c r="AE66" s="37"/>
    </row>
    <row r="67" spans="1:47" s="2" customFormat="1" ht="22.9" customHeight="1">
      <c r="A67" s="37"/>
      <c r="B67" s="38"/>
      <c r="C67" s="142" t="s">
        <v>75</v>
      </c>
      <c r="D67" s="39"/>
      <c r="E67" s="39"/>
      <c r="F67" s="39"/>
      <c r="G67" s="39"/>
      <c r="H67" s="39"/>
      <c r="I67" s="39"/>
      <c r="J67" s="80">
        <f>J98</f>
        <v>0</v>
      </c>
      <c r="K67" s="39"/>
      <c r="L67" s="116"/>
      <c r="S67" s="37"/>
      <c r="T67" s="37"/>
      <c r="U67" s="37"/>
      <c r="V67" s="37"/>
      <c r="W67" s="37"/>
      <c r="X67" s="37"/>
      <c r="Y67" s="37"/>
      <c r="Z67" s="37"/>
      <c r="AA67" s="37"/>
      <c r="AB67" s="37"/>
      <c r="AC67" s="37"/>
      <c r="AD67" s="37"/>
      <c r="AE67" s="37"/>
      <c r="AU67" s="20" t="s">
        <v>177</v>
      </c>
    </row>
    <row r="68" spans="1:47" s="9" customFormat="1" ht="24.95" customHeight="1">
      <c r="B68" s="143"/>
      <c r="C68" s="144"/>
      <c r="D68" s="145" t="s">
        <v>178</v>
      </c>
      <c r="E68" s="146"/>
      <c r="F68" s="146"/>
      <c r="G68" s="146"/>
      <c r="H68" s="146"/>
      <c r="I68" s="146"/>
      <c r="J68" s="147">
        <f>J99</f>
        <v>0</v>
      </c>
      <c r="K68" s="144"/>
      <c r="L68" s="148"/>
    </row>
    <row r="69" spans="1:47" s="10" customFormat="1" ht="19.899999999999999" customHeight="1">
      <c r="B69" s="149"/>
      <c r="C69" s="100"/>
      <c r="D69" s="150" t="s">
        <v>179</v>
      </c>
      <c r="E69" s="151"/>
      <c r="F69" s="151"/>
      <c r="G69" s="151"/>
      <c r="H69" s="151"/>
      <c r="I69" s="151"/>
      <c r="J69" s="152">
        <f>J100</f>
        <v>0</v>
      </c>
      <c r="K69" s="100"/>
      <c r="L69" s="153"/>
    </row>
    <row r="70" spans="1:47" s="10" customFormat="1" ht="19.899999999999999" customHeight="1">
      <c r="B70" s="149"/>
      <c r="C70" s="100"/>
      <c r="D70" s="150" t="s">
        <v>1825</v>
      </c>
      <c r="E70" s="151"/>
      <c r="F70" s="151"/>
      <c r="G70" s="151"/>
      <c r="H70" s="151"/>
      <c r="I70" s="151"/>
      <c r="J70" s="152">
        <f>J113</f>
        <v>0</v>
      </c>
      <c r="K70" s="100"/>
      <c r="L70" s="153"/>
    </row>
    <row r="71" spans="1:47" s="10" customFormat="1" ht="19.899999999999999" customHeight="1">
      <c r="B71" s="149"/>
      <c r="C71" s="100"/>
      <c r="D71" s="150" t="s">
        <v>1826</v>
      </c>
      <c r="E71" s="151"/>
      <c r="F71" s="151"/>
      <c r="G71" s="151"/>
      <c r="H71" s="151"/>
      <c r="I71" s="151"/>
      <c r="J71" s="152">
        <f>J283</f>
        <v>0</v>
      </c>
      <c r="K71" s="100"/>
      <c r="L71" s="153"/>
    </row>
    <row r="72" spans="1:47" s="10" customFormat="1" ht="19.899999999999999" customHeight="1">
      <c r="B72" s="149"/>
      <c r="C72" s="100"/>
      <c r="D72" s="150" t="s">
        <v>383</v>
      </c>
      <c r="E72" s="151"/>
      <c r="F72" s="151"/>
      <c r="G72" s="151"/>
      <c r="H72" s="151"/>
      <c r="I72" s="151"/>
      <c r="J72" s="152">
        <f>J289</f>
        <v>0</v>
      </c>
      <c r="K72" s="100"/>
      <c r="L72" s="153"/>
    </row>
    <row r="73" spans="1:47" s="10" customFormat="1" ht="19.899999999999999" customHeight="1">
      <c r="B73" s="149"/>
      <c r="C73" s="100"/>
      <c r="D73" s="150" t="s">
        <v>1322</v>
      </c>
      <c r="E73" s="151"/>
      <c r="F73" s="151"/>
      <c r="G73" s="151"/>
      <c r="H73" s="151"/>
      <c r="I73" s="151"/>
      <c r="J73" s="152">
        <f>J296</f>
        <v>0</v>
      </c>
      <c r="K73" s="100"/>
      <c r="L73" s="153"/>
    </row>
    <row r="74" spans="1:47" s="10" customFormat="1" ht="14.85" customHeight="1">
      <c r="B74" s="149"/>
      <c r="C74" s="100"/>
      <c r="D74" s="150" t="s">
        <v>1323</v>
      </c>
      <c r="E74" s="151"/>
      <c r="F74" s="151"/>
      <c r="G74" s="151"/>
      <c r="H74" s="151"/>
      <c r="I74" s="151"/>
      <c r="J74" s="152">
        <f>J297</f>
        <v>0</v>
      </c>
      <c r="K74" s="100"/>
      <c r="L74" s="153"/>
    </row>
    <row r="75" spans="1:47" s="2" customFormat="1" ht="21.75" customHeight="1">
      <c r="A75" s="37"/>
      <c r="B75" s="38"/>
      <c r="C75" s="39"/>
      <c r="D75" s="39"/>
      <c r="E75" s="39"/>
      <c r="F75" s="39"/>
      <c r="G75" s="39"/>
      <c r="H75" s="39"/>
      <c r="I75" s="39"/>
      <c r="J75" s="39"/>
      <c r="K75" s="39"/>
      <c r="L75" s="116"/>
      <c r="S75" s="37"/>
      <c r="T75" s="37"/>
      <c r="U75" s="37"/>
      <c r="V75" s="37"/>
      <c r="W75" s="37"/>
      <c r="X75" s="37"/>
      <c r="Y75" s="37"/>
      <c r="Z75" s="37"/>
      <c r="AA75" s="37"/>
      <c r="AB75" s="37"/>
      <c r="AC75" s="37"/>
      <c r="AD75" s="37"/>
      <c r="AE75" s="37"/>
    </row>
    <row r="76" spans="1:47" s="2" customFormat="1" ht="6.95" customHeight="1">
      <c r="A76" s="37"/>
      <c r="B76" s="50"/>
      <c r="C76" s="51"/>
      <c r="D76" s="51"/>
      <c r="E76" s="51"/>
      <c r="F76" s="51"/>
      <c r="G76" s="51"/>
      <c r="H76" s="51"/>
      <c r="I76" s="51"/>
      <c r="J76" s="51"/>
      <c r="K76" s="51"/>
      <c r="L76" s="116"/>
      <c r="S76" s="37"/>
      <c r="T76" s="37"/>
      <c r="U76" s="37"/>
      <c r="V76" s="37"/>
      <c r="W76" s="37"/>
      <c r="X76" s="37"/>
      <c r="Y76" s="37"/>
      <c r="Z76" s="37"/>
      <c r="AA76" s="37"/>
      <c r="AB76" s="37"/>
      <c r="AC76" s="37"/>
      <c r="AD76" s="37"/>
      <c r="AE76" s="37"/>
    </row>
    <row r="80" spans="1:47" s="2" customFormat="1" ht="6.95" customHeight="1">
      <c r="A80" s="37"/>
      <c r="B80" s="52"/>
      <c r="C80" s="53"/>
      <c r="D80" s="53"/>
      <c r="E80" s="53"/>
      <c r="F80" s="53"/>
      <c r="G80" s="53"/>
      <c r="H80" s="53"/>
      <c r="I80" s="53"/>
      <c r="J80" s="53"/>
      <c r="K80" s="53"/>
      <c r="L80" s="116"/>
      <c r="S80" s="37"/>
      <c r="T80" s="37"/>
      <c r="U80" s="37"/>
      <c r="V80" s="37"/>
      <c r="W80" s="37"/>
      <c r="X80" s="37"/>
      <c r="Y80" s="37"/>
      <c r="Z80" s="37"/>
      <c r="AA80" s="37"/>
      <c r="AB80" s="37"/>
      <c r="AC80" s="37"/>
      <c r="AD80" s="37"/>
      <c r="AE80" s="37"/>
    </row>
    <row r="81" spans="1:31" s="2" customFormat="1" ht="24.95" customHeight="1">
      <c r="A81" s="37"/>
      <c r="B81" s="38"/>
      <c r="C81" s="26" t="s">
        <v>182</v>
      </c>
      <c r="D81" s="39"/>
      <c r="E81" s="39"/>
      <c r="F81" s="39"/>
      <c r="G81" s="39"/>
      <c r="H81" s="39"/>
      <c r="I81" s="39"/>
      <c r="J81" s="39"/>
      <c r="K81" s="39"/>
      <c r="L81" s="116"/>
      <c r="S81" s="37"/>
      <c r="T81" s="37"/>
      <c r="U81" s="37"/>
      <c r="V81" s="37"/>
      <c r="W81" s="37"/>
      <c r="X81" s="37"/>
      <c r="Y81" s="37"/>
      <c r="Z81" s="37"/>
      <c r="AA81" s="37"/>
      <c r="AB81" s="37"/>
      <c r="AC81" s="37"/>
      <c r="AD81" s="37"/>
      <c r="AE81" s="37"/>
    </row>
    <row r="82" spans="1:31" s="2" customFormat="1" ht="6.95" customHeight="1">
      <c r="A82" s="37"/>
      <c r="B82" s="38"/>
      <c r="C82" s="39"/>
      <c r="D82" s="39"/>
      <c r="E82" s="39"/>
      <c r="F82" s="39"/>
      <c r="G82" s="39"/>
      <c r="H82" s="39"/>
      <c r="I82" s="39"/>
      <c r="J82" s="39"/>
      <c r="K82" s="39"/>
      <c r="L82" s="116"/>
      <c r="S82" s="37"/>
      <c r="T82" s="37"/>
      <c r="U82" s="37"/>
      <c r="V82" s="37"/>
      <c r="W82" s="37"/>
      <c r="X82" s="37"/>
      <c r="Y82" s="37"/>
      <c r="Z82" s="37"/>
      <c r="AA82" s="37"/>
      <c r="AB82" s="37"/>
      <c r="AC82" s="37"/>
      <c r="AD82" s="37"/>
      <c r="AE82" s="37"/>
    </row>
    <row r="83" spans="1:31" s="2" customFormat="1" ht="12" customHeight="1">
      <c r="A83" s="37"/>
      <c r="B83" s="38"/>
      <c r="C83" s="32" t="s">
        <v>16</v>
      </c>
      <c r="D83" s="39"/>
      <c r="E83" s="39"/>
      <c r="F83" s="39"/>
      <c r="G83" s="39"/>
      <c r="H83" s="39"/>
      <c r="I83" s="39"/>
      <c r="J83" s="39"/>
      <c r="K83" s="39"/>
      <c r="L83" s="116"/>
      <c r="S83" s="37"/>
      <c r="T83" s="37"/>
      <c r="U83" s="37"/>
      <c r="V83" s="37"/>
      <c r="W83" s="37"/>
      <c r="X83" s="37"/>
      <c r="Y83" s="37"/>
      <c r="Z83" s="37"/>
      <c r="AA83" s="37"/>
      <c r="AB83" s="37"/>
      <c r="AC83" s="37"/>
      <c r="AD83" s="37"/>
      <c r="AE83" s="37"/>
    </row>
    <row r="84" spans="1:31" s="2" customFormat="1" ht="16.5" customHeight="1">
      <c r="A84" s="37"/>
      <c r="B84" s="38"/>
      <c r="C84" s="39"/>
      <c r="D84" s="39"/>
      <c r="E84" s="402" t="str">
        <f>E7</f>
        <v>VÝMĚNA OBRUBNÍKŮ V ULICI STRÁNSKÉHO A SOVÍ - TÁBOR</v>
      </c>
      <c r="F84" s="403"/>
      <c r="G84" s="403"/>
      <c r="H84" s="403"/>
      <c r="I84" s="39"/>
      <c r="J84" s="39"/>
      <c r="K84" s="39"/>
      <c r="L84" s="116"/>
      <c r="S84" s="37"/>
      <c r="T84" s="37"/>
      <c r="U84" s="37"/>
      <c r="V84" s="37"/>
      <c r="W84" s="37"/>
      <c r="X84" s="37"/>
      <c r="Y84" s="37"/>
      <c r="Z84" s="37"/>
      <c r="AA84" s="37"/>
      <c r="AB84" s="37"/>
      <c r="AC84" s="37"/>
      <c r="AD84" s="37"/>
      <c r="AE84" s="37"/>
    </row>
    <row r="85" spans="1:31" s="1" customFormat="1" ht="12" customHeight="1">
      <c r="B85" s="24"/>
      <c r="C85" s="32" t="s">
        <v>170</v>
      </c>
      <c r="D85" s="25"/>
      <c r="E85" s="25"/>
      <c r="F85" s="25"/>
      <c r="G85" s="25"/>
      <c r="H85" s="25"/>
      <c r="I85" s="25"/>
      <c r="J85" s="25"/>
      <c r="K85" s="25"/>
      <c r="L85" s="23"/>
    </row>
    <row r="86" spans="1:31" s="1" customFormat="1" ht="16.5" customHeight="1">
      <c r="B86" s="24"/>
      <c r="C86" s="25"/>
      <c r="D86" s="25"/>
      <c r="E86" s="402" t="s">
        <v>1320</v>
      </c>
      <c r="F86" s="379"/>
      <c r="G86" s="379"/>
      <c r="H86" s="379"/>
      <c r="I86" s="25"/>
      <c r="J86" s="25"/>
      <c r="K86" s="25"/>
      <c r="L86" s="23"/>
    </row>
    <row r="87" spans="1:31" s="1" customFormat="1" ht="12" customHeight="1">
      <c r="B87" s="24"/>
      <c r="C87" s="32" t="s">
        <v>172</v>
      </c>
      <c r="D87" s="25"/>
      <c r="E87" s="25"/>
      <c r="F87" s="25"/>
      <c r="G87" s="25"/>
      <c r="H87" s="25"/>
      <c r="I87" s="25"/>
      <c r="J87" s="25"/>
      <c r="K87" s="25"/>
      <c r="L87" s="23"/>
    </row>
    <row r="88" spans="1:31" s="2" customFormat="1" ht="23.25" customHeight="1">
      <c r="A88" s="37"/>
      <c r="B88" s="38"/>
      <c r="C88" s="39"/>
      <c r="D88" s="39"/>
      <c r="E88" s="406" t="s">
        <v>1822</v>
      </c>
      <c r="F88" s="404"/>
      <c r="G88" s="404"/>
      <c r="H88" s="404"/>
      <c r="I88" s="39"/>
      <c r="J88" s="39"/>
      <c r="K88" s="39"/>
      <c r="L88" s="116"/>
      <c r="S88" s="37"/>
      <c r="T88" s="37"/>
      <c r="U88" s="37"/>
      <c r="V88" s="37"/>
      <c r="W88" s="37"/>
      <c r="X88" s="37"/>
      <c r="Y88" s="37"/>
      <c r="Z88" s="37"/>
      <c r="AA88" s="37"/>
      <c r="AB88" s="37"/>
      <c r="AC88" s="37"/>
      <c r="AD88" s="37"/>
      <c r="AE88" s="37"/>
    </row>
    <row r="89" spans="1:31" s="2" customFormat="1" ht="12" customHeight="1">
      <c r="A89" s="37"/>
      <c r="B89" s="38"/>
      <c r="C89" s="32" t="s">
        <v>1823</v>
      </c>
      <c r="D89" s="39"/>
      <c r="E89" s="39"/>
      <c r="F89" s="39"/>
      <c r="G89" s="39"/>
      <c r="H89" s="39"/>
      <c r="I89" s="39"/>
      <c r="J89" s="39"/>
      <c r="K89" s="39"/>
      <c r="L89" s="116"/>
      <c r="S89" s="37"/>
      <c r="T89" s="37"/>
      <c r="U89" s="37"/>
      <c r="V89" s="37"/>
      <c r="W89" s="37"/>
      <c r="X89" s="37"/>
      <c r="Y89" s="37"/>
      <c r="Z89" s="37"/>
      <c r="AA89" s="37"/>
      <c r="AB89" s="37"/>
      <c r="AC89" s="37"/>
      <c r="AD89" s="37"/>
      <c r="AE89" s="37"/>
    </row>
    <row r="90" spans="1:31" s="2" customFormat="1" ht="16.5" customHeight="1">
      <c r="A90" s="37"/>
      <c r="B90" s="38"/>
      <c r="C90" s="39"/>
      <c r="D90" s="39"/>
      <c r="E90" s="358" t="str">
        <f>E13</f>
        <v>5073 - Následná péče - 3. rok po výsadbě</v>
      </c>
      <c r="F90" s="404"/>
      <c r="G90" s="404"/>
      <c r="H90" s="404"/>
      <c r="I90" s="39"/>
      <c r="J90" s="39"/>
      <c r="K90" s="39"/>
      <c r="L90" s="116"/>
      <c r="S90" s="37"/>
      <c r="T90" s="37"/>
      <c r="U90" s="37"/>
      <c r="V90" s="37"/>
      <c r="W90" s="37"/>
      <c r="X90" s="37"/>
      <c r="Y90" s="37"/>
      <c r="Z90" s="37"/>
      <c r="AA90" s="37"/>
      <c r="AB90" s="37"/>
      <c r="AC90" s="37"/>
      <c r="AD90" s="37"/>
      <c r="AE90" s="37"/>
    </row>
    <row r="91" spans="1:31" s="2" customFormat="1" ht="6.95" customHeight="1">
      <c r="A91" s="37"/>
      <c r="B91" s="38"/>
      <c r="C91" s="39"/>
      <c r="D91" s="39"/>
      <c r="E91" s="39"/>
      <c r="F91" s="39"/>
      <c r="G91" s="39"/>
      <c r="H91" s="39"/>
      <c r="I91" s="39"/>
      <c r="J91" s="39"/>
      <c r="K91" s="39"/>
      <c r="L91" s="116"/>
      <c r="S91" s="37"/>
      <c r="T91" s="37"/>
      <c r="U91" s="37"/>
      <c r="V91" s="37"/>
      <c r="W91" s="37"/>
      <c r="X91" s="37"/>
      <c r="Y91" s="37"/>
      <c r="Z91" s="37"/>
      <c r="AA91" s="37"/>
      <c r="AB91" s="37"/>
      <c r="AC91" s="37"/>
      <c r="AD91" s="37"/>
      <c r="AE91" s="37"/>
    </row>
    <row r="92" spans="1:31" s="2" customFormat="1" ht="12" customHeight="1">
      <c r="A92" s="37"/>
      <c r="B92" s="38"/>
      <c r="C92" s="32" t="s">
        <v>21</v>
      </c>
      <c r="D92" s="39"/>
      <c r="E92" s="39"/>
      <c r="F92" s="30" t="str">
        <f>F16</f>
        <v>ul. Stránského a Soví, Tábor</v>
      </c>
      <c r="G92" s="39"/>
      <c r="H92" s="39"/>
      <c r="I92" s="32" t="s">
        <v>23</v>
      </c>
      <c r="J92" s="62" t="str">
        <f>IF(J16="","",J16)</f>
        <v>8. 1. 2026</v>
      </c>
      <c r="K92" s="39"/>
      <c r="L92" s="116"/>
      <c r="S92" s="37"/>
      <c r="T92" s="37"/>
      <c r="U92" s="37"/>
      <c r="V92" s="37"/>
      <c r="W92" s="37"/>
      <c r="X92" s="37"/>
      <c r="Y92" s="37"/>
      <c r="Z92" s="37"/>
      <c r="AA92" s="37"/>
      <c r="AB92" s="37"/>
      <c r="AC92" s="37"/>
      <c r="AD92" s="37"/>
      <c r="AE92" s="37"/>
    </row>
    <row r="93" spans="1:31" s="2" customFormat="1" ht="6.95" customHeight="1">
      <c r="A93" s="37"/>
      <c r="B93" s="38"/>
      <c r="C93" s="39"/>
      <c r="D93" s="39"/>
      <c r="E93" s="39"/>
      <c r="F93" s="39"/>
      <c r="G93" s="39"/>
      <c r="H93" s="39"/>
      <c r="I93" s="39"/>
      <c r="J93" s="39"/>
      <c r="K93" s="39"/>
      <c r="L93" s="116"/>
      <c r="S93" s="37"/>
      <c r="T93" s="37"/>
      <c r="U93" s="37"/>
      <c r="V93" s="37"/>
      <c r="W93" s="37"/>
      <c r="X93" s="37"/>
      <c r="Y93" s="37"/>
      <c r="Z93" s="37"/>
      <c r="AA93" s="37"/>
      <c r="AB93" s="37"/>
      <c r="AC93" s="37"/>
      <c r="AD93" s="37"/>
      <c r="AE93" s="37"/>
    </row>
    <row r="94" spans="1:31" s="2" customFormat="1" ht="15.2" customHeight="1">
      <c r="A94" s="37"/>
      <c r="B94" s="38"/>
      <c r="C94" s="32" t="s">
        <v>25</v>
      </c>
      <c r="D94" s="39"/>
      <c r="E94" s="39"/>
      <c r="F94" s="30" t="str">
        <f>E19</f>
        <v>MĚSTO TÁBOR</v>
      </c>
      <c r="G94" s="39"/>
      <c r="H94" s="39"/>
      <c r="I94" s="32" t="s">
        <v>33</v>
      </c>
      <c r="J94" s="35" t="str">
        <f>E25</f>
        <v>Graphic PRO s.r.o.</v>
      </c>
      <c r="K94" s="39"/>
      <c r="L94" s="116"/>
      <c r="S94" s="37"/>
      <c r="T94" s="37"/>
      <c r="U94" s="37"/>
      <c r="V94" s="37"/>
      <c r="W94" s="37"/>
      <c r="X94" s="37"/>
      <c r="Y94" s="37"/>
      <c r="Z94" s="37"/>
      <c r="AA94" s="37"/>
      <c r="AB94" s="37"/>
      <c r="AC94" s="37"/>
      <c r="AD94" s="37"/>
      <c r="AE94" s="37"/>
    </row>
    <row r="95" spans="1:31" s="2" customFormat="1" ht="15.2" customHeight="1">
      <c r="A95" s="37"/>
      <c r="B95" s="38"/>
      <c r="C95" s="32" t="s">
        <v>31</v>
      </c>
      <c r="D95" s="39"/>
      <c r="E95" s="39"/>
      <c r="F95" s="30" t="str">
        <f>IF(E22="","",E22)</f>
        <v>Vyplň údaj</v>
      </c>
      <c r="G95" s="39"/>
      <c r="H95" s="39"/>
      <c r="I95" s="32" t="s">
        <v>38</v>
      </c>
      <c r="J95" s="35" t="str">
        <f>E28</f>
        <v>Ing. Pavel Vochozka</v>
      </c>
      <c r="K95" s="39"/>
      <c r="L95" s="116"/>
      <c r="S95" s="37"/>
      <c r="T95" s="37"/>
      <c r="U95" s="37"/>
      <c r="V95" s="37"/>
      <c r="W95" s="37"/>
      <c r="X95" s="37"/>
      <c r="Y95" s="37"/>
      <c r="Z95" s="37"/>
      <c r="AA95" s="37"/>
      <c r="AB95" s="37"/>
      <c r="AC95" s="37"/>
      <c r="AD95" s="37"/>
      <c r="AE95" s="37"/>
    </row>
    <row r="96" spans="1:31" s="2" customFormat="1" ht="10.35" customHeight="1">
      <c r="A96" s="37"/>
      <c r="B96" s="38"/>
      <c r="C96" s="39"/>
      <c r="D96" s="39"/>
      <c r="E96" s="39"/>
      <c r="F96" s="39"/>
      <c r="G96" s="39"/>
      <c r="H96" s="39"/>
      <c r="I96" s="39"/>
      <c r="J96" s="39"/>
      <c r="K96" s="39"/>
      <c r="L96" s="116"/>
      <c r="S96" s="37"/>
      <c r="T96" s="37"/>
      <c r="U96" s="37"/>
      <c r="V96" s="37"/>
      <c r="W96" s="37"/>
      <c r="X96" s="37"/>
      <c r="Y96" s="37"/>
      <c r="Z96" s="37"/>
      <c r="AA96" s="37"/>
      <c r="AB96" s="37"/>
      <c r="AC96" s="37"/>
      <c r="AD96" s="37"/>
      <c r="AE96" s="37"/>
    </row>
    <row r="97" spans="1:65" s="11" customFormat="1" ht="29.25" customHeight="1">
      <c r="A97" s="154"/>
      <c r="B97" s="155"/>
      <c r="C97" s="156" t="s">
        <v>183</v>
      </c>
      <c r="D97" s="157" t="s">
        <v>62</v>
      </c>
      <c r="E97" s="157" t="s">
        <v>58</v>
      </c>
      <c r="F97" s="157" t="s">
        <v>59</v>
      </c>
      <c r="G97" s="157" t="s">
        <v>184</v>
      </c>
      <c r="H97" s="157" t="s">
        <v>185</v>
      </c>
      <c r="I97" s="157" t="s">
        <v>186</v>
      </c>
      <c r="J97" s="157" t="s">
        <v>176</v>
      </c>
      <c r="K97" s="158" t="s">
        <v>187</v>
      </c>
      <c r="L97" s="159"/>
      <c r="M97" s="71" t="s">
        <v>19</v>
      </c>
      <c r="N97" s="72" t="s">
        <v>47</v>
      </c>
      <c r="O97" s="72" t="s">
        <v>188</v>
      </c>
      <c r="P97" s="72" t="s">
        <v>189</v>
      </c>
      <c r="Q97" s="72" t="s">
        <v>190</v>
      </c>
      <c r="R97" s="72" t="s">
        <v>191</v>
      </c>
      <c r="S97" s="72" t="s">
        <v>192</v>
      </c>
      <c r="T97" s="73" t="s">
        <v>193</v>
      </c>
      <c r="U97" s="154"/>
      <c r="V97" s="154"/>
      <c r="W97" s="154"/>
      <c r="X97" s="154"/>
      <c r="Y97" s="154"/>
      <c r="Z97" s="154"/>
      <c r="AA97" s="154"/>
      <c r="AB97" s="154"/>
      <c r="AC97" s="154"/>
      <c r="AD97" s="154"/>
      <c r="AE97" s="154"/>
    </row>
    <row r="98" spans="1:65" s="2" customFormat="1" ht="22.9" customHeight="1">
      <c r="A98" s="37"/>
      <c r="B98" s="38"/>
      <c r="C98" s="78" t="s">
        <v>194</v>
      </c>
      <c r="D98" s="39"/>
      <c r="E98" s="39"/>
      <c r="F98" s="39"/>
      <c r="G98" s="39"/>
      <c r="H98" s="39"/>
      <c r="I98" s="39"/>
      <c r="J98" s="160">
        <f>BK98</f>
        <v>0</v>
      </c>
      <c r="K98" s="39"/>
      <c r="L98" s="42"/>
      <c r="M98" s="74"/>
      <c r="N98" s="161"/>
      <c r="O98" s="75"/>
      <c r="P98" s="162">
        <f>P99</f>
        <v>0</v>
      </c>
      <c r="Q98" s="75"/>
      <c r="R98" s="162">
        <f>R99</f>
        <v>5.1279999999999999E-2</v>
      </c>
      <c r="S98" s="75"/>
      <c r="T98" s="163">
        <f>T99</f>
        <v>0</v>
      </c>
      <c r="U98" s="37"/>
      <c r="V98" s="37"/>
      <c r="W98" s="37"/>
      <c r="X98" s="37"/>
      <c r="Y98" s="37"/>
      <c r="Z98" s="37"/>
      <c r="AA98" s="37"/>
      <c r="AB98" s="37"/>
      <c r="AC98" s="37"/>
      <c r="AD98" s="37"/>
      <c r="AE98" s="37"/>
      <c r="AT98" s="20" t="s">
        <v>76</v>
      </c>
      <c r="AU98" s="20" t="s">
        <v>177</v>
      </c>
      <c r="BK98" s="164">
        <f>BK99</f>
        <v>0</v>
      </c>
    </row>
    <row r="99" spans="1:65" s="12" customFormat="1" ht="25.9" customHeight="1">
      <c r="B99" s="165"/>
      <c r="C99" s="166"/>
      <c r="D99" s="167" t="s">
        <v>76</v>
      </c>
      <c r="E99" s="168" t="s">
        <v>195</v>
      </c>
      <c r="F99" s="168" t="s">
        <v>196</v>
      </c>
      <c r="G99" s="166"/>
      <c r="H99" s="166"/>
      <c r="I99" s="169"/>
      <c r="J99" s="170">
        <f>BK99</f>
        <v>0</v>
      </c>
      <c r="K99" s="166"/>
      <c r="L99" s="171"/>
      <c r="M99" s="172"/>
      <c r="N99" s="173"/>
      <c r="O99" s="173"/>
      <c r="P99" s="174">
        <f>P100+P113+P283+P289+P296</f>
        <v>0</v>
      </c>
      <c r="Q99" s="173"/>
      <c r="R99" s="174">
        <f>R100+R113+R283+R289+R296</f>
        <v>5.1279999999999999E-2</v>
      </c>
      <c r="S99" s="173"/>
      <c r="T99" s="175">
        <f>T100+T113+T283+T289+T296</f>
        <v>0</v>
      </c>
      <c r="AR99" s="176" t="s">
        <v>84</v>
      </c>
      <c r="AT99" s="177" t="s">
        <v>76</v>
      </c>
      <c r="AU99" s="177" t="s">
        <v>77</v>
      </c>
      <c r="AY99" s="176" t="s">
        <v>197</v>
      </c>
      <c r="BK99" s="178">
        <f>BK100+BK113+BK283+BK289+BK296</f>
        <v>0</v>
      </c>
    </row>
    <row r="100" spans="1:65" s="12" customFormat="1" ht="22.9" customHeight="1">
      <c r="B100" s="165"/>
      <c r="C100" s="166"/>
      <c r="D100" s="167" t="s">
        <v>76</v>
      </c>
      <c r="E100" s="179" t="s">
        <v>84</v>
      </c>
      <c r="F100" s="179" t="s">
        <v>198</v>
      </c>
      <c r="G100" s="166"/>
      <c r="H100" s="166"/>
      <c r="I100" s="169"/>
      <c r="J100" s="180">
        <f>BK100</f>
        <v>0</v>
      </c>
      <c r="K100" s="166"/>
      <c r="L100" s="171"/>
      <c r="M100" s="172"/>
      <c r="N100" s="173"/>
      <c r="O100" s="173"/>
      <c r="P100" s="174">
        <f>SUM(P101:P112)</f>
        <v>0</v>
      </c>
      <c r="Q100" s="173"/>
      <c r="R100" s="174">
        <f>SUM(R101:R112)</f>
        <v>0</v>
      </c>
      <c r="S100" s="173"/>
      <c r="T100" s="175">
        <f>SUM(T101:T112)</f>
        <v>0</v>
      </c>
      <c r="AR100" s="176" t="s">
        <v>84</v>
      </c>
      <c r="AT100" s="177" t="s">
        <v>76</v>
      </c>
      <c r="AU100" s="177" t="s">
        <v>84</v>
      </c>
      <c r="AY100" s="176" t="s">
        <v>197</v>
      </c>
      <c r="BK100" s="178">
        <f>SUM(BK101:BK112)</f>
        <v>0</v>
      </c>
    </row>
    <row r="101" spans="1:65" s="2" customFormat="1" ht="24.2" customHeight="1">
      <c r="A101" s="37"/>
      <c r="B101" s="38"/>
      <c r="C101" s="181" t="s">
        <v>84</v>
      </c>
      <c r="D101" s="181" t="s">
        <v>199</v>
      </c>
      <c r="E101" s="182" t="s">
        <v>498</v>
      </c>
      <c r="F101" s="183" t="s">
        <v>499</v>
      </c>
      <c r="G101" s="184" t="s">
        <v>202</v>
      </c>
      <c r="H101" s="185">
        <v>13486.76</v>
      </c>
      <c r="I101" s="186"/>
      <c r="J101" s="187">
        <f>ROUND(I101*H101,2)</f>
        <v>0</v>
      </c>
      <c r="K101" s="183" t="s">
        <v>203</v>
      </c>
      <c r="L101" s="42"/>
      <c r="M101" s="188" t="s">
        <v>19</v>
      </c>
      <c r="N101" s="189" t="s">
        <v>48</v>
      </c>
      <c r="O101" s="67"/>
      <c r="P101" s="190">
        <f>O101*H101</f>
        <v>0</v>
      </c>
      <c r="Q101" s="190">
        <v>0</v>
      </c>
      <c r="R101" s="190">
        <f>Q101*H101</f>
        <v>0</v>
      </c>
      <c r="S101" s="190">
        <v>0</v>
      </c>
      <c r="T101" s="191">
        <f>S101*H101</f>
        <v>0</v>
      </c>
      <c r="U101" s="37"/>
      <c r="V101" s="37"/>
      <c r="W101" s="37"/>
      <c r="X101" s="37"/>
      <c r="Y101" s="37"/>
      <c r="Z101" s="37"/>
      <c r="AA101" s="37"/>
      <c r="AB101" s="37"/>
      <c r="AC101" s="37"/>
      <c r="AD101" s="37"/>
      <c r="AE101" s="37"/>
      <c r="AR101" s="192" t="s">
        <v>204</v>
      </c>
      <c r="AT101" s="192" t="s">
        <v>199</v>
      </c>
      <c r="AU101" s="192" t="s">
        <v>86</v>
      </c>
      <c r="AY101" s="20" t="s">
        <v>197</v>
      </c>
      <c r="BE101" s="193">
        <f>IF(N101="základní",J101,0)</f>
        <v>0</v>
      </c>
      <c r="BF101" s="193">
        <f>IF(N101="snížená",J101,0)</f>
        <v>0</v>
      </c>
      <c r="BG101" s="193">
        <f>IF(N101="zákl. přenesená",J101,0)</f>
        <v>0</v>
      </c>
      <c r="BH101" s="193">
        <f>IF(N101="sníž. přenesená",J101,0)</f>
        <v>0</v>
      </c>
      <c r="BI101" s="193">
        <f>IF(N101="nulová",J101,0)</f>
        <v>0</v>
      </c>
      <c r="BJ101" s="20" t="s">
        <v>84</v>
      </c>
      <c r="BK101" s="193">
        <f>ROUND(I101*H101,2)</f>
        <v>0</v>
      </c>
      <c r="BL101" s="20" t="s">
        <v>204</v>
      </c>
      <c r="BM101" s="192" t="s">
        <v>1827</v>
      </c>
    </row>
    <row r="102" spans="1:65" s="2" customFormat="1" ht="19.5">
      <c r="A102" s="37"/>
      <c r="B102" s="38"/>
      <c r="C102" s="39"/>
      <c r="D102" s="194" t="s">
        <v>206</v>
      </c>
      <c r="E102" s="39"/>
      <c r="F102" s="195" t="s">
        <v>501</v>
      </c>
      <c r="G102" s="39"/>
      <c r="H102" s="39"/>
      <c r="I102" s="196"/>
      <c r="J102" s="39"/>
      <c r="K102" s="39"/>
      <c r="L102" s="42"/>
      <c r="M102" s="197"/>
      <c r="N102" s="198"/>
      <c r="O102" s="67"/>
      <c r="P102" s="67"/>
      <c r="Q102" s="67"/>
      <c r="R102" s="67"/>
      <c r="S102" s="67"/>
      <c r="T102" s="68"/>
      <c r="U102" s="37"/>
      <c r="V102" s="37"/>
      <c r="W102" s="37"/>
      <c r="X102" s="37"/>
      <c r="Y102" s="37"/>
      <c r="Z102" s="37"/>
      <c r="AA102" s="37"/>
      <c r="AB102" s="37"/>
      <c r="AC102" s="37"/>
      <c r="AD102" s="37"/>
      <c r="AE102" s="37"/>
      <c r="AT102" s="20" t="s">
        <v>206</v>
      </c>
      <c r="AU102" s="20" t="s">
        <v>86</v>
      </c>
    </row>
    <row r="103" spans="1:65" s="2" customFormat="1" ht="11.25">
      <c r="A103" s="37"/>
      <c r="B103" s="38"/>
      <c r="C103" s="39"/>
      <c r="D103" s="199" t="s">
        <v>208</v>
      </c>
      <c r="E103" s="39"/>
      <c r="F103" s="200" t="s">
        <v>502</v>
      </c>
      <c r="G103" s="39"/>
      <c r="H103" s="39"/>
      <c r="I103" s="196"/>
      <c r="J103" s="39"/>
      <c r="K103" s="39"/>
      <c r="L103" s="42"/>
      <c r="M103" s="197"/>
      <c r="N103" s="198"/>
      <c r="O103" s="67"/>
      <c r="P103" s="67"/>
      <c r="Q103" s="67"/>
      <c r="R103" s="67"/>
      <c r="S103" s="67"/>
      <c r="T103" s="68"/>
      <c r="U103" s="37"/>
      <c r="V103" s="37"/>
      <c r="W103" s="37"/>
      <c r="X103" s="37"/>
      <c r="Y103" s="37"/>
      <c r="Z103" s="37"/>
      <c r="AA103" s="37"/>
      <c r="AB103" s="37"/>
      <c r="AC103" s="37"/>
      <c r="AD103" s="37"/>
      <c r="AE103" s="37"/>
      <c r="AT103" s="20" t="s">
        <v>208</v>
      </c>
      <c r="AU103" s="20" t="s">
        <v>86</v>
      </c>
    </row>
    <row r="104" spans="1:65" s="2" customFormat="1" ht="29.25">
      <c r="A104" s="37"/>
      <c r="B104" s="38"/>
      <c r="C104" s="39"/>
      <c r="D104" s="194" t="s">
        <v>252</v>
      </c>
      <c r="E104" s="39"/>
      <c r="F104" s="222" t="s">
        <v>1828</v>
      </c>
      <c r="G104" s="39"/>
      <c r="H104" s="39"/>
      <c r="I104" s="196"/>
      <c r="J104" s="39"/>
      <c r="K104" s="39"/>
      <c r="L104" s="42"/>
      <c r="M104" s="197"/>
      <c r="N104" s="198"/>
      <c r="O104" s="67"/>
      <c r="P104" s="67"/>
      <c r="Q104" s="67"/>
      <c r="R104" s="67"/>
      <c r="S104" s="67"/>
      <c r="T104" s="68"/>
      <c r="U104" s="37"/>
      <c r="V104" s="37"/>
      <c r="W104" s="37"/>
      <c r="X104" s="37"/>
      <c r="Y104" s="37"/>
      <c r="Z104" s="37"/>
      <c r="AA104" s="37"/>
      <c r="AB104" s="37"/>
      <c r="AC104" s="37"/>
      <c r="AD104" s="37"/>
      <c r="AE104" s="37"/>
      <c r="AT104" s="20" t="s">
        <v>252</v>
      </c>
      <c r="AU104" s="20" t="s">
        <v>86</v>
      </c>
    </row>
    <row r="105" spans="1:65" s="13" customFormat="1" ht="22.5">
      <c r="B105" s="201"/>
      <c r="C105" s="202"/>
      <c r="D105" s="194" t="s">
        <v>210</v>
      </c>
      <c r="E105" s="203" t="s">
        <v>19</v>
      </c>
      <c r="F105" s="204" t="s">
        <v>1829</v>
      </c>
      <c r="G105" s="202"/>
      <c r="H105" s="203" t="s">
        <v>19</v>
      </c>
      <c r="I105" s="205"/>
      <c r="J105" s="202"/>
      <c r="K105" s="202"/>
      <c r="L105" s="206"/>
      <c r="M105" s="207"/>
      <c r="N105" s="208"/>
      <c r="O105" s="208"/>
      <c r="P105" s="208"/>
      <c r="Q105" s="208"/>
      <c r="R105" s="208"/>
      <c r="S105" s="208"/>
      <c r="T105" s="209"/>
      <c r="AT105" s="210" t="s">
        <v>210</v>
      </c>
      <c r="AU105" s="210" t="s">
        <v>86</v>
      </c>
      <c r="AV105" s="13" t="s">
        <v>84</v>
      </c>
      <c r="AW105" s="13" t="s">
        <v>37</v>
      </c>
      <c r="AX105" s="13" t="s">
        <v>77</v>
      </c>
      <c r="AY105" s="210" t="s">
        <v>197</v>
      </c>
    </row>
    <row r="106" spans="1:65" s="13" customFormat="1" ht="11.25">
      <c r="B106" s="201"/>
      <c r="C106" s="202"/>
      <c r="D106" s="194" t="s">
        <v>210</v>
      </c>
      <c r="E106" s="203" t="s">
        <v>19</v>
      </c>
      <c r="F106" s="204" t="s">
        <v>1830</v>
      </c>
      <c r="G106" s="202"/>
      <c r="H106" s="203" t="s">
        <v>19</v>
      </c>
      <c r="I106" s="205"/>
      <c r="J106" s="202"/>
      <c r="K106" s="202"/>
      <c r="L106" s="206"/>
      <c r="M106" s="207"/>
      <c r="N106" s="208"/>
      <c r="O106" s="208"/>
      <c r="P106" s="208"/>
      <c r="Q106" s="208"/>
      <c r="R106" s="208"/>
      <c r="S106" s="208"/>
      <c r="T106" s="209"/>
      <c r="AT106" s="210" t="s">
        <v>210</v>
      </c>
      <c r="AU106" s="210" t="s">
        <v>86</v>
      </c>
      <c r="AV106" s="13" t="s">
        <v>84</v>
      </c>
      <c r="AW106" s="13" t="s">
        <v>37</v>
      </c>
      <c r="AX106" s="13" t="s">
        <v>77</v>
      </c>
      <c r="AY106" s="210" t="s">
        <v>197</v>
      </c>
    </row>
    <row r="107" spans="1:65" s="13" customFormat="1" ht="11.25">
      <c r="B107" s="201"/>
      <c r="C107" s="202"/>
      <c r="D107" s="194" t="s">
        <v>210</v>
      </c>
      <c r="E107" s="203" t="s">
        <v>19</v>
      </c>
      <c r="F107" s="204" t="s">
        <v>1831</v>
      </c>
      <c r="G107" s="202"/>
      <c r="H107" s="203" t="s">
        <v>19</v>
      </c>
      <c r="I107" s="205"/>
      <c r="J107" s="202"/>
      <c r="K107" s="202"/>
      <c r="L107" s="206"/>
      <c r="M107" s="207"/>
      <c r="N107" s="208"/>
      <c r="O107" s="208"/>
      <c r="P107" s="208"/>
      <c r="Q107" s="208"/>
      <c r="R107" s="208"/>
      <c r="S107" s="208"/>
      <c r="T107" s="209"/>
      <c r="AT107" s="210" t="s">
        <v>210</v>
      </c>
      <c r="AU107" s="210" t="s">
        <v>86</v>
      </c>
      <c r="AV107" s="13" t="s">
        <v>84</v>
      </c>
      <c r="AW107" s="13" t="s">
        <v>37</v>
      </c>
      <c r="AX107" s="13" t="s">
        <v>77</v>
      </c>
      <c r="AY107" s="210" t="s">
        <v>197</v>
      </c>
    </row>
    <row r="108" spans="1:65" s="14" customFormat="1" ht="11.25">
      <c r="B108" s="211"/>
      <c r="C108" s="212"/>
      <c r="D108" s="194" t="s">
        <v>210</v>
      </c>
      <c r="E108" s="213" t="s">
        <v>19</v>
      </c>
      <c r="F108" s="214" t="s">
        <v>1832</v>
      </c>
      <c r="G108" s="212"/>
      <c r="H108" s="215">
        <v>7206.92</v>
      </c>
      <c r="I108" s="216"/>
      <c r="J108" s="212"/>
      <c r="K108" s="212"/>
      <c r="L108" s="217"/>
      <c r="M108" s="218"/>
      <c r="N108" s="219"/>
      <c r="O108" s="219"/>
      <c r="P108" s="219"/>
      <c r="Q108" s="219"/>
      <c r="R108" s="219"/>
      <c r="S108" s="219"/>
      <c r="T108" s="220"/>
      <c r="AT108" s="221" t="s">
        <v>210</v>
      </c>
      <c r="AU108" s="221" t="s">
        <v>86</v>
      </c>
      <c r="AV108" s="14" t="s">
        <v>86</v>
      </c>
      <c r="AW108" s="14" t="s">
        <v>37</v>
      </c>
      <c r="AX108" s="14" t="s">
        <v>77</v>
      </c>
      <c r="AY108" s="221" t="s">
        <v>197</v>
      </c>
    </row>
    <row r="109" spans="1:65" s="14" customFormat="1" ht="11.25">
      <c r="B109" s="211"/>
      <c r="C109" s="212"/>
      <c r="D109" s="194" t="s">
        <v>210</v>
      </c>
      <c r="E109" s="213" t="s">
        <v>19</v>
      </c>
      <c r="F109" s="214" t="s">
        <v>1833</v>
      </c>
      <c r="G109" s="212"/>
      <c r="H109" s="215">
        <v>2604.63</v>
      </c>
      <c r="I109" s="216"/>
      <c r="J109" s="212"/>
      <c r="K109" s="212"/>
      <c r="L109" s="217"/>
      <c r="M109" s="218"/>
      <c r="N109" s="219"/>
      <c r="O109" s="219"/>
      <c r="P109" s="219"/>
      <c r="Q109" s="219"/>
      <c r="R109" s="219"/>
      <c r="S109" s="219"/>
      <c r="T109" s="220"/>
      <c r="AT109" s="221" t="s">
        <v>210</v>
      </c>
      <c r="AU109" s="221" t="s">
        <v>86</v>
      </c>
      <c r="AV109" s="14" t="s">
        <v>86</v>
      </c>
      <c r="AW109" s="14" t="s">
        <v>37</v>
      </c>
      <c r="AX109" s="14" t="s">
        <v>77</v>
      </c>
      <c r="AY109" s="221" t="s">
        <v>197</v>
      </c>
    </row>
    <row r="110" spans="1:65" s="14" customFormat="1" ht="11.25">
      <c r="B110" s="211"/>
      <c r="C110" s="212"/>
      <c r="D110" s="194" t="s">
        <v>210</v>
      </c>
      <c r="E110" s="213" t="s">
        <v>19</v>
      </c>
      <c r="F110" s="214" t="s">
        <v>1834</v>
      </c>
      <c r="G110" s="212"/>
      <c r="H110" s="215">
        <v>1804.74</v>
      </c>
      <c r="I110" s="216"/>
      <c r="J110" s="212"/>
      <c r="K110" s="212"/>
      <c r="L110" s="217"/>
      <c r="M110" s="218"/>
      <c r="N110" s="219"/>
      <c r="O110" s="219"/>
      <c r="P110" s="219"/>
      <c r="Q110" s="219"/>
      <c r="R110" s="219"/>
      <c r="S110" s="219"/>
      <c r="T110" s="220"/>
      <c r="AT110" s="221" t="s">
        <v>210</v>
      </c>
      <c r="AU110" s="221" t="s">
        <v>86</v>
      </c>
      <c r="AV110" s="14" t="s">
        <v>86</v>
      </c>
      <c r="AW110" s="14" t="s">
        <v>37</v>
      </c>
      <c r="AX110" s="14" t="s">
        <v>77</v>
      </c>
      <c r="AY110" s="221" t="s">
        <v>197</v>
      </c>
    </row>
    <row r="111" spans="1:65" s="14" customFormat="1" ht="11.25">
      <c r="B111" s="211"/>
      <c r="C111" s="212"/>
      <c r="D111" s="194" t="s">
        <v>210</v>
      </c>
      <c r="E111" s="213" t="s">
        <v>19</v>
      </c>
      <c r="F111" s="214" t="s">
        <v>1835</v>
      </c>
      <c r="G111" s="212"/>
      <c r="H111" s="215">
        <v>1870.47</v>
      </c>
      <c r="I111" s="216"/>
      <c r="J111" s="212"/>
      <c r="K111" s="212"/>
      <c r="L111" s="217"/>
      <c r="M111" s="218"/>
      <c r="N111" s="219"/>
      <c r="O111" s="219"/>
      <c r="P111" s="219"/>
      <c r="Q111" s="219"/>
      <c r="R111" s="219"/>
      <c r="S111" s="219"/>
      <c r="T111" s="220"/>
      <c r="AT111" s="221" t="s">
        <v>210</v>
      </c>
      <c r="AU111" s="221" t="s">
        <v>86</v>
      </c>
      <c r="AV111" s="14" t="s">
        <v>86</v>
      </c>
      <c r="AW111" s="14" t="s">
        <v>37</v>
      </c>
      <c r="AX111" s="14" t="s">
        <v>77</v>
      </c>
      <c r="AY111" s="221" t="s">
        <v>197</v>
      </c>
    </row>
    <row r="112" spans="1:65" s="15" customFormat="1" ht="11.25">
      <c r="B112" s="223"/>
      <c r="C112" s="224"/>
      <c r="D112" s="194" t="s">
        <v>210</v>
      </c>
      <c r="E112" s="225" t="s">
        <v>19</v>
      </c>
      <c r="F112" s="226" t="s">
        <v>295</v>
      </c>
      <c r="G112" s="224"/>
      <c r="H112" s="227">
        <v>13486.76</v>
      </c>
      <c r="I112" s="228"/>
      <c r="J112" s="224"/>
      <c r="K112" s="224"/>
      <c r="L112" s="229"/>
      <c r="M112" s="230"/>
      <c r="N112" s="231"/>
      <c r="O112" s="231"/>
      <c r="P112" s="231"/>
      <c r="Q112" s="231"/>
      <c r="R112" s="231"/>
      <c r="S112" s="231"/>
      <c r="T112" s="232"/>
      <c r="AT112" s="233" t="s">
        <v>210</v>
      </c>
      <c r="AU112" s="233" t="s">
        <v>86</v>
      </c>
      <c r="AV112" s="15" t="s">
        <v>204</v>
      </c>
      <c r="AW112" s="15" t="s">
        <v>37</v>
      </c>
      <c r="AX112" s="15" t="s">
        <v>84</v>
      </c>
      <c r="AY112" s="233" t="s">
        <v>197</v>
      </c>
    </row>
    <row r="113" spans="1:65" s="12" customFormat="1" ht="22.9" customHeight="1">
      <c r="B113" s="165"/>
      <c r="C113" s="166"/>
      <c r="D113" s="167" t="s">
        <v>76</v>
      </c>
      <c r="E113" s="179" t="s">
        <v>1836</v>
      </c>
      <c r="F113" s="179" t="s">
        <v>1837</v>
      </c>
      <c r="G113" s="166"/>
      <c r="H113" s="166"/>
      <c r="I113" s="169"/>
      <c r="J113" s="180">
        <f>BK113</f>
        <v>0</v>
      </c>
      <c r="K113" s="166"/>
      <c r="L113" s="171"/>
      <c r="M113" s="172"/>
      <c r="N113" s="173"/>
      <c r="O113" s="173"/>
      <c r="P113" s="174">
        <f>SUM(P114:P282)</f>
        <v>0</v>
      </c>
      <c r="Q113" s="173"/>
      <c r="R113" s="174">
        <f>SUM(R114:R282)</f>
        <v>5.1279999999999999E-2</v>
      </c>
      <c r="S113" s="173"/>
      <c r="T113" s="175">
        <f>SUM(T114:T282)</f>
        <v>0</v>
      </c>
      <c r="AR113" s="176" t="s">
        <v>84</v>
      </c>
      <c r="AT113" s="177" t="s">
        <v>76</v>
      </c>
      <c r="AU113" s="177" t="s">
        <v>84</v>
      </c>
      <c r="AY113" s="176" t="s">
        <v>197</v>
      </c>
      <c r="BK113" s="178">
        <f>SUM(BK114:BK282)</f>
        <v>0</v>
      </c>
    </row>
    <row r="114" spans="1:65" s="2" customFormat="1" ht="24.2" customHeight="1">
      <c r="A114" s="37"/>
      <c r="B114" s="38"/>
      <c r="C114" s="181" t="s">
        <v>86</v>
      </c>
      <c r="D114" s="181" t="s">
        <v>199</v>
      </c>
      <c r="E114" s="182" t="s">
        <v>1838</v>
      </c>
      <c r="F114" s="183" t="s">
        <v>1839</v>
      </c>
      <c r="G114" s="184" t="s">
        <v>884</v>
      </c>
      <c r="H114" s="185">
        <v>77</v>
      </c>
      <c r="I114" s="186"/>
      <c r="J114" s="187">
        <f>ROUND(I114*H114,2)</f>
        <v>0</v>
      </c>
      <c r="K114" s="183" t="s">
        <v>203</v>
      </c>
      <c r="L114" s="42"/>
      <c r="M114" s="188" t="s">
        <v>19</v>
      </c>
      <c r="N114" s="189" t="s">
        <v>48</v>
      </c>
      <c r="O114" s="67"/>
      <c r="P114" s="190">
        <f>O114*H114</f>
        <v>0</v>
      </c>
      <c r="Q114" s="190">
        <v>0</v>
      </c>
      <c r="R114" s="190">
        <f>Q114*H114</f>
        <v>0</v>
      </c>
      <c r="S114" s="190">
        <v>0</v>
      </c>
      <c r="T114" s="191">
        <f>S114*H114</f>
        <v>0</v>
      </c>
      <c r="U114" s="37"/>
      <c r="V114" s="37"/>
      <c r="W114" s="37"/>
      <c r="X114" s="37"/>
      <c r="Y114" s="37"/>
      <c r="Z114" s="37"/>
      <c r="AA114" s="37"/>
      <c r="AB114" s="37"/>
      <c r="AC114" s="37"/>
      <c r="AD114" s="37"/>
      <c r="AE114" s="37"/>
      <c r="AR114" s="192" t="s">
        <v>204</v>
      </c>
      <c r="AT114" s="192" t="s">
        <v>199</v>
      </c>
      <c r="AU114" s="192" t="s">
        <v>86</v>
      </c>
      <c r="AY114" s="20" t="s">
        <v>197</v>
      </c>
      <c r="BE114" s="193">
        <f>IF(N114="základní",J114,0)</f>
        <v>0</v>
      </c>
      <c r="BF114" s="193">
        <f>IF(N114="snížená",J114,0)</f>
        <v>0</v>
      </c>
      <c r="BG114" s="193">
        <f>IF(N114="zákl. přenesená",J114,0)</f>
        <v>0</v>
      </c>
      <c r="BH114" s="193">
        <f>IF(N114="sníž. přenesená",J114,0)</f>
        <v>0</v>
      </c>
      <c r="BI114" s="193">
        <f>IF(N114="nulová",J114,0)</f>
        <v>0</v>
      </c>
      <c r="BJ114" s="20" t="s">
        <v>84</v>
      </c>
      <c r="BK114" s="193">
        <f>ROUND(I114*H114,2)</f>
        <v>0</v>
      </c>
      <c r="BL114" s="20" t="s">
        <v>204</v>
      </c>
      <c r="BM114" s="192" t="s">
        <v>1840</v>
      </c>
    </row>
    <row r="115" spans="1:65" s="2" customFormat="1" ht="19.5">
      <c r="A115" s="37"/>
      <c r="B115" s="38"/>
      <c r="C115" s="39"/>
      <c r="D115" s="194" t="s">
        <v>206</v>
      </c>
      <c r="E115" s="39"/>
      <c r="F115" s="195" t="s">
        <v>1841</v>
      </c>
      <c r="G115" s="39"/>
      <c r="H115" s="39"/>
      <c r="I115" s="196"/>
      <c r="J115" s="39"/>
      <c r="K115" s="39"/>
      <c r="L115" s="42"/>
      <c r="M115" s="197"/>
      <c r="N115" s="198"/>
      <c r="O115" s="67"/>
      <c r="P115" s="67"/>
      <c r="Q115" s="67"/>
      <c r="R115" s="67"/>
      <c r="S115" s="67"/>
      <c r="T115" s="68"/>
      <c r="U115" s="37"/>
      <c r="V115" s="37"/>
      <c r="W115" s="37"/>
      <c r="X115" s="37"/>
      <c r="Y115" s="37"/>
      <c r="Z115" s="37"/>
      <c r="AA115" s="37"/>
      <c r="AB115" s="37"/>
      <c r="AC115" s="37"/>
      <c r="AD115" s="37"/>
      <c r="AE115" s="37"/>
      <c r="AT115" s="20" t="s">
        <v>206</v>
      </c>
      <c r="AU115" s="20" t="s">
        <v>86</v>
      </c>
    </row>
    <row r="116" spans="1:65" s="2" customFormat="1" ht="11.25">
      <c r="A116" s="37"/>
      <c r="B116" s="38"/>
      <c r="C116" s="39"/>
      <c r="D116" s="199" t="s">
        <v>208</v>
      </c>
      <c r="E116" s="39"/>
      <c r="F116" s="200" t="s">
        <v>1842</v>
      </c>
      <c r="G116" s="39"/>
      <c r="H116" s="39"/>
      <c r="I116" s="196"/>
      <c r="J116" s="39"/>
      <c r="K116" s="39"/>
      <c r="L116" s="42"/>
      <c r="M116" s="197"/>
      <c r="N116" s="198"/>
      <c r="O116" s="67"/>
      <c r="P116" s="67"/>
      <c r="Q116" s="67"/>
      <c r="R116" s="67"/>
      <c r="S116" s="67"/>
      <c r="T116" s="68"/>
      <c r="U116" s="37"/>
      <c r="V116" s="37"/>
      <c r="W116" s="37"/>
      <c r="X116" s="37"/>
      <c r="Y116" s="37"/>
      <c r="Z116" s="37"/>
      <c r="AA116" s="37"/>
      <c r="AB116" s="37"/>
      <c r="AC116" s="37"/>
      <c r="AD116" s="37"/>
      <c r="AE116" s="37"/>
      <c r="AT116" s="20" t="s">
        <v>208</v>
      </c>
      <c r="AU116" s="20" t="s">
        <v>86</v>
      </c>
    </row>
    <row r="117" spans="1:65" s="13" customFormat="1" ht="22.5">
      <c r="B117" s="201"/>
      <c r="C117" s="202"/>
      <c r="D117" s="194" t="s">
        <v>210</v>
      </c>
      <c r="E117" s="203" t="s">
        <v>19</v>
      </c>
      <c r="F117" s="204" t="s">
        <v>1843</v>
      </c>
      <c r="G117" s="202"/>
      <c r="H117" s="203" t="s">
        <v>19</v>
      </c>
      <c r="I117" s="205"/>
      <c r="J117" s="202"/>
      <c r="K117" s="202"/>
      <c r="L117" s="206"/>
      <c r="M117" s="207"/>
      <c r="N117" s="208"/>
      <c r="O117" s="208"/>
      <c r="P117" s="208"/>
      <c r="Q117" s="208"/>
      <c r="R117" s="208"/>
      <c r="S117" s="208"/>
      <c r="T117" s="209"/>
      <c r="AT117" s="210" t="s">
        <v>210</v>
      </c>
      <c r="AU117" s="210" t="s">
        <v>86</v>
      </c>
      <c r="AV117" s="13" t="s">
        <v>84</v>
      </c>
      <c r="AW117" s="13" t="s">
        <v>37</v>
      </c>
      <c r="AX117" s="13" t="s">
        <v>77</v>
      </c>
      <c r="AY117" s="210" t="s">
        <v>197</v>
      </c>
    </row>
    <row r="118" spans="1:65" s="13" customFormat="1" ht="22.5">
      <c r="B118" s="201"/>
      <c r="C118" s="202"/>
      <c r="D118" s="194" t="s">
        <v>210</v>
      </c>
      <c r="E118" s="203" t="s">
        <v>19</v>
      </c>
      <c r="F118" s="204" t="s">
        <v>1844</v>
      </c>
      <c r="G118" s="202"/>
      <c r="H118" s="203" t="s">
        <v>19</v>
      </c>
      <c r="I118" s="205"/>
      <c r="J118" s="202"/>
      <c r="K118" s="202"/>
      <c r="L118" s="206"/>
      <c r="M118" s="207"/>
      <c r="N118" s="208"/>
      <c r="O118" s="208"/>
      <c r="P118" s="208"/>
      <c r="Q118" s="208"/>
      <c r="R118" s="208"/>
      <c r="S118" s="208"/>
      <c r="T118" s="209"/>
      <c r="AT118" s="210" t="s">
        <v>210</v>
      </c>
      <c r="AU118" s="210" t="s">
        <v>86</v>
      </c>
      <c r="AV118" s="13" t="s">
        <v>84</v>
      </c>
      <c r="AW118" s="13" t="s">
        <v>37</v>
      </c>
      <c r="AX118" s="13" t="s">
        <v>77</v>
      </c>
      <c r="AY118" s="210" t="s">
        <v>197</v>
      </c>
    </row>
    <row r="119" spans="1:65" s="14" customFormat="1" ht="11.25">
      <c r="B119" s="211"/>
      <c r="C119" s="212"/>
      <c r="D119" s="194" t="s">
        <v>210</v>
      </c>
      <c r="E119" s="213" t="s">
        <v>19</v>
      </c>
      <c r="F119" s="214" t="s">
        <v>1845</v>
      </c>
      <c r="G119" s="212"/>
      <c r="H119" s="215">
        <v>77</v>
      </c>
      <c r="I119" s="216"/>
      <c r="J119" s="212"/>
      <c r="K119" s="212"/>
      <c r="L119" s="217"/>
      <c r="M119" s="218"/>
      <c r="N119" s="219"/>
      <c r="O119" s="219"/>
      <c r="P119" s="219"/>
      <c r="Q119" s="219"/>
      <c r="R119" s="219"/>
      <c r="S119" s="219"/>
      <c r="T119" s="220"/>
      <c r="AT119" s="221" t="s">
        <v>210</v>
      </c>
      <c r="AU119" s="221" t="s">
        <v>86</v>
      </c>
      <c r="AV119" s="14" t="s">
        <v>86</v>
      </c>
      <c r="AW119" s="14" t="s">
        <v>37</v>
      </c>
      <c r="AX119" s="14" t="s">
        <v>84</v>
      </c>
      <c r="AY119" s="221" t="s">
        <v>197</v>
      </c>
    </row>
    <row r="120" spans="1:65" s="2" customFormat="1" ht="24.2" customHeight="1">
      <c r="A120" s="37"/>
      <c r="B120" s="38"/>
      <c r="C120" s="181" t="s">
        <v>151</v>
      </c>
      <c r="D120" s="181" t="s">
        <v>199</v>
      </c>
      <c r="E120" s="182" t="s">
        <v>1990</v>
      </c>
      <c r="F120" s="183" t="s">
        <v>1991</v>
      </c>
      <c r="G120" s="184" t="s">
        <v>884</v>
      </c>
      <c r="H120" s="185">
        <v>4</v>
      </c>
      <c r="I120" s="186"/>
      <c r="J120" s="187">
        <f>ROUND(I120*H120,2)</f>
        <v>0</v>
      </c>
      <c r="K120" s="183" t="s">
        <v>203</v>
      </c>
      <c r="L120" s="42"/>
      <c r="M120" s="188" t="s">
        <v>19</v>
      </c>
      <c r="N120" s="189" t="s">
        <v>48</v>
      </c>
      <c r="O120" s="67"/>
      <c r="P120" s="190">
        <f>O120*H120</f>
        <v>0</v>
      </c>
      <c r="Q120" s="190">
        <v>0</v>
      </c>
      <c r="R120" s="190">
        <f>Q120*H120</f>
        <v>0</v>
      </c>
      <c r="S120" s="190">
        <v>0</v>
      </c>
      <c r="T120" s="191">
        <f>S120*H120</f>
        <v>0</v>
      </c>
      <c r="U120" s="37"/>
      <c r="V120" s="37"/>
      <c r="W120" s="37"/>
      <c r="X120" s="37"/>
      <c r="Y120" s="37"/>
      <c r="Z120" s="37"/>
      <c r="AA120" s="37"/>
      <c r="AB120" s="37"/>
      <c r="AC120" s="37"/>
      <c r="AD120" s="37"/>
      <c r="AE120" s="37"/>
      <c r="AR120" s="192" t="s">
        <v>204</v>
      </c>
      <c r="AT120" s="192" t="s">
        <v>199</v>
      </c>
      <c r="AU120" s="192" t="s">
        <v>86</v>
      </c>
      <c r="AY120" s="20" t="s">
        <v>197</v>
      </c>
      <c r="BE120" s="193">
        <f>IF(N120="základní",J120,0)</f>
        <v>0</v>
      </c>
      <c r="BF120" s="193">
        <f>IF(N120="snížená",J120,0)</f>
        <v>0</v>
      </c>
      <c r="BG120" s="193">
        <f>IF(N120="zákl. přenesená",J120,0)</f>
        <v>0</v>
      </c>
      <c r="BH120" s="193">
        <f>IF(N120="sníž. přenesená",J120,0)</f>
        <v>0</v>
      </c>
      <c r="BI120" s="193">
        <f>IF(N120="nulová",J120,0)</f>
        <v>0</v>
      </c>
      <c r="BJ120" s="20" t="s">
        <v>84</v>
      </c>
      <c r="BK120" s="193">
        <f>ROUND(I120*H120,2)</f>
        <v>0</v>
      </c>
      <c r="BL120" s="20" t="s">
        <v>204</v>
      </c>
      <c r="BM120" s="192" t="s">
        <v>1992</v>
      </c>
    </row>
    <row r="121" spans="1:65" s="2" customFormat="1" ht="11.25">
      <c r="A121" s="37"/>
      <c r="B121" s="38"/>
      <c r="C121" s="39"/>
      <c r="D121" s="194" t="s">
        <v>206</v>
      </c>
      <c r="E121" s="39"/>
      <c r="F121" s="195" t="s">
        <v>1993</v>
      </c>
      <c r="G121" s="39"/>
      <c r="H121" s="39"/>
      <c r="I121" s="196"/>
      <c r="J121" s="39"/>
      <c r="K121" s="39"/>
      <c r="L121" s="42"/>
      <c r="M121" s="197"/>
      <c r="N121" s="198"/>
      <c r="O121" s="67"/>
      <c r="P121" s="67"/>
      <c r="Q121" s="67"/>
      <c r="R121" s="67"/>
      <c r="S121" s="67"/>
      <c r="T121" s="68"/>
      <c r="U121" s="37"/>
      <c r="V121" s="37"/>
      <c r="W121" s="37"/>
      <c r="X121" s="37"/>
      <c r="Y121" s="37"/>
      <c r="Z121" s="37"/>
      <c r="AA121" s="37"/>
      <c r="AB121" s="37"/>
      <c r="AC121" s="37"/>
      <c r="AD121" s="37"/>
      <c r="AE121" s="37"/>
      <c r="AT121" s="20" t="s">
        <v>206</v>
      </c>
      <c r="AU121" s="20" t="s">
        <v>86</v>
      </c>
    </row>
    <row r="122" spans="1:65" s="2" customFormat="1" ht="11.25">
      <c r="A122" s="37"/>
      <c r="B122" s="38"/>
      <c r="C122" s="39"/>
      <c r="D122" s="199" t="s">
        <v>208</v>
      </c>
      <c r="E122" s="39"/>
      <c r="F122" s="200" t="s">
        <v>1994</v>
      </c>
      <c r="G122" s="39"/>
      <c r="H122" s="39"/>
      <c r="I122" s="196"/>
      <c r="J122" s="39"/>
      <c r="K122" s="39"/>
      <c r="L122" s="42"/>
      <c r="M122" s="197"/>
      <c r="N122" s="198"/>
      <c r="O122" s="67"/>
      <c r="P122" s="67"/>
      <c r="Q122" s="67"/>
      <c r="R122" s="67"/>
      <c r="S122" s="67"/>
      <c r="T122" s="68"/>
      <c r="U122" s="37"/>
      <c r="V122" s="37"/>
      <c r="W122" s="37"/>
      <c r="X122" s="37"/>
      <c r="Y122" s="37"/>
      <c r="Z122" s="37"/>
      <c r="AA122" s="37"/>
      <c r="AB122" s="37"/>
      <c r="AC122" s="37"/>
      <c r="AD122" s="37"/>
      <c r="AE122" s="37"/>
      <c r="AT122" s="20" t="s">
        <v>208</v>
      </c>
      <c r="AU122" s="20" t="s">
        <v>86</v>
      </c>
    </row>
    <row r="123" spans="1:65" s="13" customFormat="1" ht="11.25">
      <c r="B123" s="201"/>
      <c r="C123" s="202"/>
      <c r="D123" s="194" t="s">
        <v>210</v>
      </c>
      <c r="E123" s="203" t="s">
        <v>19</v>
      </c>
      <c r="F123" s="204" t="s">
        <v>1995</v>
      </c>
      <c r="G123" s="202"/>
      <c r="H123" s="203" t="s">
        <v>19</v>
      </c>
      <c r="I123" s="205"/>
      <c r="J123" s="202"/>
      <c r="K123" s="202"/>
      <c r="L123" s="206"/>
      <c r="M123" s="207"/>
      <c r="N123" s="208"/>
      <c r="O123" s="208"/>
      <c r="P123" s="208"/>
      <c r="Q123" s="208"/>
      <c r="R123" s="208"/>
      <c r="S123" s="208"/>
      <c r="T123" s="209"/>
      <c r="AT123" s="210" t="s">
        <v>210</v>
      </c>
      <c r="AU123" s="210" t="s">
        <v>86</v>
      </c>
      <c r="AV123" s="13" t="s">
        <v>84</v>
      </c>
      <c r="AW123" s="13" t="s">
        <v>37</v>
      </c>
      <c r="AX123" s="13" t="s">
        <v>77</v>
      </c>
      <c r="AY123" s="210" t="s">
        <v>197</v>
      </c>
    </row>
    <row r="124" spans="1:65" s="13" customFormat="1" ht="11.25">
      <c r="B124" s="201"/>
      <c r="C124" s="202"/>
      <c r="D124" s="194" t="s">
        <v>210</v>
      </c>
      <c r="E124" s="203" t="s">
        <v>19</v>
      </c>
      <c r="F124" s="204" t="s">
        <v>1770</v>
      </c>
      <c r="G124" s="202"/>
      <c r="H124" s="203" t="s">
        <v>19</v>
      </c>
      <c r="I124" s="205"/>
      <c r="J124" s="202"/>
      <c r="K124" s="202"/>
      <c r="L124" s="206"/>
      <c r="M124" s="207"/>
      <c r="N124" s="208"/>
      <c r="O124" s="208"/>
      <c r="P124" s="208"/>
      <c r="Q124" s="208"/>
      <c r="R124" s="208"/>
      <c r="S124" s="208"/>
      <c r="T124" s="209"/>
      <c r="AT124" s="210" t="s">
        <v>210</v>
      </c>
      <c r="AU124" s="210" t="s">
        <v>86</v>
      </c>
      <c r="AV124" s="13" t="s">
        <v>84</v>
      </c>
      <c r="AW124" s="13" t="s">
        <v>37</v>
      </c>
      <c r="AX124" s="13" t="s">
        <v>77</v>
      </c>
      <c r="AY124" s="210" t="s">
        <v>197</v>
      </c>
    </row>
    <row r="125" spans="1:65" s="14" customFormat="1" ht="11.25">
      <c r="B125" s="211"/>
      <c r="C125" s="212"/>
      <c r="D125" s="194" t="s">
        <v>210</v>
      </c>
      <c r="E125" s="213" t="s">
        <v>19</v>
      </c>
      <c r="F125" s="214" t="s">
        <v>1850</v>
      </c>
      <c r="G125" s="212"/>
      <c r="H125" s="215">
        <v>4</v>
      </c>
      <c r="I125" s="216"/>
      <c r="J125" s="212"/>
      <c r="K125" s="212"/>
      <c r="L125" s="217"/>
      <c r="M125" s="218"/>
      <c r="N125" s="219"/>
      <c r="O125" s="219"/>
      <c r="P125" s="219"/>
      <c r="Q125" s="219"/>
      <c r="R125" s="219"/>
      <c r="S125" s="219"/>
      <c r="T125" s="220"/>
      <c r="AT125" s="221" t="s">
        <v>210</v>
      </c>
      <c r="AU125" s="221" t="s">
        <v>86</v>
      </c>
      <c r="AV125" s="14" t="s">
        <v>86</v>
      </c>
      <c r="AW125" s="14" t="s">
        <v>37</v>
      </c>
      <c r="AX125" s="14" t="s">
        <v>84</v>
      </c>
      <c r="AY125" s="221" t="s">
        <v>197</v>
      </c>
    </row>
    <row r="126" spans="1:65" s="2" customFormat="1" ht="16.5" customHeight="1">
      <c r="A126" s="37"/>
      <c r="B126" s="38"/>
      <c r="C126" s="181" t="s">
        <v>204</v>
      </c>
      <c r="D126" s="181" t="s">
        <v>199</v>
      </c>
      <c r="E126" s="182" t="s">
        <v>1996</v>
      </c>
      <c r="F126" s="183" t="s">
        <v>1997</v>
      </c>
      <c r="G126" s="184" t="s">
        <v>884</v>
      </c>
      <c r="H126" s="185">
        <v>4</v>
      </c>
      <c r="I126" s="186"/>
      <c r="J126" s="187">
        <f>ROUND(I126*H126,2)</f>
        <v>0</v>
      </c>
      <c r="K126" s="183" t="s">
        <v>469</v>
      </c>
      <c r="L126" s="42"/>
      <c r="M126" s="188" t="s">
        <v>19</v>
      </c>
      <c r="N126" s="189" t="s">
        <v>48</v>
      </c>
      <c r="O126" s="67"/>
      <c r="P126" s="190">
        <f>O126*H126</f>
        <v>0</v>
      </c>
      <c r="Q126" s="190">
        <v>0</v>
      </c>
      <c r="R126" s="190">
        <f>Q126*H126</f>
        <v>0</v>
      </c>
      <c r="S126" s="190">
        <v>0</v>
      </c>
      <c r="T126" s="191">
        <f>S126*H126</f>
        <v>0</v>
      </c>
      <c r="U126" s="37"/>
      <c r="V126" s="37"/>
      <c r="W126" s="37"/>
      <c r="X126" s="37"/>
      <c r="Y126" s="37"/>
      <c r="Z126" s="37"/>
      <c r="AA126" s="37"/>
      <c r="AB126" s="37"/>
      <c r="AC126" s="37"/>
      <c r="AD126" s="37"/>
      <c r="AE126" s="37"/>
      <c r="AR126" s="192" t="s">
        <v>204</v>
      </c>
      <c r="AT126" s="192" t="s">
        <v>199</v>
      </c>
      <c r="AU126" s="192" t="s">
        <v>86</v>
      </c>
      <c r="AY126" s="20" t="s">
        <v>197</v>
      </c>
      <c r="BE126" s="193">
        <f>IF(N126="základní",J126,0)</f>
        <v>0</v>
      </c>
      <c r="BF126" s="193">
        <f>IF(N126="snížená",J126,0)</f>
        <v>0</v>
      </c>
      <c r="BG126" s="193">
        <f>IF(N126="zákl. přenesená",J126,0)</f>
        <v>0</v>
      </c>
      <c r="BH126" s="193">
        <f>IF(N126="sníž. přenesená",J126,0)</f>
        <v>0</v>
      </c>
      <c r="BI126" s="193">
        <f>IF(N126="nulová",J126,0)</f>
        <v>0</v>
      </c>
      <c r="BJ126" s="20" t="s">
        <v>84</v>
      </c>
      <c r="BK126" s="193">
        <f>ROUND(I126*H126,2)</f>
        <v>0</v>
      </c>
      <c r="BL126" s="20" t="s">
        <v>204</v>
      </c>
      <c r="BM126" s="192" t="s">
        <v>1998</v>
      </c>
    </row>
    <row r="127" spans="1:65" s="2" customFormat="1" ht="11.25">
      <c r="A127" s="37"/>
      <c r="B127" s="38"/>
      <c r="C127" s="39"/>
      <c r="D127" s="194" t="s">
        <v>206</v>
      </c>
      <c r="E127" s="39"/>
      <c r="F127" s="195" t="s">
        <v>1997</v>
      </c>
      <c r="G127" s="39"/>
      <c r="H127" s="39"/>
      <c r="I127" s="196"/>
      <c r="J127" s="39"/>
      <c r="K127" s="39"/>
      <c r="L127" s="42"/>
      <c r="M127" s="197"/>
      <c r="N127" s="198"/>
      <c r="O127" s="67"/>
      <c r="P127" s="67"/>
      <c r="Q127" s="67"/>
      <c r="R127" s="67"/>
      <c r="S127" s="67"/>
      <c r="T127" s="68"/>
      <c r="U127" s="37"/>
      <c r="V127" s="37"/>
      <c r="W127" s="37"/>
      <c r="X127" s="37"/>
      <c r="Y127" s="37"/>
      <c r="Z127" s="37"/>
      <c r="AA127" s="37"/>
      <c r="AB127" s="37"/>
      <c r="AC127" s="37"/>
      <c r="AD127" s="37"/>
      <c r="AE127" s="37"/>
      <c r="AT127" s="20" t="s">
        <v>206</v>
      </c>
      <c r="AU127" s="20" t="s">
        <v>86</v>
      </c>
    </row>
    <row r="128" spans="1:65" s="13" customFormat="1" ht="22.5">
      <c r="B128" s="201"/>
      <c r="C128" s="202"/>
      <c r="D128" s="194" t="s">
        <v>210</v>
      </c>
      <c r="E128" s="203" t="s">
        <v>19</v>
      </c>
      <c r="F128" s="204" t="s">
        <v>1999</v>
      </c>
      <c r="G128" s="202"/>
      <c r="H128" s="203" t="s">
        <v>19</v>
      </c>
      <c r="I128" s="205"/>
      <c r="J128" s="202"/>
      <c r="K128" s="202"/>
      <c r="L128" s="206"/>
      <c r="M128" s="207"/>
      <c r="N128" s="208"/>
      <c r="O128" s="208"/>
      <c r="P128" s="208"/>
      <c r="Q128" s="208"/>
      <c r="R128" s="208"/>
      <c r="S128" s="208"/>
      <c r="T128" s="209"/>
      <c r="AT128" s="210" t="s">
        <v>210</v>
      </c>
      <c r="AU128" s="210" t="s">
        <v>86</v>
      </c>
      <c r="AV128" s="13" t="s">
        <v>84</v>
      </c>
      <c r="AW128" s="13" t="s">
        <v>37</v>
      </c>
      <c r="AX128" s="13" t="s">
        <v>77</v>
      </c>
      <c r="AY128" s="210" t="s">
        <v>197</v>
      </c>
    </row>
    <row r="129" spans="1:65" s="13" customFormat="1" ht="11.25">
      <c r="B129" s="201"/>
      <c r="C129" s="202"/>
      <c r="D129" s="194" t="s">
        <v>210</v>
      </c>
      <c r="E129" s="203" t="s">
        <v>19</v>
      </c>
      <c r="F129" s="204" t="s">
        <v>1770</v>
      </c>
      <c r="G129" s="202"/>
      <c r="H129" s="203" t="s">
        <v>19</v>
      </c>
      <c r="I129" s="205"/>
      <c r="J129" s="202"/>
      <c r="K129" s="202"/>
      <c r="L129" s="206"/>
      <c r="M129" s="207"/>
      <c r="N129" s="208"/>
      <c r="O129" s="208"/>
      <c r="P129" s="208"/>
      <c r="Q129" s="208"/>
      <c r="R129" s="208"/>
      <c r="S129" s="208"/>
      <c r="T129" s="209"/>
      <c r="AT129" s="210" t="s">
        <v>210</v>
      </c>
      <c r="AU129" s="210" t="s">
        <v>86</v>
      </c>
      <c r="AV129" s="13" t="s">
        <v>84</v>
      </c>
      <c r="AW129" s="13" t="s">
        <v>37</v>
      </c>
      <c r="AX129" s="13" t="s">
        <v>77</v>
      </c>
      <c r="AY129" s="210" t="s">
        <v>197</v>
      </c>
    </row>
    <row r="130" spans="1:65" s="14" customFormat="1" ht="11.25">
      <c r="B130" s="211"/>
      <c r="C130" s="212"/>
      <c r="D130" s="194" t="s">
        <v>210</v>
      </c>
      <c r="E130" s="213" t="s">
        <v>19</v>
      </c>
      <c r="F130" s="214" t="s">
        <v>204</v>
      </c>
      <c r="G130" s="212"/>
      <c r="H130" s="215">
        <v>4</v>
      </c>
      <c r="I130" s="216"/>
      <c r="J130" s="212"/>
      <c r="K130" s="212"/>
      <c r="L130" s="217"/>
      <c r="M130" s="218"/>
      <c r="N130" s="219"/>
      <c r="O130" s="219"/>
      <c r="P130" s="219"/>
      <c r="Q130" s="219"/>
      <c r="R130" s="219"/>
      <c r="S130" s="219"/>
      <c r="T130" s="220"/>
      <c r="AT130" s="221" t="s">
        <v>210</v>
      </c>
      <c r="AU130" s="221" t="s">
        <v>86</v>
      </c>
      <c r="AV130" s="14" t="s">
        <v>86</v>
      </c>
      <c r="AW130" s="14" t="s">
        <v>37</v>
      </c>
      <c r="AX130" s="14" t="s">
        <v>84</v>
      </c>
      <c r="AY130" s="221" t="s">
        <v>197</v>
      </c>
    </row>
    <row r="131" spans="1:65" s="2" customFormat="1" ht="24.2" customHeight="1">
      <c r="A131" s="37"/>
      <c r="B131" s="38"/>
      <c r="C131" s="181" t="s">
        <v>237</v>
      </c>
      <c r="D131" s="181" t="s">
        <v>199</v>
      </c>
      <c r="E131" s="182" t="s">
        <v>1846</v>
      </c>
      <c r="F131" s="183" t="s">
        <v>1847</v>
      </c>
      <c r="G131" s="184" t="s">
        <v>884</v>
      </c>
      <c r="H131" s="185">
        <v>4</v>
      </c>
      <c r="I131" s="186"/>
      <c r="J131" s="187">
        <f>ROUND(I131*H131,2)</f>
        <v>0</v>
      </c>
      <c r="K131" s="183" t="s">
        <v>469</v>
      </c>
      <c r="L131" s="42"/>
      <c r="M131" s="188" t="s">
        <v>19</v>
      </c>
      <c r="N131" s="189" t="s">
        <v>48</v>
      </c>
      <c r="O131" s="67"/>
      <c r="P131" s="190">
        <f>O131*H131</f>
        <v>0</v>
      </c>
      <c r="Q131" s="190">
        <v>0</v>
      </c>
      <c r="R131" s="190">
        <f>Q131*H131</f>
        <v>0</v>
      </c>
      <c r="S131" s="190">
        <v>0</v>
      </c>
      <c r="T131" s="191">
        <f>S131*H131</f>
        <v>0</v>
      </c>
      <c r="U131" s="37"/>
      <c r="V131" s="37"/>
      <c r="W131" s="37"/>
      <c r="X131" s="37"/>
      <c r="Y131" s="37"/>
      <c r="Z131" s="37"/>
      <c r="AA131" s="37"/>
      <c r="AB131" s="37"/>
      <c r="AC131" s="37"/>
      <c r="AD131" s="37"/>
      <c r="AE131" s="37"/>
      <c r="AR131" s="192" t="s">
        <v>204</v>
      </c>
      <c r="AT131" s="192" t="s">
        <v>199</v>
      </c>
      <c r="AU131" s="192" t="s">
        <v>86</v>
      </c>
      <c r="AY131" s="20" t="s">
        <v>197</v>
      </c>
      <c r="BE131" s="193">
        <f>IF(N131="základní",J131,0)</f>
        <v>0</v>
      </c>
      <c r="BF131" s="193">
        <f>IF(N131="snížená",J131,0)</f>
        <v>0</v>
      </c>
      <c r="BG131" s="193">
        <f>IF(N131="zákl. přenesená",J131,0)</f>
        <v>0</v>
      </c>
      <c r="BH131" s="193">
        <f>IF(N131="sníž. přenesená",J131,0)</f>
        <v>0</v>
      </c>
      <c r="BI131" s="193">
        <f>IF(N131="nulová",J131,0)</f>
        <v>0</v>
      </c>
      <c r="BJ131" s="20" t="s">
        <v>84</v>
      </c>
      <c r="BK131" s="193">
        <f>ROUND(I131*H131,2)</f>
        <v>0</v>
      </c>
      <c r="BL131" s="20" t="s">
        <v>204</v>
      </c>
      <c r="BM131" s="192" t="s">
        <v>1848</v>
      </c>
    </row>
    <row r="132" spans="1:65" s="2" customFormat="1" ht="19.5">
      <c r="A132" s="37"/>
      <c r="B132" s="38"/>
      <c r="C132" s="39"/>
      <c r="D132" s="194" t="s">
        <v>206</v>
      </c>
      <c r="E132" s="39"/>
      <c r="F132" s="195" t="s">
        <v>1753</v>
      </c>
      <c r="G132" s="39"/>
      <c r="H132" s="39"/>
      <c r="I132" s="196"/>
      <c r="J132" s="39"/>
      <c r="K132" s="39"/>
      <c r="L132" s="42"/>
      <c r="M132" s="197"/>
      <c r="N132" s="198"/>
      <c r="O132" s="67"/>
      <c r="P132" s="67"/>
      <c r="Q132" s="67"/>
      <c r="R132" s="67"/>
      <c r="S132" s="67"/>
      <c r="T132" s="68"/>
      <c r="U132" s="37"/>
      <c r="V132" s="37"/>
      <c r="W132" s="37"/>
      <c r="X132" s="37"/>
      <c r="Y132" s="37"/>
      <c r="Z132" s="37"/>
      <c r="AA132" s="37"/>
      <c r="AB132" s="37"/>
      <c r="AC132" s="37"/>
      <c r="AD132" s="37"/>
      <c r="AE132" s="37"/>
      <c r="AT132" s="20" t="s">
        <v>206</v>
      </c>
      <c r="AU132" s="20" t="s">
        <v>86</v>
      </c>
    </row>
    <row r="133" spans="1:65" s="13" customFormat="1" ht="11.25">
      <c r="B133" s="201"/>
      <c r="C133" s="202"/>
      <c r="D133" s="194" t="s">
        <v>210</v>
      </c>
      <c r="E133" s="203" t="s">
        <v>19</v>
      </c>
      <c r="F133" s="204" t="s">
        <v>1849</v>
      </c>
      <c r="G133" s="202"/>
      <c r="H133" s="203" t="s">
        <v>19</v>
      </c>
      <c r="I133" s="205"/>
      <c r="J133" s="202"/>
      <c r="K133" s="202"/>
      <c r="L133" s="206"/>
      <c r="M133" s="207"/>
      <c r="N133" s="208"/>
      <c r="O133" s="208"/>
      <c r="P133" s="208"/>
      <c r="Q133" s="208"/>
      <c r="R133" s="208"/>
      <c r="S133" s="208"/>
      <c r="T133" s="209"/>
      <c r="AT133" s="210" t="s">
        <v>210</v>
      </c>
      <c r="AU133" s="210" t="s">
        <v>86</v>
      </c>
      <c r="AV133" s="13" t="s">
        <v>84</v>
      </c>
      <c r="AW133" s="13" t="s">
        <v>37</v>
      </c>
      <c r="AX133" s="13" t="s">
        <v>77</v>
      </c>
      <c r="AY133" s="210" t="s">
        <v>197</v>
      </c>
    </row>
    <row r="134" spans="1:65" s="13" customFormat="1" ht="11.25">
      <c r="B134" s="201"/>
      <c r="C134" s="202"/>
      <c r="D134" s="194" t="s">
        <v>210</v>
      </c>
      <c r="E134" s="203" t="s">
        <v>19</v>
      </c>
      <c r="F134" s="204" t="s">
        <v>1770</v>
      </c>
      <c r="G134" s="202"/>
      <c r="H134" s="203" t="s">
        <v>19</v>
      </c>
      <c r="I134" s="205"/>
      <c r="J134" s="202"/>
      <c r="K134" s="202"/>
      <c r="L134" s="206"/>
      <c r="M134" s="207"/>
      <c r="N134" s="208"/>
      <c r="O134" s="208"/>
      <c r="P134" s="208"/>
      <c r="Q134" s="208"/>
      <c r="R134" s="208"/>
      <c r="S134" s="208"/>
      <c r="T134" s="209"/>
      <c r="AT134" s="210" t="s">
        <v>210</v>
      </c>
      <c r="AU134" s="210" t="s">
        <v>86</v>
      </c>
      <c r="AV134" s="13" t="s">
        <v>84</v>
      </c>
      <c r="AW134" s="13" t="s">
        <v>37</v>
      </c>
      <c r="AX134" s="13" t="s">
        <v>77</v>
      </c>
      <c r="AY134" s="210" t="s">
        <v>197</v>
      </c>
    </row>
    <row r="135" spans="1:65" s="14" customFormat="1" ht="11.25">
      <c r="B135" s="211"/>
      <c r="C135" s="212"/>
      <c r="D135" s="194" t="s">
        <v>210</v>
      </c>
      <c r="E135" s="213" t="s">
        <v>19</v>
      </c>
      <c r="F135" s="214" t="s">
        <v>1850</v>
      </c>
      <c r="G135" s="212"/>
      <c r="H135" s="215">
        <v>4</v>
      </c>
      <c r="I135" s="216"/>
      <c r="J135" s="212"/>
      <c r="K135" s="212"/>
      <c r="L135" s="217"/>
      <c r="M135" s="218"/>
      <c r="N135" s="219"/>
      <c r="O135" s="219"/>
      <c r="P135" s="219"/>
      <c r="Q135" s="219"/>
      <c r="R135" s="219"/>
      <c r="S135" s="219"/>
      <c r="T135" s="220"/>
      <c r="AT135" s="221" t="s">
        <v>210</v>
      </c>
      <c r="AU135" s="221" t="s">
        <v>86</v>
      </c>
      <c r="AV135" s="14" t="s">
        <v>86</v>
      </c>
      <c r="AW135" s="14" t="s">
        <v>37</v>
      </c>
      <c r="AX135" s="14" t="s">
        <v>84</v>
      </c>
      <c r="AY135" s="221" t="s">
        <v>197</v>
      </c>
    </row>
    <row r="136" spans="1:65" s="2" customFormat="1" ht="33" customHeight="1">
      <c r="A136" s="37"/>
      <c r="B136" s="38"/>
      <c r="C136" s="181" t="s">
        <v>246</v>
      </c>
      <c r="D136" s="181" t="s">
        <v>199</v>
      </c>
      <c r="E136" s="182" t="s">
        <v>1851</v>
      </c>
      <c r="F136" s="183" t="s">
        <v>1852</v>
      </c>
      <c r="G136" s="184" t="s">
        <v>202</v>
      </c>
      <c r="H136" s="185">
        <v>56</v>
      </c>
      <c r="I136" s="186"/>
      <c r="J136" s="187">
        <f>ROUND(I136*H136,2)</f>
        <v>0</v>
      </c>
      <c r="K136" s="183" t="s">
        <v>203</v>
      </c>
      <c r="L136" s="42"/>
      <c r="M136" s="188" t="s">
        <v>19</v>
      </c>
      <c r="N136" s="189" t="s">
        <v>48</v>
      </c>
      <c r="O136" s="67"/>
      <c r="P136" s="190">
        <f>O136*H136</f>
        <v>0</v>
      </c>
      <c r="Q136" s="190">
        <v>0</v>
      </c>
      <c r="R136" s="190">
        <f>Q136*H136</f>
        <v>0</v>
      </c>
      <c r="S136" s="190">
        <v>0</v>
      </c>
      <c r="T136" s="191">
        <f>S136*H136</f>
        <v>0</v>
      </c>
      <c r="U136" s="37"/>
      <c r="V136" s="37"/>
      <c r="W136" s="37"/>
      <c r="X136" s="37"/>
      <c r="Y136" s="37"/>
      <c r="Z136" s="37"/>
      <c r="AA136" s="37"/>
      <c r="AB136" s="37"/>
      <c r="AC136" s="37"/>
      <c r="AD136" s="37"/>
      <c r="AE136" s="37"/>
      <c r="AR136" s="192" t="s">
        <v>204</v>
      </c>
      <c r="AT136" s="192" t="s">
        <v>199</v>
      </c>
      <c r="AU136" s="192" t="s">
        <v>86</v>
      </c>
      <c r="AY136" s="20" t="s">
        <v>197</v>
      </c>
      <c r="BE136" s="193">
        <f>IF(N136="základní",J136,0)</f>
        <v>0</v>
      </c>
      <c r="BF136" s="193">
        <f>IF(N136="snížená",J136,0)</f>
        <v>0</v>
      </c>
      <c r="BG136" s="193">
        <f>IF(N136="zákl. přenesená",J136,0)</f>
        <v>0</v>
      </c>
      <c r="BH136" s="193">
        <f>IF(N136="sníž. přenesená",J136,0)</f>
        <v>0</v>
      </c>
      <c r="BI136" s="193">
        <f>IF(N136="nulová",J136,0)</f>
        <v>0</v>
      </c>
      <c r="BJ136" s="20" t="s">
        <v>84</v>
      </c>
      <c r="BK136" s="193">
        <f>ROUND(I136*H136,2)</f>
        <v>0</v>
      </c>
      <c r="BL136" s="20" t="s">
        <v>204</v>
      </c>
      <c r="BM136" s="192" t="s">
        <v>1853</v>
      </c>
    </row>
    <row r="137" spans="1:65" s="2" customFormat="1" ht="19.5">
      <c r="A137" s="37"/>
      <c r="B137" s="38"/>
      <c r="C137" s="39"/>
      <c r="D137" s="194" t="s">
        <v>206</v>
      </c>
      <c r="E137" s="39"/>
      <c r="F137" s="195" t="s">
        <v>1854</v>
      </c>
      <c r="G137" s="39"/>
      <c r="H137" s="39"/>
      <c r="I137" s="196"/>
      <c r="J137" s="39"/>
      <c r="K137" s="39"/>
      <c r="L137" s="42"/>
      <c r="M137" s="197"/>
      <c r="N137" s="198"/>
      <c r="O137" s="67"/>
      <c r="P137" s="67"/>
      <c r="Q137" s="67"/>
      <c r="R137" s="67"/>
      <c r="S137" s="67"/>
      <c r="T137" s="68"/>
      <c r="U137" s="37"/>
      <c r="V137" s="37"/>
      <c r="W137" s="37"/>
      <c r="X137" s="37"/>
      <c r="Y137" s="37"/>
      <c r="Z137" s="37"/>
      <c r="AA137" s="37"/>
      <c r="AB137" s="37"/>
      <c r="AC137" s="37"/>
      <c r="AD137" s="37"/>
      <c r="AE137" s="37"/>
      <c r="AT137" s="20" t="s">
        <v>206</v>
      </c>
      <c r="AU137" s="20" t="s">
        <v>86</v>
      </c>
    </row>
    <row r="138" spans="1:65" s="2" customFormat="1" ht="11.25">
      <c r="A138" s="37"/>
      <c r="B138" s="38"/>
      <c r="C138" s="39"/>
      <c r="D138" s="199" t="s">
        <v>208</v>
      </c>
      <c r="E138" s="39"/>
      <c r="F138" s="200" t="s">
        <v>1855</v>
      </c>
      <c r="G138" s="39"/>
      <c r="H138" s="39"/>
      <c r="I138" s="196"/>
      <c r="J138" s="39"/>
      <c r="K138" s="39"/>
      <c r="L138" s="42"/>
      <c r="M138" s="197"/>
      <c r="N138" s="198"/>
      <c r="O138" s="67"/>
      <c r="P138" s="67"/>
      <c r="Q138" s="67"/>
      <c r="R138" s="67"/>
      <c r="S138" s="67"/>
      <c r="T138" s="68"/>
      <c r="U138" s="37"/>
      <c r="V138" s="37"/>
      <c r="W138" s="37"/>
      <c r="X138" s="37"/>
      <c r="Y138" s="37"/>
      <c r="Z138" s="37"/>
      <c r="AA138" s="37"/>
      <c r="AB138" s="37"/>
      <c r="AC138" s="37"/>
      <c r="AD138" s="37"/>
      <c r="AE138" s="37"/>
      <c r="AT138" s="20" t="s">
        <v>208</v>
      </c>
      <c r="AU138" s="20" t="s">
        <v>86</v>
      </c>
    </row>
    <row r="139" spans="1:65" s="13" customFormat="1" ht="22.5">
      <c r="B139" s="201"/>
      <c r="C139" s="202"/>
      <c r="D139" s="194" t="s">
        <v>210</v>
      </c>
      <c r="E139" s="203" t="s">
        <v>19</v>
      </c>
      <c r="F139" s="204" t="s">
        <v>1856</v>
      </c>
      <c r="G139" s="202"/>
      <c r="H139" s="203" t="s">
        <v>19</v>
      </c>
      <c r="I139" s="205"/>
      <c r="J139" s="202"/>
      <c r="K139" s="202"/>
      <c r="L139" s="206"/>
      <c r="M139" s="207"/>
      <c r="N139" s="208"/>
      <c r="O139" s="208"/>
      <c r="P139" s="208"/>
      <c r="Q139" s="208"/>
      <c r="R139" s="208"/>
      <c r="S139" s="208"/>
      <c r="T139" s="209"/>
      <c r="AT139" s="210" t="s">
        <v>210</v>
      </c>
      <c r="AU139" s="210" t="s">
        <v>86</v>
      </c>
      <c r="AV139" s="13" t="s">
        <v>84</v>
      </c>
      <c r="AW139" s="13" t="s">
        <v>37</v>
      </c>
      <c r="AX139" s="13" t="s">
        <v>77</v>
      </c>
      <c r="AY139" s="210" t="s">
        <v>197</v>
      </c>
    </row>
    <row r="140" spans="1:65" s="13" customFormat="1" ht="11.25">
      <c r="B140" s="201"/>
      <c r="C140" s="202"/>
      <c r="D140" s="194" t="s">
        <v>210</v>
      </c>
      <c r="E140" s="203" t="s">
        <v>19</v>
      </c>
      <c r="F140" s="204" t="s">
        <v>1857</v>
      </c>
      <c r="G140" s="202"/>
      <c r="H140" s="203" t="s">
        <v>19</v>
      </c>
      <c r="I140" s="205"/>
      <c r="J140" s="202"/>
      <c r="K140" s="202"/>
      <c r="L140" s="206"/>
      <c r="M140" s="207"/>
      <c r="N140" s="208"/>
      <c r="O140" s="208"/>
      <c r="P140" s="208"/>
      <c r="Q140" s="208"/>
      <c r="R140" s="208"/>
      <c r="S140" s="208"/>
      <c r="T140" s="209"/>
      <c r="AT140" s="210" t="s">
        <v>210</v>
      </c>
      <c r="AU140" s="210" t="s">
        <v>86</v>
      </c>
      <c r="AV140" s="13" t="s">
        <v>84</v>
      </c>
      <c r="AW140" s="13" t="s">
        <v>37</v>
      </c>
      <c r="AX140" s="13" t="s">
        <v>77</v>
      </c>
      <c r="AY140" s="210" t="s">
        <v>197</v>
      </c>
    </row>
    <row r="141" spans="1:65" s="14" customFormat="1" ht="11.25">
      <c r="B141" s="211"/>
      <c r="C141" s="212"/>
      <c r="D141" s="194" t="s">
        <v>210</v>
      </c>
      <c r="E141" s="213" t="s">
        <v>19</v>
      </c>
      <c r="F141" s="214" t="s">
        <v>1331</v>
      </c>
      <c r="G141" s="212"/>
      <c r="H141" s="215">
        <v>56</v>
      </c>
      <c r="I141" s="216"/>
      <c r="J141" s="212"/>
      <c r="K141" s="212"/>
      <c r="L141" s="217"/>
      <c r="M141" s="218"/>
      <c r="N141" s="219"/>
      <c r="O141" s="219"/>
      <c r="P141" s="219"/>
      <c r="Q141" s="219"/>
      <c r="R141" s="219"/>
      <c r="S141" s="219"/>
      <c r="T141" s="220"/>
      <c r="AT141" s="221" t="s">
        <v>210</v>
      </c>
      <c r="AU141" s="221" t="s">
        <v>86</v>
      </c>
      <c r="AV141" s="14" t="s">
        <v>86</v>
      </c>
      <c r="AW141" s="14" t="s">
        <v>37</v>
      </c>
      <c r="AX141" s="14" t="s">
        <v>84</v>
      </c>
      <c r="AY141" s="221" t="s">
        <v>197</v>
      </c>
    </row>
    <row r="142" spans="1:65" s="2" customFormat="1" ht="24.2" customHeight="1">
      <c r="A142" s="37"/>
      <c r="B142" s="38"/>
      <c r="C142" s="181" t="s">
        <v>256</v>
      </c>
      <c r="D142" s="181" t="s">
        <v>199</v>
      </c>
      <c r="E142" s="182" t="s">
        <v>1858</v>
      </c>
      <c r="F142" s="183" t="s">
        <v>1859</v>
      </c>
      <c r="G142" s="184" t="s">
        <v>202</v>
      </c>
      <c r="H142" s="185">
        <v>628</v>
      </c>
      <c r="I142" s="186"/>
      <c r="J142" s="187">
        <f>ROUND(I142*H142,2)</f>
        <v>0</v>
      </c>
      <c r="K142" s="183" t="s">
        <v>203</v>
      </c>
      <c r="L142" s="42"/>
      <c r="M142" s="188" t="s">
        <v>19</v>
      </c>
      <c r="N142" s="189" t="s">
        <v>48</v>
      </c>
      <c r="O142" s="67"/>
      <c r="P142" s="190">
        <f>O142*H142</f>
        <v>0</v>
      </c>
      <c r="Q142" s="190">
        <v>0</v>
      </c>
      <c r="R142" s="190">
        <f>Q142*H142</f>
        <v>0</v>
      </c>
      <c r="S142" s="190">
        <v>0</v>
      </c>
      <c r="T142" s="191">
        <f>S142*H142</f>
        <v>0</v>
      </c>
      <c r="U142" s="37"/>
      <c r="V142" s="37"/>
      <c r="W142" s="37"/>
      <c r="X142" s="37"/>
      <c r="Y142" s="37"/>
      <c r="Z142" s="37"/>
      <c r="AA142" s="37"/>
      <c r="AB142" s="37"/>
      <c r="AC142" s="37"/>
      <c r="AD142" s="37"/>
      <c r="AE142" s="37"/>
      <c r="AR142" s="192" t="s">
        <v>204</v>
      </c>
      <c r="AT142" s="192" t="s">
        <v>199</v>
      </c>
      <c r="AU142" s="192" t="s">
        <v>86</v>
      </c>
      <c r="AY142" s="20" t="s">
        <v>197</v>
      </c>
      <c r="BE142" s="193">
        <f>IF(N142="základní",J142,0)</f>
        <v>0</v>
      </c>
      <c r="BF142" s="193">
        <f>IF(N142="snížená",J142,0)</f>
        <v>0</v>
      </c>
      <c r="BG142" s="193">
        <f>IF(N142="zákl. přenesená",J142,0)</f>
        <v>0</v>
      </c>
      <c r="BH142" s="193">
        <f>IF(N142="sníž. přenesená",J142,0)</f>
        <v>0</v>
      </c>
      <c r="BI142" s="193">
        <f>IF(N142="nulová",J142,0)</f>
        <v>0</v>
      </c>
      <c r="BJ142" s="20" t="s">
        <v>84</v>
      </c>
      <c r="BK142" s="193">
        <f>ROUND(I142*H142,2)</f>
        <v>0</v>
      </c>
      <c r="BL142" s="20" t="s">
        <v>204</v>
      </c>
      <c r="BM142" s="192" t="s">
        <v>1860</v>
      </c>
    </row>
    <row r="143" spans="1:65" s="2" customFormat="1" ht="19.5">
      <c r="A143" s="37"/>
      <c r="B143" s="38"/>
      <c r="C143" s="39"/>
      <c r="D143" s="194" t="s">
        <v>206</v>
      </c>
      <c r="E143" s="39"/>
      <c r="F143" s="195" t="s">
        <v>1861</v>
      </c>
      <c r="G143" s="39"/>
      <c r="H143" s="39"/>
      <c r="I143" s="196"/>
      <c r="J143" s="39"/>
      <c r="K143" s="39"/>
      <c r="L143" s="42"/>
      <c r="M143" s="197"/>
      <c r="N143" s="198"/>
      <c r="O143" s="67"/>
      <c r="P143" s="67"/>
      <c r="Q143" s="67"/>
      <c r="R143" s="67"/>
      <c r="S143" s="67"/>
      <c r="T143" s="68"/>
      <c r="U143" s="37"/>
      <c r="V143" s="37"/>
      <c r="W143" s="37"/>
      <c r="X143" s="37"/>
      <c r="Y143" s="37"/>
      <c r="Z143" s="37"/>
      <c r="AA143" s="37"/>
      <c r="AB143" s="37"/>
      <c r="AC143" s="37"/>
      <c r="AD143" s="37"/>
      <c r="AE143" s="37"/>
      <c r="AT143" s="20" t="s">
        <v>206</v>
      </c>
      <c r="AU143" s="20" t="s">
        <v>86</v>
      </c>
    </row>
    <row r="144" spans="1:65" s="2" customFormat="1" ht="11.25">
      <c r="A144" s="37"/>
      <c r="B144" s="38"/>
      <c r="C144" s="39"/>
      <c r="D144" s="199" t="s">
        <v>208</v>
      </c>
      <c r="E144" s="39"/>
      <c r="F144" s="200" t="s">
        <v>1862</v>
      </c>
      <c r="G144" s="39"/>
      <c r="H144" s="39"/>
      <c r="I144" s="196"/>
      <c r="J144" s="39"/>
      <c r="K144" s="39"/>
      <c r="L144" s="42"/>
      <c r="M144" s="197"/>
      <c r="N144" s="198"/>
      <c r="O144" s="67"/>
      <c r="P144" s="67"/>
      <c r="Q144" s="67"/>
      <c r="R144" s="67"/>
      <c r="S144" s="67"/>
      <c r="T144" s="68"/>
      <c r="U144" s="37"/>
      <c r="V144" s="37"/>
      <c r="W144" s="37"/>
      <c r="X144" s="37"/>
      <c r="Y144" s="37"/>
      <c r="Z144" s="37"/>
      <c r="AA144" s="37"/>
      <c r="AB144" s="37"/>
      <c r="AC144" s="37"/>
      <c r="AD144" s="37"/>
      <c r="AE144" s="37"/>
      <c r="AT144" s="20" t="s">
        <v>208</v>
      </c>
      <c r="AU144" s="20" t="s">
        <v>86</v>
      </c>
    </row>
    <row r="145" spans="1:65" s="2" customFormat="1" ht="68.25">
      <c r="A145" s="37"/>
      <c r="B145" s="38"/>
      <c r="C145" s="39"/>
      <c r="D145" s="194" t="s">
        <v>252</v>
      </c>
      <c r="E145" s="39"/>
      <c r="F145" s="222" t="s">
        <v>1863</v>
      </c>
      <c r="G145" s="39"/>
      <c r="H145" s="39"/>
      <c r="I145" s="196"/>
      <c r="J145" s="39"/>
      <c r="K145" s="39"/>
      <c r="L145" s="42"/>
      <c r="M145" s="197"/>
      <c r="N145" s="198"/>
      <c r="O145" s="67"/>
      <c r="P145" s="67"/>
      <c r="Q145" s="67"/>
      <c r="R145" s="67"/>
      <c r="S145" s="67"/>
      <c r="T145" s="68"/>
      <c r="U145" s="37"/>
      <c r="V145" s="37"/>
      <c r="W145" s="37"/>
      <c r="X145" s="37"/>
      <c r="Y145" s="37"/>
      <c r="Z145" s="37"/>
      <c r="AA145" s="37"/>
      <c r="AB145" s="37"/>
      <c r="AC145" s="37"/>
      <c r="AD145" s="37"/>
      <c r="AE145" s="37"/>
      <c r="AT145" s="20" t="s">
        <v>252</v>
      </c>
      <c r="AU145" s="20" t="s">
        <v>86</v>
      </c>
    </row>
    <row r="146" spans="1:65" s="13" customFormat="1" ht="22.5">
      <c r="B146" s="201"/>
      <c r="C146" s="202"/>
      <c r="D146" s="194" t="s">
        <v>210</v>
      </c>
      <c r="E146" s="203" t="s">
        <v>19</v>
      </c>
      <c r="F146" s="204" t="s">
        <v>1864</v>
      </c>
      <c r="G146" s="202"/>
      <c r="H146" s="203" t="s">
        <v>19</v>
      </c>
      <c r="I146" s="205"/>
      <c r="J146" s="202"/>
      <c r="K146" s="202"/>
      <c r="L146" s="206"/>
      <c r="M146" s="207"/>
      <c r="N146" s="208"/>
      <c r="O146" s="208"/>
      <c r="P146" s="208"/>
      <c r="Q146" s="208"/>
      <c r="R146" s="208"/>
      <c r="S146" s="208"/>
      <c r="T146" s="209"/>
      <c r="AT146" s="210" t="s">
        <v>210</v>
      </c>
      <c r="AU146" s="210" t="s">
        <v>86</v>
      </c>
      <c r="AV146" s="13" t="s">
        <v>84</v>
      </c>
      <c r="AW146" s="13" t="s">
        <v>37</v>
      </c>
      <c r="AX146" s="13" t="s">
        <v>77</v>
      </c>
      <c r="AY146" s="210" t="s">
        <v>197</v>
      </c>
    </row>
    <row r="147" spans="1:65" s="13" customFormat="1" ht="11.25">
      <c r="B147" s="201"/>
      <c r="C147" s="202"/>
      <c r="D147" s="194" t="s">
        <v>210</v>
      </c>
      <c r="E147" s="203" t="s">
        <v>19</v>
      </c>
      <c r="F147" s="204" t="s">
        <v>1865</v>
      </c>
      <c r="G147" s="202"/>
      <c r="H147" s="203" t="s">
        <v>19</v>
      </c>
      <c r="I147" s="205"/>
      <c r="J147" s="202"/>
      <c r="K147" s="202"/>
      <c r="L147" s="206"/>
      <c r="M147" s="207"/>
      <c r="N147" s="208"/>
      <c r="O147" s="208"/>
      <c r="P147" s="208"/>
      <c r="Q147" s="208"/>
      <c r="R147" s="208"/>
      <c r="S147" s="208"/>
      <c r="T147" s="209"/>
      <c r="AT147" s="210" t="s">
        <v>210</v>
      </c>
      <c r="AU147" s="210" t="s">
        <v>86</v>
      </c>
      <c r="AV147" s="13" t="s">
        <v>84</v>
      </c>
      <c r="AW147" s="13" t="s">
        <v>37</v>
      </c>
      <c r="AX147" s="13" t="s">
        <v>77</v>
      </c>
      <c r="AY147" s="210" t="s">
        <v>197</v>
      </c>
    </row>
    <row r="148" spans="1:65" s="14" customFormat="1" ht="11.25">
      <c r="B148" s="211"/>
      <c r="C148" s="212"/>
      <c r="D148" s="194" t="s">
        <v>210</v>
      </c>
      <c r="E148" s="213" t="s">
        <v>19</v>
      </c>
      <c r="F148" s="214" t="s">
        <v>1866</v>
      </c>
      <c r="G148" s="212"/>
      <c r="H148" s="215">
        <v>112</v>
      </c>
      <c r="I148" s="216"/>
      <c r="J148" s="212"/>
      <c r="K148" s="212"/>
      <c r="L148" s="217"/>
      <c r="M148" s="218"/>
      <c r="N148" s="219"/>
      <c r="O148" s="219"/>
      <c r="P148" s="219"/>
      <c r="Q148" s="219"/>
      <c r="R148" s="219"/>
      <c r="S148" s="219"/>
      <c r="T148" s="220"/>
      <c r="AT148" s="221" t="s">
        <v>210</v>
      </c>
      <c r="AU148" s="221" t="s">
        <v>86</v>
      </c>
      <c r="AV148" s="14" t="s">
        <v>86</v>
      </c>
      <c r="AW148" s="14" t="s">
        <v>37</v>
      </c>
      <c r="AX148" s="14" t="s">
        <v>77</v>
      </c>
      <c r="AY148" s="221" t="s">
        <v>197</v>
      </c>
    </row>
    <row r="149" spans="1:65" s="14" customFormat="1" ht="11.25">
      <c r="B149" s="211"/>
      <c r="C149" s="212"/>
      <c r="D149" s="194" t="s">
        <v>210</v>
      </c>
      <c r="E149" s="213" t="s">
        <v>19</v>
      </c>
      <c r="F149" s="214" t="s">
        <v>1867</v>
      </c>
      <c r="G149" s="212"/>
      <c r="H149" s="215">
        <v>112</v>
      </c>
      <c r="I149" s="216"/>
      <c r="J149" s="212"/>
      <c r="K149" s="212"/>
      <c r="L149" s="217"/>
      <c r="M149" s="218"/>
      <c r="N149" s="219"/>
      <c r="O149" s="219"/>
      <c r="P149" s="219"/>
      <c r="Q149" s="219"/>
      <c r="R149" s="219"/>
      <c r="S149" s="219"/>
      <c r="T149" s="220"/>
      <c r="AT149" s="221" t="s">
        <v>210</v>
      </c>
      <c r="AU149" s="221" t="s">
        <v>86</v>
      </c>
      <c r="AV149" s="14" t="s">
        <v>86</v>
      </c>
      <c r="AW149" s="14" t="s">
        <v>37</v>
      </c>
      <c r="AX149" s="14" t="s">
        <v>77</v>
      </c>
      <c r="AY149" s="221" t="s">
        <v>197</v>
      </c>
    </row>
    <row r="150" spans="1:65" s="14" customFormat="1" ht="11.25">
      <c r="B150" s="211"/>
      <c r="C150" s="212"/>
      <c r="D150" s="194" t="s">
        <v>210</v>
      </c>
      <c r="E150" s="213" t="s">
        <v>19</v>
      </c>
      <c r="F150" s="214" t="s">
        <v>1868</v>
      </c>
      <c r="G150" s="212"/>
      <c r="H150" s="215">
        <v>78</v>
      </c>
      <c r="I150" s="216"/>
      <c r="J150" s="212"/>
      <c r="K150" s="212"/>
      <c r="L150" s="217"/>
      <c r="M150" s="218"/>
      <c r="N150" s="219"/>
      <c r="O150" s="219"/>
      <c r="P150" s="219"/>
      <c r="Q150" s="219"/>
      <c r="R150" s="219"/>
      <c r="S150" s="219"/>
      <c r="T150" s="220"/>
      <c r="AT150" s="221" t="s">
        <v>210</v>
      </c>
      <c r="AU150" s="221" t="s">
        <v>86</v>
      </c>
      <c r="AV150" s="14" t="s">
        <v>86</v>
      </c>
      <c r="AW150" s="14" t="s">
        <v>37</v>
      </c>
      <c r="AX150" s="14" t="s">
        <v>77</v>
      </c>
      <c r="AY150" s="221" t="s">
        <v>197</v>
      </c>
    </row>
    <row r="151" spans="1:65" s="14" customFormat="1" ht="11.25">
      <c r="B151" s="211"/>
      <c r="C151" s="212"/>
      <c r="D151" s="194" t="s">
        <v>210</v>
      </c>
      <c r="E151" s="213" t="s">
        <v>19</v>
      </c>
      <c r="F151" s="214" t="s">
        <v>1869</v>
      </c>
      <c r="G151" s="212"/>
      <c r="H151" s="215">
        <v>92</v>
      </c>
      <c r="I151" s="216"/>
      <c r="J151" s="212"/>
      <c r="K151" s="212"/>
      <c r="L151" s="217"/>
      <c r="M151" s="218"/>
      <c r="N151" s="219"/>
      <c r="O151" s="219"/>
      <c r="P151" s="219"/>
      <c r="Q151" s="219"/>
      <c r="R151" s="219"/>
      <c r="S151" s="219"/>
      <c r="T151" s="220"/>
      <c r="AT151" s="221" t="s">
        <v>210</v>
      </c>
      <c r="AU151" s="221" t="s">
        <v>86</v>
      </c>
      <c r="AV151" s="14" t="s">
        <v>86</v>
      </c>
      <c r="AW151" s="14" t="s">
        <v>37</v>
      </c>
      <c r="AX151" s="14" t="s">
        <v>77</v>
      </c>
      <c r="AY151" s="221" t="s">
        <v>197</v>
      </c>
    </row>
    <row r="152" spans="1:65" s="14" customFormat="1" ht="11.25">
      <c r="B152" s="211"/>
      <c r="C152" s="212"/>
      <c r="D152" s="194" t="s">
        <v>210</v>
      </c>
      <c r="E152" s="213" t="s">
        <v>19</v>
      </c>
      <c r="F152" s="214" t="s">
        <v>1870</v>
      </c>
      <c r="G152" s="212"/>
      <c r="H152" s="215">
        <v>234</v>
      </c>
      <c r="I152" s="216"/>
      <c r="J152" s="212"/>
      <c r="K152" s="212"/>
      <c r="L152" s="217"/>
      <c r="M152" s="218"/>
      <c r="N152" s="219"/>
      <c r="O152" s="219"/>
      <c r="P152" s="219"/>
      <c r="Q152" s="219"/>
      <c r="R152" s="219"/>
      <c r="S152" s="219"/>
      <c r="T152" s="220"/>
      <c r="AT152" s="221" t="s">
        <v>210</v>
      </c>
      <c r="AU152" s="221" t="s">
        <v>86</v>
      </c>
      <c r="AV152" s="14" t="s">
        <v>86</v>
      </c>
      <c r="AW152" s="14" t="s">
        <v>37</v>
      </c>
      <c r="AX152" s="14" t="s">
        <v>77</v>
      </c>
      <c r="AY152" s="221" t="s">
        <v>197</v>
      </c>
    </row>
    <row r="153" spans="1:65" s="15" customFormat="1" ht="11.25">
      <c r="B153" s="223"/>
      <c r="C153" s="224"/>
      <c r="D153" s="194" t="s">
        <v>210</v>
      </c>
      <c r="E153" s="225" t="s">
        <v>19</v>
      </c>
      <c r="F153" s="226" t="s">
        <v>295</v>
      </c>
      <c r="G153" s="224"/>
      <c r="H153" s="227">
        <v>628</v>
      </c>
      <c r="I153" s="228"/>
      <c r="J153" s="224"/>
      <c r="K153" s="224"/>
      <c r="L153" s="229"/>
      <c r="M153" s="230"/>
      <c r="N153" s="231"/>
      <c r="O153" s="231"/>
      <c r="P153" s="231"/>
      <c r="Q153" s="231"/>
      <c r="R153" s="231"/>
      <c r="S153" s="231"/>
      <c r="T153" s="232"/>
      <c r="AT153" s="233" t="s">
        <v>210</v>
      </c>
      <c r="AU153" s="233" t="s">
        <v>86</v>
      </c>
      <c r="AV153" s="15" t="s">
        <v>204</v>
      </c>
      <c r="AW153" s="15" t="s">
        <v>37</v>
      </c>
      <c r="AX153" s="15" t="s">
        <v>84</v>
      </c>
      <c r="AY153" s="233" t="s">
        <v>197</v>
      </c>
    </row>
    <row r="154" spans="1:65" s="2" customFormat="1" ht="21.75" customHeight="1">
      <c r="A154" s="37"/>
      <c r="B154" s="38"/>
      <c r="C154" s="181" t="s">
        <v>265</v>
      </c>
      <c r="D154" s="181" t="s">
        <v>199</v>
      </c>
      <c r="E154" s="182" t="s">
        <v>1871</v>
      </c>
      <c r="F154" s="183" t="s">
        <v>1872</v>
      </c>
      <c r="G154" s="184" t="s">
        <v>259</v>
      </c>
      <c r="H154" s="185">
        <v>0.4</v>
      </c>
      <c r="I154" s="186"/>
      <c r="J154" s="187">
        <f>ROUND(I154*H154,2)</f>
        <v>0</v>
      </c>
      <c r="K154" s="183" t="s">
        <v>203</v>
      </c>
      <c r="L154" s="42"/>
      <c r="M154" s="188" t="s">
        <v>19</v>
      </c>
      <c r="N154" s="189" t="s">
        <v>48</v>
      </c>
      <c r="O154" s="67"/>
      <c r="P154" s="190">
        <f>O154*H154</f>
        <v>0</v>
      </c>
      <c r="Q154" s="190">
        <v>0</v>
      </c>
      <c r="R154" s="190">
        <f>Q154*H154</f>
        <v>0</v>
      </c>
      <c r="S154" s="190">
        <v>0</v>
      </c>
      <c r="T154" s="191">
        <f>S154*H154</f>
        <v>0</v>
      </c>
      <c r="U154" s="37"/>
      <c r="V154" s="37"/>
      <c r="W154" s="37"/>
      <c r="X154" s="37"/>
      <c r="Y154" s="37"/>
      <c r="Z154" s="37"/>
      <c r="AA154" s="37"/>
      <c r="AB154" s="37"/>
      <c r="AC154" s="37"/>
      <c r="AD154" s="37"/>
      <c r="AE154" s="37"/>
      <c r="AR154" s="192" t="s">
        <v>204</v>
      </c>
      <c r="AT154" s="192" t="s">
        <v>199</v>
      </c>
      <c r="AU154" s="192" t="s">
        <v>86</v>
      </c>
      <c r="AY154" s="20" t="s">
        <v>197</v>
      </c>
      <c r="BE154" s="193">
        <f>IF(N154="základní",J154,0)</f>
        <v>0</v>
      </c>
      <c r="BF154" s="193">
        <f>IF(N154="snížená",J154,0)</f>
        <v>0</v>
      </c>
      <c r="BG154" s="193">
        <f>IF(N154="zákl. přenesená",J154,0)</f>
        <v>0</v>
      </c>
      <c r="BH154" s="193">
        <f>IF(N154="sníž. přenesená",J154,0)</f>
        <v>0</v>
      </c>
      <c r="BI154" s="193">
        <f>IF(N154="nulová",J154,0)</f>
        <v>0</v>
      </c>
      <c r="BJ154" s="20" t="s">
        <v>84</v>
      </c>
      <c r="BK154" s="193">
        <f>ROUND(I154*H154,2)</f>
        <v>0</v>
      </c>
      <c r="BL154" s="20" t="s">
        <v>204</v>
      </c>
      <c r="BM154" s="192" t="s">
        <v>1873</v>
      </c>
    </row>
    <row r="155" spans="1:65" s="2" customFormat="1" ht="11.25">
      <c r="A155" s="37"/>
      <c r="B155" s="38"/>
      <c r="C155" s="39"/>
      <c r="D155" s="194" t="s">
        <v>206</v>
      </c>
      <c r="E155" s="39"/>
      <c r="F155" s="195" t="s">
        <v>1874</v>
      </c>
      <c r="G155" s="39"/>
      <c r="H155" s="39"/>
      <c r="I155" s="196"/>
      <c r="J155" s="39"/>
      <c r="K155" s="39"/>
      <c r="L155" s="42"/>
      <c r="M155" s="197"/>
      <c r="N155" s="198"/>
      <c r="O155" s="67"/>
      <c r="P155" s="67"/>
      <c r="Q155" s="67"/>
      <c r="R155" s="67"/>
      <c r="S155" s="67"/>
      <c r="T155" s="68"/>
      <c r="U155" s="37"/>
      <c r="V155" s="37"/>
      <c r="W155" s="37"/>
      <c r="X155" s="37"/>
      <c r="Y155" s="37"/>
      <c r="Z155" s="37"/>
      <c r="AA155" s="37"/>
      <c r="AB155" s="37"/>
      <c r="AC155" s="37"/>
      <c r="AD155" s="37"/>
      <c r="AE155" s="37"/>
      <c r="AT155" s="20" t="s">
        <v>206</v>
      </c>
      <c r="AU155" s="20" t="s">
        <v>86</v>
      </c>
    </row>
    <row r="156" spans="1:65" s="2" customFormat="1" ht="11.25">
      <c r="A156" s="37"/>
      <c r="B156" s="38"/>
      <c r="C156" s="39"/>
      <c r="D156" s="199" t="s">
        <v>208</v>
      </c>
      <c r="E156" s="39"/>
      <c r="F156" s="200" t="s">
        <v>1875</v>
      </c>
      <c r="G156" s="39"/>
      <c r="H156" s="39"/>
      <c r="I156" s="196"/>
      <c r="J156" s="39"/>
      <c r="K156" s="39"/>
      <c r="L156" s="42"/>
      <c r="M156" s="197"/>
      <c r="N156" s="198"/>
      <c r="O156" s="67"/>
      <c r="P156" s="67"/>
      <c r="Q156" s="67"/>
      <c r="R156" s="67"/>
      <c r="S156" s="67"/>
      <c r="T156" s="68"/>
      <c r="U156" s="37"/>
      <c r="V156" s="37"/>
      <c r="W156" s="37"/>
      <c r="X156" s="37"/>
      <c r="Y156" s="37"/>
      <c r="Z156" s="37"/>
      <c r="AA156" s="37"/>
      <c r="AB156" s="37"/>
      <c r="AC156" s="37"/>
      <c r="AD156" s="37"/>
      <c r="AE156" s="37"/>
      <c r="AT156" s="20" t="s">
        <v>208</v>
      </c>
      <c r="AU156" s="20" t="s">
        <v>86</v>
      </c>
    </row>
    <row r="157" spans="1:65" s="13" customFormat="1" ht="22.5">
      <c r="B157" s="201"/>
      <c r="C157" s="202"/>
      <c r="D157" s="194" t="s">
        <v>210</v>
      </c>
      <c r="E157" s="203" t="s">
        <v>19</v>
      </c>
      <c r="F157" s="204" t="s">
        <v>1876</v>
      </c>
      <c r="G157" s="202"/>
      <c r="H157" s="203" t="s">
        <v>19</v>
      </c>
      <c r="I157" s="205"/>
      <c r="J157" s="202"/>
      <c r="K157" s="202"/>
      <c r="L157" s="206"/>
      <c r="M157" s="207"/>
      <c r="N157" s="208"/>
      <c r="O157" s="208"/>
      <c r="P157" s="208"/>
      <c r="Q157" s="208"/>
      <c r="R157" s="208"/>
      <c r="S157" s="208"/>
      <c r="T157" s="209"/>
      <c r="AT157" s="210" t="s">
        <v>210</v>
      </c>
      <c r="AU157" s="210" t="s">
        <v>86</v>
      </c>
      <c r="AV157" s="13" t="s">
        <v>84</v>
      </c>
      <c r="AW157" s="13" t="s">
        <v>37</v>
      </c>
      <c r="AX157" s="13" t="s">
        <v>77</v>
      </c>
      <c r="AY157" s="210" t="s">
        <v>197</v>
      </c>
    </row>
    <row r="158" spans="1:65" s="13" customFormat="1" ht="22.5">
      <c r="B158" s="201"/>
      <c r="C158" s="202"/>
      <c r="D158" s="194" t="s">
        <v>210</v>
      </c>
      <c r="E158" s="203" t="s">
        <v>19</v>
      </c>
      <c r="F158" s="204" t="s">
        <v>1877</v>
      </c>
      <c r="G158" s="202"/>
      <c r="H158" s="203" t="s">
        <v>19</v>
      </c>
      <c r="I158" s="205"/>
      <c r="J158" s="202"/>
      <c r="K158" s="202"/>
      <c r="L158" s="206"/>
      <c r="M158" s="207"/>
      <c r="N158" s="208"/>
      <c r="O158" s="208"/>
      <c r="P158" s="208"/>
      <c r="Q158" s="208"/>
      <c r="R158" s="208"/>
      <c r="S158" s="208"/>
      <c r="T158" s="209"/>
      <c r="AT158" s="210" t="s">
        <v>210</v>
      </c>
      <c r="AU158" s="210" t="s">
        <v>86</v>
      </c>
      <c r="AV158" s="13" t="s">
        <v>84</v>
      </c>
      <c r="AW158" s="13" t="s">
        <v>37</v>
      </c>
      <c r="AX158" s="13" t="s">
        <v>77</v>
      </c>
      <c r="AY158" s="210" t="s">
        <v>197</v>
      </c>
    </row>
    <row r="159" spans="1:65" s="13" customFormat="1" ht="11.25">
      <c r="B159" s="201"/>
      <c r="C159" s="202"/>
      <c r="D159" s="194" t="s">
        <v>210</v>
      </c>
      <c r="E159" s="203" t="s">
        <v>19</v>
      </c>
      <c r="F159" s="204" t="s">
        <v>1878</v>
      </c>
      <c r="G159" s="202"/>
      <c r="H159" s="203" t="s">
        <v>19</v>
      </c>
      <c r="I159" s="205"/>
      <c r="J159" s="202"/>
      <c r="K159" s="202"/>
      <c r="L159" s="206"/>
      <c r="M159" s="207"/>
      <c r="N159" s="208"/>
      <c r="O159" s="208"/>
      <c r="P159" s="208"/>
      <c r="Q159" s="208"/>
      <c r="R159" s="208"/>
      <c r="S159" s="208"/>
      <c r="T159" s="209"/>
      <c r="AT159" s="210" t="s">
        <v>210</v>
      </c>
      <c r="AU159" s="210" t="s">
        <v>86</v>
      </c>
      <c r="AV159" s="13" t="s">
        <v>84</v>
      </c>
      <c r="AW159" s="13" t="s">
        <v>37</v>
      </c>
      <c r="AX159" s="13" t="s">
        <v>77</v>
      </c>
      <c r="AY159" s="210" t="s">
        <v>197</v>
      </c>
    </row>
    <row r="160" spans="1:65" s="14" customFormat="1" ht="11.25">
      <c r="B160" s="211"/>
      <c r="C160" s="212"/>
      <c r="D160" s="194" t="s">
        <v>210</v>
      </c>
      <c r="E160" s="213" t="s">
        <v>19</v>
      </c>
      <c r="F160" s="214" t="s">
        <v>1879</v>
      </c>
      <c r="G160" s="212"/>
      <c r="H160" s="215">
        <v>0.4</v>
      </c>
      <c r="I160" s="216"/>
      <c r="J160" s="212"/>
      <c r="K160" s="212"/>
      <c r="L160" s="217"/>
      <c r="M160" s="218"/>
      <c r="N160" s="219"/>
      <c r="O160" s="219"/>
      <c r="P160" s="219"/>
      <c r="Q160" s="219"/>
      <c r="R160" s="219"/>
      <c r="S160" s="219"/>
      <c r="T160" s="220"/>
      <c r="AT160" s="221" t="s">
        <v>210</v>
      </c>
      <c r="AU160" s="221" t="s">
        <v>86</v>
      </c>
      <c r="AV160" s="14" t="s">
        <v>86</v>
      </c>
      <c r="AW160" s="14" t="s">
        <v>37</v>
      </c>
      <c r="AX160" s="14" t="s">
        <v>84</v>
      </c>
      <c r="AY160" s="221" t="s">
        <v>197</v>
      </c>
    </row>
    <row r="161" spans="1:65" s="2" customFormat="1" ht="16.5" customHeight="1">
      <c r="A161" s="37"/>
      <c r="B161" s="38"/>
      <c r="C161" s="237" t="s">
        <v>273</v>
      </c>
      <c r="D161" s="237" t="s">
        <v>452</v>
      </c>
      <c r="E161" s="238" t="s">
        <v>1880</v>
      </c>
      <c r="F161" s="239" t="s">
        <v>1881</v>
      </c>
      <c r="G161" s="240" t="s">
        <v>556</v>
      </c>
      <c r="H161" s="241">
        <v>0.8</v>
      </c>
      <c r="I161" s="242"/>
      <c r="J161" s="243">
        <f>ROUND(I161*H161,2)</f>
        <v>0</v>
      </c>
      <c r="K161" s="239" t="s">
        <v>969</v>
      </c>
      <c r="L161" s="244"/>
      <c r="M161" s="245" t="s">
        <v>19</v>
      </c>
      <c r="N161" s="246" t="s">
        <v>48</v>
      </c>
      <c r="O161" s="67"/>
      <c r="P161" s="190">
        <f>O161*H161</f>
        <v>0</v>
      </c>
      <c r="Q161" s="190">
        <v>1E-3</v>
      </c>
      <c r="R161" s="190">
        <f>Q161*H161</f>
        <v>8.0000000000000004E-4</v>
      </c>
      <c r="S161" s="190">
        <v>0</v>
      </c>
      <c r="T161" s="191">
        <f>S161*H161</f>
        <v>0</v>
      </c>
      <c r="U161" s="37"/>
      <c r="V161" s="37"/>
      <c r="W161" s="37"/>
      <c r="X161" s="37"/>
      <c r="Y161" s="37"/>
      <c r="Z161" s="37"/>
      <c r="AA161" s="37"/>
      <c r="AB161" s="37"/>
      <c r="AC161" s="37"/>
      <c r="AD161" s="37"/>
      <c r="AE161" s="37"/>
      <c r="AR161" s="192" t="s">
        <v>265</v>
      </c>
      <c r="AT161" s="192" t="s">
        <v>452</v>
      </c>
      <c r="AU161" s="192" t="s">
        <v>86</v>
      </c>
      <c r="AY161" s="20" t="s">
        <v>197</v>
      </c>
      <c r="BE161" s="193">
        <f>IF(N161="základní",J161,0)</f>
        <v>0</v>
      </c>
      <c r="BF161" s="193">
        <f>IF(N161="snížená",J161,0)</f>
        <v>0</v>
      </c>
      <c r="BG161" s="193">
        <f>IF(N161="zákl. přenesená",J161,0)</f>
        <v>0</v>
      </c>
      <c r="BH161" s="193">
        <f>IF(N161="sníž. přenesená",J161,0)</f>
        <v>0</v>
      </c>
      <c r="BI161" s="193">
        <f>IF(N161="nulová",J161,0)</f>
        <v>0</v>
      </c>
      <c r="BJ161" s="20" t="s">
        <v>84</v>
      </c>
      <c r="BK161" s="193">
        <f>ROUND(I161*H161,2)</f>
        <v>0</v>
      </c>
      <c r="BL161" s="20" t="s">
        <v>204</v>
      </c>
      <c r="BM161" s="192" t="s">
        <v>1882</v>
      </c>
    </row>
    <row r="162" spans="1:65" s="2" customFormat="1" ht="11.25">
      <c r="A162" s="37"/>
      <c r="B162" s="38"/>
      <c r="C162" s="39"/>
      <c r="D162" s="194" t="s">
        <v>206</v>
      </c>
      <c r="E162" s="39"/>
      <c r="F162" s="195" t="s">
        <v>1881</v>
      </c>
      <c r="G162" s="39"/>
      <c r="H162" s="39"/>
      <c r="I162" s="196"/>
      <c r="J162" s="39"/>
      <c r="K162" s="39"/>
      <c r="L162" s="42"/>
      <c r="M162" s="197"/>
      <c r="N162" s="198"/>
      <c r="O162" s="67"/>
      <c r="P162" s="67"/>
      <c r="Q162" s="67"/>
      <c r="R162" s="67"/>
      <c r="S162" s="67"/>
      <c r="T162" s="68"/>
      <c r="U162" s="37"/>
      <c r="V162" s="37"/>
      <c r="W162" s="37"/>
      <c r="X162" s="37"/>
      <c r="Y162" s="37"/>
      <c r="Z162" s="37"/>
      <c r="AA162" s="37"/>
      <c r="AB162" s="37"/>
      <c r="AC162" s="37"/>
      <c r="AD162" s="37"/>
      <c r="AE162" s="37"/>
      <c r="AT162" s="20" t="s">
        <v>206</v>
      </c>
      <c r="AU162" s="20" t="s">
        <v>86</v>
      </c>
    </row>
    <row r="163" spans="1:65" s="13" customFormat="1" ht="22.5">
      <c r="B163" s="201"/>
      <c r="C163" s="202"/>
      <c r="D163" s="194" t="s">
        <v>210</v>
      </c>
      <c r="E163" s="203" t="s">
        <v>19</v>
      </c>
      <c r="F163" s="204" t="s">
        <v>1876</v>
      </c>
      <c r="G163" s="202"/>
      <c r="H163" s="203" t="s">
        <v>19</v>
      </c>
      <c r="I163" s="205"/>
      <c r="J163" s="202"/>
      <c r="K163" s="202"/>
      <c r="L163" s="206"/>
      <c r="M163" s="207"/>
      <c r="N163" s="208"/>
      <c r="O163" s="208"/>
      <c r="P163" s="208"/>
      <c r="Q163" s="208"/>
      <c r="R163" s="208"/>
      <c r="S163" s="208"/>
      <c r="T163" s="209"/>
      <c r="AT163" s="210" t="s">
        <v>210</v>
      </c>
      <c r="AU163" s="210" t="s">
        <v>86</v>
      </c>
      <c r="AV163" s="13" t="s">
        <v>84</v>
      </c>
      <c r="AW163" s="13" t="s">
        <v>37</v>
      </c>
      <c r="AX163" s="13" t="s">
        <v>77</v>
      </c>
      <c r="AY163" s="210" t="s">
        <v>197</v>
      </c>
    </row>
    <row r="164" spans="1:65" s="13" customFormat="1" ht="11.25">
      <c r="B164" s="201"/>
      <c r="C164" s="202"/>
      <c r="D164" s="194" t="s">
        <v>210</v>
      </c>
      <c r="E164" s="203" t="s">
        <v>19</v>
      </c>
      <c r="F164" s="204" t="s">
        <v>1883</v>
      </c>
      <c r="G164" s="202"/>
      <c r="H164" s="203" t="s">
        <v>19</v>
      </c>
      <c r="I164" s="205"/>
      <c r="J164" s="202"/>
      <c r="K164" s="202"/>
      <c r="L164" s="206"/>
      <c r="M164" s="207"/>
      <c r="N164" s="208"/>
      <c r="O164" s="208"/>
      <c r="P164" s="208"/>
      <c r="Q164" s="208"/>
      <c r="R164" s="208"/>
      <c r="S164" s="208"/>
      <c r="T164" s="209"/>
      <c r="AT164" s="210" t="s">
        <v>210</v>
      </c>
      <c r="AU164" s="210" t="s">
        <v>86</v>
      </c>
      <c r="AV164" s="13" t="s">
        <v>84</v>
      </c>
      <c r="AW164" s="13" t="s">
        <v>37</v>
      </c>
      <c r="AX164" s="13" t="s">
        <v>77</v>
      </c>
      <c r="AY164" s="210" t="s">
        <v>197</v>
      </c>
    </row>
    <row r="165" spans="1:65" s="13" customFormat="1" ht="11.25">
      <c r="B165" s="201"/>
      <c r="C165" s="202"/>
      <c r="D165" s="194" t="s">
        <v>210</v>
      </c>
      <c r="E165" s="203" t="s">
        <v>19</v>
      </c>
      <c r="F165" s="204" t="s">
        <v>1878</v>
      </c>
      <c r="G165" s="202"/>
      <c r="H165" s="203" t="s">
        <v>19</v>
      </c>
      <c r="I165" s="205"/>
      <c r="J165" s="202"/>
      <c r="K165" s="202"/>
      <c r="L165" s="206"/>
      <c r="M165" s="207"/>
      <c r="N165" s="208"/>
      <c r="O165" s="208"/>
      <c r="P165" s="208"/>
      <c r="Q165" s="208"/>
      <c r="R165" s="208"/>
      <c r="S165" s="208"/>
      <c r="T165" s="209"/>
      <c r="AT165" s="210" t="s">
        <v>210</v>
      </c>
      <c r="AU165" s="210" t="s">
        <v>86</v>
      </c>
      <c r="AV165" s="13" t="s">
        <v>84</v>
      </c>
      <c r="AW165" s="13" t="s">
        <v>37</v>
      </c>
      <c r="AX165" s="13" t="s">
        <v>77</v>
      </c>
      <c r="AY165" s="210" t="s">
        <v>197</v>
      </c>
    </row>
    <row r="166" spans="1:65" s="14" customFormat="1" ht="11.25">
      <c r="B166" s="211"/>
      <c r="C166" s="212"/>
      <c r="D166" s="194" t="s">
        <v>210</v>
      </c>
      <c r="E166" s="213" t="s">
        <v>19</v>
      </c>
      <c r="F166" s="214" t="s">
        <v>1884</v>
      </c>
      <c r="G166" s="212"/>
      <c r="H166" s="215">
        <v>0.8</v>
      </c>
      <c r="I166" s="216"/>
      <c r="J166" s="212"/>
      <c r="K166" s="212"/>
      <c r="L166" s="217"/>
      <c r="M166" s="218"/>
      <c r="N166" s="219"/>
      <c r="O166" s="219"/>
      <c r="P166" s="219"/>
      <c r="Q166" s="219"/>
      <c r="R166" s="219"/>
      <c r="S166" s="219"/>
      <c r="T166" s="220"/>
      <c r="AT166" s="221" t="s">
        <v>210</v>
      </c>
      <c r="AU166" s="221" t="s">
        <v>86</v>
      </c>
      <c r="AV166" s="14" t="s">
        <v>86</v>
      </c>
      <c r="AW166" s="14" t="s">
        <v>37</v>
      </c>
      <c r="AX166" s="14" t="s">
        <v>84</v>
      </c>
      <c r="AY166" s="221" t="s">
        <v>197</v>
      </c>
    </row>
    <row r="167" spans="1:65" s="2" customFormat="1" ht="16.5" customHeight="1">
      <c r="A167" s="37"/>
      <c r="B167" s="38"/>
      <c r="C167" s="181" t="s">
        <v>277</v>
      </c>
      <c r="D167" s="181" t="s">
        <v>199</v>
      </c>
      <c r="E167" s="182" t="s">
        <v>1756</v>
      </c>
      <c r="F167" s="183" t="s">
        <v>1757</v>
      </c>
      <c r="G167" s="184" t="s">
        <v>884</v>
      </c>
      <c r="H167" s="185">
        <v>4</v>
      </c>
      <c r="I167" s="186"/>
      <c r="J167" s="187">
        <f>ROUND(I167*H167,2)</f>
        <v>0</v>
      </c>
      <c r="K167" s="183" t="s">
        <v>469</v>
      </c>
      <c r="L167" s="42"/>
      <c r="M167" s="188" t="s">
        <v>19</v>
      </c>
      <c r="N167" s="189" t="s">
        <v>48</v>
      </c>
      <c r="O167" s="67"/>
      <c r="P167" s="190">
        <f>O167*H167</f>
        <v>0</v>
      </c>
      <c r="Q167" s="190">
        <v>0</v>
      </c>
      <c r="R167" s="190">
        <f>Q167*H167</f>
        <v>0</v>
      </c>
      <c r="S167" s="190">
        <v>0</v>
      </c>
      <c r="T167" s="191">
        <f>S167*H167</f>
        <v>0</v>
      </c>
      <c r="U167" s="37"/>
      <c r="V167" s="37"/>
      <c r="W167" s="37"/>
      <c r="X167" s="37"/>
      <c r="Y167" s="37"/>
      <c r="Z167" s="37"/>
      <c r="AA167" s="37"/>
      <c r="AB167" s="37"/>
      <c r="AC167" s="37"/>
      <c r="AD167" s="37"/>
      <c r="AE167" s="37"/>
      <c r="AR167" s="192" t="s">
        <v>204</v>
      </c>
      <c r="AT167" s="192" t="s">
        <v>199</v>
      </c>
      <c r="AU167" s="192" t="s">
        <v>86</v>
      </c>
      <c r="AY167" s="20" t="s">
        <v>197</v>
      </c>
      <c r="BE167" s="193">
        <f>IF(N167="základní",J167,0)</f>
        <v>0</v>
      </c>
      <c r="BF167" s="193">
        <f>IF(N167="snížená",J167,0)</f>
        <v>0</v>
      </c>
      <c r="BG167" s="193">
        <f>IF(N167="zákl. přenesená",J167,0)</f>
        <v>0</v>
      </c>
      <c r="BH167" s="193">
        <f>IF(N167="sníž. přenesená",J167,0)</f>
        <v>0</v>
      </c>
      <c r="BI167" s="193">
        <f>IF(N167="nulová",J167,0)</f>
        <v>0</v>
      </c>
      <c r="BJ167" s="20" t="s">
        <v>84</v>
      </c>
      <c r="BK167" s="193">
        <f>ROUND(I167*H167,2)</f>
        <v>0</v>
      </c>
      <c r="BL167" s="20" t="s">
        <v>204</v>
      </c>
      <c r="BM167" s="192" t="s">
        <v>2000</v>
      </c>
    </row>
    <row r="168" spans="1:65" s="2" customFormat="1" ht="11.25">
      <c r="A168" s="37"/>
      <c r="B168" s="38"/>
      <c r="C168" s="39"/>
      <c r="D168" s="194" t="s">
        <v>206</v>
      </c>
      <c r="E168" s="39"/>
      <c r="F168" s="195" t="s">
        <v>1757</v>
      </c>
      <c r="G168" s="39"/>
      <c r="H168" s="39"/>
      <c r="I168" s="196"/>
      <c r="J168" s="39"/>
      <c r="K168" s="39"/>
      <c r="L168" s="42"/>
      <c r="M168" s="197"/>
      <c r="N168" s="198"/>
      <c r="O168" s="67"/>
      <c r="P168" s="67"/>
      <c r="Q168" s="67"/>
      <c r="R168" s="67"/>
      <c r="S168" s="67"/>
      <c r="T168" s="68"/>
      <c r="U168" s="37"/>
      <c r="V168" s="37"/>
      <c r="W168" s="37"/>
      <c r="X168" s="37"/>
      <c r="Y168" s="37"/>
      <c r="Z168" s="37"/>
      <c r="AA168" s="37"/>
      <c r="AB168" s="37"/>
      <c r="AC168" s="37"/>
      <c r="AD168" s="37"/>
      <c r="AE168" s="37"/>
      <c r="AT168" s="20" t="s">
        <v>206</v>
      </c>
      <c r="AU168" s="20" t="s">
        <v>86</v>
      </c>
    </row>
    <row r="169" spans="1:65" s="13" customFormat="1" ht="11.25">
      <c r="B169" s="201"/>
      <c r="C169" s="202"/>
      <c r="D169" s="194" t="s">
        <v>210</v>
      </c>
      <c r="E169" s="203" t="s">
        <v>19</v>
      </c>
      <c r="F169" s="204" t="s">
        <v>1948</v>
      </c>
      <c r="G169" s="202"/>
      <c r="H169" s="203" t="s">
        <v>19</v>
      </c>
      <c r="I169" s="205"/>
      <c r="J169" s="202"/>
      <c r="K169" s="202"/>
      <c r="L169" s="206"/>
      <c r="M169" s="207"/>
      <c r="N169" s="208"/>
      <c r="O169" s="208"/>
      <c r="P169" s="208"/>
      <c r="Q169" s="208"/>
      <c r="R169" s="208"/>
      <c r="S169" s="208"/>
      <c r="T169" s="209"/>
      <c r="AT169" s="210" t="s">
        <v>210</v>
      </c>
      <c r="AU169" s="210" t="s">
        <v>86</v>
      </c>
      <c r="AV169" s="13" t="s">
        <v>84</v>
      </c>
      <c r="AW169" s="13" t="s">
        <v>37</v>
      </c>
      <c r="AX169" s="13" t="s">
        <v>77</v>
      </c>
      <c r="AY169" s="210" t="s">
        <v>197</v>
      </c>
    </row>
    <row r="170" spans="1:65" s="13" customFormat="1" ht="11.25">
      <c r="B170" s="201"/>
      <c r="C170" s="202"/>
      <c r="D170" s="194" t="s">
        <v>210</v>
      </c>
      <c r="E170" s="203" t="s">
        <v>19</v>
      </c>
      <c r="F170" s="204" t="s">
        <v>1770</v>
      </c>
      <c r="G170" s="202"/>
      <c r="H170" s="203" t="s">
        <v>19</v>
      </c>
      <c r="I170" s="205"/>
      <c r="J170" s="202"/>
      <c r="K170" s="202"/>
      <c r="L170" s="206"/>
      <c r="M170" s="207"/>
      <c r="N170" s="208"/>
      <c r="O170" s="208"/>
      <c r="P170" s="208"/>
      <c r="Q170" s="208"/>
      <c r="R170" s="208"/>
      <c r="S170" s="208"/>
      <c r="T170" s="209"/>
      <c r="AT170" s="210" t="s">
        <v>210</v>
      </c>
      <c r="AU170" s="210" t="s">
        <v>86</v>
      </c>
      <c r="AV170" s="13" t="s">
        <v>84</v>
      </c>
      <c r="AW170" s="13" t="s">
        <v>37</v>
      </c>
      <c r="AX170" s="13" t="s">
        <v>77</v>
      </c>
      <c r="AY170" s="210" t="s">
        <v>197</v>
      </c>
    </row>
    <row r="171" spans="1:65" s="14" customFormat="1" ht="11.25">
      <c r="B171" s="211"/>
      <c r="C171" s="212"/>
      <c r="D171" s="194" t="s">
        <v>210</v>
      </c>
      <c r="E171" s="213" t="s">
        <v>19</v>
      </c>
      <c r="F171" s="214" t="s">
        <v>204</v>
      </c>
      <c r="G171" s="212"/>
      <c r="H171" s="215">
        <v>4</v>
      </c>
      <c r="I171" s="216"/>
      <c r="J171" s="212"/>
      <c r="K171" s="212"/>
      <c r="L171" s="217"/>
      <c r="M171" s="218"/>
      <c r="N171" s="219"/>
      <c r="O171" s="219"/>
      <c r="P171" s="219"/>
      <c r="Q171" s="219"/>
      <c r="R171" s="219"/>
      <c r="S171" s="219"/>
      <c r="T171" s="220"/>
      <c r="AT171" s="221" t="s">
        <v>210</v>
      </c>
      <c r="AU171" s="221" t="s">
        <v>86</v>
      </c>
      <c r="AV171" s="14" t="s">
        <v>86</v>
      </c>
      <c r="AW171" s="14" t="s">
        <v>37</v>
      </c>
      <c r="AX171" s="14" t="s">
        <v>84</v>
      </c>
      <c r="AY171" s="221" t="s">
        <v>197</v>
      </c>
    </row>
    <row r="172" spans="1:65" s="2" customFormat="1" ht="24.2" customHeight="1">
      <c r="A172" s="37"/>
      <c r="B172" s="38"/>
      <c r="C172" s="181" t="s">
        <v>287</v>
      </c>
      <c r="D172" s="181" t="s">
        <v>199</v>
      </c>
      <c r="E172" s="182" t="s">
        <v>2001</v>
      </c>
      <c r="F172" s="183" t="s">
        <v>2002</v>
      </c>
      <c r="G172" s="184" t="s">
        <v>884</v>
      </c>
      <c r="H172" s="185">
        <v>4</v>
      </c>
      <c r="I172" s="186"/>
      <c r="J172" s="187">
        <f>ROUND(I172*H172,2)</f>
        <v>0</v>
      </c>
      <c r="K172" s="183" t="s">
        <v>469</v>
      </c>
      <c r="L172" s="42"/>
      <c r="M172" s="188" t="s">
        <v>19</v>
      </c>
      <c r="N172" s="189" t="s">
        <v>48</v>
      </c>
      <c r="O172" s="67"/>
      <c r="P172" s="190">
        <f>O172*H172</f>
        <v>0</v>
      </c>
      <c r="Q172" s="190">
        <v>0</v>
      </c>
      <c r="R172" s="190">
        <f>Q172*H172</f>
        <v>0</v>
      </c>
      <c r="S172" s="190">
        <v>0</v>
      </c>
      <c r="T172" s="191">
        <f>S172*H172</f>
        <v>0</v>
      </c>
      <c r="U172" s="37"/>
      <c r="V172" s="37"/>
      <c r="W172" s="37"/>
      <c r="X172" s="37"/>
      <c r="Y172" s="37"/>
      <c r="Z172" s="37"/>
      <c r="AA172" s="37"/>
      <c r="AB172" s="37"/>
      <c r="AC172" s="37"/>
      <c r="AD172" s="37"/>
      <c r="AE172" s="37"/>
      <c r="AR172" s="192" t="s">
        <v>204</v>
      </c>
      <c r="AT172" s="192" t="s">
        <v>199</v>
      </c>
      <c r="AU172" s="192" t="s">
        <v>86</v>
      </c>
      <c r="AY172" s="20" t="s">
        <v>197</v>
      </c>
      <c r="BE172" s="193">
        <f>IF(N172="základní",J172,0)</f>
        <v>0</v>
      </c>
      <c r="BF172" s="193">
        <f>IF(N172="snížená",J172,0)</f>
        <v>0</v>
      </c>
      <c r="BG172" s="193">
        <f>IF(N172="zákl. přenesená",J172,0)</f>
        <v>0</v>
      </c>
      <c r="BH172" s="193">
        <f>IF(N172="sníž. přenesená",J172,0)</f>
        <v>0</v>
      </c>
      <c r="BI172" s="193">
        <f>IF(N172="nulová",J172,0)</f>
        <v>0</v>
      </c>
      <c r="BJ172" s="20" t="s">
        <v>84</v>
      </c>
      <c r="BK172" s="193">
        <f>ROUND(I172*H172,2)</f>
        <v>0</v>
      </c>
      <c r="BL172" s="20" t="s">
        <v>204</v>
      </c>
      <c r="BM172" s="192" t="s">
        <v>2003</v>
      </c>
    </row>
    <row r="173" spans="1:65" s="2" customFormat="1" ht="19.5">
      <c r="A173" s="37"/>
      <c r="B173" s="38"/>
      <c r="C173" s="39"/>
      <c r="D173" s="194" t="s">
        <v>206</v>
      </c>
      <c r="E173" s="39"/>
      <c r="F173" s="195" t="s">
        <v>2002</v>
      </c>
      <c r="G173" s="39"/>
      <c r="H173" s="39"/>
      <c r="I173" s="196"/>
      <c r="J173" s="39"/>
      <c r="K173" s="39"/>
      <c r="L173" s="42"/>
      <c r="M173" s="197"/>
      <c r="N173" s="198"/>
      <c r="O173" s="67"/>
      <c r="P173" s="67"/>
      <c r="Q173" s="67"/>
      <c r="R173" s="67"/>
      <c r="S173" s="67"/>
      <c r="T173" s="68"/>
      <c r="U173" s="37"/>
      <c r="V173" s="37"/>
      <c r="W173" s="37"/>
      <c r="X173" s="37"/>
      <c r="Y173" s="37"/>
      <c r="Z173" s="37"/>
      <c r="AA173" s="37"/>
      <c r="AB173" s="37"/>
      <c r="AC173" s="37"/>
      <c r="AD173" s="37"/>
      <c r="AE173" s="37"/>
      <c r="AT173" s="20" t="s">
        <v>206</v>
      </c>
      <c r="AU173" s="20" t="s">
        <v>86</v>
      </c>
    </row>
    <row r="174" spans="1:65" s="13" customFormat="1" ht="22.5">
      <c r="B174" s="201"/>
      <c r="C174" s="202"/>
      <c r="D174" s="194" t="s">
        <v>210</v>
      </c>
      <c r="E174" s="203" t="s">
        <v>19</v>
      </c>
      <c r="F174" s="204" t="s">
        <v>2004</v>
      </c>
      <c r="G174" s="202"/>
      <c r="H174" s="203" t="s">
        <v>19</v>
      </c>
      <c r="I174" s="205"/>
      <c r="J174" s="202"/>
      <c r="K174" s="202"/>
      <c r="L174" s="206"/>
      <c r="M174" s="207"/>
      <c r="N174" s="208"/>
      <c r="O174" s="208"/>
      <c r="P174" s="208"/>
      <c r="Q174" s="208"/>
      <c r="R174" s="208"/>
      <c r="S174" s="208"/>
      <c r="T174" s="209"/>
      <c r="AT174" s="210" t="s">
        <v>210</v>
      </c>
      <c r="AU174" s="210" t="s">
        <v>86</v>
      </c>
      <c r="AV174" s="13" t="s">
        <v>84</v>
      </c>
      <c r="AW174" s="13" t="s">
        <v>37</v>
      </c>
      <c r="AX174" s="13" t="s">
        <v>77</v>
      </c>
      <c r="AY174" s="210" t="s">
        <v>197</v>
      </c>
    </row>
    <row r="175" spans="1:65" s="13" customFormat="1" ht="11.25">
      <c r="B175" s="201"/>
      <c r="C175" s="202"/>
      <c r="D175" s="194" t="s">
        <v>210</v>
      </c>
      <c r="E175" s="203" t="s">
        <v>19</v>
      </c>
      <c r="F175" s="204" t="s">
        <v>2005</v>
      </c>
      <c r="G175" s="202"/>
      <c r="H175" s="203" t="s">
        <v>19</v>
      </c>
      <c r="I175" s="205"/>
      <c r="J175" s="202"/>
      <c r="K175" s="202"/>
      <c r="L175" s="206"/>
      <c r="M175" s="207"/>
      <c r="N175" s="208"/>
      <c r="O175" s="208"/>
      <c r="P175" s="208"/>
      <c r="Q175" s="208"/>
      <c r="R175" s="208"/>
      <c r="S175" s="208"/>
      <c r="T175" s="209"/>
      <c r="AT175" s="210" t="s">
        <v>210</v>
      </c>
      <c r="AU175" s="210" t="s">
        <v>86</v>
      </c>
      <c r="AV175" s="13" t="s">
        <v>84</v>
      </c>
      <c r="AW175" s="13" t="s">
        <v>37</v>
      </c>
      <c r="AX175" s="13" t="s">
        <v>77</v>
      </c>
      <c r="AY175" s="210" t="s">
        <v>197</v>
      </c>
    </row>
    <row r="176" spans="1:65" s="14" customFormat="1" ht="11.25">
      <c r="B176" s="211"/>
      <c r="C176" s="212"/>
      <c r="D176" s="194" t="s">
        <v>210</v>
      </c>
      <c r="E176" s="213" t="s">
        <v>19</v>
      </c>
      <c r="F176" s="214" t="s">
        <v>204</v>
      </c>
      <c r="G176" s="212"/>
      <c r="H176" s="215">
        <v>4</v>
      </c>
      <c r="I176" s="216"/>
      <c r="J176" s="212"/>
      <c r="K176" s="212"/>
      <c r="L176" s="217"/>
      <c r="M176" s="218"/>
      <c r="N176" s="219"/>
      <c r="O176" s="219"/>
      <c r="P176" s="219"/>
      <c r="Q176" s="219"/>
      <c r="R176" s="219"/>
      <c r="S176" s="219"/>
      <c r="T176" s="220"/>
      <c r="AT176" s="221" t="s">
        <v>210</v>
      </c>
      <c r="AU176" s="221" t="s">
        <v>86</v>
      </c>
      <c r="AV176" s="14" t="s">
        <v>86</v>
      </c>
      <c r="AW176" s="14" t="s">
        <v>37</v>
      </c>
      <c r="AX176" s="14" t="s">
        <v>84</v>
      </c>
      <c r="AY176" s="221" t="s">
        <v>197</v>
      </c>
    </row>
    <row r="177" spans="1:65" s="2" customFormat="1" ht="16.5" customHeight="1">
      <c r="A177" s="37"/>
      <c r="B177" s="38"/>
      <c r="C177" s="181" t="s">
        <v>8</v>
      </c>
      <c r="D177" s="181" t="s">
        <v>199</v>
      </c>
      <c r="E177" s="182" t="s">
        <v>1885</v>
      </c>
      <c r="F177" s="183" t="s">
        <v>1886</v>
      </c>
      <c r="G177" s="184" t="s">
        <v>884</v>
      </c>
      <c r="H177" s="185">
        <v>4</v>
      </c>
      <c r="I177" s="186"/>
      <c r="J177" s="187">
        <f>ROUND(I177*H177,2)</f>
        <v>0</v>
      </c>
      <c r="K177" s="183" t="s">
        <v>203</v>
      </c>
      <c r="L177" s="42"/>
      <c r="M177" s="188" t="s">
        <v>19</v>
      </c>
      <c r="N177" s="189" t="s">
        <v>48</v>
      </c>
      <c r="O177" s="67"/>
      <c r="P177" s="190">
        <f>O177*H177</f>
        <v>0</v>
      </c>
      <c r="Q177" s="190">
        <v>2.0000000000000002E-5</v>
      </c>
      <c r="R177" s="190">
        <f>Q177*H177</f>
        <v>8.0000000000000007E-5</v>
      </c>
      <c r="S177" s="190">
        <v>0</v>
      </c>
      <c r="T177" s="191">
        <f>S177*H177</f>
        <v>0</v>
      </c>
      <c r="U177" s="37"/>
      <c r="V177" s="37"/>
      <c r="W177" s="37"/>
      <c r="X177" s="37"/>
      <c r="Y177" s="37"/>
      <c r="Z177" s="37"/>
      <c r="AA177" s="37"/>
      <c r="AB177" s="37"/>
      <c r="AC177" s="37"/>
      <c r="AD177" s="37"/>
      <c r="AE177" s="37"/>
      <c r="AR177" s="192" t="s">
        <v>204</v>
      </c>
      <c r="AT177" s="192" t="s">
        <v>199</v>
      </c>
      <c r="AU177" s="192" t="s">
        <v>86</v>
      </c>
      <c r="AY177" s="20" t="s">
        <v>197</v>
      </c>
      <c r="BE177" s="193">
        <f>IF(N177="základní",J177,0)</f>
        <v>0</v>
      </c>
      <c r="BF177" s="193">
        <f>IF(N177="snížená",J177,0)</f>
        <v>0</v>
      </c>
      <c r="BG177" s="193">
        <f>IF(N177="zákl. přenesená",J177,0)</f>
        <v>0</v>
      </c>
      <c r="BH177" s="193">
        <f>IF(N177="sníž. přenesená",J177,0)</f>
        <v>0</v>
      </c>
      <c r="BI177" s="193">
        <f>IF(N177="nulová",J177,0)</f>
        <v>0</v>
      </c>
      <c r="BJ177" s="20" t="s">
        <v>84</v>
      </c>
      <c r="BK177" s="193">
        <f>ROUND(I177*H177,2)</f>
        <v>0</v>
      </c>
      <c r="BL177" s="20" t="s">
        <v>204</v>
      </c>
      <c r="BM177" s="192" t="s">
        <v>1887</v>
      </c>
    </row>
    <row r="178" spans="1:65" s="2" customFormat="1" ht="11.25">
      <c r="A178" s="37"/>
      <c r="B178" s="38"/>
      <c r="C178" s="39"/>
      <c r="D178" s="194" t="s">
        <v>206</v>
      </c>
      <c r="E178" s="39"/>
      <c r="F178" s="195" t="s">
        <v>1888</v>
      </c>
      <c r="G178" s="39"/>
      <c r="H178" s="39"/>
      <c r="I178" s="196"/>
      <c r="J178" s="39"/>
      <c r="K178" s="39"/>
      <c r="L178" s="42"/>
      <c r="M178" s="197"/>
      <c r="N178" s="198"/>
      <c r="O178" s="67"/>
      <c r="P178" s="67"/>
      <c r="Q178" s="67"/>
      <c r="R178" s="67"/>
      <c r="S178" s="67"/>
      <c r="T178" s="68"/>
      <c r="U178" s="37"/>
      <c r="V178" s="37"/>
      <c r="W178" s="37"/>
      <c r="X178" s="37"/>
      <c r="Y178" s="37"/>
      <c r="Z178" s="37"/>
      <c r="AA178" s="37"/>
      <c r="AB178" s="37"/>
      <c r="AC178" s="37"/>
      <c r="AD178" s="37"/>
      <c r="AE178" s="37"/>
      <c r="AT178" s="20" t="s">
        <v>206</v>
      </c>
      <c r="AU178" s="20" t="s">
        <v>86</v>
      </c>
    </row>
    <row r="179" spans="1:65" s="2" customFormat="1" ht="11.25">
      <c r="A179" s="37"/>
      <c r="B179" s="38"/>
      <c r="C179" s="39"/>
      <c r="D179" s="199" t="s">
        <v>208</v>
      </c>
      <c r="E179" s="39"/>
      <c r="F179" s="200" t="s">
        <v>1889</v>
      </c>
      <c r="G179" s="39"/>
      <c r="H179" s="39"/>
      <c r="I179" s="196"/>
      <c r="J179" s="39"/>
      <c r="K179" s="39"/>
      <c r="L179" s="42"/>
      <c r="M179" s="197"/>
      <c r="N179" s="198"/>
      <c r="O179" s="67"/>
      <c r="P179" s="67"/>
      <c r="Q179" s="67"/>
      <c r="R179" s="67"/>
      <c r="S179" s="67"/>
      <c r="T179" s="68"/>
      <c r="U179" s="37"/>
      <c r="V179" s="37"/>
      <c r="W179" s="37"/>
      <c r="X179" s="37"/>
      <c r="Y179" s="37"/>
      <c r="Z179" s="37"/>
      <c r="AA179" s="37"/>
      <c r="AB179" s="37"/>
      <c r="AC179" s="37"/>
      <c r="AD179" s="37"/>
      <c r="AE179" s="37"/>
      <c r="AT179" s="20" t="s">
        <v>208</v>
      </c>
      <c r="AU179" s="20" t="s">
        <v>86</v>
      </c>
    </row>
    <row r="180" spans="1:65" s="13" customFormat="1" ht="22.5">
      <c r="B180" s="201"/>
      <c r="C180" s="202"/>
      <c r="D180" s="194" t="s">
        <v>210</v>
      </c>
      <c r="E180" s="203" t="s">
        <v>19</v>
      </c>
      <c r="F180" s="204" t="s">
        <v>1890</v>
      </c>
      <c r="G180" s="202"/>
      <c r="H180" s="203" t="s">
        <v>19</v>
      </c>
      <c r="I180" s="205"/>
      <c r="J180" s="202"/>
      <c r="K180" s="202"/>
      <c r="L180" s="206"/>
      <c r="M180" s="207"/>
      <c r="N180" s="208"/>
      <c r="O180" s="208"/>
      <c r="P180" s="208"/>
      <c r="Q180" s="208"/>
      <c r="R180" s="208"/>
      <c r="S180" s="208"/>
      <c r="T180" s="209"/>
      <c r="AT180" s="210" t="s">
        <v>210</v>
      </c>
      <c r="AU180" s="210" t="s">
        <v>86</v>
      </c>
      <c r="AV180" s="13" t="s">
        <v>84</v>
      </c>
      <c r="AW180" s="13" t="s">
        <v>37</v>
      </c>
      <c r="AX180" s="13" t="s">
        <v>77</v>
      </c>
      <c r="AY180" s="210" t="s">
        <v>197</v>
      </c>
    </row>
    <row r="181" spans="1:65" s="13" customFormat="1" ht="11.25">
      <c r="B181" s="201"/>
      <c r="C181" s="202"/>
      <c r="D181" s="194" t="s">
        <v>210</v>
      </c>
      <c r="E181" s="203" t="s">
        <v>19</v>
      </c>
      <c r="F181" s="204" t="s">
        <v>1770</v>
      </c>
      <c r="G181" s="202"/>
      <c r="H181" s="203" t="s">
        <v>19</v>
      </c>
      <c r="I181" s="205"/>
      <c r="J181" s="202"/>
      <c r="K181" s="202"/>
      <c r="L181" s="206"/>
      <c r="M181" s="207"/>
      <c r="N181" s="208"/>
      <c r="O181" s="208"/>
      <c r="P181" s="208"/>
      <c r="Q181" s="208"/>
      <c r="R181" s="208"/>
      <c r="S181" s="208"/>
      <c r="T181" s="209"/>
      <c r="AT181" s="210" t="s">
        <v>210</v>
      </c>
      <c r="AU181" s="210" t="s">
        <v>86</v>
      </c>
      <c r="AV181" s="13" t="s">
        <v>84</v>
      </c>
      <c r="AW181" s="13" t="s">
        <v>37</v>
      </c>
      <c r="AX181" s="13" t="s">
        <v>77</v>
      </c>
      <c r="AY181" s="210" t="s">
        <v>197</v>
      </c>
    </row>
    <row r="182" spans="1:65" s="14" customFormat="1" ht="11.25">
      <c r="B182" s="211"/>
      <c r="C182" s="212"/>
      <c r="D182" s="194" t="s">
        <v>210</v>
      </c>
      <c r="E182" s="213" t="s">
        <v>19</v>
      </c>
      <c r="F182" s="214" t="s">
        <v>1850</v>
      </c>
      <c r="G182" s="212"/>
      <c r="H182" s="215">
        <v>4</v>
      </c>
      <c r="I182" s="216"/>
      <c r="J182" s="212"/>
      <c r="K182" s="212"/>
      <c r="L182" s="217"/>
      <c r="M182" s="218"/>
      <c r="N182" s="219"/>
      <c r="O182" s="219"/>
      <c r="P182" s="219"/>
      <c r="Q182" s="219"/>
      <c r="R182" s="219"/>
      <c r="S182" s="219"/>
      <c r="T182" s="220"/>
      <c r="AT182" s="221" t="s">
        <v>210</v>
      </c>
      <c r="AU182" s="221" t="s">
        <v>86</v>
      </c>
      <c r="AV182" s="14" t="s">
        <v>86</v>
      </c>
      <c r="AW182" s="14" t="s">
        <v>37</v>
      </c>
      <c r="AX182" s="14" t="s">
        <v>84</v>
      </c>
      <c r="AY182" s="221" t="s">
        <v>197</v>
      </c>
    </row>
    <row r="183" spans="1:65" s="2" customFormat="1" ht="24.2" customHeight="1">
      <c r="A183" s="37"/>
      <c r="B183" s="38"/>
      <c r="C183" s="181" t="s">
        <v>303</v>
      </c>
      <c r="D183" s="181" t="s">
        <v>199</v>
      </c>
      <c r="E183" s="182" t="s">
        <v>1410</v>
      </c>
      <c r="F183" s="183" t="s">
        <v>1411</v>
      </c>
      <c r="G183" s="184" t="s">
        <v>323</v>
      </c>
      <c r="H183" s="185">
        <v>4.8000000000000001E-2</v>
      </c>
      <c r="I183" s="186"/>
      <c r="J183" s="187">
        <f>ROUND(I183*H183,2)</f>
        <v>0</v>
      </c>
      <c r="K183" s="183" t="s">
        <v>203</v>
      </c>
      <c r="L183" s="42"/>
      <c r="M183" s="188" t="s">
        <v>19</v>
      </c>
      <c r="N183" s="189" t="s">
        <v>48</v>
      </c>
      <c r="O183" s="67"/>
      <c r="P183" s="190">
        <f>O183*H183</f>
        <v>0</v>
      </c>
      <c r="Q183" s="190">
        <v>0</v>
      </c>
      <c r="R183" s="190">
        <f>Q183*H183</f>
        <v>0</v>
      </c>
      <c r="S183" s="190">
        <v>0</v>
      </c>
      <c r="T183" s="191">
        <f>S183*H183</f>
        <v>0</v>
      </c>
      <c r="U183" s="37"/>
      <c r="V183" s="37"/>
      <c r="W183" s="37"/>
      <c r="X183" s="37"/>
      <c r="Y183" s="37"/>
      <c r="Z183" s="37"/>
      <c r="AA183" s="37"/>
      <c r="AB183" s="37"/>
      <c r="AC183" s="37"/>
      <c r="AD183" s="37"/>
      <c r="AE183" s="37"/>
      <c r="AR183" s="192" t="s">
        <v>204</v>
      </c>
      <c r="AT183" s="192" t="s">
        <v>199</v>
      </c>
      <c r="AU183" s="192" t="s">
        <v>86</v>
      </c>
      <c r="AY183" s="20" t="s">
        <v>197</v>
      </c>
      <c r="BE183" s="193">
        <f>IF(N183="základní",J183,0)</f>
        <v>0</v>
      </c>
      <c r="BF183" s="193">
        <f>IF(N183="snížená",J183,0)</f>
        <v>0</v>
      </c>
      <c r="BG183" s="193">
        <f>IF(N183="zákl. přenesená",J183,0)</f>
        <v>0</v>
      </c>
      <c r="BH183" s="193">
        <f>IF(N183="sníž. přenesená",J183,0)</f>
        <v>0</v>
      </c>
      <c r="BI183" s="193">
        <f>IF(N183="nulová",J183,0)</f>
        <v>0</v>
      </c>
      <c r="BJ183" s="20" t="s">
        <v>84</v>
      </c>
      <c r="BK183" s="193">
        <f>ROUND(I183*H183,2)</f>
        <v>0</v>
      </c>
      <c r="BL183" s="20" t="s">
        <v>204</v>
      </c>
      <c r="BM183" s="192" t="s">
        <v>1891</v>
      </c>
    </row>
    <row r="184" spans="1:65" s="2" customFormat="1" ht="19.5">
      <c r="A184" s="37"/>
      <c r="B184" s="38"/>
      <c r="C184" s="39"/>
      <c r="D184" s="194" t="s">
        <v>206</v>
      </c>
      <c r="E184" s="39"/>
      <c r="F184" s="195" t="s">
        <v>1413</v>
      </c>
      <c r="G184" s="39"/>
      <c r="H184" s="39"/>
      <c r="I184" s="196"/>
      <c r="J184" s="39"/>
      <c r="K184" s="39"/>
      <c r="L184" s="42"/>
      <c r="M184" s="197"/>
      <c r="N184" s="198"/>
      <c r="O184" s="67"/>
      <c r="P184" s="67"/>
      <c r="Q184" s="67"/>
      <c r="R184" s="67"/>
      <c r="S184" s="67"/>
      <c r="T184" s="68"/>
      <c r="U184" s="37"/>
      <c r="V184" s="37"/>
      <c r="W184" s="37"/>
      <c r="X184" s="37"/>
      <c r="Y184" s="37"/>
      <c r="Z184" s="37"/>
      <c r="AA184" s="37"/>
      <c r="AB184" s="37"/>
      <c r="AC184" s="37"/>
      <c r="AD184" s="37"/>
      <c r="AE184" s="37"/>
      <c r="AT184" s="20" t="s">
        <v>206</v>
      </c>
      <c r="AU184" s="20" t="s">
        <v>86</v>
      </c>
    </row>
    <row r="185" spans="1:65" s="2" customFormat="1" ht="11.25">
      <c r="A185" s="37"/>
      <c r="B185" s="38"/>
      <c r="C185" s="39"/>
      <c r="D185" s="199" t="s">
        <v>208</v>
      </c>
      <c r="E185" s="39"/>
      <c r="F185" s="200" t="s">
        <v>1414</v>
      </c>
      <c r="G185" s="39"/>
      <c r="H185" s="39"/>
      <c r="I185" s="196"/>
      <c r="J185" s="39"/>
      <c r="K185" s="39"/>
      <c r="L185" s="42"/>
      <c r="M185" s="197"/>
      <c r="N185" s="198"/>
      <c r="O185" s="67"/>
      <c r="P185" s="67"/>
      <c r="Q185" s="67"/>
      <c r="R185" s="67"/>
      <c r="S185" s="67"/>
      <c r="T185" s="68"/>
      <c r="U185" s="37"/>
      <c r="V185" s="37"/>
      <c r="W185" s="37"/>
      <c r="X185" s="37"/>
      <c r="Y185" s="37"/>
      <c r="Z185" s="37"/>
      <c r="AA185" s="37"/>
      <c r="AB185" s="37"/>
      <c r="AC185" s="37"/>
      <c r="AD185" s="37"/>
      <c r="AE185" s="37"/>
      <c r="AT185" s="20" t="s">
        <v>208</v>
      </c>
      <c r="AU185" s="20" t="s">
        <v>86</v>
      </c>
    </row>
    <row r="186" spans="1:65" s="13" customFormat="1" ht="22.5">
      <c r="B186" s="201"/>
      <c r="C186" s="202"/>
      <c r="D186" s="194" t="s">
        <v>210</v>
      </c>
      <c r="E186" s="203" t="s">
        <v>19</v>
      </c>
      <c r="F186" s="204" t="s">
        <v>1892</v>
      </c>
      <c r="G186" s="202"/>
      <c r="H186" s="203" t="s">
        <v>19</v>
      </c>
      <c r="I186" s="205"/>
      <c r="J186" s="202"/>
      <c r="K186" s="202"/>
      <c r="L186" s="206"/>
      <c r="M186" s="207"/>
      <c r="N186" s="208"/>
      <c r="O186" s="208"/>
      <c r="P186" s="208"/>
      <c r="Q186" s="208"/>
      <c r="R186" s="208"/>
      <c r="S186" s="208"/>
      <c r="T186" s="209"/>
      <c r="AT186" s="210" t="s">
        <v>210</v>
      </c>
      <c r="AU186" s="210" t="s">
        <v>86</v>
      </c>
      <c r="AV186" s="13" t="s">
        <v>84</v>
      </c>
      <c r="AW186" s="13" t="s">
        <v>37</v>
      </c>
      <c r="AX186" s="13" t="s">
        <v>77</v>
      </c>
      <c r="AY186" s="210" t="s">
        <v>197</v>
      </c>
    </row>
    <row r="187" spans="1:65" s="13" customFormat="1" ht="11.25">
      <c r="B187" s="201"/>
      <c r="C187" s="202"/>
      <c r="D187" s="194" t="s">
        <v>210</v>
      </c>
      <c r="E187" s="203" t="s">
        <v>19</v>
      </c>
      <c r="F187" s="204" t="s">
        <v>1865</v>
      </c>
      <c r="G187" s="202"/>
      <c r="H187" s="203" t="s">
        <v>19</v>
      </c>
      <c r="I187" s="205"/>
      <c r="J187" s="202"/>
      <c r="K187" s="202"/>
      <c r="L187" s="206"/>
      <c r="M187" s="207"/>
      <c r="N187" s="208"/>
      <c r="O187" s="208"/>
      <c r="P187" s="208"/>
      <c r="Q187" s="208"/>
      <c r="R187" s="208"/>
      <c r="S187" s="208"/>
      <c r="T187" s="209"/>
      <c r="AT187" s="210" t="s">
        <v>210</v>
      </c>
      <c r="AU187" s="210" t="s">
        <v>86</v>
      </c>
      <c r="AV187" s="13" t="s">
        <v>84</v>
      </c>
      <c r="AW187" s="13" t="s">
        <v>37</v>
      </c>
      <c r="AX187" s="13" t="s">
        <v>77</v>
      </c>
      <c r="AY187" s="210" t="s">
        <v>197</v>
      </c>
    </row>
    <row r="188" spans="1:65" s="14" customFormat="1" ht="11.25">
      <c r="B188" s="211"/>
      <c r="C188" s="212"/>
      <c r="D188" s="194" t="s">
        <v>210</v>
      </c>
      <c r="E188" s="213" t="s">
        <v>19</v>
      </c>
      <c r="F188" s="214" t="s">
        <v>1893</v>
      </c>
      <c r="G188" s="212"/>
      <c r="H188" s="215">
        <v>1.9E-2</v>
      </c>
      <c r="I188" s="216"/>
      <c r="J188" s="212"/>
      <c r="K188" s="212"/>
      <c r="L188" s="217"/>
      <c r="M188" s="218"/>
      <c r="N188" s="219"/>
      <c r="O188" s="219"/>
      <c r="P188" s="219"/>
      <c r="Q188" s="219"/>
      <c r="R188" s="219"/>
      <c r="S188" s="219"/>
      <c r="T188" s="220"/>
      <c r="AT188" s="221" t="s">
        <v>210</v>
      </c>
      <c r="AU188" s="221" t="s">
        <v>86</v>
      </c>
      <c r="AV188" s="14" t="s">
        <v>86</v>
      </c>
      <c r="AW188" s="14" t="s">
        <v>37</v>
      </c>
      <c r="AX188" s="14" t="s">
        <v>77</v>
      </c>
      <c r="AY188" s="221" t="s">
        <v>197</v>
      </c>
    </row>
    <row r="189" spans="1:65" s="13" customFormat="1" ht="22.5">
      <c r="B189" s="201"/>
      <c r="C189" s="202"/>
      <c r="D189" s="194" t="s">
        <v>210</v>
      </c>
      <c r="E189" s="203" t="s">
        <v>19</v>
      </c>
      <c r="F189" s="204" t="s">
        <v>1894</v>
      </c>
      <c r="G189" s="202"/>
      <c r="H189" s="203" t="s">
        <v>19</v>
      </c>
      <c r="I189" s="205"/>
      <c r="J189" s="202"/>
      <c r="K189" s="202"/>
      <c r="L189" s="206"/>
      <c r="M189" s="207"/>
      <c r="N189" s="208"/>
      <c r="O189" s="208"/>
      <c r="P189" s="208"/>
      <c r="Q189" s="208"/>
      <c r="R189" s="208"/>
      <c r="S189" s="208"/>
      <c r="T189" s="209"/>
      <c r="AT189" s="210" t="s">
        <v>210</v>
      </c>
      <c r="AU189" s="210" t="s">
        <v>86</v>
      </c>
      <c r="AV189" s="13" t="s">
        <v>84</v>
      </c>
      <c r="AW189" s="13" t="s">
        <v>37</v>
      </c>
      <c r="AX189" s="13" t="s">
        <v>77</v>
      </c>
      <c r="AY189" s="210" t="s">
        <v>197</v>
      </c>
    </row>
    <row r="190" spans="1:65" s="13" customFormat="1" ht="22.5">
      <c r="B190" s="201"/>
      <c r="C190" s="202"/>
      <c r="D190" s="194" t="s">
        <v>210</v>
      </c>
      <c r="E190" s="203" t="s">
        <v>19</v>
      </c>
      <c r="F190" s="204" t="s">
        <v>1829</v>
      </c>
      <c r="G190" s="202"/>
      <c r="H190" s="203" t="s">
        <v>19</v>
      </c>
      <c r="I190" s="205"/>
      <c r="J190" s="202"/>
      <c r="K190" s="202"/>
      <c r="L190" s="206"/>
      <c r="M190" s="207"/>
      <c r="N190" s="208"/>
      <c r="O190" s="208"/>
      <c r="P190" s="208"/>
      <c r="Q190" s="208"/>
      <c r="R190" s="208"/>
      <c r="S190" s="208"/>
      <c r="T190" s="209"/>
      <c r="AT190" s="210" t="s">
        <v>210</v>
      </c>
      <c r="AU190" s="210" t="s">
        <v>86</v>
      </c>
      <c r="AV190" s="13" t="s">
        <v>84</v>
      </c>
      <c r="AW190" s="13" t="s">
        <v>37</v>
      </c>
      <c r="AX190" s="13" t="s">
        <v>77</v>
      </c>
      <c r="AY190" s="210" t="s">
        <v>197</v>
      </c>
    </row>
    <row r="191" spans="1:65" s="14" customFormat="1" ht="11.25">
      <c r="B191" s="211"/>
      <c r="C191" s="212"/>
      <c r="D191" s="194" t="s">
        <v>210</v>
      </c>
      <c r="E191" s="213" t="s">
        <v>19</v>
      </c>
      <c r="F191" s="214" t="s">
        <v>1895</v>
      </c>
      <c r="G191" s="212"/>
      <c r="H191" s="215">
        <v>2.9000000000000001E-2</v>
      </c>
      <c r="I191" s="216"/>
      <c r="J191" s="212"/>
      <c r="K191" s="212"/>
      <c r="L191" s="217"/>
      <c r="M191" s="218"/>
      <c r="N191" s="219"/>
      <c r="O191" s="219"/>
      <c r="P191" s="219"/>
      <c r="Q191" s="219"/>
      <c r="R191" s="219"/>
      <c r="S191" s="219"/>
      <c r="T191" s="220"/>
      <c r="AT191" s="221" t="s">
        <v>210</v>
      </c>
      <c r="AU191" s="221" t="s">
        <v>86</v>
      </c>
      <c r="AV191" s="14" t="s">
        <v>86</v>
      </c>
      <c r="AW191" s="14" t="s">
        <v>37</v>
      </c>
      <c r="AX191" s="14" t="s">
        <v>77</v>
      </c>
      <c r="AY191" s="221" t="s">
        <v>197</v>
      </c>
    </row>
    <row r="192" spans="1:65" s="15" customFormat="1" ht="11.25">
      <c r="B192" s="223"/>
      <c r="C192" s="224"/>
      <c r="D192" s="194" t="s">
        <v>210</v>
      </c>
      <c r="E192" s="225" t="s">
        <v>19</v>
      </c>
      <c r="F192" s="226" t="s">
        <v>295</v>
      </c>
      <c r="G192" s="224"/>
      <c r="H192" s="227">
        <v>4.8000000000000001E-2</v>
      </c>
      <c r="I192" s="228"/>
      <c r="J192" s="224"/>
      <c r="K192" s="224"/>
      <c r="L192" s="229"/>
      <c r="M192" s="230"/>
      <c r="N192" s="231"/>
      <c r="O192" s="231"/>
      <c r="P192" s="231"/>
      <c r="Q192" s="231"/>
      <c r="R192" s="231"/>
      <c r="S192" s="231"/>
      <c r="T192" s="232"/>
      <c r="AT192" s="233" t="s">
        <v>210</v>
      </c>
      <c r="AU192" s="233" t="s">
        <v>86</v>
      </c>
      <c r="AV192" s="15" t="s">
        <v>204</v>
      </c>
      <c r="AW192" s="15" t="s">
        <v>37</v>
      </c>
      <c r="AX192" s="15" t="s">
        <v>84</v>
      </c>
      <c r="AY192" s="233" t="s">
        <v>197</v>
      </c>
    </row>
    <row r="193" spans="1:65" s="2" customFormat="1" ht="16.5" customHeight="1">
      <c r="A193" s="37"/>
      <c r="B193" s="38"/>
      <c r="C193" s="237" t="s">
        <v>310</v>
      </c>
      <c r="D193" s="237" t="s">
        <v>452</v>
      </c>
      <c r="E193" s="238" t="s">
        <v>1424</v>
      </c>
      <c r="F193" s="239" t="s">
        <v>1425</v>
      </c>
      <c r="G193" s="240" t="s">
        <v>556</v>
      </c>
      <c r="H193" s="241">
        <v>50.4</v>
      </c>
      <c r="I193" s="242"/>
      <c r="J193" s="243">
        <f>ROUND(I193*H193,2)</f>
        <v>0</v>
      </c>
      <c r="K193" s="239" t="s">
        <v>969</v>
      </c>
      <c r="L193" s="244"/>
      <c r="M193" s="245" t="s">
        <v>19</v>
      </c>
      <c r="N193" s="246" t="s">
        <v>48</v>
      </c>
      <c r="O193" s="67"/>
      <c r="P193" s="190">
        <f>O193*H193</f>
        <v>0</v>
      </c>
      <c r="Q193" s="190">
        <v>1E-3</v>
      </c>
      <c r="R193" s="190">
        <f>Q193*H193</f>
        <v>5.04E-2</v>
      </c>
      <c r="S193" s="190">
        <v>0</v>
      </c>
      <c r="T193" s="191">
        <f>S193*H193</f>
        <v>0</v>
      </c>
      <c r="U193" s="37"/>
      <c r="V193" s="37"/>
      <c r="W193" s="37"/>
      <c r="X193" s="37"/>
      <c r="Y193" s="37"/>
      <c r="Z193" s="37"/>
      <c r="AA193" s="37"/>
      <c r="AB193" s="37"/>
      <c r="AC193" s="37"/>
      <c r="AD193" s="37"/>
      <c r="AE193" s="37"/>
      <c r="AR193" s="192" t="s">
        <v>265</v>
      </c>
      <c r="AT193" s="192" t="s">
        <v>452</v>
      </c>
      <c r="AU193" s="192" t="s">
        <v>86</v>
      </c>
      <c r="AY193" s="20" t="s">
        <v>197</v>
      </c>
      <c r="BE193" s="193">
        <f>IF(N193="základní",J193,0)</f>
        <v>0</v>
      </c>
      <c r="BF193" s="193">
        <f>IF(N193="snížená",J193,0)</f>
        <v>0</v>
      </c>
      <c r="BG193" s="193">
        <f>IF(N193="zákl. přenesená",J193,0)</f>
        <v>0</v>
      </c>
      <c r="BH193" s="193">
        <f>IF(N193="sníž. přenesená",J193,0)</f>
        <v>0</v>
      </c>
      <c r="BI193" s="193">
        <f>IF(N193="nulová",J193,0)</f>
        <v>0</v>
      </c>
      <c r="BJ193" s="20" t="s">
        <v>84</v>
      </c>
      <c r="BK193" s="193">
        <f>ROUND(I193*H193,2)</f>
        <v>0</v>
      </c>
      <c r="BL193" s="20" t="s">
        <v>204</v>
      </c>
      <c r="BM193" s="192" t="s">
        <v>1896</v>
      </c>
    </row>
    <row r="194" spans="1:65" s="2" customFormat="1" ht="11.25">
      <c r="A194" s="37"/>
      <c r="B194" s="38"/>
      <c r="C194" s="39"/>
      <c r="D194" s="194" t="s">
        <v>206</v>
      </c>
      <c r="E194" s="39"/>
      <c r="F194" s="195" t="s">
        <v>1425</v>
      </c>
      <c r="G194" s="39"/>
      <c r="H194" s="39"/>
      <c r="I194" s="196"/>
      <c r="J194" s="39"/>
      <c r="K194" s="39"/>
      <c r="L194" s="42"/>
      <c r="M194" s="197"/>
      <c r="N194" s="198"/>
      <c r="O194" s="67"/>
      <c r="P194" s="67"/>
      <c r="Q194" s="67"/>
      <c r="R194" s="67"/>
      <c r="S194" s="67"/>
      <c r="T194" s="68"/>
      <c r="U194" s="37"/>
      <c r="V194" s="37"/>
      <c r="W194" s="37"/>
      <c r="X194" s="37"/>
      <c r="Y194" s="37"/>
      <c r="Z194" s="37"/>
      <c r="AA194" s="37"/>
      <c r="AB194" s="37"/>
      <c r="AC194" s="37"/>
      <c r="AD194" s="37"/>
      <c r="AE194" s="37"/>
      <c r="AT194" s="20" t="s">
        <v>206</v>
      </c>
      <c r="AU194" s="20" t="s">
        <v>86</v>
      </c>
    </row>
    <row r="195" spans="1:65" s="2" customFormat="1" ht="19.5">
      <c r="A195" s="37"/>
      <c r="B195" s="38"/>
      <c r="C195" s="39"/>
      <c r="D195" s="194" t="s">
        <v>252</v>
      </c>
      <c r="E195" s="39"/>
      <c r="F195" s="222" t="s">
        <v>1427</v>
      </c>
      <c r="G195" s="39"/>
      <c r="H195" s="39"/>
      <c r="I195" s="196"/>
      <c r="J195" s="39"/>
      <c r="K195" s="39"/>
      <c r="L195" s="42"/>
      <c r="M195" s="197"/>
      <c r="N195" s="198"/>
      <c r="O195" s="67"/>
      <c r="P195" s="67"/>
      <c r="Q195" s="67"/>
      <c r="R195" s="67"/>
      <c r="S195" s="67"/>
      <c r="T195" s="68"/>
      <c r="U195" s="37"/>
      <c r="V195" s="37"/>
      <c r="W195" s="37"/>
      <c r="X195" s="37"/>
      <c r="Y195" s="37"/>
      <c r="Z195" s="37"/>
      <c r="AA195" s="37"/>
      <c r="AB195" s="37"/>
      <c r="AC195" s="37"/>
      <c r="AD195" s="37"/>
      <c r="AE195" s="37"/>
      <c r="AT195" s="20" t="s">
        <v>252</v>
      </c>
      <c r="AU195" s="20" t="s">
        <v>86</v>
      </c>
    </row>
    <row r="196" spans="1:65" s="14" customFormat="1" ht="11.25">
      <c r="B196" s="211"/>
      <c r="C196" s="212"/>
      <c r="D196" s="194" t="s">
        <v>210</v>
      </c>
      <c r="E196" s="212"/>
      <c r="F196" s="214" t="s">
        <v>1897</v>
      </c>
      <c r="G196" s="212"/>
      <c r="H196" s="215">
        <v>50.4</v>
      </c>
      <c r="I196" s="216"/>
      <c r="J196" s="212"/>
      <c r="K196" s="212"/>
      <c r="L196" s="217"/>
      <c r="M196" s="218"/>
      <c r="N196" s="219"/>
      <c r="O196" s="219"/>
      <c r="P196" s="219"/>
      <c r="Q196" s="219"/>
      <c r="R196" s="219"/>
      <c r="S196" s="219"/>
      <c r="T196" s="220"/>
      <c r="AT196" s="221" t="s">
        <v>210</v>
      </c>
      <c r="AU196" s="221" t="s">
        <v>86</v>
      </c>
      <c r="AV196" s="14" t="s">
        <v>86</v>
      </c>
      <c r="AW196" s="14" t="s">
        <v>4</v>
      </c>
      <c r="AX196" s="14" t="s">
        <v>84</v>
      </c>
      <c r="AY196" s="221" t="s">
        <v>197</v>
      </c>
    </row>
    <row r="197" spans="1:65" s="2" customFormat="1" ht="24.2" customHeight="1">
      <c r="A197" s="37"/>
      <c r="B197" s="38"/>
      <c r="C197" s="181" t="s">
        <v>320</v>
      </c>
      <c r="D197" s="181" t="s">
        <v>199</v>
      </c>
      <c r="E197" s="182" t="s">
        <v>1898</v>
      </c>
      <c r="F197" s="183" t="s">
        <v>1899</v>
      </c>
      <c r="G197" s="184" t="s">
        <v>202</v>
      </c>
      <c r="H197" s="185">
        <v>2198</v>
      </c>
      <c r="I197" s="186"/>
      <c r="J197" s="187">
        <f>ROUND(I197*H197,2)</f>
        <v>0</v>
      </c>
      <c r="K197" s="183" t="s">
        <v>203</v>
      </c>
      <c r="L197" s="42"/>
      <c r="M197" s="188" t="s">
        <v>19</v>
      </c>
      <c r="N197" s="189" t="s">
        <v>48</v>
      </c>
      <c r="O197" s="67"/>
      <c r="P197" s="190">
        <f>O197*H197</f>
        <v>0</v>
      </c>
      <c r="Q197" s="190">
        <v>0</v>
      </c>
      <c r="R197" s="190">
        <f>Q197*H197</f>
        <v>0</v>
      </c>
      <c r="S197" s="190">
        <v>0</v>
      </c>
      <c r="T197" s="191">
        <f>S197*H197</f>
        <v>0</v>
      </c>
      <c r="U197" s="37"/>
      <c r="V197" s="37"/>
      <c r="W197" s="37"/>
      <c r="X197" s="37"/>
      <c r="Y197" s="37"/>
      <c r="Z197" s="37"/>
      <c r="AA197" s="37"/>
      <c r="AB197" s="37"/>
      <c r="AC197" s="37"/>
      <c r="AD197" s="37"/>
      <c r="AE197" s="37"/>
      <c r="AR197" s="192" t="s">
        <v>204</v>
      </c>
      <c r="AT197" s="192" t="s">
        <v>199</v>
      </c>
      <c r="AU197" s="192" t="s">
        <v>86</v>
      </c>
      <c r="AY197" s="20" t="s">
        <v>197</v>
      </c>
      <c r="BE197" s="193">
        <f>IF(N197="základní",J197,0)</f>
        <v>0</v>
      </c>
      <c r="BF197" s="193">
        <f>IF(N197="snížená",J197,0)</f>
        <v>0</v>
      </c>
      <c r="BG197" s="193">
        <f>IF(N197="zákl. přenesená",J197,0)</f>
        <v>0</v>
      </c>
      <c r="BH197" s="193">
        <f>IF(N197="sníž. přenesená",J197,0)</f>
        <v>0</v>
      </c>
      <c r="BI197" s="193">
        <f>IF(N197="nulová",J197,0)</f>
        <v>0</v>
      </c>
      <c r="BJ197" s="20" t="s">
        <v>84</v>
      </c>
      <c r="BK197" s="193">
        <f>ROUND(I197*H197,2)</f>
        <v>0</v>
      </c>
      <c r="BL197" s="20" t="s">
        <v>204</v>
      </c>
      <c r="BM197" s="192" t="s">
        <v>1900</v>
      </c>
    </row>
    <row r="198" spans="1:65" s="2" customFormat="1" ht="11.25">
      <c r="A198" s="37"/>
      <c r="B198" s="38"/>
      <c r="C198" s="39"/>
      <c r="D198" s="194" t="s">
        <v>206</v>
      </c>
      <c r="E198" s="39"/>
      <c r="F198" s="195" t="s">
        <v>1901</v>
      </c>
      <c r="G198" s="39"/>
      <c r="H198" s="39"/>
      <c r="I198" s="196"/>
      <c r="J198" s="39"/>
      <c r="K198" s="39"/>
      <c r="L198" s="42"/>
      <c r="M198" s="197"/>
      <c r="N198" s="198"/>
      <c r="O198" s="67"/>
      <c r="P198" s="67"/>
      <c r="Q198" s="67"/>
      <c r="R198" s="67"/>
      <c r="S198" s="67"/>
      <c r="T198" s="68"/>
      <c r="U198" s="37"/>
      <c r="V198" s="37"/>
      <c r="W198" s="37"/>
      <c r="X198" s="37"/>
      <c r="Y198" s="37"/>
      <c r="Z198" s="37"/>
      <c r="AA198" s="37"/>
      <c r="AB198" s="37"/>
      <c r="AC198" s="37"/>
      <c r="AD198" s="37"/>
      <c r="AE198" s="37"/>
      <c r="AT198" s="20" t="s">
        <v>206</v>
      </c>
      <c r="AU198" s="20" t="s">
        <v>86</v>
      </c>
    </row>
    <row r="199" spans="1:65" s="2" customFormat="1" ht="11.25">
      <c r="A199" s="37"/>
      <c r="B199" s="38"/>
      <c r="C199" s="39"/>
      <c r="D199" s="199" t="s">
        <v>208</v>
      </c>
      <c r="E199" s="39"/>
      <c r="F199" s="200" t="s">
        <v>1902</v>
      </c>
      <c r="G199" s="39"/>
      <c r="H199" s="39"/>
      <c r="I199" s="196"/>
      <c r="J199" s="39"/>
      <c r="K199" s="39"/>
      <c r="L199" s="42"/>
      <c r="M199" s="197"/>
      <c r="N199" s="198"/>
      <c r="O199" s="67"/>
      <c r="P199" s="67"/>
      <c r="Q199" s="67"/>
      <c r="R199" s="67"/>
      <c r="S199" s="67"/>
      <c r="T199" s="68"/>
      <c r="U199" s="37"/>
      <c r="V199" s="37"/>
      <c r="W199" s="37"/>
      <c r="X199" s="37"/>
      <c r="Y199" s="37"/>
      <c r="Z199" s="37"/>
      <c r="AA199" s="37"/>
      <c r="AB199" s="37"/>
      <c r="AC199" s="37"/>
      <c r="AD199" s="37"/>
      <c r="AE199" s="37"/>
      <c r="AT199" s="20" t="s">
        <v>208</v>
      </c>
      <c r="AU199" s="20" t="s">
        <v>86</v>
      </c>
    </row>
    <row r="200" spans="1:65" s="2" customFormat="1" ht="39">
      <c r="A200" s="37"/>
      <c r="B200" s="38"/>
      <c r="C200" s="39"/>
      <c r="D200" s="194" t="s">
        <v>252</v>
      </c>
      <c r="E200" s="39"/>
      <c r="F200" s="222" t="s">
        <v>1903</v>
      </c>
      <c r="G200" s="39"/>
      <c r="H200" s="39"/>
      <c r="I200" s="196"/>
      <c r="J200" s="39"/>
      <c r="K200" s="39"/>
      <c r="L200" s="42"/>
      <c r="M200" s="197"/>
      <c r="N200" s="198"/>
      <c r="O200" s="67"/>
      <c r="P200" s="67"/>
      <c r="Q200" s="67"/>
      <c r="R200" s="67"/>
      <c r="S200" s="67"/>
      <c r="T200" s="68"/>
      <c r="U200" s="37"/>
      <c r="V200" s="37"/>
      <c r="W200" s="37"/>
      <c r="X200" s="37"/>
      <c r="Y200" s="37"/>
      <c r="Z200" s="37"/>
      <c r="AA200" s="37"/>
      <c r="AB200" s="37"/>
      <c r="AC200" s="37"/>
      <c r="AD200" s="37"/>
      <c r="AE200" s="37"/>
      <c r="AT200" s="20" t="s">
        <v>252</v>
      </c>
      <c r="AU200" s="20" t="s">
        <v>86</v>
      </c>
    </row>
    <row r="201" spans="1:65" s="13" customFormat="1" ht="22.5">
      <c r="B201" s="201"/>
      <c r="C201" s="202"/>
      <c r="D201" s="194" t="s">
        <v>210</v>
      </c>
      <c r="E201" s="203" t="s">
        <v>19</v>
      </c>
      <c r="F201" s="204" t="s">
        <v>1904</v>
      </c>
      <c r="G201" s="202"/>
      <c r="H201" s="203" t="s">
        <v>19</v>
      </c>
      <c r="I201" s="205"/>
      <c r="J201" s="202"/>
      <c r="K201" s="202"/>
      <c r="L201" s="206"/>
      <c r="M201" s="207"/>
      <c r="N201" s="208"/>
      <c r="O201" s="208"/>
      <c r="P201" s="208"/>
      <c r="Q201" s="208"/>
      <c r="R201" s="208"/>
      <c r="S201" s="208"/>
      <c r="T201" s="209"/>
      <c r="AT201" s="210" t="s">
        <v>210</v>
      </c>
      <c r="AU201" s="210" t="s">
        <v>86</v>
      </c>
      <c r="AV201" s="13" t="s">
        <v>84</v>
      </c>
      <c r="AW201" s="13" t="s">
        <v>37</v>
      </c>
      <c r="AX201" s="13" t="s">
        <v>77</v>
      </c>
      <c r="AY201" s="210" t="s">
        <v>197</v>
      </c>
    </row>
    <row r="202" spans="1:65" s="13" customFormat="1" ht="11.25">
      <c r="B202" s="201"/>
      <c r="C202" s="202"/>
      <c r="D202" s="194" t="s">
        <v>210</v>
      </c>
      <c r="E202" s="203" t="s">
        <v>19</v>
      </c>
      <c r="F202" s="204" t="s">
        <v>1865</v>
      </c>
      <c r="G202" s="202"/>
      <c r="H202" s="203" t="s">
        <v>19</v>
      </c>
      <c r="I202" s="205"/>
      <c r="J202" s="202"/>
      <c r="K202" s="202"/>
      <c r="L202" s="206"/>
      <c r="M202" s="207"/>
      <c r="N202" s="208"/>
      <c r="O202" s="208"/>
      <c r="P202" s="208"/>
      <c r="Q202" s="208"/>
      <c r="R202" s="208"/>
      <c r="S202" s="208"/>
      <c r="T202" s="209"/>
      <c r="AT202" s="210" t="s">
        <v>210</v>
      </c>
      <c r="AU202" s="210" t="s">
        <v>86</v>
      </c>
      <c r="AV202" s="13" t="s">
        <v>84</v>
      </c>
      <c r="AW202" s="13" t="s">
        <v>37</v>
      </c>
      <c r="AX202" s="13" t="s">
        <v>77</v>
      </c>
      <c r="AY202" s="210" t="s">
        <v>197</v>
      </c>
    </row>
    <row r="203" spans="1:65" s="14" customFormat="1" ht="11.25">
      <c r="B203" s="211"/>
      <c r="C203" s="212"/>
      <c r="D203" s="194" t="s">
        <v>210</v>
      </c>
      <c r="E203" s="213" t="s">
        <v>19</v>
      </c>
      <c r="F203" s="214" t="s">
        <v>1905</v>
      </c>
      <c r="G203" s="212"/>
      <c r="H203" s="215">
        <v>2198</v>
      </c>
      <c r="I203" s="216"/>
      <c r="J203" s="212"/>
      <c r="K203" s="212"/>
      <c r="L203" s="217"/>
      <c r="M203" s="218"/>
      <c r="N203" s="219"/>
      <c r="O203" s="219"/>
      <c r="P203" s="219"/>
      <c r="Q203" s="219"/>
      <c r="R203" s="219"/>
      <c r="S203" s="219"/>
      <c r="T203" s="220"/>
      <c r="AT203" s="221" t="s">
        <v>210</v>
      </c>
      <c r="AU203" s="221" t="s">
        <v>86</v>
      </c>
      <c r="AV203" s="14" t="s">
        <v>86</v>
      </c>
      <c r="AW203" s="14" t="s">
        <v>37</v>
      </c>
      <c r="AX203" s="14" t="s">
        <v>84</v>
      </c>
      <c r="AY203" s="221" t="s">
        <v>197</v>
      </c>
    </row>
    <row r="204" spans="1:65" s="2" customFormat="1" ht="24.2" customHeight="1">
      <c r="A204" s="37"/>
      <c r="B204" s="38"/>
      <c r="C204" s="181" t="s">
        <v>328</v>
      </c>
      <c r="D204" s="181" t="s">
        <v>199</v>
      </c>
      <c r="E204" s="182" t="s">
        <v>1906</v>
      </c>
      <c r="F204" s="183" t="s">
        <v>1907</v>
      </c>
      <c r="G204" s="184" t="s">
        <v>202</v>
      </c>
      <c r="H204" s="185">
        <v>628</v>
      </c>
      <c r="I204" s="186"/>
      <c r="J204" s="187">
        <f>ROUND(I204*H204,2)</f>
        <v>0</v>
      </c>
      <c r="K204" s="183" t="s">
        <v>203</v>
      </c>
      <c r="L204" s="42"/>
      <c r="M204" s="188" t="s">
        <v>19</v>
      </c>
      <c r="N204" s="189" t="s">
        <v>48</v>
      </c>
      <c r="O204" s="67"/>
      <c r="P204" s="190">
        <f>O204*H204</f>
        <v>0</v>
      </c>
      <c r="Q204" s="190">
        <v>0</v>
      </c>
      <c r="R204" s="190">
        <f>Q204*H204</f>
        <v>0</v>
      </c>
      <c r="S204" s="190">
        <v>0</v>
      </c>
      <c r="T204" s="191">
        <f>S204*H204</f>
        <v>0</v>
      </c>
      <c r="U204" s="37"/>
      <c r="V204" s="37"/>
      <c r="W204" s="37"/>
      <c r="X204" s="37"/>
      <c r="Y204" s="37"/>
      <c r="Z204" s="37"/>
      <c r="AA204" s="37"/>
      <c r="AB204" s="37"/>
      <c r="AC204" s="37"/>
      <c r="AD204" s="37"/>
      <c r="AE204" s="37"/>
      <c r="AR204" s="192" t="s">
        <v>204</v>
      </c>
      <c r="AT204" s="192" t="s">
        <v>199</v>
      </c>
      <c r="AU204" s="192" t="s">
        <v>86</v>
      </c>
      <c r="AY204" s="20" t="s">
        <v>197</v>
      </c>
      <c r="BE204" s="193">
        <f>IF(N204="základní",J204,0)</f>
        <v>0</v>
      </c>
      <c r="BF204" s="193">
        <f>IF(N204="snížená",J204,0)</f>
        <v>0</v>
      </c>
      <c r="BG204" s="193">
        <f>IF(N204="zákl. přenesená",J204,0)</f>
        <v>0</v>
      </c>
      <c r="BH204" s="193">
        <f>IF(N204="sníž. přenesená",J204,0)</f>
        <v>0</v>
      </c>
      <c r="BI204" s="193">
        <f>IF(N204="nulová",J204,0)</f>
        <v>0</v>
      </c>
      <c r="BJ204" s="20" t="s">
        <v>84</v>
      </c>
      <c r="BK204" s="193">
        <f>ROUND(I204*H204,2)</f>
        <v>0</v>
      </c>
      <c r="BL204" s="20" t="s">
        <v>204</v>
      </c>
      <c r="BM204" s="192" t="s">
        <v>1908</v>
      </c>
    </row>
    <row r="205" spans="1:65" s="2" customFormat="1" ht="11.25">
      <c r="A205" s="37"/>
      <c r="B205" s="38"/>
      <c r="C205" s="39"/>
      <c r="D205" s="194" t="s">
        <v>206</v>
      </c>
      <c r="E205" s="39"/>
      <c r="F205" s="195" t="s">
        <v>1909</v>
      </c>
      <c r="G205" s="39"/>
      <c r="H205" s="39"/>
      <c r="I205" s="196"/>
      <c r="J205" s="39"/>
      <c r="K205" s="39"/>
      <c r="L205" s="42"/>
      <c r="M205" s="197"/>
      <c r="N205" s="198"/>
      <c r="O205" s="67"/>
      <c r="P205" s="67"/>
      <c r="Q205" s="67"/>
      <c r="R205" s="67"/>
      <c r="S205" s="67"/>
      <c r="T205" s="68"/>
      <c r="U205" s="37"/>
      <c r="V205" s="37"/>
      <c r="W205" s="37"/>
      <c r="X205" s="37"/>
      <c r="Y205" s="37"/>
      <c r="Z205" s="37"/>
      <c r="AA205" s="37"/>
      <c r="AB205" s="37"/>
      <c r="AC205" s="37"/>
      <c r="AD205" s="37"/>
      <c r="AE205" s="37"/>
      <c r="AT205" s="20" t="s">
        <v>206</v>
      </c>
      <c r="AU205" s="20" t="s">
        <v>86</v>
      </c>
    </row>
    <row r="206" spans="1:65" s="2" customFormat="1" ht="11.25">
      <c r="A206" s="37"/>
      <c r="B206" s="38"/>
      <c r="C206" s="39"/>
      <c r="D206" s="199" t="s">
        <v>208</v>
      </c>
      <c r="E206" s="39"/>
      <c r="F206" s="200" t="s">
        <v>1910</v>
      </c>
      <c r="G206" s="39"/>
      <c r="H206" s="39"/>
      <c r="I206" s="196"/>
      <c r="J206" s="39"/>
      <c r="K206" s="39"/>
      <c r="L206" s="42"/>
      <c r="M206" s="197"/>
      <c r="N206" s="198"/>
      <c r="O206" s="67"/>
      <c r="P206" s="67"/>
      <c r="Q206" s="67"/>
      <c r="R206" s="67"/>
      <c r="S206" s="67"/>
      <c r="T206" s="68"/>
      <c r="U206" s="37"/>
      <c r="V206" s="37"/>
      <c r="W206" s="37"/>
      <c r="X206" s="37"/>
      <c r="Y206" s="37"/>
      <c r="Z206" s="37"/>
      <c r="AA206" s="37"/>
      <c r="AB206" s="37"/>
      <c r="AC206" s="37"/>
      <c r="AD206" s="37"/>
      <c r="AE206" s="37"/>
      <c r="AT206" s="20" t="s">
        <v>208</v>
      </c>
      <c r="AU206" s="20" t="s">
        <v>86</v>
      </c>
    </row>
    <row r="207" spans="1:65" s="2" customFormat="1" ht="39">
      <c r="A207" s="37"/>
      <c r="B207" s="38"/>
      <c r="C207" s="39"/>
      <c r="D207" s="194" t="s">
        <v>252</v>
      </c>
      <c r="E207" s="39"/>
      <c r="F207" s="222" t="s">
        <v>1911</v>
      </c>
      <c r="G207" s="39"/>
      <c r="H207" s="39"/>
      <c r="I207" s="196"/>
      <c r="J207" s="39"/>
      <c r="K207" s="39"/>
      <c r="L207" s="42"/>
      <c r="M207" s="197"/>
      <c r="N207" s="198"/>
      <c r="O207" s="67"/>
      <c r="P207" s="67"/>
      <c r="Q207" s="67"/>
      <c r="R207" s="67"/>
      <c r="S207" s="67"/>
      <c r="T207" s="68"/>
      <c r="U207" s="37"/>
      <c r="V207" s="37"/>
      <c r="W207" s="37"/>
      <c r="X207" s="37"/>
      <c r="Y207" s="37"/>
      <c r="Z207" s="37"/>
      <c r="AA207" s="37"/>
      <c r="AB207" s="37"/>
      <c r="AC207" s="37"/>
      <c r="AD207" s="37"/>
      <c r="AE207" s="37"/>
      <c r="AT207" s="20" t="s">
        <v>252</v>
      </c>
      <c r="AU207" s="20" t="s">
        <v>86</v>
      </c>
    </row>
    <row r="208" spans="1:65" s="13" customFormat="1" ht="22.5">
      <c r="B208" s="201"/>
      <c r="C208" s="202"/>
      <c r="D208" s="194" t="s">
        <v>210</v>
      </c>
      <c r="E208" s="203" t="s">
        <v>19</v>
      </c>
      <c r="F208" s="204" t="s">
        <v>1912</v>
      </c>
      <c r="G208" s="202"/>
      <c r="H208" s="203" t="s">
        <v>19</v>
      </c>
      <c r="I208" s="205"/>
      <c r="J208" s="202"/>
      <c r="K208" s="202"/>
      <c r="L208" s="206"/>
      <c r="M208" s="207"/>
      <c r="N208" s="208"/>
      <c r="O208" s="208"/>
      <c r="P208" s="208"/>
      <c r="Q208" s="208"/>
      <c r="R208" s="208"/>
      <c r="S208" s="208"/>
      <c r="T208" s="209"/>
      <c r="AT208" s="210" t="s">
        <v>210</v>
      </c>
      <c r="AU208" s="210" t="s">
        <v>86</v>
      </c>
      <c r="AV208" s="13" t="s">
        <v>84</v>
      </c>
      <c r="AW208" s="13" t="s">
        <v>37</v>
      </c>
      <c r="AX208" s="13" t="s">
        <v>77</v>
      </c>
      <c r="AY208" s="210" t="s">
        <v>197</v>
      </c>
    </row>
    <row r="209" spans="1:65" s="13" customFormat="1" ht="11.25">
      <c r="B209" s="201"/>
      <c r="C209" s="202"/>
      <c r="D209" s="194" t="s">
        <v>210</v>
      </c>
      <c r="E209" s="203" t="s">
        <v>19</v>
      </c>
      <c r="F209" s="204" t="s">
        <v>1865</v>
      </c>
      <c r="G209" s="202"/>
      <c r="H209" s="203" t="s">
        <v>19</v>
      </c>
      <c r="I209" s="205"/>
      <c r="J209" s="202"/>
      <c r="K209" s="202"/>
      <c r="L209" s="206"/>
      <c r="M209" s="207"/>
      <c r="N209" s="208"/>
      <c r="O209" s="208"/>
      <c r="P209" s="208"/>
      <c r="Q209" s="208"/>
      <c r="R209" s="208"/>
      <c r="S209" s="208"/>
      <c r="T209" s="209"/>
      <c r="AT209" s="210" t="s">
        <v>210</v>
      </c>
      <c r="AU209" s="210" t="s">
        <v>86</v>
      </c>
      <c r="AV209" s="13" t="s">
        <v>84</v>
      </c>
      <c r="AW209" s="13" t="s">
        <v>37</v>
      </c>
      <c r="AX209" s="13" t="s">
        <v>77</v>
      </c>
      <c r="AY209" s="210" t="s">
        <v>197</v>
      </c>
    </row>
    <row r="210" spans="1:65" s="14" customFormat="1" ht="11.25">
      <c r="B210" s="211"/>
      <c r="C210" s="212"/>
      <c r="D210" s="194" t="s">
        <v>210</v>
      </c>
      <c r="E210" s="213" t="s">
        <v>19</v>
      </c>
      <c r="F210" s="214" t="s">
        <v>1913</v>
      </c>
      <c r="G210" s="212"/>
      <c r="H210" s="215">
        <v>628</v>
      </c>
      <c r="I210" s="216"/>
      <c r="J210" s="212"/>
      <c r="K210" s="212"/>
      <c r="L210" s="217"/>
      <c r="M210" s="218"/>
      <c r="N210" s="219"/>
      <c r="O210" s="219"/>
      <c r="P210" s="219"/>
      <c r="Q210" s="219"/>
      <c r="R210" s="219"/>
      <c r="S210" s="219"/>
      <c r="T210" s="220"/>
      <c r="AT210" s="221" t="s">
        <v>210</v>
      </c>
      <c r="AU210" s="221" t="s">
        <v>86</v>
      </c>
      <c r="AV210" s="14" t="s">
        <v>86</v>
      </c>
      <c r="AW210" s="14" t="s">
        <v>37</v>
      </c>
      <c r="AX210" s="14" t="s">
        <v>84</v>
      </c>
      <c r="AY210" s="221" t="s">
        <v>197</v>
      </c>
    </row>
    <row r="211" spans="1:65" s="2" customFormat="1" ht="16.5" customHeight="1">
      <c r="A211" s="37"/>
      <c r="B211" s="38"/>
      <c r="C211" s="181" t="s">
        <v>337</v>
      </c>
      <c r="D211" s="181" t="s">
        <v>199</v>
      </c>
      <c r="E211" s="182" t="s">
        <v>1428</v>
      </c>
      <c r="F211" s="183" t="s">
        <v>1429</v>
      </c>
      <c r="G211" s="184" t="s">
        <v>259</v>
      </c>
      <c r="H211" s="185">
        <v>1.8240000000000001</v>
      </c>
      <c r="I211" s="186"/>
      <c r="J211" s="187">
        <f>ROUND(I211*H211,2)</f>
        <v>0</v>
      </c>
      <c r="K211" s="183" t="s">
        <v>203</v>
      </c>
      <c r="L211" s="42"/>
      <c r="M211" s="188" t="s">
        <v>19</v>
      </c>
      <c r="N211" s="189" t="s">
        <v>48</v>
      </c>
      <c r="O211" s="67"/>
      <c r="P211" s="190">
        <f>O211*H211</f>
        <v>0</v>
      </c>
      <c r="Q211" s="190">
        <v>0</v>
      </c>
      <c r="R211" s="190">
        <f>Q211*H211</f>
        <v>0</v>
      </c>
      <c r="S211" s="190">
        <v>0</v>
      </c>
      <c r="T211" s="191">
        <f>S211*H211</f>
        <v>0</v>
      </c>
      <c r="U211" s="37"/>
      <c r="V211" s="37"/>
      <c r="W211" s="37"/>
      <c r="X211" s="37"/>
      <c r="Y211" s="37"/>
      <c r="Z211" s="37"/>
      <c r="AA211" s="37"/>
      <c r="AB211" s="37"/>
      <c r="AC211" s="37"/>
      <c r="AD211" s="37"/>
      <c r="AE211" s="37"/>
      <c r="AR211" s="192" t="s">
        <v>204</v>
      </c>
      <c r="AT211" s="192" t="s">
        <v>199</v>
      </c>
      <c r="AU211" s="192" t="s">
        <v>86</v>
      </c>
      <c r="AY211" s="20" t="s">
        <v>197</v>
      </c>
      <c r="BE211" s="193">
        <f>IF(N211="základní",J211,0)</f>
        <v>0</v>
      </c>
      <c r="BF211" s="193">
        <f>IF(N211="snížená",J211,0)</f>
        <v>0</v>
      </c>
      <c r="BG211" s="193">
        <f>IF(N211="zákl. přenesená",J211,0)</f>
        <v>0</v>
      </c>
      <c r="BH211" s="193">
        <f>IF(N211="sníž. přenesená",J211,0)</f>
        <v>0</v>
      </c>
      <c r="BI211" s="193">
        <f>IF(N211="nulová",J211,0)</f>
        <v>0</v>
      </c>
      <c r="BJ211" s="20" t="s">
        <v>84</v>
      </c>
      <c r="BK211" s="193">
        <f>ROUND(I211*H211,2)</f>
        <v>0</v>
      </c>
      <c r="BL211" s="20" t="s">
        <v>204</v>
      </c>
      <c r="BM211" s="192" t="s">
        <v>1914</v>
      </c>
    </row>
    <row r="212" spans="1:65" s="2" customFormat="1" ht="11.25">
      <c r="A212" s="37"/>
      <c r="B212" s="38"/>
      <c r="C212" s="39"/>
      <c r="D212" s="194" t="s">
        <v>206</v>
      </c>
      <c r="E212" s="39"/>
      <c r="F212" s="195" t="s">
        <v>1431</v>
      </c>
      <c r="G212" s="39"/>
      <c r="H212" s="39"/>
      <c r="I212" s="196"/>
      <c r="J212" s="39"/>
      <c r="K212" s="39"/>
      <c r="L212" s="42"/>
      <c r="M212" s="197"/>
      <c r="N212" s="198"/>
      <c r="O212" s="67"/>
      <c r="P212" s="67"/>
      <c r="Q212" s="67"/>
      <c r="R212" s="67"/>
      <c r="S212" s="67"/>
      <c r="T212" s="68"/>
      <c r="U212" s="37"/>
      <c r="V212" s="37"/>
      <c r="W212" s="37"/>
      <c r="X212" s="37"/>
      <c r="Y212" s="37"/>
      <c r="Z212" s="37"/>
      <c r="AA212" s="37"/>
      <c r="AB212" s="37"/>
      <c r="AC212" s="37"/>
      <c r="AD212" s="37"/>
      <c r="AE212" s="37"/>
      <c r="AT212" s="20" t="s">
        <v>206</v>
      </c>
      <c r="AU212" s="20" t="s">
        <v>86</v>
      </c>
    </row>
    <row r="213" spans="1:65" s="2" customFormat="1" ht="11.25">
      <c r="A213" s="37"/>
      <c r="B213" s="38"/>
      <c r="C213" s="39"/>
      <c r="D213" s="199" t="s">
        <v>208</v>
      </c>
      <c r="E213" s="39"/>
      <c r="F213" s="200" t="s">
        <v>1432</v>
      </c>
      <c r="G213" s="39"/>
      <c r="H213" s="39"/>
      <c r="I213" s="196"/>
      <c r="J213" s="39"/>
      <c r="K213" s="39"/>
      <c r="L213" s="42"/>
      <c r="M213" s="197"/>
      <c r="N213" s="198"/>
      <c r="O213" s="67"/>
      <c r="P213" s="67"/>
      <c r="Q213" s="67"/>
      <c r="R213" s="67"/>
      <c r="S213" s="67"/>
      <c r="T213" s="68"/>
      <c r="U213" s="37"/>
      <c r="V213" s="37"/>
      <c r="W213" s="37"/>
      <c r="X213" s="37"/>
      <c r="Y213" s="37"/>
      <c r="Z213" s="37"/>
      <c r="AA213" s="37"/>
      <c r="AB213" s="37"/>
      <c r="AC213" s="37"/>
      <c r="AD213" s="37"/>
      <c r="AE213" s="37"/>
      <c r="AT213" s="20" t="s">
        <v>208</v>
      </c>
      <c r="AU213" s="20" t="s">
        <v>86</v>
      </c>
    </row>
    <row r="214" spans="1:65" s="13" customFormat="1" ht="22.5">
      <c r="B214" s="201"/>
      <c r="C214" s="202"/>
      <c r="D214" s="194" t="s">
        <v>210</v>
      </c>
      <c r="E214" s="203" t="s">
        <v>19</v>
      </c>
      <c r="F214" s="204" t="s">
        <v>1915</v>
      </c>
      <c r="G214" s="202"/>
      <c r="H214" s="203" t="s">
        <v>19</v>
      </c>
      <c r="I214" s="205"/>
      <c r="J214" s="202"/>
      <c r="K214" s="202"/>
      <c r="L214" s="206"/>
      <c r="M214" s="207"/>
      <c r="N214" s="208"/>
      <c r="O214" s="208"/>
      <c r="P214" s="208"/>
      <c r="Q214" s="208"/>
      <c r="R214" s="208"/>
      <c r="S214" s="208"/>
      <c r="T214" s="209"/>
      <c r="AT214" s="210" t="s">
        <v>210</v>
      </c>
      <c r="AU214" s="210" t="s">
        <v>86</v>
      </c>
      <c r="AV214" s="13" t="s">
        <v>84</v>
      </c>
      <c r="AW214" s="13" t="s">
        <v>37</v>
      </c>
      <c r="AX214" s="13" t="s">
        <v>77</v>
      </c>
      <c r="AY214" s="210" t="s">
        <v>197</v>
      </c>
    </row>
    <row r="215" spans="1:65" s="13" customFormat="1" ht="22.5">
      <c r="B215" s="201"/>
      <c r="C215" s="202"/>
      <c r="D215" s="194" t="s">
        <v>210</v>
      </c>
      <c r="E215" s="203" t="s">
        <v>19</v>
      </c>
      <c r="F215" s="204" t="s">
        <v>1916</v>
      </c>
      <c r="G215" s="202"/>
      <c r="H215" s="203" t="s">
        <v>19</v>
      </c>
      <c r="I215" s="205"/>
      <c r="J215" s="202"/>
      <c r="K215" s="202"/>
      <c r="L215" s="206"/>
      <c r="M215" s="207"/>
      <c r="N215" s="208"/>
      <c r="O215" s="208"/>
      <c r="P215" s="208"/>
      <c r="Q215" s="208"/>
      <c r="R215" s="208"/>
      <c r="S215" s="208"/>
      <c r="T215" s="209"/>
      <c r="AT215" s="210" t="s">
        <v>210</v>
      </c>
      <c r="AU215" s="210" t="s">
        <v>86</v>
      </c>
      <c r="AV215" s="13" t="s">
        <v>84</v>
      </c>
      <c r="AW215" s="13" t="s">
        <v>37</v>
      </c>
      <c r="AX215" s="13" t="s">
        <v>77</v>
      </c>
      <c r="AY215" s="210" t="s">
        <v>197</v>
      </c>
    </row>
    <row r="216" spans="1:65" s="13" customFormat="1" ht="11.25">
      <c r="B216" s="201"/>
      <c r="C216" s="202"/>
      <c r="D216" s="194" t="s">
        <v>210</v>
      </c>
      <c r="E216" s="203" t="s">
        <v>19</v>
      </c>
      <c r="F216" s="204" t="s">
        <v>1917</v>
      </c>
      <c r="G216" s="202"/>
      <c r="H216" s="203" t="s">
        <v>19</v>
      </c>
      <c r="I216" s="205"/>
      <c r="J216" s="202"/>
      <c r="K216" s="202"/>
      <c r="L216" s="206"/>
      <c r="M216" s="207"/>
      <c r="N216" s="208"/>
      <c r="O216" s="208"/>
      <c r="P216" s="208"/>
      <c r="Q216" s="208"/>
      <c r="R216" s="208"/>
      <c r="S216" s="208"/>
      <c r="T216" s="209"/>
      <c r="AT216" s="210" t="s">
        <v>210</v>
      </c>
      <c r="AU216" s="210" t="s">
        <v>86</v>
      </c>
      <c r="AV216" s="13" t="s">
        <v>84</v>
      </c>
      <c r="AW216" s="13" t="s">
        <v>37</v>
      </c>
      <c r="AX216" s="13" t="s">
        <v>77</v>
      </c>
      <c r="AY216" s="210" t="s">
        <v>197</v>
      </c>
    </row>
    <row r="217" spans="1:65" s="13" customFormat="1" ht="11.25">
      <c r="B217" s="201"/>
      <c r="C217" s="202"/>
      <c r="D217" s="194" t="s">
        <v>210</v>
      </c>
      <c r="E217" s="203" t="s">
        <v>19</v>
      </c>
      <c r="F217" s="204" t="s">
        <v>1770</v>
      </c>
      <c r="G217" s="202"/>
      <c r="H217" s="203" t="s">
        <v>19</v>
      </c>
      <c r="I217" s="205"/>
      <c r="J217" s="202"/>
      <c r="K217" s="202"/>
      <c r="L217" s="206"/>
      <c r="M217" s="207"/>
      <c r="N217" s="208"/>
      <c r="O217" s="208"/>
      <c r="P217" s="208"/>
      <c r="Q217" s="208"/>
      <c r="R217" s="208"/>
      <c r="S217" s="208"/>
      <c r="T217" s="209"/>
      <c r="AT217" s="210" t="s">
        <v>210</v>
      </c>
      <c r="AU217" s="210" t="s">
        <v>86</v>
      </c>
      <c r="AV217" s="13" t="s">
        <v>84</v>
      </c>
      <c r="AW217" s="13" t="s">
        <v>37</v>
      </c>
      <c r="AX217" s="13" t="s">
        <v>77</v>
      </c>
      <c r="AY217" s="210" t="s">
        <v>197</v>
      </c>
    </row>
    <row r="218" spans="1:65" s="14" customFormat="1" ht="11.25">
      <c r="B218" s="211"/>
      <c r="C218" s="212"/>
      <c r="D218" s="194" t="s">
        <v>210</v>
      </c>
      <c r="E218" s="213" t="s">
        <v>19</v>
      </c>
      <c r="F218" s="214" t="s">
        <v>1918</v>
      </c>
      <c r="G218" s="212"/>
      <c r="H218" s="215">
        <v>1.8240000000000001</v>
      </c>
      <c r="I218" s="216"/>
      <c r="J218" s="212"/>
      <c r="K218" s="212"/>
      <c r="L218" s="217"/>
      <c r="M218" s="218"/>
      <c r="N218" s="219"/>
      <c r="O218" s="219"/>
      <c r="P218" s="219"/>
      <c r="Q218" s="219"/>
      <c r="R218" s="219"/>
      <c r="S218" s="219"/>
      <c r="T218" s="220"/>
      <c r="AT218" s="221" t="s">
        <v>210</v>
      </c>
      <c r="AU218" s="221" t="s">
        <v>86</v>
      </c>
      <c r="AV218" s="14" t="s">
        <v>86</v>
      </c>
      <c r="AW218" s="14" t="s">
        <v>37</v>
      </c>
      <c r="AX218" s="14" t="s">
        <v>84</v>
      </c>
      <c r="AY218" s="221" t="s">
        <v>197</v>
      </c>
    </row>
    <row r="219" spans="1:65" s="2" customFormat="1" ht="16.5" customHeight="1">
      <c r="A219" s="37"/>
      <c r="B219" s="38"/>
      <c r="C219" s="181" t="s">
        <v>347</v>
      </c>
      <c r="D219" s="181" t="s">
        <v>199</v>
      </c>
      <c r="E219" s="182" t="s">
        <v>1617</v>
      </c>
      <c r="F219" s="183" t="s">
        <v>1618</v>
      </c>
      <c r="G219" s="184" t="s">
        <v>259</v>
      </c>
      <c r="H219" s="185">
        <v>31.4</v>
      </c>
      <c r="I219" s="186"/>
      <c r="J219" s="187">
        <f>ROUND(I219*H219,2)</f>
        <v>0</v>
      </c>
      <c r="K219" s="183" t="s">
        <v>203</v>
      </c>
      <c r="L219" s="42"/>
      <c r="M219" s="188" t="s">
        <v>19</v>
      </c>
      <c r="N219" s="189" t="s">
        <v>48</v>
      </c>
      <c r="O219" s="67"/>
      <c r="P219" s="190">
        <f>O219*H219</f>
        <v>0</v>
      </c>
      <c r="Q219" s="190">
        <v>0</v>
      </c>
      <c r="R219" s="190">
        <f>Q219*H219</f>
        <v>0</v>
      </c>
      <c r="S219" s="190">
        <v>0</v>
      </c>
      <c r="T219" s="191">
        <f>S219*H219</f>
        <v>0</v>
      </c>
      <c r="U219" s="37"/>
      <c r="V219" s="37"/>
      <c r="W219" s="37"/>
      <c r="X219" s="37"/>
      <c r="Y219" s="37"/>
      <c r="Z219" s="37"/>
      <c r="AA219" s="37"/>
      <c r="AB219" s="37"/>
      <c r="AC219" s="37"/>
      <c r="AD219" s="37"/>
      <c r="AE219" s="37"/>
      <c r="AR219" s="192" t="s">
        <v>204</v>
      </c>
      <c r="AT219" s="192" t="s">
        <v>199</v>
      </c>
      <c r="AU219" s="192" t="s">
        <v>86</v>
      </c>
      <c r="AY219" s="20" t="s">
        <v>197</v>
      </c>
      <c r="BE219" s="193">
        <f>IF(N219="základní",J219,0)</f>
        <v>0</v>
      </c>
      <c r="BF219" s="193">
        <f>IF(N219="snížená",J219,0)</f>
        <v>0</v>
      </c>
      <c r="BG219" s="193">
        <f>IF(N219="zákl. přenesená",J219,0)</f>
        <v>0</v>
      </c>
      <c r="BH219" s="193">
        <f>IF(N219="sníž. přenesená",J219,0)</f>
        <v>0</v>
      </c>
      <c r="BI219" s="193">
        <f>IF(N219="nulová",J219,0)</f>
        <v>0</v>
      </c>
      <c r="BJ219" s="20" t="s">
        <v>84</v>
      </c>
      <c r="BK219" s="193">
        <f>ROUND(I219*H219,2)</f>
        <v>0</v>
      </c>
      <c r="BL219" s="20" t="s">
        <v>204</v>
      </c>
      <c r="BM219" s="192" t="s">
        <v>1919</v>
      </c>
    </row>
    <row r="220" spans="1:65" s="2" customFormat="1" ht="11.25">
      <c r="A220" s="37"/>
      <c r="B220" s="38"/>
      <c r="C220" s="39"/>
      <c r="D220" s="194" t="s">
        <v>206</v>
      </c>
      <c r="E220" s="39"/>
      <c r="F220" s="195" t="s">
        <v>1620</v>
      </c>
      <c r="G220" s="39"/>
      <c r="H220" s="39"/>
      <c r="I220" s="196"/>
      <c r="J220" s="39"/>
      <c r="K220" s="39"/>
      <c r="L220" s="42"/>
      <c r="M220" s="197"/>
      <c r="N220" s="198"/>
      <c r="O220" s="67"/>
      <c r="P220" s="67"/>
      <c r="Q220" s="67"/>
      <c r="R220" s="67"/>
      <c r="S220" s="67"/>
      <c r="T220" s="68"/>
      <c r="U220" s="37"/>
      <c r="V220" s="37"/>
      <c r="W220" s="37"/>
      <c r="X220" s="37"/>
      <c r="Y220" s="37"/>
      <c r="Z220" s="37"/>
      <c r="AA220" s="37"/>
      <c r="AB220" s="37"/>
      <c r="AC220" s="37"/>
      <c r="AD220" s="37"/>
      <c r="AE220" s="37"/>
      <c r="AT220" s="20" t="s">
        <v>206</v>
      </c>
      <c r="AU220" s="20" t="s">
        <v>86</v>
      </c>
    </row>
    <row r="221" spans="1:65" s="2" customFormat="1" ht="11.25">
      <c r="A221" s="37"/>
      <c r="B221" s="38"/>
      <c r="C221" s="39"/>
      <c r="D221" s="199" t="s">
        <v>208</v>
      </c>
      <c r="E221" s="39"/>
      <c r="F221" s="200" t="s">
        <v>1621</v>
      </c>
      <c r="G221" s="39"/>
      <c r="H221" s="39"/>
      <c r="I221" s="196"/>
      <c r="J221" s="39"/>
      <c r="K221" s="39"/>
      <c r="L221" s="42"/>
      <c r="M221" s="197"/>
      <c r="N221" s="198"/>
      <c r="O221" s="67"/>
      <c r="P221" s="67"/>
      <c r="Q221" s="67"/>
      <c r="R221" s="67"/>
      <c r="S221" s="67"/>
      <c r="T221" s="68"/>
      <c r="U221" s="37"/>
      <c r="V221" s="37"/>
      <c r="W221" s="37"/>
      <c r="X221" s="37"/>
      <c r="Y221" s="37"/>
      <c r="Z221" s="37"/>
      <c r="AA221" s="37"/>
      <c r="AB221" s="37"/>
      <c r="AC221" s="37"/>
      <c r="AD221" s="37"/>
      <c r="AE221" s="37"/>
      <c r="AT221" s="20" t="s">
        <v>208</v>
      </c>
      <c r="AU221" s="20" t="s">
        <v>86</v>
      </c>
    </row>
    <row r="222" spans="1:65" s="13" customFormat="1" ht="22.5">
      <c r="B222" s="201"/>
      <c r="C222" s="202"/>
      <c r="D222" s="194" t="s">
        <v>210</v>
      </c>
      <c r="E222" s="203" t="s">
        <v>19</v>
      </c>
      <c r="F222" s="204" t="s">
        <v>1920</v>
      </c>
      <c r="G222" s="202"/>
      <c r="H222" s="203" t="s">
        <v>19</v>
      </c>
      <c r="I222" s="205"/>
      <c r="J222" s="202"/>
      <c r="K222" s="202"/>
      <c r="L222" s="206"/>
      <c r="M222" s="207"/>
      <c r="N222" s="208"/>
      <c r="O222" s="208"/>
      <c r="P222" s="208"/>
      <c r="Q222" s="208"/>
      <c r="R222" s="208"/>
      <c r="S222" s="208"/>
      <c r="T222" s="209"/>
      <c r="AT222" s="210" t="s">
        <v>210</v>
      </c>
      <c r="AU222" s="210" t="s">
        <v>86</v>
      </c>
      <c r="AV222" s="13" t="s">
        <v>84</v>
      </c>
      <c r="AW222" s="13" t="s">
        <v>37</v>
      </c>
      <c r="AX222" s="13" t="s">
        <v>77</v>
      </c>
      <c r="AY222" s="210" t="s">
        <v>197</v>
      </c>
    </row>
    <row r="223" spans="1:65" s="13" customFormat="1" ht="11.25">
      <c r="B223" s="201"/>
      <c r="C223" s="202"/>
      <c r="D223" s="194" t="s">
        <v>210</v>
      </c>
      <c r="E223" s="203" t="s">
        <v>19</v>
      </c>
      <c r="F223" s="204" t="s">
        <v>1865</v>
      </c>
      <c r="G223" s="202"/>
      <c r="H223" s="203" t="s">
        <v>19</v>
      </c>
      <c r="I223" s="205"/>
      <c r="J223" s="202"/>
      <c r="K223" s="202"/>
      <c r="L223" s="206"/>
      <c r="M223" s="207"/>
      <c r="N223" s="208"/>
      <c r="O223" s="208"/>
      <c r="P223" s="208"/>
      <c r="Q223" s="208"/>
      <c r="R223" s="208"/>
      <c r="S223" s="208"/>
      <c r="T223" s="209"/>
      <c r="AT223" s="210" t="s">
        <v>210</v>
      </c>
      <c r="AU223" s="210" t="s">
        <v>86</v>
      </c>
      <c r="AV223" s="13" t="s">
        <v>84</v>
      </c>
      <c r="AW223" s="13" t="s">
        <v>37</v>
      </c>
      <c r="AX223" s="13" t="s">
        <v>77</v>
      </c>
      <c r="AY223" s="210" t="s">
        <v>197</v>
      </c>
    </row>
    <row r="224" spans="1:65" s="14" customFormat="1" ht="11.25">
      <c r="B224" s="211"/>
      <c r="C224" s="212"/>
      <c r="D224" s="194" t="s">
        <v>210</v>
      </c>
      <c r="E224" s="213" t="s">
        <v>19</v>
      </c>
      <c r="F224" s="214" t="s">
        <v>1921</v>
      </c>
      <c r="G224" s="212"/>
      <c r="H224" s="215">
        <v>31.4</v>
      </c>
      <c r="I224" s="216"/>
      <c r="J224" s="212"/>
      <c r="K224" s="212"/>
      <c r="L224" s="217"/>
      <c r="M224" s="218"/>
      <c r="N224" s="219"/>
      <c r="O224" s="219"/>
      <c r="P224" s="219"/>
      <c r="Q224" s="219"/>
      <c r="R224" s="219"/>
      <c r="S224" s="219"/>
      <c r="T224" s="220"/>
      <c r="AT224" s="221" t="s">
        <v>210</v>
      </c>
      <c r="AU224" s="221" t="s">
        <v>86</v>
      </c>
      <c r="AV224" s="14" t="s">
        <v>86</v>
      </c>
      <c r="AW224" s="14" t="s">
        <v>37</v>
      </c>
      <c r="AX224" s="14" t="s">
        <v>84</v>
      </c>
      <c r="AY224" s="221" t="s">
        <v>197</v>
      </c>
    </row>
    <row r="225" spans="1:65" s="2" customFormat="1" ht="33" customHeight="1">
      <c r="A225" s="37"/>
      <c r="B225" s="38"/>
      <c r="C225" s="181" t="s">
        <v>356</v>
      </c>
      <c r="D225" s="181" t="s">
        <v>199</v>
      </c>
      <c r="E225" s="182" t="s">
        <v>1922</v>
      </c>
      <c r="F225" s="183" t="s">
        <v>1923</v>
      </c>
      <c r="G225" s="184" t="s">
        <v>202</v>
      </c>
      <c r="H225" s="185">
        <v>628</v>
      </c>
      <c r="I225" s="186"/>
      <c r="J225" s="187">
        <f>ROUND(I225*H225,2)</f>
        <v>0</v>
      </c>
      <c r="K225" s="183" t="s">
        <v>203</v>
      </c>
      <c r="L225" s="42"/>
      <c r="M225" s="188" t="s">
        <v>19</v>
      </c>
      <c r="N225" s="189" t="s">
        <v>48</v>
      </c>
      <c r="O225" s="67"/>
      <c r="P225" s="190">
        <f>O225*H225</f>
        <v>0</v>
      </c>
      <c r="Q225" s="190">
        <v>0</v>
      </c>
      <c r="R225" s="190">
        <f>Q225*H225</f>
        <v>0</v>
      </c>
      <c r="S225" s="190">
        <v>0</v>
      </c>
      <c r="T225" s="191">
        <f>S225*H225</f>
        <v>0</v>
      </c>
      <c r="U225" s="37"/>
      <c r="V225" s="37"/>
      <c r="W225" s="37"/>
      <c r="X225" s="37"/>
      <c r="Y225" s="37"/>
      <c r="Z225" s="37"/>
      <c r="AA225" s="37"/>
      <c r="AB225" s="37"/>
      <c r="AC225" s="37"/>
      <c r="AD225" s="37"/>
      <c r="AE225" s="37"/>
      <c r="AR225" s="192" t="s">
        <v>204</v>
      </c>
      <c r="AT225" s="192" t="s">
        <v>199</v>
      </c>
      <c r="AU225" s="192" t="s">
        <v>86</v>
      </c>
      <c r="AY225" s="20" t="s">
        <v>197</v>
      </c>
      <c r="BE225" s="193">
        <f>IF(N225="základní",J225,0)</f>
        <v>0</v>
      </c>
      <c r="BF225" s="193">
        <f>IF(N225="snížená",J225,0)</f>
        <v>0</v>
      </c>
      <c r="BG225" s="193">
        <f>IF(N225="zákl. přenesená",J225,0)</f>
        <v>0</v>
      </c>
      <c r="BH225" s="193">
        <f>IF(N225="sníž. přenesená",J225,0)</f>
        <v>0</v>
      </c>
      <c r="BI225" s="193">
        <f>IF(N225="nulová",J225,0)</f>
        <v>0</v>
      </c>
      <c r="BJ225" s="20" t="s">
        <v>84</v>
      </c>
      <c r="BK225" s="193">
        <f>ROUND(I225*H225,2)</f>
        <v>0</v>
      </c>
      <c r="BL225" s="20" t="s">
        <v>204</v>
      </c>
      <c r="BM225" s="192" t="s">
        <v>1924</v>
      </c>
    </row>
    <row r="226" spans="1:65" s="2" customFormat="1" ht="29.25">
      <c r="A226" s="37"/>
      <c r="B226" s="38"/>
      <c r="C226" s="39"/>
      <c r="D226" s="194" t="s">
        <v>206</v>
      </c>
      <c r="E226" s="39"/>
      <c r="F226" s="195" t="s">
        <v>1925</v>
      </c>
      <c r="G226" s="39"/>
      <c r="H226" s="39"/>
      <c r="I226" s="196"/>
      <c r="J226" s="39"/>
      <c r="K226" s="39"/>
      <c r="L226" s="42"/>
      <c r="M226" s="197"/>
      <c r="N226" s="198"/>
      <c r="O226" s="67"/>
      <c r="P226" s="67"/>
      <c r="Q226" s="67"/>
      <c r="R226" s="67"/>
      <c r="S226" s="67"/>
      <c r="T226" s="68"/>
      <c r="U226" s="37"/>
      <c r="V226" s="37"/>
      <c r="W226" s="37"/>
      <c r="X226" s="37"/>
      <c r="Y226" s="37"/>
      <c r="Z226" s="37"/>
      <c r="AA226" s="37"/>
      <c r="AB226" s="37"/>
      <c r="AC226" s="37"/>
      <c r="AD226" s="37"/>
      <c r="AE226" s="37"/>
      <c r="AT226" s="20" t="s">
        <v>206</v>
      </c>
      <c r="AU226" s="20" t="s">
        <v>86</v>
      </c>
    </row>
    <row r="227" spans="1:65" s="2" customFormat="1" ht="11.25">
      <c r="A227" s="37"/>
      <c r="B227" s="38"/>
      <c r="C227" s="39"/>
      <c r="D227" s="199" t="s">
        <v>208</v>
      </c>
      <c r="E227" s="39"/>
      <c r="F227" s="200" t="s">
        <v>1926</v>
      </c>
      <c r="G227" s="39"/>
      <c r="H227" s="39"/>
      <c r="I227" s="196"/>
      <c r="J227" s="39"/>
      <c r="K227" s="39"/>
      <c r="L227" s="42"/>
      <c r="M227" s="197"/>
      <c r="N227" s="198"/>
      <c r="O227" s="67"/>
      <c r="P227" s="67"/>
      <c r="Q227" s="67"/>
      <c r="R227" s="67"/>
      <c r="S227" s="67"/>
      <c r="T227" s="68"/>
      <c r="U227" s="37"/>
      <c r="V227" s="37"/>
      <c r="W227" s="37"/>
      <c r="X227" s="37"/>
      <c r="Y227" s="37"/>
      <c r="Z227" s="37"/>
      <c r="AA227" s="37"/>
      <c r="AB227" s="37"/>
      <c r="AC227" s="37"/>
      <c r="AD227" s="37"/>
      <c r="AE227" s="37"/>
      <c r="AT227" s="20" t="s">
        <v>208</v>
      </c>
      <c r="AU227" s="20" t="s">
        <v>86</v>
      </c>
    </row>
    <row r="228" spans="1:65" s="2" customFormat="1" ht="29.25">
      <c r="A228" s="37"/>
      <c r="B228" s="38"/>
      <c r="C228" s="39"/>
      <c r="D228" s="194" t="s">
        <v>252</v>
      </c>
      <c r="E228" s="39"/>
      <c r="F228" s="222" t="s">
        <v>1927</v>
      </c>
      <c r="G228" s="39"/>
      <c r="H228" s="39"/>
      <c r="I228" s="196"/>
      <c r="J228" s="39"/>
      <c r="K228" s="39"/>
      <c r="L228" s="42"/>
      <c r="M228" s="197"/>
      <c r="N228" s="198"/>
      <c r="O228" s="67"/>
      <c r="P228" s="67"/>
      <c r="Q228" s="67"/>
      <c r="R228" s="67"/>
      <c r="S228" s="67"/>
      <c r="T228" s="68"/>
      <c r="U228" s="37"/>
      <c r="V228" s="37"/>
      <c r="W228" s="37"/>
      <c r="X228" s="37"/>
      <c r="Y228" s="37"/>
      <c r="Z228" s="37"/>
      <c r="AA228" s="37"/>
      <c r="AB228" s="37"/>
      <c r="AC228" s="37"/>
      <c r="AD228" s="37"/>
      <c r="AE228" s="37"/>
      <c r="AT228" s="20" t="s">
        <v>252</v>
      </c>
      <c r="AU228" s="20" t="s">
        <v>86</v>
      </c>
    </row>
    <row r="229" spans="1:65" s="13" customFormat="1" ht="22.5">
      <c r="B229" s="201"/>
      <c r="C229" s="202"/>
      <c r="D229" s="194" t="s">
        <v>210</v>
      </c>
      <c r="E229" s="203" t="s">
        <v>19</v>
      </c>
      <c r="F229" s="204" t="s">
        <v>1928</v>
      </c>
      <c r="G229" s="202"/>
      <c r="H229" s="203" t="s">
        <v>19</v>
      </c>
      <c r="I229" s="205"/>
      <c r="J229" s="202"/>
      <c r="K229" s="202"/>
      <c r="L229" s="206"/>
      <c r="M229" s="207"/>
      <c r="N229" s="208"/>
      <c r="O229" s="208"/>
      <c r="P229" s="208"/>
      <c r="Q229" s="208"/>
      <c r="R229" s="208"/>
      <c r="S229" s="208"/>
      <c r="T229" s="209"/>
      <c r="AT229" s="210" t="s">
        <v>210</v>
      </c>
      <c r="AU229" s="210" t="s">
        <v>86</v>
      </c>
      <c r="AV229" s="13" t="s">
        <v>84</v>
      </c>
      <c r="AW229" s="13" t="s">
        <v>37</v>
      </c>
      <c r="AX229" s="13" t="s">
        <v>77</v>
      </c>
      <c r="AY229" s="210" t="s">
        <v>197</v>
      </c>
    </row>
    <row r="230" spans="1:65" s="13" customFormat="1" ht="11.25">
      <c r="B230" s="201"/>
      <c r="C230" s="202"/>
      <c r="D230" s="194" t="s">
        <v>210</v>
      </c>
      <c r="E230" s="203" t="s">
        <v>19</v>
      </c>
      <c r="F230" s="204" t="s">
        <v>1865</v>
      </c>
      <c r="G230" s="202"/>
      <c r="H230" s="203" t="s">
        <v>19</v>
      </c>
      <c r="I230" s="205"/>
      <c r="J230" s="202"/>
      <c r="K230" s="202"/>
      <c r="L230" s="206"/>
      <c r="M230" s="207"/>
      <c r="N230" s="208"/>
      <c r="O230" s="208"/>
      <c r="P230" s="208"/>
      <c r="Q230" s="208"/>
      <c r="R230" s="208"/>
      <c r="S230" s="208"/>
      <c r="T230" s="209"/>
      <c r="AT230" s="210" t="s">
        <v>210</v>
      </c>
      <c r="AU230" s="210" t="s">
        <v>86</v>
      </c>
      <c r="AV230" s="13" t="s">
        <v>84</v>
      </c>
      <c r="AW230" s="13" t="s">
        <v>37</v>
      </c>
      <c r="AX230" s="13" t="s">
        <v>77</v>
      </c>
      <c r="AY230" s="210" t="s">
        <v>197</v>
      </c>
    </row>
    <row r="231" spans="1:65" s="14" customFormat="1" ht="11.25">
      <c r="B231" s="211"/>
      <c r="C231" s="212"/>
      <c r="D231" s="194" t="s">
        <v>210</v>
      </c>
      <c r="E231" s="213" t="s">
        <v>19</v>
      </c>
      <c r="F231" s="214" t="s">
        <v>1913</v>
      </c>
      <c r="G231" s="212"/>
      <c r="H231" s="215">
        <v>628</v>
      </c>
      <c r="I231" s="216"/>
      <c r="J231" s="212"/>
      <c r="K231" s="212"/>
      <c r="L231" s="217"/>
      <c r="M231" s="218"/>
      <c r="N231" s="219"/>
      <c r="O231" s="219"/>
      <c r="P231" s="219"/>
      <c r="Q231" s="219"/>
      <c r="R231" s="219"/>
      <c r="S231" s="219"/>
      <c r="T231" s="220"/>
      <c r="AT231" s="221" t="s">
        <v>210</v>
      </c>
      <c r="AU231" s="221" t="s">
        <v>86</v>
      </c>
      <c r="AV231" s="14" t="s">
        <v>86</v>
      </c>
      <c r="AW231" s="14" t="s">
        <v>37</v>
      </c>
      <c r="AX231" s="14" t="s">
        <v>84</v>
      </c>
      <c r="AY231" s="221" t="s">
        <v>197</v>
      </c>
    </row>
    <row r="232" spans="1:65" s="2" customFormat="1" ht="24.2" customHeight="1">
      <c r="A232" s="37"/>
      <c r="B232" s="38"/>
      <c r="C232" s="181" t="s">
        <v>362</v>
      </c>
      <c r="D232" s="181" t="s">
        <v>199</v>
      </c>
      <c r="E232" s="182" t="s">
        <v>1929</v>
      </c>
      <c r="F232" s="183" t="s">
        <v>1930</v>
      </c>
      <c r="G232" s="184" t="s">
        <v>202</v>
      </c>
      <c r="H232" s="185">
        <v>628</v>
      </c>
      <c r="I232" s="186"/>
      <c r="J232" s="187">
        <f>ROUND(I232*H232,2)</f>
        <v>0</v>
      </c>
      <c r="K232" s="183" t="s">
        <v>469</v>
      </c>
      <c r="L232" s="42"/>
      <c r="M232" s="188" t="s">
        <v>19</v>
      </c>
      <c r="N232" s="189" t="s">
        <v>48</v>
      </c>
      <c r="O232" s="67"/>
      <c r="P232" s="190">
        <f>O232*H232</f>
        <v>0</v>
      </c>
      <c r="Q232" s="190">
        <v>0</v>
      </c>
      <c r="R232" s="190">
        <f>Q232*H232</f>
        <v>0</v>
      </c>
      <c r="S232" s="190">
        <v>0</v>
      </c>
      <c r="T232" s="191">
        <f>S232*H232</f>
        <v>0</v>
      </c>
      <c r="U232" s="37"/>
      <c r="V232" s="37"/>
      <c r="W232" s="37"/>
      <c r="X232" s="37"/>
      <c r="Y232" s="37"/>
      <c r="Z232" s="37"/>
      <c r="AA232" s="37"/>
      <c r="AB232" s="37"/>
      <c r="AC232" s="37"/>
      <c r="AD232" s="37"/>
      <c r="AE232" s="37"/>
      <c r="AR232" s="192" t="s">
        <v>204</v>
      </c>
      <c r="AT232" s="192" t="s">
        <v>199</v>
      </c>
      <c r="AU232" s="192" t="s">
        <v>86</v>
      </c>
      <c r="AY232" s="20" t="s">
        <v>197</v>
      </c>
      <c r="BE232" s="193">
        <f>IF(N232="základní",J232,0)</f>
        <v>0</v>
      </c>
      <c r="BF232" s="193">
        <f>IF(N232="snížená",J232,0)</f>
        <v>0</v>
      </c>
      <c r="BG232" s="193">
        <f>IF(N232="zákl. přenesená",J232,0)</f>
        <v>0</v>
      </c>
      <c r="BH232" s="193">
        <f>IF(N232="sníž. přenesená",J232,0)</f>
        <v>0</v>
      </c>
      <c r="BI232" s="193">
        <f>IF(N232="nulová",J232,0)</f>
        <v>0</v>
      </c>
      <c r="BJ232" s="20" t="s">
        <v>84</v>
      </c>
      <c r="BK232" s="193">
        <f>ROUND(I232*H232,2)</f>
        <v>0</v>
      </c>
      <c r="BL232" s="20" t="s">
        <v>204</v>
      </c>
      <c r="BM232" s="192" t="s">
        <v>1931</v>
      </c>
    </row>
    <row r="233" spans="1:65" s="2" customFormat="1" ht="19.5">
      <c r="A233" s="37"/>
      <c r="B233" s="38"/>
      <c r="C233" s="39"/>
      <c r="D233" s="194" t="s">
        <v>206</v>
      </c>
      <c r="E233" s="39"/>
      <c r="F233" s="195" t="s">
        <v>1930</v>
      </c>
      <c r="G233" s="39"/>
      <c r="H233" s="39"/>
      <c r="I233" s="196"/>
      <c r="J233" s="39"/>
      <c r="K233" s="39"/>
      <c r="L233" s="42"/>
      <c r="M233" s="197"/>
      <c r="N233" s="198"/>
      <c r="O233" s="67"/>
      <c r="P233" s="67"/>
      <c r="Q233" s="67"/>
      <c r="R233" s="67"/>
      <c r="S233" s="67"/>
      <c r="T233" s="68"/>
      <c r="U233" s="37"/>
      <c r="V233" s="37"/>
      <c r="W233" s="37"/>
      <c r="X233" s="37"/>
      <c r="Y233" s="37"/>
      <c r="Z233" s="37"/>
      <c r="AA233" s="37"/>
      <c r="AB233" s="37"/>
      <c r="AC233" s="37"/>
      <c r="AD233" s="37"/>
      <c r="AE233" s="37"/>
      <c r="AT233" s="20" t="s">
        <v>206</v>
      </c>
      <c r="AU233" s="20" t="s">
        <v>86</v>
      </c>
    </row>
    <row r="234" spans="1:65" s="13" customFormat="1" ht="11.25">
      <c r="B234" s="201"/>
      <c r="C234" s="202"/>
      <c r="D234" s="194" t="s">
        <v>210</v>
      </c>
      <c r="E234" s="203" t="s">
        <v>19</v>
      </c>
      <c r="F234" s="204" t="s">
        <v>1932</v>
      </c>
      <c r="G234" s="202"/>
      <c r="H234" s="203" t="s">
        <v>19</v>
      </c>
      <c r="I234" s="205"/>
      <c r="J234" s="202"/>
      <c r="K234" s="202"/>
      <c r="L234" s="206"/>
      <c r="M234" s="207"/>
      <c r="N234" s="208"/>
      <c r="O234" s="208"/>
      <c r="P234" s="208"/>
      <c r="Q234" s="208"/>
      <c r="R234" s="208"/>
      <c r="S234" s="208"/>
      <c r="T234" s="209"/>
      <c r="AT234" s="210" t="s">
        <v>210</v>
      </c>
      <c r="AU234" s="210" t="s">
        <v>86</v>
      </c>
      <c r="AV234" s="13" t="s">
        <v>84</v>
      </c>
      <c r="AW234" s="13" t="s">
        <v>37</v>
      </c>
      <c r="AX234" s="13" t="s">
        <v>77</v>
      </c>
      <c r="AY234" s="210" t="s">
        <v>197</v>
      </c>
    </row>
    <row r="235" spans="1:65" s="13" customFormat="1" ht="11.25">
      <c r="B235" s="201"/>
      <c r="C235" s="202"/>
      <c r="D235" s="194" t="s">
        <v>210</v>
      </c>
      <c r="E235" s="203" t="s">
        <v>19</v>
      </c>
      <c r="F235" s="204" t="s">
        <v>1865</v>
      </c>
      <c r="G235" s="202"/>
      <c r="H235" s="203" t="s">
        <v>19</v>
      </c>
      <c r="I235" s="205"/>
      <c r="J235" s="202"/>
      <c r="K235" s="202"/>
      <c r="L235" s="206"/>
      <c r="M235" s="207"/>
      <c r="N235" s="208"/>
      <c r="O235" s="208"/>
      <c r="P235" s="208"/>
      <c r="Q235" s="208"/>
      <c r="R235" s="208"/>
      <c r="S235" s="208"/>
      <c r="T235" s="209"/>
      <c r="AT235" s="210" t="s">
        <v>210</v>
      </c>
      <c r="AU235" s="210" t="s">
        <v>86</v>
      </c>
      <c r="AV235" s="13" t="s">
        <v>84</v>
      </c>
      <c r="AW235" s="13" t="s">
        <v>37</v>
      </c>
      <c r="AX235" s="13" t="s">
        <v>77</v>
      </c>
      <c r="AY235" s="210" t="s">
        <v>197</v>
      </c>
    </row>
    <row r="236" spans="1:65" s="14" customFormat="1" ht="11.25">
      <c r="B236" s="211"/>
      <c r="C236" s="212"/>
      <c r="D236" s="194" t="s">
        <v>210</v>
      </c>
      <c r="E236" s="213" t="s">
        <v>19</v>
      </c>
      <c r="F236" s="214" t="s">
        <v>1913</v>
      </c>
      <c r="G236" s="212"/>
      <c r="H236" s="215">
        <v>628</v>
      </c>
      <c r="I236" s="216"/>
      <c r="J236" s="212"/>
      <c r="K236" s="212"/>
      <c r="L236" s="217"/>
      <c r="M236" s="218"/>
      <c r="N236" s="219"/>
      <c r="O236" s="219"/>
      <c r="P236" s="219"/>
      <c r="Q236" s="219"/>
      <c r="R236" s="219"/>
      <c r="S236" s="219"/>
      <c r="T236" s="220"/>
      <c r="AT236" s="221" t="s">
        <v>210</v>
      </c>
      <c r="AU236" s="221" t="s">
        <v>86</v>
      </c>
      <c r="AV236" s="14" t="s">
        <v>86</v>
      </c>
      <c r="AW236" s="14" t="s">
        <v>37</v>
      </c>
      <c r="AX236" s="14" t="s">
        <v>84</v>
      </c>
      <c r="AY236" s="221" t="s">
        <v>197</v>
      </c>
    </row>
    <row r="237" spans="1:65" s="2" customFormat="1" ht="21.75" customHeight="1">
      <c r="A237" s="37"/>
      <c r="B237" s="38"/>
      <c r="C237" s="181" t="s">
        <v>7</v>
      </c>
      <c r="D237" s="181" t="s">
        <v>199</v>
      </c>
      <c r="E237" s="182" t="s">
        <v>1435</v>
      </c>
      <c r="F237" s="183" t="s">
        <v>1436</v>
      </c>
      <c r="G237" s="184" t="s">
        <v>259</v>
      </c>
      <c r="H237" s="185">
        <v>33.223999999999997</v>
      </c>
      <c r="I237" s="186"/>
      <c r="J237" s="187">
        <f>ROUND(I237*H237,2)</f>
        <v>0</v>
      </c>
      <c r="K237" s="183" t="s">
        <v>203</v>
      </c>
      <c r="L237" s="42"/>
      <c r="M237" s="188" t="s">
        <v>19</v>
      </c>
      <c r="N237" s="189" t="s">
        <v>48</v>
      </c>
      <c r="O237" s="67"/>
      <c r="P237" s="190">
        <f>O237*H237</f>
        <v>0</v>
      </c>
      <c r="Q237" s="190">
        <v>0</v>
      </c>
      <c r="R237" s="190">
        <f>Q237*H237</f>
        <v>0</v>
      </c>
      <c r="S237" s="190">
        <v>0</v>
      </c>
      <c r="T237" s="191">
        <f>S237*H237</f>
        <v>0</v>
      </c>
      <c r="U237" s="37"/>
      <c r="V237" s="37"/>
      <c r="W237" s="37"/>
      <c r="X237" s="37"/>
      <c r="Y237" s="37"/>
      <c r="Z237" s="37"/>
      <c r="AA237" s="37"/>
      <c r="AB237" s="37"/>
      <c r="AC237" s="37"/>
      <c r="AD237" s="37"/>
      <c r="AE237" s="37"/>
      <c r="AR237" s="192" t="s">
        <v>204</v>
      </c>
      <c r="AT237" s="192" t="s">
        <v>199</v>
      </c>
      <c r="AU237" s="192" t="s">
        <v>86</v>
      </c>
      <c r="AY237" s="20" t="s">
        <v>197</v>
      </c>
      <c r="BE237" s="193">
        <f>IF(N237="základní",J237,0)</f>
        <v>0</v>
      </c>
      <c r="BF237" s="193">
        <f>IF(N237="snížená",J237,0)</f>
        <v>0</v>
      </c>
      <c r="BG237" s="193">
        <f>IF(N237="zákl. přenesená",J237,0)</f>
        <v>0</v>
      </c>
      <c r="BH237" s="193">
        <f>IF(N237="sníž. přenesená",J237,0)</f>
        <v>0</v>
      </c>
      <c r="BI237" s="193">
        <f>IF(N237="nulová",J237,0)</f>
        <v>0</v>
      </c>
      <c r="BJ237" s="20" t="s">
        <v>84</v>
      </c>
      <c r="BK237" s="193">
        <f>ROUND(I237*H237,2)</f>
        <v>0</v>
      </c>
      <c r="BL237" s="20" t="s">
        <v>204</v>
      </c>
      <c r="BM237" s="192" t="s">
        <v>1933</v>
      </c>
    </row>
    <row r="238" spans="1:65" s="2" customFormat="1" ht="11.25">
      <c r="A238" s="37"/>
      <c r="B238" s="38"/>
      <c r="C238" s="39"/>
      <c r="D238" s="194" t="s">
        <v>206</v>
      </c>
      <c r="E238" s="39"/>
      <c r="F238" s="195" t="s">
        <v>1438</v>
      </c>
      <c r="G238" s="39"/>
      <c r="H238" s="39"/>
      <c r="I238" s="196"/>
      <c r="J238" s="39"/>
      <c r="K238" s="39"/>
      <c r="L238" s="42"/>
      <c r="M238" s="197"/>
      <c r="N238" s="198"/>
      <c r="O238" s="67"/>
      <c r="P238" s="67"/>
      <c r="Q238" s="67"/>
      <c r="R238" s="67"/>
      <c r="S238" s="67"/>
      <c r="T238" s="68"/>
      <c r="U238" s="37"/>
      <c r="V238" s="37"/>
      <c r="W238" s="37"/>
      <c r="X238" s="37"/>
      <c r="Y238" s="37"/>
      <c r="Z238" s="37"/>
      <c r="AA238" s="37"/>
      <c r="AB238" s="37"/>
      <c r="AC238" s="37"/>
      <c r="AD238" s="37"/>
      <c r="AE238" s="37"/>
      <c r="AT238" s="20" t="s">
        <v>206</v>
      </c>
      <c r="AU238" s="20" t="s">
        <v>86</v>
      </c>
    </row>
    <row r="239" spans="1:65" s="2" customFormat="1" ht="11.25">
      <c r="A239" s="37"/>
      <c r="B239" s="38"/>
      <c r="C239" s="39"/>
      <c r="D239" s="199" t="s">
        <v>208</v>
      </c>
      <c r="E239" s="39"/>
      <c r="F239" s="200" t="s">
        <v>1439</v>
      </c>
      <c r="G239" s="39"/>
      <c r="H239" s="39"/>
      <c r="I239" s="196"/>
      <c r="J239" s="39"/>
      <c r="K239" s="39"/>
      <c r="L239" s="42"/>
      <c r="M239" s="197"/>
      <c r="N239" s="198"/>
      <c r="O239" s="67"/>
      <c r="P239" s="67"/>
      <c r="Q239" s="67"/>
      <c r="R239" s="67"/>
      <c r="S239" s="67"/>
      <c r="T239" s="68"/>
      <c r="U239" s="37"/>
      <c r="V239" s="37"/>
      <c r="W239" s="37"/>
      <c r="X239" s="37"/>
      <c r="Y239" s="37"/>
      <c r="Z239" s="37"/>
      <c r="AA239" s="37"/>
      <c r="AB239" s="37"/>
      <c r="AC239" s="37"/>
      <c r="AD239" s="37"/>
      <c r="AE239" s="37"/>
      <c r="AT239" s="20" t="s">
        <v>208</v>
      </c>
      <c r="AU239" s="20" t="s">
        <v>86</v>
      </c>
    </row>
    <row r="240" spans="1:65" s="13" customFormat="1" ht="11.25">
      <c r="B240" s="201"/>
      <c r="C240" s="202"/>
      <c r="D240" s="194" t="s">
        <v>210</v>
      </c>
      <c r="E240" s="203" t="s">
        <v>19</v>
      </c>
      <c r="F240" s="204" t="s">
        <v>1934</v>
      </c>
      <c r="G240" s="202"/>
      <c r="H240" s="203" t="s">
        <v>19</v>
      </c>
      <c r="I240" s="205"/>
      <c r="J240" s="202"/>
      <c r="K240" s="202"/>
      <c r="L240" s="206"/>
      <c r="M240" s="207"/>
      <c r="N240" s="208"/>
      <c r="O240" s="208"/>
      <c r="P240" s="208"/>
      <c r="Q240" s="208"/>
      <c r="R240" s="208"/>
      <c r="S240" s="208"/>
      <c r="T240" s="209"/>
      <c r="AT240" s="210" t="s">
        <v>210</v>
      </c>
      <c r="AU240" s="210" t="s">
        <v>86</v>
      </c>
      <c r="AV240" s="13" t="s">
        <v>84</v>
      </c>
      <c r="AW240" s="13" t="s">
        <v>37</v>
      </c>
      <c r="AX240" s="13" t="s">
        <v>77</v>
      </c>
      <c r="AY240" s="210" t="s">
        <v>197</v>
      </c>
    </row>
    <row r="241" spans="1:65" s="13" customFormat="1" ht="11.25">
      <c r="B241" s="201"/>
      <c r="C241" s="202"/>
      <c r="D241" s="194" t="s">
        <v>210</v>
      </c>
      <c r="E241" s="203" t="s">
        <v>19</v>
      </c>
      <c r="F241" s="204" t="s">
        <v>1935</v>
      </c>
      <c r="G241" s="202"/>
      <c r="H241" s="203" t="s">
        <v>19</v>
      </c>
      <c r="I241" s="205"/>
      <c r="J241" s="202"/>
      <c r="K241" s="202"/>
      <c r="L241" s="206"/>
      <c r="M241" s="207"/>
      <c r="N241" s="208"/>
      <c r="O241" s="208"/>
      <c r="P241" s="208"/>
      <c r="Q241" s="208"/>
      <c r="R241" s="208"/>
      <c r="S241" s="208"/>
      <c r="T241" s="209"/>
      <c r="AT241" s="210" t="s">
        <v>210</v>
      </c>
      <c r="AU241" s="210" t="s">
        <v>86</v>
      </c>
      <c r="AV241" s="13" t="s">
        <v>84</v>
      </c>
      <c r="AW241" s="13" t="s">
        <v>37</v>
      </c>
      <c r="AX241" s="13" t="s">
        <v>77</v>
      </c>
      <c r="AY241" s="210" t="s">
        <v>197</v>
      </c>
    </row>
    <row r="242" spans="1:65" s="14" customFormat="1" ht="11.25">
      <c r="B242" s="211"/>
      <c r="C242" s="212"/>
      <c r="D242" s="194" t="s">
        <v>210</v>
      </c>
      <c r="E242" s="213" t="s">
        <v>19</v>
      </c>
      <c r="F242" s="214" t="s">
        <v>1936</v>
      </c>
      <c r="G242" s="212"/>
      <c r="H242" s="215">
        <v>1.8240000000000001</v>
      </c>
      <c r="I242" s="216"/>
      <c r="J242" s="212"/>
      <c r="K242" s="212"/>
      <c r="L242" s="217"/>
      <c r="M242" s="218"/>
      <c r="N242" s="219"/>
      <c r="O242" s="219"/>
      <c r="P242" s="219"/>
      <c r="Q242" s="219"/>
      <c r="R242" s="219"/>
      <c r="S242" s="219"/>
      <c r="T242" s="220"/>
      <c r="AT242" s="221" t="s">
        <v>210</v>
      </c>
      <c r="AU242" s="221" t="s">
        <v>86</v>
      </c>
      <c r="AV242" s="14" t="s">
        <v>86</v>
      </c>
      <c r="AW242" s="14" t="s">
        <v>37</v>
      </c>
      <c r="AX242" s="14" t="s">
        <v>77</v>
      </c>
      <c r="AY242" s="221" t="s">
        <v>197</v>
      </c>
    </row>
    <row r="243" spans="1:65" s="13" customFormat="1" ht="11.25">
      <c r="B243" s="201"/>
      <c r="C243" s="202"/>
      <c r="D243" s="194" t="s">
        <v>210</v>
      </c>
      <c r="E243" s="203" t="s">
        <v>19</v>
      </c>
      <c r="F243" s="204" t="s">
        <v>1937</v>
      </c>
      <c r="G243" s="202"/>
      <c r="H243" s="203" t="s">
        <v>19</v>
      </c>
      <c r="I243" s="205"/>
      <c r="J243" s="202"/>
      <c r="K243" s="202"/>
      <c r="L243" s="206"/>
      <c r="M243" s="207"/>
      <c r="N243" s="208"/>
      <c r="O243" s="208"/>
      <c r="P243" s="208"/>
      <c r="Q243" s="208"/>
      <c r="R243" s="208"/>
      <c r="S243" s="208"/>
      <c r="T243" s="209"/>
      <c r="AT243" s="210" t="s">
        <v>210</v>
      </c>
      <c r="AU243" s="210" t="s">
        <v>86</v>
      </c>
      <c r="AV243" s="13" t="s">
        <v>84</v>
      </c>
      <c r="AW243" s="13" t="s">
        <v>37</v>
      </c>
      <c r="AX243" s="13" t="s">
        <v>77</v>
      </c>
      <c r="AY243" s="210" t="s">
        <v>197</v>
      </c>
    </row>
    <row r="244" spans="1:65" s="14" customFormat="1" ht="11.25">
      <c r="B244" s="211"/>
      <c r="C244" s="212"/>
      <c r="D244" s="194" t="s">
        <v>210</v>
      </c>
      <c r="E244" s="213" t="s">
        <v>19</v>
      </c>
      <c r="F244" s="214" t="s">
        <v>1938</v>
      </c>
      <c r="G244" s="212"/>
      <c r="H244" s="215">
        <v>31.4</v>
      </c>
      <c r="I244" s="216"/>
      <c r="J244" s="212"/>
      <c r="K244" s="212"/>
      <c r="L244" s="217"/>
      <c r="M244" s="218"/>
      <c r="N244" s="219"/>
      <c r="O244" s="219"/>
      <c r="P244" s="219"/>
      <c r="Q244" s="219"/>
      <c r="R244" s="219"/>
      <c r="S244" s="219"/>
      <c r="T244" s="220"/>
      <c r="AT244" s="221" t="s">
        <v>210</v>
      </c>
      <c r="AU244" s="221" t="s">
        <v>86</v>
      </c>
      <c r="AV244" s="14" t="s">
        <v>86</v>
      </c>
      <c r="AW244" s="14" t="s">
        <v>37</v>
      </c>
      <c r="AX244" s="14" t="s">
        <v>77</v>
      </c>
      <c r="AY244" s="221" t="s">
        <v>197</v>
      </c>
    </row>
    <row r="245" spans="1:65" s="15" customFormat="1" ht="11.25">
      <c r="B245" s="223"/>
      <c r="C245" s="224"/>
      <c r="D245" s="194" t="s">
        <v>210</v>
      </c>
      <c r="E245" s="225" t="s">
        <v>19</v>
      </c>
      <c r="F245" s="226" t="s">
        <v>295</v>
      </c>
      <c r="G245" s="224"/>
      <c r="H245" s="227">
        <v>33.223999999999997</v>
      </c>
      <c r="I245" s="228"/>
      <c r="J245" s="224"/>
      <c r="K245" s="224"/>
      <c r="L245" s="229"/>
      <c r="M245" s="230"/>
      <c r="N245" s="231"/>
      <c r="O245" s="231"/>
      <c r="P245" s="231"/>
      <c r="Q245" s="231"/>
      <c r="R245" s="231"/>
      <c r="S245" s="231"/>
      <c r="T245" s="232"/>
      <c r="AT245" s="233" t="s">
        <v>210</v>
      </c>
      <c r="AU245" s="233" t="s">
        <v>86</v>
      </c>
      <c r="AV245" s="15" t="s">
        <v>204</v>
      </c>
      <c r="AW245" s="15" t="s">
        <v>37</v>
      </c>
      <c r="AX245" s="15" t="s">
        <v>84</v>
      </c>
      <c r="AY245" s="233" t="s">
        <v>197</v>
      </c>
    </row>
    <row r="246" spans="1:65" s="2" customFormat="1" ht="24.2" customHeight="1">
      <c r="A246" s="37"/>
      <c r="B246" s="38"/>
      <c r="C246" s="181" t="s">
        <v>373</v>
      </c>
      <c r="D246" s="181" t="s">
        <v>199</v>
      </c>
      <c r="E246" s="182" t="s">
        <v>1440</v>
      </c>
      <c r="F246" s="183" t="s">
        <v>1441</v>
      </c>
      <c r="G246" s="184" t="s">
        <v>259</v>
      </c>
      <c r="H246" s="185">
        <v>132.89599999999999</v>
      </c>
      <c r="I246" s="186"/>
      <c r="J246" s="187">
        <f>ROUND(I246*H246,2)</f>
        <v>0</v>
      </c>
      <c r="K246" s="183" t="s">
        <v>203</v>
      </c>
      <c r="L246" s="42"/>
      <c r="M246" s="188" t="s">
        <v>19</v>
      </c>
      <c r="N246" s="189" t="s">
        <v>48</v>
      </c>
      <c r="O246" s="67"/>
      <c r="P246" s="190">
        <f>O246*H246</f>
        <v>0</v>
      </c>
      <c r="Q246" s="190">
        <v>0</v>
      </c>
      <c r="R246" s="190">
        <f>Q246*H246</f>
        <v>0</v>
      </c>
      <c r="S246" s="190">
        <v>0</v>
      </c>
      <c r="T246" s="191">
        <f>S246*H246</f>
        <v>0</v>
      </c>
      <c r="U246" s="37"/>
      <c r="V246" s="37"/>
      <c r="W246" s="37"/>
      <c r="X246" s="37"/>
      <c r="Y246" s="37"/>
      <c r="Z246" s="37"/>
      <c r="AA246" s="37"/>
      <c r="AB246" s="37"/>
      <c r="AC246" s="37"/>
      <c r="AD246" s="37"/>
      <c r="AE246" s="37"/>
      <c r="AR246" s="192" t="s">
        <v>204</v>
      </c>
      <c r="AT246" s="192" t="s">
        <v>199</v>
      </c>
      <c r="AU246" s="192" t="s">
        <v>86</v>
      </c>
      <c r="AY246" s="20" t="s">
        <v>197</v>
      </c>
      <c r="BE246" s="193">
        <f>IF(N246="základní",J246,0)</f>
        <v>0</v>
      </c>
      <c r="BF246" s="193">
        <f>IF(N246="snížená",J246,0)</f>
        <v>0</v>
      </c>
      <c r="BG246" s="193">
        <f>IF(N246="zákl. přenesená",J246,0)</f>
        <v>0</v>
      </c>
      <c r="BH246" s="193">
        <f>IF(N246="sníž. přenesená",J246,0)</f>
        <v>0</v>
      </c>
      <c r="BI246" s="193">
        <f>IF(N246="nulová",J246,0)</f>
        <v>0</v>
      </c>
      <c r="BJ246" s="20" t="s">
        <v>84</v>
      </c>
      <c r="BK246" s="193">
        <f>ROUND(I246*H246,2)</f>
        <v>0</v>
      </c>
      <c r="BL246" s="20" t="s">
        <v>204</v>
      </c>
      <c r="BM246" s="192" t="s">
        <v>1939</v>
      </c>
    </row>
    <row r="247" spans="1:65" s="2" customFormat="1" ht="19.5">
      <c r="A247" s="37"/>
      <c r="B247" s="38"/>
      <c r="C247" s="39"/>
      <c r="D247" s="194" t="s">
        <v>206</v>
      </c>
      <c r="E247" s="39"/>
      <c r="F247" s="195" t="s">
        <v>1443</v>
      </c>
      <c r="G247" s="39"/>
      <c r="H247" s="39"/>
      <c r="I247" s="196"/>
      <c r="J247" s="39"/>
      <c r="K247" s="39"/>
      <c r="L247" s="42"/>
      <c r="M247" s="197"/>
      <c r="N247" s="198"/>
      <c r="O247" s="67"/>
      <c r="P247" s="67"/>
      <c r="Q247" s="67"/>
      <c r="R247" s="67"/>
      <c r="S247" s="67"/>
      <c r="T247" s="68"/>
      <c r="U247" s="37"/>
      <c r="V247" s="37"/>
      <c r="W247" s="37"/>
      <c r="X247" s="37"/>
      <c r="Y247" s="37"/>
      <c r="Z247" s="37"/>
      <c r="AA247" s="37"/>
      <c r="AB247" s="37"/>
      <c r="AC247" s="37"/>
      <c r="AD247" s="37"/>
      <c r="AE247" s="37"/>
      <c r="AT247" s="20" t="s">
        <v>206</v>
      </c>
      <c r="AU247" s="20" t="s">
        <v>86</v>
      </c>
    </row>
    <row r="248" spans="1:65" s="2" customFormat="1" ht="11.25">
      <c r="A248" s="37"/>
      <c r="B248" s="38"/>
      <c r="C248" s="39"/>
      <c r="D248" s="199" t="s">
        <v>208</v>
      </c>
      <c r="E248" s="39"/>
      <c r="F248" s="200" t="s">
        <v>1444</v>
      </c>
      <c r="G248" s="39"/>
      <c r="H248" s="39"/>
      <c r="I248" s="196"/>
      <c r="J248" s="39"/>
      <c r="K248" s="39"/>
      <c r="L248" s="42"/>
      <c r="M248" s="197"/>
      <c r="N248" s="198"/>
      <c r="O248" s="67"/>
      <c r="P248" s="67"/>
      <c r="Q248" s="67"/>
      <c r="R248" s="67"/>
      <c r="S248" s="67"/>
      <c r="T248" s="68"/>
      <c r="U248" s="37"/>
      <c r="V248" s="37"/>
      <c r="W248" s="37"/>
      <c r="X248" s="37"/>
      <c r="Y248" s="37"/>
      <c r="Z248" s="37"/>
      <c r="AA248" s="37"/>
      <c r="AB248" s="37"/>
      <c r="AC248" s="37"/>
      <c r="AD248" s="37"/>
      <c r="AE248" s="37"/>
      <c r="AT248" s="20" t="s">
        <v>208</v>
      </c>
      <c r="AU248" s="20" t="s">
        <v>86</v>
      </c>
    </row>
    <row r="249" spans="1:65" s="13" customFormat="1" ht="11.25">
      <c r="B249" s="201"/>
      <c r="C249" s="202"/>
      <c r="D249" s="194" t="s">
        <v>210</v>
      </c>
      <c r="E249" s="203" t="s">
        <v>19</v>
      </c>
      <c r="F249" s="204" t="s">
        <v>1445</v>
      </c>
      <c r="G249" s="202"/>
      <c r="H249" s="203" t="s">
        <v>19</v>
      </c>
      <c r="I249" s="205"/>
      <c r="J249" s="202"/>
      <c r="K249" s="202"/>
      <c r="L249" s="206"/>
      <c r="M249" s="207"/>
      <c r="N249" s="208"/>
      <c r="O249" s="208"/>
      <c r="P249" s="208"/>
      <c r="Q249" s="208"/>
      <c r="R249" s="208"/>
      <c r="S249" s="208"/>
      <c r="T249" s="209"/>
      <c r="AT249" s="210" t="s">
        <v>210</v>
      </c>
      <c r="AU249" s="210" t="s">
        <v>86</v>
      </c>
      <c r="AV249" s="13" t="s">
        <v>84</v>
      </c>
      <c r="AW249" s="13" t="s">
        <v>37</v>
      </c>
      <c r="AX249" s="13" t="s">
        <v>77</v>
      </c>
      <c r="AY249" s="210" t="s">
        <v>197</v>
      </c>
    </row>
    <row r="250" spans="1:65" s="13" customFormat="1" ht="11.25">
      <c r="B250" s="201"/>
      <c r="C250" s="202"/>
      <c r="D250" s="194" t="s">
        <v>210</v>
      </c>
      <c r="E250" s="203" t="s">
        <v>19</v>
      </c>
      <c r="F250" s="204" t="s">
        <v>918</v>
      </c>
      <c r="G250" s="202"/>
      <c r="H250" s="203" t="s">
        <v>19</v>
      </c>
      <c r="I250" s="205"/>
      <c r="J250" s="202"/>
      <c r="K250" s="202"/>
      <c r="L250" s="206"/>
      <c r="M250" s="207"/>
      <c r="N250" s="208"/>
      <c r="O250" s="208"/>
      <c r="P250" s="208"/>
      <c r="Q250" s="208"/>
      <c r="R250" s="208"/>
      <c r="S250" s="208"/>
      <c r="T250" s="209"/>
      <c r="AT250" s="210" t="s">
        <v>210</v>
      </c>
      <c r="AU250" s="210" t="s">
        <v>86</v>
      </c>
      <c r="AV250" s="13" t="s">
        <v>84</v>
      </c>
      <c r="AW250" s="13" t="s">
        <v>37</v>
      </c>
      <c r="AX250" s="13" t="s">
        <v>77</v>
      </c>
      <c r="AY250" s="210" t="s">
        <v>197</v>
      </c>
    </row>
    <row r="251" spans="1:65" s="14" customFormat="1" ht="11.25">
      <c r="B251" s="211"/>
      <c r="C251" s="212"/>
      <c r="D251" s="194" t="s">
        <v>210</v>
      </c>
      <c r="E251" s="213" t="s">
        <v>19</v>
      </c>
      <c r="F251" s="214" t="s">
        <v>1940</v>
      </c>
      <c r="G251" s="212"/>
      <c r="H251" s="215">
        <v>132.89599999999999</v>
      </c>
      <c r="I251" s="216"/>
      <c r="J251" s="212"/>
      <c r="K251" s="212"/>
      <c r="L251" s="217"/>
      <c r="M251" s="218"/>
      <c r="N251" s="219"/>
      <c r="O251" s="219"/>
      <c r="P251" s="219"/>
      <c r="Q251" s="219"/>
      <c r="R251" s="219"/>
      <c r="S251" s="219"/>
      <c r="T251" s="220"/>
      <c r="AT251" s="221" t="s">
        <v>210</v>
      </c>
      <c r="AU251" s="221" t="s">
        <v>86</v>
      </c>
      <c r="AV251" s="14" t="s">
        <v>86</v>
      </c>
      <c r="AW251" s="14" t="s">
        <v>37</v>
      </c>
      <c r="AX251" s="14" t="s">
        <v>84</v>
      </c>
      <c r="AY251" s="221" t="s">
        <v>197</v>
      </c>
    </row>
    <row r="252" spans="1:65" s="2" customFormat="1" ht="21.75" customHeight="1">
      <c r="A252" s="37"/>
      <c r="B252" s="38"/>
      <c r="C252" s="181" t="s">
        <v>678</v>
      </c>
      <c r="D252" s="181" t="s">
        <v>199</v>
      </c>
      <c r="E252" s="182" t="s">
        <v>882</v>
      </c>
      <c r="F252" s="183" t="s">
        <v>883</v>
      </c>
      <c r="G252" s="184" t="s">
        <v>884</v>
      </c>
      <c r="H252" s="185">
        <v>2</v>
      </c>
      <c r="I252" s="186"/>
      <c r="J252" s="187">
        <f>ROUND(I252*H252,2)</f>
        <v>0</v>
      </c>
      <c r="K252" s="183" t="s">
        <v>469</v>
      </c>
      <c r="L252" s="42"/>
      <c r="M252" s="188" t="s">
        <v>19</v>
      </c>
      <c r="N252" s="189" t="s">
        <v>48</v>
      </c>
      <c r="O252" s="67"/>
      <c r="P252" s="190">
        <f>O252*H252</f>
        <v>0</v>
      </c>
      <c r="Q252" s="190">
        <v>0</v>
      </c>
      <c r="R252" s="190">
        <f>Q252*H252</f>
        <v>0</v>
      </c>
      <c r="S252" s="190">
        <v>0</v>
      </c>
      <c r="T252" s="191">
        <f>S252*H252</f>
        <v>0</v>
      </c>
      <c r="U252" s="37"/>
      <c r="V252" s="37"/>
      <c r="W252" s="37"/>
      <c r="X252" s="37"/>
      <c r="Y252" s="37"/>
      <c r="Z252" s="37"/>
      <c r="AA252" s="37"/>
      <c r="AB252" s="37"/>
      <c r="AC252" s="37"/>
      <c r="AD252" s="37"/>
      <c r="AE252" s="37"/>
      <c r="AR252" s="192" t="s">
        <v>204</v>
      </c>
      <c r="AT252" s="192" t="s">
        <v>199</v>
      </c>
      <c r="AU252" s="192" t="s">
        <v>86</v>
      </c>
      <c r="AY252" s="20" t="s">
        <v>197</v>
      </c>
      <c r="BE252" s="193">
        <f>IF(N252="základní",J252,0)</f>
        <v>0</v>
      </c>
      <c r="BF252" s="193">
        <f>IF(N252="snížená",J252,0)</f>
        <v>0</v>
      </c>
      <c r="BG252" s="193">
        <f>IF(N252="zákl. přenesená",J252,0)</f>
        <v>0</v>
      </c>
      <c r="BH252" s="193">
        <f>IF(N252="sníž. přenesená",J252,0)</f>
        <v>0</v>
      </c>
      <c r="BI252" s="193">
        <f>IF(N252="nulová",J252,0)</f>
        <v>0</v>
      </c>
      <c r="BJ252" s="20" t="s">
        <v>84</v>
      </c>
      <c r="BK252" s="193">
        <f>ROUND(I252*H252,2)</f>
        <v>0</v>
      </c>
      <c r="BL252" s="20" t="s">
        <v>204</v>
      </c>
      <c r="BM252" s="192" t="s">
        <v>1941</v>
      </c>
    </row>
    <row r="253" spans="1:65" s="2" customFormat="1" ht="11.25">
      <c r="A253" s="37"/>
      <c r="B253" s="38"/>
      <c r="C253" s="39"/>
      <c r="D253" s="194" t="s">
        <v>206</v>
      </c>
      <c r="E253" s="39"/>
      <c r="F253" s="195" t="s">
        <v>883</v>
      </c>
      <c r="G253" s="39"/>
      <c r="H253" s="39"/>
      <c r="I253" s="196"/>
      <c r="J253" s="39"/>
      <c r="K253" s="39"/>
      <c r="L253" s="42"/>
      <c r="M253" s="197"/>
      <c r="N253" s="198"/>
      <c r="O253" s="67"/>
      <c r="P253" s="67"/>
      <c r="Q253" s="67"/>
      <c r="R253" s="67"/>
      <c r="S253" s="67"/>
      <c r="T253" s="68"/>
      <c r="U253" s="37"/>
      <c r="V253" s="37"/>
      <c r="W253" s="37"/>
      <c r="X253" s="37"/>
      <c r="Y253" s="37"/>
      <c r="Z253" s="37"/>
      <c r="AA253" s="37"/>
      <c r="AB253" s="37"/>
      <c r="AC253" s="37"/>
      <c r="AD253" s="37"/>
      <c r="AE253" s="37"/>
      <c r="AT253" s="20" t="s">
        <v>206</v>
      </c>
      <c r="AU253" s="20" t="s">
        <v>86</v>
      </c>
    </row>
    <row r="254" spans="1:65" s="13" customFormat="1" ht="33.75">
      <c r="B254" s="201"/>
      <c r="C254" s="202"/>
      <c r="D254" s="194" t="s">
        <v>210</v>
      </c>
      <c r="E254" s="203" t="s">
        <v>19</v>
      </c>
      <c r="F254" s="204" t="s">
        <v>1942</v>
      </c>
      <c r="G254" s="202"/>
      <c r="H254" s="203" t="s">
        <v>19</v>
      </c>
      <c r="I254" s="205"/>
      <c r="J254" s="202"/>
      <c r="K254" s="202"/>
      <c r="L254" s="206"/>
      <c r="M254" s="207"/>
      <c r="N254" s="208"/>
      <c r="O254" s="208"/>
      <c r="P254" s="208"/>
      <c r="Q254" s="208"/>
      <c r="R254" s="208"/>
      <c r="S254" s="208"/>
      <c r="T254" s="209"/>
      <c r="AT254" s="210" t="s">
        <v>210</v>
      </c>
      <c r="AU254" s="210" t="s">
        <v>86</v>
      </c>
      <c r="AV254" s="13" t="s">
        <v>84</v>
      </c>
      <c r="AW254" s="13" t="s">
        <v>37</v>
      </c>
      <c r="AX254" s="13" t="s">
        <v>77</v>
      </c>
      <c r="AY254" s="210" t="s">
        <v>197</v>
      </c>
    </row>
    <row r="255" spans="1:65" s="13" customFormat="1" ht="22.5">
      <c r="B255" s="201"/>
      <c r="C255" s="202"/>
      <c r="D255" s="194" t="s">
        <v>210</v>
      </c>
      <c r="E255" s="203" t="s">
        <v>19</v>
      </c>
      <c r="F255" s="204" t="s">
        <v>1864</v>
      </c>
      <c r="G255" s="202"/>
      <c r="H255" s="203" t="s">
        <v>19</v>
      </c>
      <c r="I255" s="205"/>
      <c r="J255" s="202"/>
      <c r="K255" s="202"/>
      <c r="L255" s="206"/>
      <c r="M255" s="207"/>
      <c r="N255" s="208"/>
      <c r="O255" s="208"/>
      <c r="P255" s="208"/>
      <c r="Q255" s="208"/>
      <c r="R255" s="208"/>
      <c r="S255" s="208"/>
      <c r="T255" s="209"/>
      <c r="AT255" s="210" t="s">
        <v>210</v>
      </c>
      <c r="AU255" s="210" t="s">
        <v>86</v>
      </c>
      <c r="AV255" s="13" t="s">
        <v>84</v>
      </c>
      <c r="AW255" s="13" t="s">
        <v>37</v>
      </c>
      <c r="AX255" s="13" t="s">
        <v>77</v>
      </c>
      <c r="AY255" s="210" t="s">
        <v>197</v>
      </c>
    </row>
    <row r="256" spans="1:65" s="13" customFormat="1" ht="22.5">
      <c r="B256" s="201"/>
      <c r="C256" s="202"/>
      <c r="D256" s="194" t="s">
        <v>210</v>
      </c>
      <c r="E256" s="203" t="s">
        <v>19</v>
      </c>
      <c r="F256" s="204" t="s">
        <v>1943</v>
      </c>
      <c r="G256" s="202"/>
      <c r="H256" s="203" t="s">
        <v>19</v>
      </c>
      <c r="I256" s="205"/>
      <c r="J256" s="202"/>
      <c r="K256" s="202"/>
      <c r="L256" s="206"/>
      <c r="M256" s="207"/>
      <c r="N256" s="208"/>
      <c r="O256" s="208"/>
      <c r="P256" s="208"/>
      <c r="Q256" s="208"/>
      <c r="R256" s="208"/>
      <c r="S256" s="208"/>
      <c r="T256" s="209"/>
      <c r="AT256" s="210" t="s">
        <v>210</v>
      </c>
      <c r="AU256" s="210" t="s">
        <v>86</v>
      </c>
      <c r="AV256" s="13" t="s">
        <v>84</v>
      </c>
      <c r="AW256" s="13" t="s">
        <v>37</v>
      </c>
      <c r="AX256" s="13" t="s">
        <v>77</v>
      </c>
      <c r="AY256" s="210" t="s">
        <v>197</v>
      </c>
    </row>
    <row r="257" spans="1:65" s="14" customFormat="1" ht="11.25">
      <c r="B257" s="211"/>
      <c r="C257" s="212"/>
      <c r="D257" s="194" t="s">
        <v>210</v>
      </c>
      <c r="E257" s="213" t="s">
        <v>19</v>
      </c>
      <c r="F257" s="214" t="s">
        <v>86</v>
      </c>
      <c r="G257" s="212"/>
      <c r="H257" s="215">
        <v>2</v>
      </c>
      <c r="I257" s="216"/>
      <c r="J257" s="212"/>
      <c r="K257" s="212"/>
      <c r="L257" s="217"/>
      <c r="M257" s="218"/>
      <c r="N257" s="219"/>
      <c r="O257" s="219"/>
      <c r="P257" s="219"/>
      <c r="Q257" s="219"/>
      <c r="R257" s="219"/>
      <c r="S257" s="219"/>
      <c r="T257" s="220"/>
      <c r="AT257" s="221" t="s">
        <v>210</v>
      </c>
      <c r="AU257" s="221" t="s">
        <v>86</v>
      </c>
      <c r="AV257" s="14" t="s">
        <v>86</v>
      </c>
      <c r="AW257" s="14" t="s">
        <v>37</v>
      </c>
      <c r="AX257" s="14" t="s">
        <v>84</v>
      </c>
      <c r="AY257" s="221" t="s">
        <v>197</v>
      </c>
    </row>
    <row r="258" spans="1:65" s="2" customFormat="1" ht="24.2" customHeight="1">
      <c r="A258" s="37"/>
      <c r="B258" s="38"/>
      <c r="C258" s="181" t="s">
        <v>679</v>
      </c>
      <c r="D258" s="181" t="s">
        <v>199</v>
      </c>
      <c r="E258" s="182" t="s">
        <v>887</v>
      </c>
      <c r="F258" s="183" t="s">
        <v>888</v>
      </c>
      <c r="G258" s="184" t="s">
        <v>323</v>
      </c>
      <c r="H258" s="185">
        <v>3.1150000000000002</v>
      </c>
      <c r="I258" s="186"/>
      <c r="J258" s="187">
        <f>ROUND(I258*H258,2)</f>
        <v>0</v>
      </c>
      <c r="K258" s="183" t="s">
        <v>469</v>
      </c>
      <c r="L258" s="42"/>
      <c r="M258" s="188" t="s">
        <v>19</v>
      </c>
      <c r="N258" s="189" t="s">
        <v>48</v>
      </c>
      <c r="O258" s="67"/>
      <c r="P258" s="190">
        <f>O258*H258</f>
        <v>0</v>
      </c>
      <c r="Q258" s="190">
        <v>0</v>
      </c>
      <c r="R258" s="190">
        <f>Q258*H258</f>
        <v>0</v>
      </c>
      <c r="S258" s="190">
        <v>0</v>
      </c>
      <c r="T258" s="191">
        <f>S258*H258</f>
        <v>0</v>
      </c>
      <c r="U258" s="37"/>
      <c r="V258" s="37"/>
      <c r="W258" s="37"/>
      <c r="X258" s="37"/>
      <c r="Y258" s="37"/>
      <c r="Z258" s="37"/>
      <c r="AA258" s="37"/>
      <c r="AB258" s="37"/>
      <c r="AC258" s="37"/>
      <c r="AD258" s="37"/>
      <c r="AE258" s="37"/>
      <c r="AR258" s="192" t="s">
        <v>204</v>
      </c>
      <c r="AT258" s="192" t="s">
        <v>199</v>
      </c>
      <c r="AU258" s="192" t="s">
        <v>86</v>
      </c>
      <c r="AY258" s="20" t="s">
        <v>197</v>
      </c>
      <c r="BE258" s="193">
        <f>IF(N258="základní",J258,0)</f>
        <v>0</v>
      </c>
      <c r="BF258" s="193">
        <f>IF(N258="snížená",J258,0)</f>
        <v>0</v>
      </c>
      <c r="BG258" s="193">
        <f>IF(N258="zákl. přenesená",J258,0)</f>
        <v>0</v>
      </c>
      <c r="BH258" s="193">
        <f>IF(N258="sníž. přenesená",J258,0)</f>
        <v>0</v>
      </c>
      <c r="BI258" s="193">
        <f>IF(N258="nulová",J258,0)</f>
        <v>0</v>
      </c>
      <c r="BJ258" s="20" t="s">
        <v>84</v>
      </c>
      <c r="BK258" s="193">
        <f>ROUND(I258*H258,2)</f>
        <v>0</v>
      </c>
      <c r="BL258" s="20" t="s">
        <v>204</v>
      </c>
      <c r="BM258" s="192" t="s">
        <v>1944</v>
      </c>
    </row>
    <row r="259" spans="1:65" s="2" customFormat="1" ht="19.5">
      <c r="A259" s="37"/>
      <c r="B259" s="38"/>
      <c r="C259" s="39"/>
      <c r="D259" s="194" t="s">
        <v>206</v>
      </c>
      <c r="E259" s="39"/>
      <c r="F259" s="195" t="s">
        <v>888</v>
      </c>
      <c r="G259" s="39"/>
      <c r="H259" s="39"/>
      <c r="I259" s="196"/>
      <c r="J259" s="39"/>
      <c r="K259" s="39"/>
      <c r="L259" s="42"/>
      <c r="M259" s="197"/>
      <c r="N259" s="198"/>
      <c r="O259" s="67"/>
      <c r="P259" s="67"/>
      <c r="Q259" s="67"/>
      <c r="R259" s="67"/>
      <c r="S259" s="67"/>
      <c r="T259" s="68"/>
      <c r="U259" s="37"/>
      <c r="V259" s="37"/>
      <c r="W259" s="37"/>
      <c r="X259" s="37"/>
      <c r="Y259" s="37"/>
      <c r="Z259" s="37"/>
      <c r="AA259" s="37"/>
      <c r="AB259" s="37"/>
      <c r="AC259" s="37"/>
      <c r="AD259" s="37"/>
      <c r="AE259" s="37"/>
      <c r="AT259" s="20" t="s">
        <v>206</v>
      </c>
      <c r="AU259" s="20" t="s">
        <v>86</v>
      </c>
    </row>
    <row r="260" spans="1:65" s="13" customFormat="1" ht="33.75">
      <c r="B260" s="201"/>
      <c r="C260" s="202"/>
      <c r="D260" s="194" t="s">
        <v>210</v>
      </c>
      <c r="E260" s="203" t="s">
        <v>19</v>
      </c>
      <c r="F260" s="204" t="s">
        <v>1945</v>
      </c>
      <c r="G260" s="202"/>
      <c r="H260" s="203" t="s">
        <v>19</v>
      </c>
      <c r="I260" s="205"/>
      <c r="J260" s="202"/>
      <c r="K260" s="202"/>
      <c r="L260" s="206"/>
      <c r="M260" s="207"/>
      <c r="N260" s="208"/>
      <c r="O260" s="208"/>
      <c r="P260" s="208"/>
      <c r="Q260" s="208"/>
      <c r="R260" s="208"/>
      <c r="S260" s="208"/>
      <c r="T260" s="209"/>
      <c r="AT260" s="210" t="s">
        <v>210</v>
      </c>
      <c r="AU260" s="210" t="s">
        <v>86</v>
      </c>
      <c r="AV260" s="13" t="s">
        <v>84</v>
      </c>
      <c r="AW260" s="13" t="s">
        <v>37</v>
      </c>
      <c r="AX260" s="13" t="s">
        <v>77</v>
      </c>
      <c r="AY260" s="210" t="s">
        <v>197</v>
      </c>
    </row>
    <row r="261" spans="1:65" s="13" customFormat="1" ht="11.25">
      <c r="B261" s="201"/>
      <c r="C261" s="202"/>
      <c r="D261" s="194" t="s">
        <v>210</v>
      </c>
      <c r="E261" s="203" t="s">
        <v>19</v>
      </c>
      <c r="F261" s="204" t="s">
        <v>1946</v>
      </c>
      <c r="G261" s="202"/>
      <c r="H261" s="203" t="s">
        <v>19</v>
      </c>
      <c r="I261" s="205"/>
      <c r="J261" s="202"/>
      <c r="K261" s="202"/>
      <c r="L261" s="206"/>
      <c r="M261" s="207"/>
      <c r="N261" s="208"/>
      <c r="O261" s="208"/>
      <c r="P261" s="208"/>
      <c r="Q261" s="208"/>
      <c r="R261" s="208"/>
      <c r="S261" s="208"/>
      <c r="T261" s="209"/>
      <c r="AT261" s="210" t="s">
        <v>210</v>
      </c>
      <c r="AU261" s="210" t="s">
        <v>86</v>
      </c>
      <c r="AV261" s="13" t="s">
        <v>84</v>
      </c>
      <c r="AW261" s="13" t="s">
        <v>37</v>
      </c>
      <c r="AX261" s="13" t="s">
        <v>77</v>
      </c>
      <c r="AY261" s="210" t="s">
        <v>197</v>
      </c>
    </row>
    <row r="262" spans="1:65" s="13" customFormat="1" ht="22.5">
      <c r="B262" s="201"/>
      <c r="C262" s="202"/>
      <c r="D262" s="194" t="s">
        <v>210</v>
      </c>
      <c r="E262" s="203" t="s">
        <v>19</v>
      </c>
      <c r="F262" s="204" t="s">
        <v>1947</v>
      </c>
      <c r="G262" s="202"/>
      <c r="H262" s="203" t="s">
        <v>19</v>
      </c>
      <c r="I262" s="205"/>
      <c r="J262" s="202"/>
      <c r="K262" s="202"/>
      <c r="L262" s="206"/>
      <c r="M262" s="207"/>
      <c r="N262" s="208"/>
      <c r="O262" s="208"/>
      <c r="P262" s="208"/>
      <c r="Q262" s="208"/>
      <c r="R262" s="208"/>
      <c r="S262" s="208"/>
      <c r="T262" s="209"/>
      <c r="AT262" s="210" t="s">
        <v>210</v>
      </c>
      <c r="AU262" s="210" t="s">
        <v>86</v>
      </c>
      <c r="AV262" s="13" t="s">
        <v>84</v>
      </c>
      <c r="AW262" s="13" t="s">
        <v>37</v>
      </c>
      <c r="AX262" s="13" t="s">
        <v>77</v>
      </c>
      <c r="AY262" s="210" t="s">
        <v>197</v>
      </c>
    </row>
    <row r="263" spans="1:65" s="13" customFormat="1" ht="11.25">
      <c r="B263" s="201"/>
      <c r="C263" s="202"/>
      <c r="D263" s="194" t="s">
        <v>210</v>
      </c>
      <c r="E263" s="203" t="s">
        <v>19</v>
      </c>
      <c r="F263" s="204" t="s">
        <v>1948</v>
      </c>
      <c r="G263" s="202"/>
      <c r="H263" s="203" t="s">
        <v>19</v>
      </c>
      <c r="I263" s="205"/>
      <c r="J263" s="202"/>
      <c r="K263" s="202"/>
      <c r="L263" s="206"/>
      <c r="M263" s="207"/>
      <c r="N263" s="208"/>
      <c r="O263" s="208"/>
      <c r="P263" s="208"/>
      <c r="Q263" s="208"/>
      <c r="R263" s="208"/>
      <c r="S263" s="208"/>
      <c r="T263" s="209"/>
      <c r="AT263" s="210" t="s">
        <v>210</v>
      </c>
      <c r="AU263" s="210" t="s">
        <v>86</v>
      </c>
      <c r="AV263" s="13" t="s">
        <v>84</v>
      </c>
      <c r="AW263" s="13" t="s">
        <v>37</v>
      </c>
      <c r="AX263" s="13" t="s">
        <v>77</v>
      </c>
      <c r="AY263" s="210" t="s">
        <v>197</v>
      </c>
    </row>
    <row r="264" spans="1:65" s="14" customFormat="1" ht="11.25">
      <c r="B264" s="211"/>
      <c r="C264" s="212"/>
      <c r="D264" s="194" t="s">
        <v>210</v>
      </c>
      <c r="E264" s="213" t="s">
        <v>19</v>
      </c>
      <c r="F264" s="214" t="s">
        <v>2006</v>
      </c>
      <c r="G264" s="212"/>
      <c r="H264" s="215">
        <v>0.2</v>
      </c>
      <c r="I264" s="216"/>
      <c r="J264" s="212"/>
      <c r="K264" s="212"/>
      <c r="L264" s="217"/>
      <c r="M264" s="218"/>
      <c r="N264" s="219"/>
      <c r="O264" s="219"/>
      <c r="P264" s="219"/>
      <c r="Q264" s="219"/>
      <c r="R264" s="219"/>
      <c r="S264" s="219"/>
      <c r="T264" s="220"/>
      <c r="AT264" s="221" t="s">
        <v>210</v>
      </c>
      <c r="AU264" s="221" t="s">
        <v>86</v>
      </c>
      <c r="AV264" s="14" t="s">
        <v>86</v>
      </c>
      <c r="AW264" s="14" t="s">
        <v>37</v>
      </c>
      <c r="AX264" s="14" t="s">
        <v>77</v>
      </c>
      <c r="AY264" s="221" t="s">
        <v>197</v>
      </c>
    </row>
    <row r="265" spans="1:65" s="16" customFormat="1" ht="11.25">
      <c r="B265" s="251"/>
      <c r="C265" s="252"/>
      <c r="D265" s="194" t="s">
        <v>210</v>
      </c>
      <c r="E265" s="253" t="s">
        <v>19</v>
      </c>
      <c r="F265" s="254" t="s">
        <v>661</v>
      </c>
      <c r="G265" s="252"/>
      <c r="H265" s="255">
        <v>0.2</v>
      </c>
      <c r="I265" s="256"/>
      <c r="J265" s="252"/>
      <c r="K265" s="252"/>
      <c r="L265" s="257"/>
      <c r="M265" s="258"/>
      <c r="N265" s="259"/>
      <c r="O265" s="259"/>
      <c r="P265" s="259"/>
      <c r="Q265" s="259"/>
      <c r="R265" s="259"/>
      <c r="S265" s="259"/>
      <c r="T265" s="260"/>
      <c r="AT265" s="261" t="s">
        <v>210</v>
      </c>
      <c r="AU265" s="261" t="s">
        <v>86</v>
      </c>
      <c r="AV265" s="16" t="s">
        <v>151</v>
      </c>
      <c r="AW265" s="16" t="s">
        <v>37</v>
      </c>
      <c r="AX265" s="16" t="s">
        <v>77</v>
      </c>
      <c r="AY265" s="261" t="s">
        <v>197</v>
      </c>
    </row>
    <row r="266" spans="1:65" s="13" customFormat="1" ht="22.5">
      <c r="B266" s="201"/>
      <c r="C266" s="202"/>
      <c r="D266" s="194" t="s">
        <v>210</v>
      </c>
      <c r="E266" s="203" t="s">
        <v>19</v>
      </c>
      <c r="F266" s="204" t="s">
        <v>1950</v>
      </c>
      <c r="G266" s="202"/>
      <c r="H266" s="203" t="s">
        <v>19</v>
      </c>
      <c r="I266" s="205"/>
      <c r="J266" s="202"/>
      <c r="K266" s="202"/>
      <c r="L266" s="206"/>
      <c r="M266" s="207"/>
      <c r="N266" s="208"/>
      <c r="O266" s="208"/>
      <c r="P266" s="208"/>
      <c r="Q266" s="208"/>
      <c r="R266" s="208"/>
      <c r="S266" s="208"/>
      <c r="T266" s="209"/>
      <c r="AT266" s="210" t="s">
        <v>210</v>
      </c>
      <c r="AU266" s="210" t="s">
        <v>86</v>
      </c>
      <c r="AV266" s="13" t="s">
        <v>84</v>
      </c>
      <c r="AW266" s="13" t="s">
        <v>37</v>
      </c>
      <c r="AX266" s="13" t="s">
        <v>77</v>
      </c>
      <c r="AY266" s="210" t="s">
        <v>197</v>
      </c>
    </row>
    <row r="267" spans="1:65" s="13" customFormat="1" ht="22.5">
      <c r="B267" s="201"/>
      <c r="C267" s="202"/>
      <c r="D267" s="194" t="s">
        <v>210</v>
      </c>
      <c r="E267" s="203" t="s">
        <v>19</v>
      </c>
      <c r="F267" s="204" t="s">
        <v>1951</v>
      </c>
      <c r="G267" s="202"/>
      <c r="H267" s="203" t="s">
        <v>19</v>
      </c>
      <c r="I267" s="205"/>
      <c r="J267" s="202"/>
      <c r="K267" s="202"/>
      <c r="L267" s="206"/>
      <c r="M267" s="207"/>
      <c r="N267" s="208"/>
      <c r="O267" s="208"/>
      <c r="P267" s="208"/>
      <c r="Q267" s="208"/>
      <c r="R267" s="208"/>
      <c r="S267" s="208"/>
      <c r="T267" s="209"/>
      <c r="AT267" s="210" t="s">
        <v>210</v>
      </c>
      <c r="AU267" s="210" t="s">
        <v>86</v>
      </c>
      <c r="AV267" s="13" t="s">
        <v>84</v>
      </c>
      <c r="AW267" s="13" t="s">
        <v>37</v>
      </c>
      <c r="AX267" s="13" t="s">
        <v>77</v>
      </c>
      <c r="AY267" s="210" t="s">
        <v>197</v>
      </c>
    </row>
    <row r="268" spans="1:65" s="14" customFormat="1" ht="11.25">
      <c r="B268" s="211"/>
      <c r="C268" s="212"/>
      <c r="D268" s="194" t="s">
        <v>210</v>
      </c>
      <c r="E268" s="213" t="s">
        <v>19</v>
      </c>
      <c r="F268" s="214" t="s">
        <v>1952</v>
      </c>
      <c r="G268" s="212"/>
      <c r="H268" s="215">
        <v>1.099</v>
      </c>
      <c r="I268" s="216"/>
      <c r="J268" s="212"/>
      <c r="K268" s="212"/>
      <c r="L268" s="217"/>
      <c r="M268" s="218"/>
      <c r="N268" s="219"/>
      <c r="O268" s="219"/>
      <c r="P268" s="219"/>
      <c r="Q268" s="219"/>
      <c r="R268" s="219"/>
      <c r="S268" s="219"/>
      <c r="T268" s="220"/>
      <c r="AT268" s="221" t="s">
        <v>210</v>
      </c>
      <c r="AU268" s="221" t="s">
        <v>86</v>
      </c>
      <c r="AV268" s="14" t="s">
        <v>86</v>
      </c>
      <c r="AW268" s="14" t="s">
        <v>37</v>
      </c>
      <c r="AX268" s="14" t="s">
        <v>77</v>
      </c>
      <c r="AY268" s="221" t="s">
        <v>197</v>
      </c>
    </row>
    <row r="269" spans="1:65" s="13" customFormat="1" ht="22.5">
      <c r="B269" s="201"/>
      <c r="C269" s="202"/>
      <c r="D269" s="194" t="s">
        <v>210</v>
      </c>
      <c r="E269" s="203" t="s">
        <v>19</v>
      </c>
      <c r="F269" s="204" t="s">
        <v>1953</v>
      </c>
      <c r="G269" s="202"/>
      <c r="H269" s="203" t="s">
        <v>19</v>
      </c>
      <c r="I269" s="205"/>
      <c r="J269" s="202"/>
      <c r="K269" s="202"/>
      <c r="L269" s="206"/>
      <c r="M269" s="207"/>
      <c r="N269" s="208"/>
      <c r="O269" s="208"/>
      <c r="P269" s="208"/>
      <c r="Q269" s="208"/>
      <c r="R269" s="208"/>
      <c r="S269" s="208"/>
      <c r="T269" s="209"/>
      <c r="AT269" s="210" t="s">
        <v>210</v>
      </c>
      <c r="AU269" s="210" t="s">
        <v>86</v>
      </c>
      <c r="AV269" s="13" t="s">
        <v>84</v>
      </c>
      <c r="AW269" s="13" t="s">
        <v>37</v>
      </c>
      <c r="AX269" s="13" t="s">
        <v>77</v>
      </c>
      <c r="AY269" s="210" t="s">
        <v>197</v>
      </c>
    </row>
    <row r="270" spans="1:65" s="14" customFormat="1" ht="11.25">
      <c r="B270" s="211"/>
      <c r="C270" s="212"/>
      <c r="D270" s="194" t="s">
        <v>210</v>
      </c>
      <c r="E270" s="213" t="s">
        <v>19</v>
      </c>
      <c r="F270" s="214" t="s">
        <v>1954</v>
      </c>
      <c r="G270" s="212"/>
      <c r="H270" s="215">
        <v>0.188</v>
      </c>
      <c r="I270" s="216"/>
      <c r="J270" s="212"/>
      <c r="K270" s="212"/>
      <c r="L270" s="217"/>
      <c r="M270" s="218"/>
      <c r="N270" s="219"/>
      <c r="O270" s="219"/>
      <c r="P270" s="219"/>
      <c r="Q270" s="219"/>
      <c r="R270" s="219"/>
      <c r="S270" s="219"/>
      <c r="T270" s="220"/>
      <c r="AT270" s="221" t="s">
        <v>210</v>
      </c>
      <c r="AU270" s="221" t="s">
        <v>86</v>
      </c>
      <c r="AV270" s="14" t="s">
        <v>86</v>
      </c>
      <c r="AW270" s="14" t="s">
        <v>37</v>
      </c>
      <c r="AX270" s="14" t="s">
        <v>77</v>
      </c>
      <c r="AY270" s="221" t="s">
        <v>197</v>
      </c>
    </row>
    <row r="271" spans="1:65" s="13" customFormat="1" ht="22.5">
      <c r="B271" s="201"/>
      <c r="C271" s="202"/>
      <c r="D271" s="194" t="s">
        <v>210</v>
      </c>
      <c r="E271" s="203" t="s">
        <v>19</v>
      </c>
      <c r="F271" s="204" t="s">
        <v>1955</v>
      </c>
      <c r="G271" s="202"/>
      <c r="H271" s="203" t="s">
        <v>19</v>
      </c>
      <c r="I271" s="205"/>
      <c r="J271" s="202"/>
      <c r="K271" s="202"/>
      <c r="L271" s="206"/>
      <c r="M271" s="207"/>
      <c r="N271" s="208"/>
      <c r="O271" s="208"/>
      <c r="P271" s="208"/>
      <c r="Q271" s="208"/>
      <c r="R271" s="208"/>
      <c r="S271" s="208"/>
      <c r="T271" s="209"/>
      <c r="AT271" s="210" t="s">
        <v>210</v>
      </c>
      <c r="AU271" s="210" t="s">
        <v>86</v>
      </c>
      <c r="AV271" s="13" t="s">
        <v>84</v>
      </c>
      <c r="AW271" s="13" t="s">
        <v>37</v>
      </c>
      <c r="AX271" s="13" t="s">
        <v>77</v>
      </c>
      <c r="AY271" s="210" t="s">
        <v>197</v>
      </c>
    </row>
    <row r="272" spans="1:65" s="14" customFormat="1" ht="11.25">
      <c r="B272" s="211"/>
      <c r="C272" s="212"/>
      <c r="D272" s="194" t="s">
        <v>210</v>
      </c>
      <c r="E272" s="213" t="s">
        <v>19</v>
      </c>
      <c r="F272" s="214" t="s">
        <v>1954</v>
      </c>
      <c r="G272" s="212"/>
      <c r="H272" s="215">
        <v>0.188</v>
      </c>
      <c r="I272" s="216"/>
      <c r="J272" s="212"/>
      <c r="K272" s="212"/>
      <c r="L272" s="217"/>
      <c r="M272" s="218"/>
      <c r="N272" s="219"/>
      <c r="O272" s="219"/>
      <c r="P272" s="219"/>
      <c r="Q272" s="219"/>
      <c r="R272" s="219"/>
      <c r="S272" s="219"/>
      <c r="T272" s="220"/>
      <c r="AT272" s="221" t="s">
        <v>210</v>
      </c>
      <c r="AU272" s="221" t="s">
        <v>86</v>
      </c>
      <c r="AV272" s="14" t="s">
        <v>86</v>
      </c>
      <c r="AW272" s="14" t="s">
        <v>37</v>
      </c>
      <c r="AX272" s="14" t="s">
        <v>77</v>
      </c>
      <c r="AY272" s="221" t="s">
        <v>197</v>
      </c>
    </row>
    <row r="273" spans="1:65" s="13" customFormat="1" ht="11.25">
      <c r="B273" s="201"/>
      <c r="C273" s="202"/>
      <c r="D273" s="194" t="s">
        <v>210</v>
      </c>
      <c r="E273" s="203" t="s">
        <v>19</v>
      </c>
      <c r="F273" s="204" t="s">
        <v>1956</v>
      </c>
      <c r="G273" s="202"/>
      <c r="H273" s="203" t="s">
        <v>19</v>
      </c>
      <c r="I273" s="205"/>
      <c r="J273" s="202"/>
      <c r="K273" s="202"/>
      <c r="L273" s="206"/>
      <c r="M273" s="207"/>
      <c r="N273" s="208"/>
      <c r="O273" s="208"/>
      <c r="P273" s="208"/>
      <c r="Q273" s="208"/>
      <c r="R273" s="208"/>
      <c r="S273" s="208"/>
      <c r="T273" s="209"/>
      <c r="AT273" s="210" t="s">
        <v>210</v>
      </c>
      <c r="AU273" s="210" t="s">
        <v>86</v>
      </c>
      <c r="AV273" s="13" t="s">
        <v>84</v>
      </c>
      <c r="AW273" s="13" t="s">
        <v>37</v>
      </c>
      <c r="AX273" s="13" t="s">
        <v>77</v>
      </c>
      <c r="AY273" s="210" t="s">
        <v>197</v>
      </c>
    </row>
    <row r="274" spans="1:65" s="14" customFormat="1" ht="11.25">
      <c r="B274" s="211"/>
      <c r="C274" s="212"/>
      <c r="D274" s="194" t="s">
        <v>210</v>
      </c>
      <c r="E274" s="213" t="s">
        <v>19</v>
      </c>
      <c r="F274" s="214" t="s">
        <v>1957</v>
      </c>
      <c r="G274" s="212"/>
      <c r="H274" s="215">
        <v>2.8000000000000001E-2</v>
      </c>
      <c r="I274" s="216"/>
      <c r="J274" s="212"/>
      <c r="K274" s="212"/>
      <c r="L274" s="217"/>
      <c r="M274" s="218"/>
      <c r="N274" s="219"/>
      <c r="O274" s="219"/>
      <c r="P274" s="219"/>
      <c r="Q274" s="219"/>
      <c r="R274" s="219"/>
      <c r="S274" s="219"/>
      <c r="T274" s="220"/>
      <c r="AT274" s="221" t="s">
        <v>210</v>
      </c>
      <c r="AU274" s="221" t="s">
        <v>86</v>
      </c>
      <c r="AV274" s="14" t="s">
        <v>86</v>
      </c>
      <c r="AW274" s="14" t="s">
        <v>37</v>
      </c>
      <c r="AX274" s="14" t="s">
        <v>77</v>
      </c>
      <c r="AY274" s="221" t="s">
        <v>197</v>
      </c>
    </row>
    <row r="275" spans="1:65" s="16" customFormat="1" ht="11.25">
      <c r="B275" s="251"/>
      <c r="C275" s="252"/>
      <c r="D275" s="194" t="s">
        <v>210</v>
      </c>
      <c r="E275" s="253" t="s">
        <v>19</v>
      </c>
      <c r="F275" s="254" t="s">
        <v>661</v>
      </c>
      <c r="G275" s="252"/>
      <c r="H275" s="255">
        <v>1.5029999999999999</v>
      </c>
      <c r="I275" s="256"/>
      <c r="J275" s="252"/>
      <c r="K275" s="252"/>
      <c r="L275" s="257"/>
      <c r="M275" s="258"/>
      <c r="N275" s="259"/>
      <c r="O275" s="259"/>
      <c r="P275" s="259"/>
      <c r="Q275" s="259"/>
      <c r="R275" s="259"/>
      <c r="S275" s="259"/>
      <c r="T275" s="260"/>
      <c r="AT275" s="261" t="s">
        <v>210</v>
      </c>
      <c r="AU275" s="261" t="s">
        <v>86</v>
      </c>
      <c r="AV275" s="16" t="s">
        <v>151</v>
      </c>
      <c r="AW275" s="16" t="s">
        <v>37</v>
      </c>
      <c r="AX275" s="16" t="s">
        <v>77</v>
      </c>
      <c r="AY275" s="261" t="s">
        <v>197</v>
      </c>
    </row>
    <row r="276" spans="1:65" s="13" customFormat="1" ht="22.5">
      <c r="B276" s="201"/>
      <c r="C276" s="202"/>
      <c r="D276" s="194" t="s">
        <v>210</v>
      </c>
      <c r="E276" s="203" t="s">
        <v>19</v>
      </c>
      <c r="F276" s="204" t="s">
        <v>1958</v>
      </c>
      <c r="G276" s="202"/>
      <c r="H276" s="203" t="s">
        <v>19</v>
      </c>
      <c r="I276" s="205"/>
      <c r="J276" s="202"/>
      <c r="K276" s="202"/>
      <c r="L276" s="206"/>
      <c r="M276" s="207"/>
      <c r="N276" s="208"/>
      <c r="O276" s="208"/>
      <c r="P276" s="208"/>
      <c r="Q276" s="208"/>
      <c r="R276" s="208"/>
      <c r="S276" s="208"/>
      <c r="T276" s="209"/>
      <c r="AT276" s="210" t="s">
        <v>210</v>
      </c>
      <c r="AU276" s="210" t="s">
        <v>86</v>
      </c>
      <c r="AV276" s="13" t="s">
        <v>84</v>
      </c>
      <c r="AW276" s="13" t="s">
        <v>37</v>
      </c>
      <c r="AX276" s="13" t="s">
        <v>77</v>
      </c>
      <c r="AY276" s="210" t="s">
        <v>197</v>
      </c>
    </row>
    <row r="277" spans="1:65" s="14" customFormat="1" ht="11.25">
      <c r="B277" s="211"/>
      <c r="C277" s="212"/>
      <c r="D277" s="194" t="s">
        <v>210</v>
      </c>
      <c r="E277" s="213" t="s">
        <v>19</v>
      </c>
      <c r="F277" s="214" t="s">
        <v>1959</v>
      </c>
      <c r="G277" s="212"/>
      <c r="H277" s="215">
        <v>6.3E-2</v>
      </c>
      <c r="I277" s="216"/>
      <c r="J277" s="212"/>
      <c r="K277" s="212"/>
      <c r="L277" s="217"/>
      <c r="M277" s="218"/>
      <c r="N277" s="219"/>
      <c r="O277" s="219"/>
      <c r="P277" s="219"/>
      <c r="Q277" s="219"/>
      <c r="R277" s="219"/>
      <c r="S277" s="219"/>
      <c r="T277" s="220"/>
      <c r="AT277" s="221" t="s">
        <v>210</v>
      </c>
      <c r="AU277" s="221" t="s">
        <v>86</v>
      </c>
      <c r="AV277" s="14" t="s">
        <v>86</v>
      </c>
      <c r="AW277" s="14" t="s">
        <v>37</v>
      </c>
      <c r="AX277" s="14" t="s">
        <v>77</v>
      </c>
      <c r="AY277" s="221" t="s">
        <v>197</v>
      </c>
    </row>
    <row r="278" spans="1:65" s="16" customFormat="1" ht="11.25">
      <c r="B278" s="251"/>
      <c r="C278" s="252"/>
      <c r="D278" s="194" t="s">
        <v>210</v>
      </c>
      <c r="E278" s="253" t="s">
        <v>19</v>
      </c>
      <c r="F278" s="254" t="s">
        <v>661</v>
      </c>
      <c r="G278" s="252"/>
      <c r="H278" s="255">
        <v>6.3E-2</v>
      </c>
      <c r="I278" s="256"/>
      <c r="J278" s="252"/>
      <c r="K278" s="252"/>
      <c r="L278" s="257"/>
      <c r="M278" s="258"/>
      <c r="N278" s="259"/>
      <c r="O278" s="259"/>
      <c r="P278" s="259"/>
      <c r="Q278" s="259"/>
      <c r="R278" s="259"/>
      <c r="S278" s="259"/>
      <c r="T278" s="260"/>
      <c r="AT278" s="261" t="s">
        <v>210</v>
      </c>
      <c r="AU278" s="261" t="s">
        <v>86</v>
      </c>
      <c r="AV278" s="16" t="s">
        <v>151</v>
      </c>
      <c r="AW278" s="16" t="s">
        <v>37</v>
      </c>
      <c r="AX278" s="16" t="s">
        <v>77</v>
      </c>
      <c r="AY278" s="261" t="s">
        <v>197</v>
      </c>
    </row>
    <row r="279" spans="1:65" s="13" customFormat="1" ht="11.25">
      <c r="B279" s="201"/>
      <c r="C279" s="202"/>
      <c r="D279" s="194" t="s">
        <v>210</v>
      </c>
      <c r="E279" s="203" t="s">
        <v>19</v>
      </c>
      <c r="F279" s="204" t="s">
        <v>1960</v>
      </c>
      <c r="G279" s="202"/>
      <c r="H279" s="203" t="s">
        <v>19</v>
      </c>
      <c r="I279" s="205"/>
      <c r="J279" s="202"/>
      <c r="K279" s="202"/>
      <c r="L279" s="206"/>
      <c r="M279" s="207"/>
      <c r="N279" s="208"/>
      <c r="O279" s="208"/>
      <c r="P279" s="208"/>
      <c r="Q279" s="208"/>
      <c r="R279" s="208"/>
      <c r="S279" s="208"/>
      <c r="T279" s="209"/>
      <c r="AT279" s="210" t="s">
        <v>210</v>
      </c>
      <c r="AU279" s="210" t="s">
        <v>86</v>
      </c>
      <c r="AV279" s="13" t="s">
        <v>84</v>
      </c>
      <c r="AW279" s="13" t="s">
        <v>37</v>
      </c>
      <c r="AX279" s="13" t="s">
        <v>77</v>
      </c>
      <c r="AY279" s="210" t="s">
        <v>197</v>
      </c>
    </row>
    <row r="280" spans="1:65" s="13" customFormat="1" ht="22.5">
      <c r="B280" s="201"/>
      <c r="C280" s="202"/>
      <c r="D280" s="194" t="s">
        <v>210</v>
      </c>
      <c r="E280" s="203" t="s">
        <v>19</v>
      </c>
      <c r="F280" s="204" t="s">
        <v>1961</v>
      </c>
      <c r="G280" s="202"/>
      <c r="H280" s="203" t="s">
        <v>19</v>
      </c>
      <c r="I280" s="205"/>
      <c r="J280" s="202"/>
      <c r="K280" s="202"/>
      <c r="L280" s="206"/>
      <c r="M280" s="207"/>
      <c r="N280" s="208"/>
      <c r="O280" s="208"/>
      <c r="P280" s="208"/>
      <c r="Q280" s="208"/>
      <c r="R280" s="208"/>
      <c r="S280" s="208"/>
      <c r="T280" s="209"/>
      <c r="AT280" s="210" t="s">
        <v>210</v>
      </c>
      <c r="AU280" s="210" t="s">
        <v>86</v>
      </c>
      <c r="AV280" s="13" t="s">
        <v>84</v>
      </c>
      <c r="AW280" s="13" t="s">
        <v>37</v>
      </c>
      <c r="AX280" s="13" t="s">
        <v>77</v>
      </c>
      <c r="AY280" s="210" t="s">
        <v>197</v>
      </c>
    </row>
    <row r="281" spans="1:65" s="14" customFormat="1" ht="11.25">
      <c r="B281" s="211"/>
      <c r="C281" s="212"/>
      <c r="D281" s="194" t="s">
        <v>210</v>
      </c>
      <c r="E281" s="213" t="s">
        <v>19</v>
      </c>
      <c r="F281" s="214" t="s">
        <v>1962</v>
      </c>
      <c r="G281" s="212"/>
      <c r="H281" s="215">
        <v>1.349</v>
      </c>
      <c r="I281" s="216"/>
      <c r="J281" s="212"/>
      <c r="K281" s="212"/>
      <c r="L281" s="217"/>
      <c r="M281" s="218"/>
      <c r="N281" s="219"/>
      <c r="O281" s="219"/>
      <c r="P281" s="219"/>
      <c r="Q281" s="219"/>
      <c r="R281" s="219"/>
      <c r="S281" s="219"/>
      <c r="T281" s="220"/>
      <c r="AT281" s="221" t="s">
        <v>210</v>
      </c>
      <c r="AU281" s="221" t="s">
        <v>86</v>
      </c>
      <c r="AV281" s="14" t="s">
        <v>86</v>
      </c>
      <c r="AW281" s="14" t="s">
        <v>37</v>
      </c>
      <c r="AX281" s="14" t="s">
        <v>77</v>
      </c>
      <c r="AY281" s="221" t="s">
        <v>197</v>
      </c>
    </row>
    <row r="282" spans="1:65" s="15" customFormat="1" ht="11.25">
      <c r="B282" s="223"/>
      <c r="C282" s="224"/>
      <c r="D282" s="194" t="s">
        <v>210</v>
      </c>
      <c r="E282" s="225" t="s">
        <v>19</v>
      </c>
      <c r="F282" s="226" t="s">
        <v>295</v>
      </c>
      <c r="G282" s="224"/>
      <c r="H282" s="227">
        <v>3.1150000000000002</v>
      </c>
      <c r="I282" s="228"/>
      <c r="J282" s="224"/>
      <c r="K282" s="224"/>
      <c r="L282" s="229"/>
      <c r="M282" s="230"/>
      <c r="N282" s="231"/>
      <c r="O282" s="231"/>
      <c r="P282" s="231"/>
      <c r="Q282" s="231"/>
      <c r="R282" s="231"/>
      <c r="S282" s="231"/>
      <c r="T282" s="232"/>
      <c r="AT282" s="233" t="s">
        <v>210</v>
      </c>
      <c r="AU282" s="233" t="s">
        <v>86</v>
      </c>
      <c r="AV282" s="15" t="s">
        <v>204</v>
      </c>
      <c r="AW282" s="15" t="s">
        <v>37</v>
      </c>
      <c r="AX282" s="15" t="s">
        <v>84</v>
      </c>
      <c r="AY282" s="233" t="s">
        <v>197</v>
      </c>
    </row>
    <row r="283" spans="1:65" s="12" customFormat="1" ht="22.9" customHeight="1">
      <c r="B283" s="165"/>
      <c r="C283" s="166"/>
      <c r="D283" s="167" t="s">
        <v>76</v>
      </c>
      <c r="E283" s="179" t="s">
        <v>1963</v>
      </c>
      <c r="F283" s="179" t="s">
        <v>1964</v>
      </c>
      <c r="G283" s="166"/>
      <c r="H283" s="166"/>
      <c r="I283" s="169"/>
      <c r="J283" s="180">
        <f>BK283</f>
        <v>0</v>
      </c>
      <c r="K283" s="166"/>
      <c r="L283" s="171"/>
      <c r="M283" s="172"/>
      <c r="N283" s="173"/>
      <c r="O283" s="173"/>
      <c r="P283" s="174">
        <f>SUM(P284:P288)</f>
        <v>0</v>
      </c>
      <c r="Q283" s="173"/>
      <c r="R283" s="174">
        <f>SUM(R284:R288)</f>
        <v>0</v>
      </c>
      <c r="S283" s="173"/>
      <c r="T283" s="175">
        <f>SUM(T284:T288)</f>
        <v>0</v>
      </c>
      <c r="AR283" s="176" t="s">
        <v>84</v>
      </c>
      <c r="AT283" s="177" t="s">
        <v>76</v>
      </c>
      <c r="AU283" s="177" t="s">
        <v>84</v>
      </c>
      <c r="AY283" s="176" t="s">
        <v>197</v>
      </c>
      <c r="BK283" s="178">
        <f>SUM(BK284:BK288)</f>
        <v>0</v>
      </c>
    </row>
    <row r="284" spans="1:65" s="2" customFormat="1" ht="24.2" customHeight="1">
      <c r="A284" s="37"/>
      <c r="B284" s="38"/>
      <c r="C284" s="181" t="s">
        <v>680</v>
      </c>
      <c r="D284" s="181" t="s">
        <v>199</v>
      </c>
      <c r="E284" s="182" t="s">
        <v>1965</v>
      </c>
      <c r="F284" s="183" t="s">
        <v>1966</v>
      </c>
      <c r="G284" s="184" t="s">
        <v>884</v>
      </c>
      <c r="H284" s="185">
        <v>4</v>
      </c>
      <c r="I284" s="186"/>
      <c r="J284" s="187">
        <f>ROUND(I284*H284,2)</f>
        <v>0</v>
      </c>
      <c r="K284" s="183" t="s">
        <v>469</v>
      </c>
      <c r="L284" s="42"/>
      <c r="M284" s="188" t="s">
        <v>19</v>
      </c>
      <c r="N284" s="189" t="s">
        <v>48</v>
      </c>
      <c r="O284" s="67"/>
      <c r="P284" s="190">
        <f>O284*H284</f>
        <v>0</v>
      </c>
      <c r="Q284" s="190">
        <v>0</v>
      </c>
      <c r="R284" s="190">
        <f>Q284*H284</f>
        <v>0</v>
      </c>
      <c r="S284" s="190">
        <v>0</v>
      </c>
      <c r="T284" s="191">
        <f>S284*H284</f>
        <v>0</v>
      </c>
      <c r="U284" s="37"/>
      <c r="V284" s="37"/>
      <c r="W284" s="37"/>
      <c r="X284" s="37"/>
      <c r="Y284" s="37"/>
      <c r="Z284" s="37"/>
      <c r="AA284" s="37"/>
      <c r="AB284" s="37"/>
      <c r="AC284" s="37"/>
      <c r="AD284" s="37"/>
      <c r="AE284" s="37"/>
      <c r="AR284" s="192" t="s">
        <v>204</v>
      </c>
      <c r="AT284" s="192" t="s">
        <v>199</v>
      </c>
      <c r="AU284" s="192" t="s">
        <v>86</v>
      </c>
      <c r="AY284" s="20" t="s">
        <v>197</v>
      </c>
      <c r="BE284" s="193">
        <f>IF(N284="základní",J284,0)</f>
        <v>0</v>
      </c>
      <c r="BF284" s="193">
        <f>IF(N284="snížená",J284,0)</f>
        <v>0</v>
      </c>
      <c r="BG284" s="193">
        <f>IF(N284="zákl. přenesená",J284,0)</f>
        <v>0</v>
      </c>
      <c r="BH284" s="193">
        <f>IF(N284="sníž. přenesená",J284,0)</f>
        <v>0</v>
      </c>
      <c r="BI284" s="193">
        <f>IF(N284="nulová",J284,0)</f>
        <v>0</v>
      </c>
      <c r="BJ284" s="20" t="s">
        <v>84</v>
      </c>
      <c r="BK284" s="193">
        <f>ROUND(I284*H284,2)</f>
        <v>0</v>
      </c>
      <c r="BL284" s="20" t="s">
        <v>204</v>
      </c>
      <c r="BM284" s="192" t="s">
        <v>1967</v>
      </c>
    </row>
    <row r="285" spans="1:65" s="2" customFormat="1" ht="19.5">
      <c r="A285" s="37"/>
      <c r="B285" s="38"/>
      <c r="C285" s="39"/>
      <c r="D285" s="194" t="s">
        <v>206</v>
      </c>
      <c r="E285" s="39"/>
      <c r="F285" s="195" t="s">
        <v>1966</v>
      </c>
      <c r="G285" s="39"/>
      <c r="H285" s="39"/>
      <c r="I285" s="196"/>
      <c r="J285" s="39"/>
      <c r="K285" s="39"/>
      <c r="L285" s="42"/>
      <c r="M285" s="197"/>
      <c r="N285" s="198"/>
      <c r="O285" s="67"/>
      <c r="P285" s="67"/>
      <c r="Q285" s="67"/>
      <c r="R285" s="67"/>
      <c r="S285" s="67"/>
      <c r="T285" s="68"/>
      <c r="U285" s="37"/>
      <c r="V285" s="37"/>
      <c r="W285" s="37"/>
      <c r="X285" s="37"/>
      <c r="Y285" s="37"/>
      <c r="Z285" s="37"/>
      <c r="AA285" s="37"/>
      <c r="AB285" s="37"/>
      <c r="AC285" s="37"/>
      <c r="AD285" s="37"/>
      <c r="AE285" s="37"/>
      <c r="AT285" s="20" t="s">
        <v>206</v>
      </c>
      <c r="AU285" s="20" t="s">
        <v>86</v>
      </c>
    </row>
    <row r="286" spans="1:65" s="13" customFormat="1" ht="22.5">
      <c r="B286" s="201"/>
      <c r="C286" s="202"/>
      <c r="D286" s="194" t="s">
        <v>210</v>
      </c>
      <c r="E286" s="203" t="s">
        <v>19</v>
      </c>
      <c r="F286" s="204" t="s">
        <v>1968</v>
      </c>
      <c r="G286" s="202"/>
      <c r="H286" s="203" t="s">
        <v>19</v>
      </c>
      <c r="I286" s="205"/>
      <c r="J286" s="202"/>
      <c r="K286" s="202"/>
      <c r="L286" s="206"/>
      <c r="M286" s="207"/>
      <c r="N286" s="208"/>
      <c r="O286" s="208"/>
      <c r="P286" s="208"/>
      <c r="Q286" s="208"/>
      <c r="R286" s="208"/>
      <c r="S286" s="208"/>
      <c r="T286" s="209"/>
      <c r="AT286" s="210" t="s">
        <v>210</v>
      </c>
      <c r="AU286" s="210" t="s">
        <v>86</v>
      </c>
      <c r="AV286" s="13" t="s">
        <v>84</v>
      </c>
      <c r="AW286" s="13" t="s">
        <v>37</v>
      </c>
      <c r="AX286" s="13" t="s">
        <v>77</v>
      </c>
      <c r="AY286" s="210" t="s">
        <v>197</v>
      </c>
    </row>
    <row r="287" spans="1:65" s="13" customFormat="1" ht="11.25">
      <c r="B287" s="201"/>
      <c r="C287" s="202"/>
      <c r="D287" s="194" t="s">
        <v>210</v>
      </c>
      <c r="E287" s="203" t="s">
        <v>19</v>
      </c>
      <c r="F287" s="204" t="s">
        <v>1770</v>
      </c>
      <c r="G287" s="202"/>
      <c r="H287" s="203" t="s">
        <v>19</v>
      </c>
      <c r="I287" s="205"/>
      <c r="J287" s="202"/>
      <c r="K287" s="202"/>
      <c r="L287" s="206"/>
      <c r="M287" s="207"/>
      <c r="N287" s="208"/>
      <c r="O287" s="208"/>
      <c r="P287" s="208"/>
      <c r="Q287" s="208"/>
      <c r="R287" s="208"/>
      <c r="S287" s="208"/>
      <c r="T287" s="209"/>
      <c r="AT287" s="210" t="s">
        <v>210</v>
      </c>
      <c r="AU287" s="210" t="s">
        <v>86</v>
      </c>
      <c r="AV287" s="13" t="s">
        <v>84</v>
      </c>
      <c r="AW287" s="13" t="s">
        <v>37</v>
      </c>
      <c r="AX287" s="13" t="s">
        <v>77</v>
      </c>
      <c r="AY287" s="210" t="s">
        <v>197</v>
      </c>
    </row>
    <row r="288" spans="1:65" s="14" customFormat="1" ht="11.25">
      <c r="B288" s="211"/>
      <c r="C288" s="212"/>
      <c r="D288" s="194" t="s">
        <v>210</v>
      </c>
      <c r="E288" s="213" t="s">
        <v>19</v>
      </c>
      <c r="F288" s="214" t="s">
        <v>1850</v>
      </c>
      <c r="G288" s="212"/>
      <c r="H288" s="215">
        <v>4</v>
      </c>
      <c r="I288" s="216"/>
      <c r="J288" s="212"/>
      <c r="K288" s="212"/>
      <c r="L288" s="217"/>
      <c r="M288" s="218"/>
      <c r="N288" s="219"/>
      <c r="O288" s="219"/>
      <c r="P288" s="219"/>
      <c r="Q288" s="219"/>
      <c r="R288" s="219"/>
      <c r="S288" s="219"/>
      <c r="T288" s="220"/>
      <c r="AT288" s="221" t="s">
        <v>210</v>
      </c>
      <c r="AU288" s="221" t="s">
        <v>86</v>
      </c>
      <c r="AV288" s="14" t="s">
        <v>86</v>
      </c>
      <c r="AW288" s="14" t="s">
        <v>37</v>
      </c>
      <c r="AX288" s="14" t="s">
        <v>84</v>
      </c>
      <c r="AY288" s="221" t="s">
        <v>197</v>
      </c>
    </row>
    <row r="289" spans="1:65" s="12" customFormat="1" ht="22.9" customHeight="1">
      <c r="B289" s="165"/>
      <c r="C289" s="166"/>
      <c r="D289" s="167" t="s">
        <v>76</v>
      </c>
      <c r="E289" s="179" t="s">
        <v>489</v>
      </c>
      <c r="F289" s="179" t="s">
        <v>490</v>
      </c>
      <c r="G289" s="166"/>
      <c r="H289" s="166"/>
      <c r="I289" s="169"/>
      <c r="J289" s="180">
        <f>BK289</f>
        <v>0</v>
      </c>
      <c r="K289" s="166"/>
      <c r="L289" s="171"/>
      <c r="M289" s="172"/>
      <c r="N289" s="173"/>
      <c r="O289" s="173"/>
      <c r="P289" s="174">
        <f>SUM(P290:P295)</f>
        <v>0</v>
      </c>
      <c r="Q289" s="173"/>
      <c r="R289" s="174">
        <f>SUM(R290:R295)</f>
        <v>0</v>
      </c>
      <c r="S289" s="173"/>
      <c r="T289" s="175">
        <f>SUM(T290:T295)</f>
        <v>0</v>
      </c>
      <c r="AR289" s="176" t="s">
        <v>84</v>
      </c>
      <c r="AT289" s="177" t="s">
        <v>76</v>
      </c>
      <c r="AU289" s="177" t="s">
        <v>84</v>
      </c>
      <c r="AY289" s="176" t="s">
        <v>197</v>
      </c>
      <c r="BK289" s="178">
        <f>SUM(BK290:BK295)</f>
        <v>0</v>
      </c>
    </row>
    <row r="290" spans="1:65" s="2" customFormat="1" ht="24.2" customHeight="1">
      <c r="A290" s="37"/>
      <c r="B290" s="38"/>
      <c r="C290" s="181" t="s">
        <v>915</v>
      </c>
      <c r="D290" s="181" t="s">
        <v>199</v>
      </c>
      <c r="E290" s="182" t="s">
        <v>594</v>
      </c>
      <c r="F290" s="183" t="s">
        <v>595</v>
      </c>
      <c r="G290" s="184" t="s">
        <v>323</v>
      </c>
      <c r="H290" s="185">
        <v>5.0999999999999997E-2</v>
      </c>
      <c r="I290" s="186"/>
      <c r="J290" s="187">
        <f>ROUND(I290*H290,2)</f>
        <v>0</v>
      </c>
      <c r="K290" s="183" t="s">
        <v>203</v>
      </c>
      <c r="L290" s="42"/>
      <c r="M290" s="188" t="s">
        <v>19</v>
      </c>
      <c r="N290" s="189" t="s">
        <v>48</v>
      </c>
      <c r="O290" s="67"/>
      <c r="P290" s="190">
        <f>O290*H290</f>
        <v>0</v>
      </c>
      <c r="Q290" s="190">
        <v>0</v>
      </c>
      <c r="R290" s="190">
        <f>Q290*H290</f>
        <v>0</v>
      </c>
      <c r="S290" s="190">
        <v>0</v>
      </c>
      <c r="T290" s="191">
        <f>S290*H290</f>
        <v>0</v>
      </c>
      <c r="U290" s="37"/>
      <c r="V290" s="37"/>
      <c r="W290" s="37"/>
      <c r="X290" s="37"/>
      <c r="Y290" s="37"/>
      <c r="Z290" s="37"/>
      <c r="AA290" s="37"/>
      <c r="AB290" s="37"/>
      <c r="AC290" s="37"/>
      <c r="AD290" s="37"/>
      <c r="AE290" s="37"/>
      <c r="AR290" s="192" t="s">
        <v>204</v>
      </c>
      <c r="AT290" s="192" t="s">
        <v>199</v>
      </c>
      <c r="AU290" s="192" t="s">
        <v>86</v>
      </c>
      <c r="AY290" s="20" t="s">
        <v>197</v>
      </c>
      <c r="BE290" s="193">
        <f>IF(N290="základní",J290,0)</f>
        <v>0</v>
      </c>
      <c r="BF290" s="193">
        <f>IF(N290="snížená",J290,0)</f>
        <v>0</v>
      </c>
      <c r="BG290" s="193">
        <f>IF(N290="zákl. přenesená",J290,0)</f>
        <v>0</v>
      </c>
      <c r="BH290" s="193">
        <f>IF(N290="sníž. přenesená",J290,0)</f>
        <v>0</v>
      </c>
      <c r="BI290" s="193">
        <f>IF(N290="nulová",J290,0)</f>
        <v>0</v>
      </c>
      <c r="BJ290" s="20" t="s">
        <v>84</v>
      </c>
      <c r="BK290" s="193">
        <f>ROUND(I290*H290,2)</f>
        <v>0</v>
      </c>
      <c r="BL290" s="20" t="s">
        <v>204</v>
      </c>
      <c r="BM290" s="192" t="s">
        <v>1978</v>
      </c>
    </row>
    <row r="291" spans="1:65" s="2" customFormat="1" ht="19.5">
      <c r="A291" s="37"/>
      <c r="B291" s="38"/>
      <c r="C291" s="39"/>
      <c r="D291" s="194" t="s">
        <v>206</v>
      </c>
      <c r="E291" s="39"/>
      <c r="F291" s="195" t="s">
        <v>597</v>
      </c>
      <c r="G291" s="39"/>
      <c r="H291" s="39"/>
      <c r="I291" s="196"/>
      <c r="J291" s="39"/>
      <c r="K291" s="39"/>
      <c r="L291" s="42"/>
      <c r="M291" s="197"/>
      <c r="N291" s="198"/>
      <c r="O291" s="67"/>
      <c r="P291" s="67"/>
      <c r="Q291" s="67"/>
      <c r="R291" s="67"/>
      <c r="S291" s="67"/>
      <c r="T291" s="68"/>
      <c r="U291" s="37"/>
      <c r="V291" s="37"/>
      <c r="W291" s="37"/>
      <c r="X291" s="37"/>
      <c r="Y291" s="37"/>
      <c r="Z291" s="37"/>
      <c r="AA291" s="37"/>
      <c r="AB291" s="37"/>
      <c r="AC291" s="37"/>
      <c r="AD291" s="37"/>
      <c r="AE291" s="37"/>
      <c r="AT291" s="20" t="s">
        <v>206</v>
      </c>
      <c r="AU291" s="20" t="s">
        <v>86</v>
      </c>
    </row>
    <row r="292" spans="1:65" s="2" customFormat="1" ht="11.25">
      <c r="A292" s="37"/>
      <c r="B292" s="38"/>
      <c r="C292" s="39"/>
      <c r="D292" s="199" t="s">
        <v>208</v>
      </c>
      <c r="E292" s="39"/>
      <c r="F292" s="200" t="s">
        <v>598</v>
      </c>
      <c r="G292" s="39"/>
      <c r="H292" s="39"/>
      <c r="I292" s="196"/>
      <c r="J292" s="39"/>
      <c r="K292" s="39"/>
      <c r="L292" s="42"/>
      <c r="M292" s="197"/>
      <c r="N292" s="198"/>
      <c r="O292" s="67"/>
      <c r="P292" s="67"/>
      <c r="Q292" s="67"/>
      <c r="R292" s="67"/>
      <c r="S292" s="67"/>
      <c r="T292" s="68"/>
      <c r="U292" s="37"/>
      <c r="V292" s="37"/>
      <c r="W292" s="37"/>
      <c r="X292" s="37"/>
      <c r="Y292" s="37"/>
      <c r="Z292" s="37"/>
      <c r="AA292" s="37"/>
      <c r="AB292" s="37"/>
      <c r="AC292" s="37"/>
      <c r="AD292" s="37"/>
      <c r="AE292" s="37"/>
      <c r="AT292" s="20" t="s">
        <v>208</v>
      </c>
      <c r="AU292" s="20" t="s">
        <v>86</v>
      </c>
    </row>
    <row r="293" spans="1:65" s="2" customFormat="1" ht="33" customHeight="1">
      <c r="A293" s="37"/>
      <c r="B293" s="38"/>
      <c r="C293" s="181" t="s">
        <v>920</v>
      </c>
      <c r="D293" s="181" t="s">
        <v>199</v>
      </c>
      <c r="E293" s="182" t="s">
        <v>1979</v>
      </c>
      <c r="F293" s="183" t="s">
        <v>1980</v>
      </c>
      <c r="G293" s="184" t="s">
        <v>323</v>
      </c>
      <c r="H293" s="185">
        <v>5.0999999999999997E-2</v>
      </c>
      <c r="I293" s="186"/>
      <c r="J293" s="187">
        <f>ROUND(I293*H293,2)</f>
        <v>0</v>
      </c>
      <c r="K293" s="183" t="s">
        <v>203</v>
      </c>
      <c r="L293" s="42"/>
      <c r="M293" s="188" t="s">
        <v>19</v>
      </c>
      <c r="N293" s="189" t="s">
        <v>48</v>
      </c>
      <c r="O293" s="67"/>
      <c r="P293" s="190">
        <f>O293*H293</f>
        <v>0</v>
      </c>
      <c r="Q293" s="190">
        <v>0</v>
      </c>
      <c r="R293" s="190">
        <f>Q293*H293</f>
        <v>0</v>
      </c>
      <c r="S293" s="190">
        <v>0</v>
      </c>
      <c r="T293" s="191">
        <f>S293*H293</f>
        <v>0</v>
      </c>
      <c r="U293" s="37"/>
      <c r="V293" s="37"/>
      <c r="W293" s="37"/>
      <c r="X293" s="37"/>
      <c r="Y293" s="37"/>
      <c r="Z293" s="37"/>
      <c r="AA293" s="37"/>
      <c r="AB293" s="37"/>
      <c r="AC293" s="37"/>
      <c r="AD293" s="37"/>
      <c r="AE293" s="37"/>
      <c r="AR293" s="192" t="s">
        <v>204</v>
      </c>
      <c r="AT293" s="192" t="s">
        <v>199</v>
      </c>
      <c r="AU293" s="192" t="s">
        <v>86</v>
      </c>
      <c r="AY293" s="20" t="s">
        <v>197</v>
      </c>
      <c r="BE293" s="193">
        <f>IF(N293="základní",J293,0)</f>
        <v>0</v>
      </c>
      <c r="BF293" s="193">
        <f>IF(N293="snížená",J293,0)</f>
        <v>0</v>
      </c>
      <c r="BG293" s="193">
        <f>IF(N293="zákl. přenesená",J293,0)</f>
        <v>0</v>
      </c>
      <c r="BH293" s="193">
        <f>IF(N293="sníž. přenesená",J293,0)</f>
        <v>0</v>
      </c>
      <c r="BI293" s="193">
        <f>IF(N293="nulová",J293,0)</f>
        <v>0</v>
      </c>
      <c r="BJ293" s="20" t="s">
        <v>84</v>
      </c>
      <c r="BK293" s="193">
        <f>ROUND(I293*H293,2)</f>
        <v>0</v>
      </c>
      <c r="BL293" s="20" t="s">
        <v>204</v>
      </c>
      <c r="BM293" s="192" t="s">
        <v>1981</v>
      </c>
    </row>
    <row r="294" spans="1:65" s="2" customFormat="1" ht="39">
      <c r="A294" s="37"/>
      <c r="B294" s="38"/>
      <c r="C294" s="39"/>
      <c r="D294" s="194" t="s">
        <v>206</v>
      </c>
      <c r="E294" s="39"/>
      <c r="F294" s="195" t="s">
        <v>1982</v>
      </c>
      <c r="G294" s="39"/>
      <c r="H294" s="39"/>
      <c r="I294" s="196"/>
      <c r="J294" s="39"/>
      <c r="K294" s="39"/>
      <c r="L294" s="42"/>
      <c r="M294" s="197"/>
      <c r="N294" s="198"/>
      <c r="O294" s="67"/>
      <c r="P294" s="67"/>
      <c r="Q294" s="67"/>
      <c r="R294" s="67"/>
      <c r="S294" s="67"/>
      <c r="T294" s="68"/>
      <c r="U294" s="37"/>
      <c r="V294" s="37"/>
      <c r="W294" s="37"/>
      <c r="X294" s="37"/>
      <c r="Y294" s="37"/>
      <c r="Z294" s="37"/>
      <c r="AA294" s="37"/>
      <c r="AB294" s="37"/>
      <c r="AC294" s="37"/>
      <c r="AD294" s="37"/>
      <c r="AE294" s="37"/>
      <c r="AT294" s="20" t="s">
        <v>206</v>
      </c>
      <c r="AU294" s="20" t="s">
        <v>86</v>
      </c>
    </row>
    <row r="295" spans="1:65" s="2" customFormat="1" ht="11.25">
      <c r="A295" s="37"/>
      <c r="B295" s="38"/>
      <c r="C295" s="39"/>
      <c r="D295" s="199" t="s">
        <v>208</v>
      </c>
      <c r="E295" s="39"/>
      <c r="F295" s="200" t="s">
        <v>1983</v>
      </c>
      <c r="G295" s="39"/>
      <c r="H295" s="39"/>
      <c r="I295" s="196"/>
      <c r="J295" s="39"/>
      <c r="K295" s="39"/>
      <c r="L295" s="42"/>
      <c r="M295" s="197"/>
      <c r="N295" s="198"/>
      <c r="O295" s="67"/>
      <c r="P295" s="67"/>
      <c r="Q295" s="67"/>
      <c r="R295" s="67"/>
      <c r="S295" s="67"/>
      <c r="T295" s="68"/>
      <c r="U295" s="37"/>
      <c r="V295" s="37"/>
      <c r="W295" s="37"/>
      <c r="X295" s="37"/>
      <c r="Y295" s="37"/>
      <c r="Z295" s="37"/>
      <c r="AA295" s="37"/>
      <c r="AB295" s="37"/>
      <c r="AC295" s="37"/>
      <c r="AD295" s="37"/>
      <c r="AE295" s="37"/>
      <c r="AT295" s="20" t="s">
        <v>208</v>
      </c>
      <c r="AU295" s="20" t="s">
        <v>86</v>
      </c>
    </row>
    <row r="296" spans="1:65" s="12" customFormat="1" ht="22.9" customHeight="1">
      <c r="B296" s="165"/>
      <c r="C296" s="166"/>
      <c r="D296" s="167" t="s">
        <v>76</v>
      </c>
      <c r="E296" s="179" t="s">
        <v>1448</v>
      </c>
      <c r="F296" s="179" t="s">
        <v>1449</v>
      </c>
      <c r="G296" s="166"/>
      <c r="H296" s="166"/>
      <c r="I296" s="169"/>
      <c r="J296" s="180">
        <f>BK296</f>
        <v>0</v>
      </c>
      <c r="K296" s="166"/>
      <c r="L296" s="171"/>
      <c r="M296" s="172"/>
      <c r="N296" s="173"/>
      <c r="O296" s="173"/>
      <c r="P296" s="174">
        <f>P297</f>
        <v>0</v>
      </c>
      <c r="Q296" s="173"/>
      <c r="R296" s="174">
        <f>R297</f>
        <v>0</v>
      </c>
      <c r="S296" s="173"/>
      <c r="T296" s="175">
        <f>T297</f>
        <v>0</v>
      </c>
      <c r="AR296" s="176" t="s">
        <v>84</v>
      </c>
      <c r="AT296" s="177" t="s">
        <v>76</v>
      </c>
      <c r="AU296" s="177" t="s">
        <v>84</v>
      </c>
      <c r="AY296" s="176" t="s">
        <v>197</v>
      </c>
      <c r="BK296" s="178">
        <f>BK297</f>
        <v>0</v>
      </c>
    </row>
    <row r="297" spans="1:65" s="12" customFormat="1" ht="20.85" customHeight="1">
      <c r="B297" s="165"/>
      <c r="C297" s="166"/>
      <c r="D297" s="167" t="s">
        <v>76</v>
      </c>
      <c r="E297" s="179" t="s">
        <v>128</v>
      </c>
      <c r="F297" s="179" t="s">
        <v>1450</v>
      </c>
      <c r="G297" s="166"/>
      <c r="H297" s="166"/>
      <c r="I297" s="169"/>
      <c r="J297" s="180">
        <f>BK297</f>
        <v>0</v>
      </c>
      <c r="K297" s="166"/>
      <c r="L297" s="171"/>
      <c r="M297" s="172"/>
      <c r="N297" s="173"/>
      <c r="O297" s="173"/>
      <c r="P297" s="174">
        <f>SUM(P298:P303)</f>
        <v>0</v>
      </c>
      <c r="Q297" s="173"/>
      <c r="R297" s="174">
        <f>SUM(R298:R303)</f>
        <v>0</v>
      </c>
      <c r="S297" s="173"/>
      <c r="T297" s="175">
        <f>SUM(T298:T303)</f>
        <v>0</v>
      </c>
      <c r="AR297" s="176" t="s">
        <v>84</v>
      </c>
      <c r="AT297" s="177" t="s">
        <v>76</v>
      </c>
      <c r="AU297" s="177" t="s">
        <v>86</v>
      </c>
      <c r="AY297" s="176" t="s">
        <v>197</v>
      </c>
      <c r="BK297" s="178">
        <f>SUM(BK298:BK303)</f>
        <v>0</v>
      </c>
    </row>
    <row r="298" spans="1:65" s="2" customFormat="1" ht="21.75" customHeight="1">
      <c r="A298" s="37"/>
      <c r="B298" s="38"/>
      <c r="C298" s="237" t="s">
        <v>921</v>
      </c>
      <c r="D298" s="237" t="s">
        <v>452</v>
      </c>
      <c r="E298" s="238" t="s">
        <v>1984</v>
      </c>
      <c r="F298" s="239" t="s">
        <v>1985</v>
      </c>
      <c r="G298" s="240" t="s">
        <v>884</v>
      </c>
      <c r="H298" s="241">
        <v>77</v>
      </c>
      <c r="I298" s="242"/>
      <c r="J298" s="243">
        <f>ROUND(I298*H298,2)</f>
        <v>0</v>
      </c>
      <c r="K298" s="239" t="s">
        <v>969</v>
      </c>
      <c r="L298" s="244"/>
      <c r="M298" s="245" t="s">
        <v>19</v>
      </c>
      <c r="N298" s="246" t="s">
        <v>48</v>
      </c>
      <c r="O298" s="67"/>
      <c r="P298" s="190">
        <f>O298*H298</f>
        <v>0</v>
      </c>
      <c r="Q298" s="190">
        <v>0</v>
      </c>
      <c r="R298" s="190">
        <f>Q298*H298</f>
        <v>0</v>
      </c>
      <c r="S298" s="190">
        <v>0</v>
      </c>
      <c r="T298" s="191">
        <f>S298*H298</f>
        <v>0</v>
      </c>
      <c r="U298" s="37"/>
      <c r="V298" s="37"/>
      <c r="W298" s="37"/>
      <c r="X298" s="37"/>
      <c r="Y298" s="37"/>
      <c r="Z298" s="37"/>
      <c r="AA298" s="37"/>
      <c r="AB298" s="37"/>
      <c r="AC298" s="37"/>
      <c r="AD298" s="37"/>
      <c r="AE298" s="37"/>
      <c r="AR298" s="192" t="s">
        <v>265</v>
      </c>
      <c r="AT298" s="192" t="s">
        <v>452</v>
      </c>
      <c r="AU298" s="192" t="s">
        <v>151</v>
      </c>
      <c r="AY298" s="20" t="s">
        <v>197</v>
      </c>
      <c r="BE298" s="193">
        <f>IF(N298="základní",J298,0)</f>
        <v>0</v>
      </c>
      <c r="BF298" s="193">
        <f>IF(N298="snížená",J298,0)</f>
        <v>0</v>
      </c>
      <c r="BG298" s="193">
        <f>IF(N298="zákl. přenesená",J298,0)</f>
        <v>0</v>
      </c>
      <c r="BH298" s="193">
        <f>IF(N298="sníž. přenesená",J298,0)</f>
        <v>0</v>
      </c>
      <c r="BI298" s="193">
        <f>IF(N298="nulová",J298,0)</f>
        <v>0</v>
      </c>
      <c r="BJ298" s="20" t="s">
        <v>84</v>
      </c>
      <c r="BK298" s="193">
        <f>ROUND(I298*H298,2)</f>
        <v>0</v>
      </c>
      <c r="BL298" s="20" t="s">
        <v>204</v>
      </c>
      <c r="BM298" s="192" t="s">
        <v>1986</v>
      </c>
    </row>
    <row r="299" spans="1:65" s="2" customFormat="1" ht="11.25">
      <c r="A299" s="37"/>
      <c r="B299" s="38"/>
      <c r="C299" s="39"/>
      <c r="D299" s="194" t="s">
        <v>206</v>
      </c>
      <c r="E299" s="39"/>
      <c r="F299" s="195" t="s">
        <v>1985</v>
      </c>
      <c r="G299" s="39"/>
      <c r="H299" s="39"/>
      <c r="I299" s="196"/>
      <c r="J299" s="39"/>
      <c r="K299" s="39"/>
      <c r="L299" s="42"/>
      <c r="M299" s="197"/>
      <c r="N299" s="198"/>
      <c r="O299" s="67"/>
      <c r="P299" s="67"/>
      <c r="Q299" s="67"/>
      <c r="R299" s="67"/>
      <c r="S299" s="67"/>
      <c r="T299" s="68"/>
      <c r="U299" s="37"/>
      <c r="V299" s="37"/>
      <c r="W299" s="37"/>
      <c r="X299" s="37"/>
      <c r="Y299" s="37"/>
      <c r="Z299" s="37"/>
      <c r="AA299" s="37"/>
      <c r="AB299" s="37"/>
      <c r="AC299" s="37"/>
      <c r="AD299" s="37"/>
      <c r="AE299" s="37"/>
      <c r="AT299" s="20" t="s">
        <v>206</v>
      </c>
      <c r="AU299" s="20" t="s">
        <v>151</v>
      </c>
    </row>
    <row r="300" spans="1:65" s="2" customFormat="1" ht="19.5">
      <c r="A300" s="37"/>
      <c r="B300" s="38"/>
      <c r="C300" s="39"/>
      <c r="D300" s="194" t="s">
        <v>252</v>
      </c>
      <c r="E300" s="39"/>
      <c r="F300" s="222" t="s">
        <v>1508</v>
      </c>
      <c r="G300" s="39"/>
      <c r="H300" s="39"/>
      <c r="I300" s="196"/>
      <c r="J300" s="39"/>
      <c r="K300" s="39"/>
      <c r="L300" s="42"/>
      <c r="M300" s="197"/>
      <c r="N300" s="198"/>
      <c r="O300" s="67"/>
      <c r="P300" s="67"/>
      <c r="Q300" s="67"/>
      <c r="R300" s="67"/>
      <c r="S300" s="67"/>
      <c r="T300" s="68"/>
      <c r="U300" s="37"/>
      <c r="V300" s="37"/>
      <c r="W300" s="37"/>
      <c r="X300" s="37"/>
      <c r="Y300" s="37"/>
      <c r="Z300" s="37"/>
      <c r="AA300" s="37"/>
      <c r="AB300" s="37"/>
      <c r="AC300" s="37"/>
      <c r="AD300" s="37"/>
      <c r="AE300" s="37"/>
      <c r="AT300" s="20" t="s">
        <v>252</v>
      </c>
      <c r="AU300" s="20" t="s">
        <v>151</v>
      </c>
    </row>
    <row r="301" spans="1:65" s="13" customFormat="1" ht="22.5">
      <c r="B301" s="201"/>
      <c r="C301" s="202"/>
      <c r="D301" s="194" t="s">
        <v>210</v>
      </c>
      <c r="E301" s="203" t="s">
        <v>19</v>
      </c>
      <c r="F301" s="204" t="s">
        <v>1843</v>
      </c>
      <c r="G301" s="202"/>
      <c r="H301" s="203" t="s">
        <v>19</v>
      </c>
      <c r="I301" s="205"/>
      <c r="J301" s="202"/>
      <c r="K301" s="202"/>
      <c r="L301" s="206"/>
      <c r="M301" s="207"/>
      <c r="N301" s="208"/>
      <c r="O301" s="208"/>
      <c r="P301" s="208"/>
      <c r="Q301" s="208"/>
      <c r="R301" s="208"/>
      <c r="S301" s="208"/>
      <c r="T301" s="209"/>
      <c r="AT301" s="210" t="s">
        <v>210</v>
      </c>
      <c r="AU301" s="210" t="s">
        <v>151</v>
      </c>
      <c r="AV301" s="13" t="s">
        <v>84</v>
      </c>
      <c r="AW301" s="13" t="s">
        <v>37</v>
      </c>
      <c r="AX301" s="13" t="s">
        <v>77</v>
      </c>
      <c r="AY301" s="210" t="s">
        <v>197</v>
      </c>
    </row>
    <row r="302" spans="1:65" s="13" customFormat="1" ht="22.5">
      <c r="B302" s="201"/>
      <c r="C302" s="202"/>
      <c r="D302" s="194" t="s">
        <v>210</v>
      </c>
      <c r="E302" s="203" t="s">
        <v>19</v>
      </c>
      <c r="F302" s="204" t="s">
        <v>1844</v>
      </c>
      <c r="G302" s="202"/>
      <c r="H302" s="203" t="s">
        <v>19</v>
      </c>
      <c r="I302" s="205"/>
      <c r="J302" s="202"/>
      <c r="K302" s="202"/>
      <c r="L302" s="206"/>
      <c r="M302" s="207"/>
      <c r="N302" s="208"/>
      <c r="O302" s="208"/>
      <c r="P302" s="208"/>
      <c r="Q302" s="208"/>
      <c r="R302" s="208"/>
      <c r="S302" s="208"/>
      <c r="T302" s="209"/>
      <c r="AT302" s="210" t="s">
        <v>210</v>
      </c>
      <c r="AU302" s="210" t="s">
        <v>151</v>
      </c>
      <c r="AV302" s="13" t="s">
        <v>84</v>
      </c>
      <c r="AW302" s="13" t="s">
        <v>37</v>
      </c>
      <c r="AX302" s="13" t="s">
        <v>77</v>
      </c>
      <c r="AY302" s="210" t="s">
        <v>197</v>
      </c>
    </row>
    <row r="303" spans="1:65" s="14" customFormat="1" ht="11.25">
      <c r="B303" s="211"/>
      <c r="C303" s="212"/>
      <c r="D303" s="194" t="s">
        <v>210</v>
      </c>
      <c r="E303" s="213" t="s">
        <v>19</v>
      </c>
      <c r="F303" s="214" t="s">
        <v>1845</v>
      </c>
      <c r="G303" s="212"/>
      <c r="H303" s="215">
        <v>77</v>
      </c>
      <c r="I303" s="216"/>
      <c r="J303" s="212"/>
      <c r="K303" s="212"/>
      <c r="L303" s="217"/>
      <c r="M303" s="234"/>
      <c r="N303" s="235"/>
      <c r="O303" s="235"/>
      <c r="P303" s="235"/>
      <c r="Q303" s="235"/>
      <c r="R303" s="235"/>
      <c r="S303" s="235"/>
      <c r="T303" s="236"/>
      <c r="AT303" s="221" t="s">
        <v>210</v>
      </c>
      <c r="AU303" s="221" t="s">
        <v>151</v>
      </c>
      <c r="AV303" s="14" t="s">
        <v>86</v>
      </c>
      <c r="AW303" s="14" t="s">
        <v>37</v>
      </c>
      <c r="AX303" s="14" t="s">
        <v>84</v>
      </c>
      <c r="AY303" s="221" t="s">
        <v>197</v>
      </c>
    </row>
    <row r="304" spans="1:65" s="2" customFormat="1" ht="6.95" customHeight="1">
      <c r="A304" s="37"/>
      <c r="B304" s="50"/>
      <c r="C304" s="51"/>
      <c r="D304" s="51"/>
      <c r="E304" s="51"/>
      <c r="F304" s="51"/>
      <c r="G304" s="51"/>
      <c r="H304" s="51"/>
      <c r="I304" s="51"/>
      <c r="J304" s="51"/>
      <c r="K304" s="51"/>
      <c r="L304" s="42"/>
      <c r="M304" s="37"/>
      <c r="O304" s="37"/>
      <c r="P304" s="37"/>
      <c r="Q304" s="37"/>
      <c r="R304" s="37"/>
      <c r="S304" s="37"/>
      <c r="T304" s="37"/>
      <c r="U304" s="37"/>
      <c r="V304" s="37"/>
      <c r="W304" s="37"/>
      <c r="X304" s="37"/>
      <c r="Y304" s="37"/>
      <c r="Z304" s="37"/>
      <c r="AA304" s="37"/>
      <c r="AB304" s="37"/>
      <c r="AC304" s="37"/>
      <c r="AD304" s="37"/>
      <c r="AE304" s="37"/>
    </row>
  </sheetData>
  <sheetProtection algorithmName="SHA-512" hashValue="tTSxbfFFsFtVdrS3isHOIFdNJxdVHnhvH5p5yfO5qVw4I/PMcDvcMHXw4n88md9INQg5bUKYFVDccRO9vDJrnA==" saltValue="LvR9JtlpNy+qiaxhCwlRbN37KKX20FFNAXfMeQeRUqN1/VwBczYzvPHVHcMWsVd0w9OfsJ8nduvpmC4yJt/L3Q==" spinCount="100000" sheet="1" objects="1" scenarios="1" formatColumns="0" formatRows="0" autoFilter="0"/>
  <autoFilter ref="C97:K303" xr:uid="{00000000-0009-0000-0000-000015000000}"/>
  <mergeCells count="15">
    <mergeCell ref="E84:H84"/>
    <mergeCell ref="E88:H88"/>
    <mergeCell ref="E86:H86"/>
    <mergeCell ref="E90:H90"/>
    <mergeCell ref="L2:V2"/>
    <mergeCell ref="E31:H31"/>
    <mergeCell ref="E52:H52"/>
    <mergeCell ref="E56:H56"/>
    <mergeCell ref="E54:H54"/>
    <mergeCell ref="E58:H58"/>
    <mergeCell ref="E7:H7"/>
    <mergeCell ref="E11:H11"/>
    <mergeCell ref="E9:H9"/>
    <mergeCell ref="E13:H13"/>
    <mergeCell ref="E22:H22"/>
  </mergeCells>
  <hyperlinks>
    <hyperlink ref="F103" r:id="rId1" xr:uid="{00000000-0004-0000-1500-000000000000}"/>
    <hyperlink ref="F116" r:id="rId2" xr:uid="{00000000-0004-0000-1500-000001000000}"/>
    <hyperlink ref="F122" r:id="rId3" xr:uid="{00000000-0004-0000-1500-000002000000}"/>
    <hyperlink ref="F138" r:id="rId4" xr:uid="{00000000-0004-0000-1500-000003000000}"/>
    <hyperlink ref="F144" r:id="rId5" xr:uid="{00000000-0004-0000-1500-000004000000}"/>
    <hyperlink ref="F156" r:id="rId6" xr:uid="{00000000-0004-0000-1500-000005000000}"/>
    <hyperlink ref="F179" r:id="rId7" xr:uid="{00000000-0004-0000-1500-000006000000}"/>
    <hyperlink ref="F185" r:id="rId8" xr:uid="{00000000-0004-0000-1500-000007000000}"/>
    <hyperlink ref="F199" r:id="rId9" xr:uid="{00000000-0004-0000-1500-000008000000}"/>
    <hyperlink ref="F206" r:id="rId10" xr:uid="{00000000-0004-0000-1500-000009000000}"/>
    <hyperlink ref="F213" r:id="rId11" xr:uid="{00000000-0004-0000-1500-00000A000000}"/>
    <hyperlink ref="F221" r:id="rId12" xr:uid="{00000000-0004-0000-1500-00000B000000}"/>
    <hyperlink ref="F227" r:id="rId13" xr:uid="{00000000-0004-0000-1500-00000C000000}"/>
    <hyperlink ref="F239" r:id="rId14" xr:uid="{00000000-0004-0000-1500-00000D000000}"/>
    <hyperlink ref="F248" r:id="rId15" xr:uid="{00000000-0004-0000-1500-00000E000000}"/>
    <hyperlink ref="F292" r:id="rId16" xr:uid="{00000000-0004-0000-1500-00000F000000}"/>
    <hyperlink ref="F295" r:id="rId17" xr:uid="{00000000-0004-0000-1500-000010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18"/>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2:BM149"/>
  <sheetViews>
    <sheetView showGridLines="0" workbookViewId="0">
      <selection activeCell="D6" sqref="D6"/>
    </sheetView>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94"/>
      <c r="M2" s="394"/>
      <c r="N2" s="394"/>
      <c r="O2" s="394"/>
      <c r="P2" s="394"/>
      <c r="Q2" s="394"/>
      <c r="R2" s="394"/>
      <c r="S2" s="394"/>
      <c r="T2" s="394"/>
      <c r="U2" s="394"/>
      <c r="V2" s="394"/>
      <c r="AT2" s="20" t="s">
        <v>161</v>
      </c>
    </row>
    <row r="3" spans="1:46" s="1" customFormat="1" ht="6.95" customHeight="1">
      <c r="B3" s="111"/>
      <c r="C3" s="112"/>
      <c r="D3" s="112"/>
      <c r="E3" s="112"/>
      <c r="F3" s="112"/>
      <c r="G3" s="112"/>
      <c r="H3" s="112"/>
      <c r="I3" s="112"/>
      <c r="J3" s="112"/>
      <c r="K3" s="112"/>
      <c r="L3" s="23"/>
      <c r="AT3" s="20" t="s">
        <v>86</v>
      </c>
    </row>
    <row r="4" spans="1:46" s="1" customFormat="1" ht="24.95" customHeight="1">
      <c r="B4" s="23"/>
      <c r="D4" s="113" t="s">
        <v>169</v>
      </c>
      <c r="L4" s="23"/>
      <c r="M4" s="114" t="s">
        <v>10</v>
      </c>
      <c r="AT4" s="20" t="s">
        <v>4</v>
      </c>
    </row>
    <row r="5" spans="1:46" s="1" customFormat="1" ht="6.95" customHeight="1">
      <c r="B5" s="23"/>
      <c r="L5" s="23"/>
    </row>
    <row r="6" spans="1:46" s="1" customFormat="1" ht="12" customHeight="1">
      <c r="B6" s="23"/>
      <c r="D6" s="115" t="s">
        <v>16</v>
      </c>
      <c r="L6" s="23"/>
    </row>
    <row r="7" spans="1:46" s="1" customFormat="1" ht="16.5" customHeight="1">
      <c r="B7" s="23"/>
      <c r="E7" s="395" t="str">
        <f>'Rekapitulace stavby'!K6</f>
        <v>VÝMĚNA OBRUBNÍKŮ V ULICI STRÁNSKÉHO A SOVÍ - TÁBOR</v>
      </c>
      <c r="F7" s="396"/>
      <c r="G7" s="396"/>
      <c r="H7" s="396"/>
      <c r="L7" s="23"/>
    </row>
    <row r="8" spans="1:46" ht="12.75">
      <c r="B8" s="23"/>
      <c r="D8" s="115" t="s">
        <v>170</v>
      </c>
      <c r="L8" s="23"/>
    </row>
    <row r="9" spans="1:46" s="1" customFormat="1" ht="16.5" customHeight="1">
      <c r="B9" s="23"/>
      <c r="E9" s="395" t="s">
        <v>1320</v>
      </c>
      <c r="F9" s="394"/>
      <c r="G9" s="394"/>
      <c r="H9" s="394"/>
      <c r="L9" s="23"/>
    </row>
    <row r="10" spans="1:46" s="1" customFormat="1" ht="12" customHeight="1">
      <c r="B10" s="23"/>
      <c r="D10" s="115" t="s">
        <v>172</v>
      </c>
      <c r="L10" s="23"/>
    </row>
    <row r="11" spans="1:46" s="2" customFormat="1" ht="23.25" customHeight="1">
      <c r="A11" s="37"/>
      <c r="B11" s="42"/>
      <c r="C11" s="37"/>
      <c r="D11" s="37"/>
      <c r="E11" s="405" t="s">
        <v>1822</v>
      </c>
      <c r="F11" s="397"/>
      <c r="G11" s="397"/>
      <c r="H11" s="397"/>
      <c r="I11" s="37"/>
      <c r="J11" s="37"/>
      <c r="K11" s="37"/>
      <c r="L11" s="116"/>
      <c r="S11" s="37"/>
      <c r="T11" s="37"/>
      <c r="U11" s="37"/>
      <c r="V11" s="37"/>
      <c r="W11" s="37"/>
      <c r="X11" s="37"/>
      <c r="Y11" s="37"/>
      <c r="Z11" s="37"/>
      <c r="AA11" s="37"/>
      <c r="AB11" s="37"/>
      <c r="AC11" s="37"/>
      <c r="AD11" s="37"/>
      <c r="AE11" s="37"/>
    </row>
    <row r="12" spans="1:46" s="2" customFormat="1" ht="12" customHeight="1">
      <c r="A12" s="37"/>
      <c r="B12" s="42"/>
      <c r="C12" s="37"/>
      <c r="D12" s="115" t="s">
        <v>1823</v>
      </c>
      <c r="E12" s="37"/>
      <c r="F12" s="37"/>
      <c r="G12" s="37"/>
      <c r="H12" s="37"/>
      <c r="I12" s="37"/>
      <c r="J12" s="37"/>
      <c r="K12" s="37"/>
      <c r="L12" s="116"/>
      <c r="S12" s="37"/>
      <c r="T12" s="37"/>
      <c r="U12" s="37"/>
      <c r="V12" s="37"/>
      <c r="W12" s="37"/>
      <c r="X12" s="37"/>
      <c r="Y12" s="37"/>
      <c r="Z12" s="37"/>
      <c r="AA12" s="37"/>
      <c r="AB12" s="37"/>
      <c r="AC12" s="37"/>
      <c r="AD12" s="37"/>
      <c r="AE12" s="37"/>
    </row>
    <row r="13" spans="1:46" s="2" customFormat="1" ht="16.5" customHeight="1">
      <c r="A13" s="37"/>
      <c r="B13" s="42"/>
      <c r="C13" s="37"/>
      <c r="D13" s="37"/>
      <c r="E13" s="398" t="s">
        <v>2007</v>
      </c>
      <c r="F13" s="397"/>
      <c r="G13" s="397"/>
      <c r="H13" s="397"/>
      <c r="I13" s="37"/>
      <c r="J13" s="37"/>
      <c r="K13" s="37"/>
      <c r="L13" s="116"/>
      <c r="S13" s="37"/>
      <c r="T13" s="37"/>
      <c r="U13" s="37"/>
      <c r="V13" s="37"/>
      <c r="W13" s="37"/>
      <c r="X13" s="37"/>
      <c r="Y13" s="37"/>
      <c r="Z13" s="37"/>
      <c r="AA13" s="37"/>
      <c r="AB13" s="37"/>
      <c r="AC13" s="37"/>
      <c r="AD13" s="37"/>
      <c r="AE13" s="37"/>
    </row>
    <row r="14" spans="1:46" s="2" customFormat="1" ht="11.25">
      <c r="A14" s="37"/>
      <c r="B14" s="42"/>
      <c r="C14" s="37"/>
      <c r="D14" s="37"/>
      <c r="E14" s="37"/>
      <c r="F14" s="37"/>
      <c r="G14" s="37"/>
      <c r="H14" s="37"/>
      <c r="I14" s="37"/>
      <c r="J14" s="37"/>
      <c r="K14" s="37"/>
      <c r="L14" s="116"/>
      <c r="S14" s="37"/>
      <c r="T14" s="37"/>
      <c r="U14" s="37"/>
      <c r="V14" s="37"/>
      <c r="W14" s="37"/>
      <c r="X14" s="37"/>
      <c r="Y14" s="37"/>
      <c r="Z14" s="37"/>
      <c r="AA14" s="37"/>
      <c r="AB14" s="37"/>
      <c r="AC14" s="37"/>
      <c r="AD14" s="37"/>
      <c r="AE14" s="37"/>
    </row>
    <row r="15" spans="1:46" s="2" customFormat="1" ht="12" customHeight="1">
      <c r="A15" s="37"/>
      <c r="B15" s="42"/>
      <c r="C15" s="37"/>
      <c r="D15" s="115" t="s">
        <v>18</v>
      </c>
      <c r="E15" s="37"/>
      <c r="F15" s="106" t="s">
        <v>19</v>
      </c>
      <c r="G15" s="37"/>
      <c r="H15" s="37"/>
      <c r="I15" s="115" t="s">
        <v>20</v>
      </c>
      <c r="J15" s="106" t="s">
        <v>19</v>
      </c>
      <c r="K15" s="37"/>
      <c r="L15" s="116"/>
      <c r="S15" s="37"/>
      <c r="T15" s="37"/>
      <c r="U15" s="37"/>
      <c r="V15" s="37"/>
      <c r="W15" s="37"/>
      <c r="X15" s="37"/>
      <c r="Y15" s="37"/>
      <c r="Z15" s="37"/>
      <c r="AA15" s="37"/>
      <c r="AB15" s="37"/>
      <c r="AC15" s="37"/>
      <c r="AD15" s="37"/>
      <c r="AE15" s="37"/>
    </row>
    <row r="16" spans="1:46" s="2" customFormat="1" ht="12" customHeight="1">
      <c r="A16" s="37"/>
      <c r="B16" s="42"/>
      <c r="C16" s="37"/>
      <c r="D16" s="115" t="s">
        <v>21</v>
      </c>
      <c r="E16" s="37"/>
      <c r="F16" s="106" t="s">
        <v>22</v>
      </c>
      <c r="G16" s="37"/>
      <c r="H16" s="37"/>
      <c r="I16" s="115" t="s">
        <v>23</v>
      </c>
      <c r="J16" s="117" t="str">
        <f>'Rekapitulace stavby'!AN8</f>
        <v>8. 1. 2026</v>
      </c>
      <c r="K16" s="37"/>
      <c r="L16" s="116"/>
      <c r="S16" s="37"/>
      <c r="T16" s="37"/>
      <c r="U16" s="37"/>
      <c r="V16" s="37"/>
      <c r="W16" s="37"/>
      <c r="X16" s="37"/>
      <c r="Y16" s="37"/>
      <c r="Z16" s="37"/>
      <c r="AA16" s="37"/>
      <c r="AB16" s="37"/>
      <c r="AC16" s="37"/>
      <c r="AD16" s="37"/>
      <c r="AE16" s="37"/>
    </row>
    <row r="17" spans="1:31" s="2" customFormat="1" ht="10.9" customHeight="1">
      <c r="A17" s="37"/>
      <c r="B17" s="42"/>
      <c r="C17" s="37"/>
      <c r="D17" s="37"/>
      <c r="E17" s="37"/>
      <c r="F17" s="37"/>
      <c r="G17" s="37"/>
      <c r="H17" s="37"/>
      <c r="I17" s="37"/>
      <c r="J17" s="37"/>
      <c r="K17" s="37"/>
      <c r="L17" s="116"/>
      <c r="S17" s="37"/>
      <c r="T17" s="37"/>
      <c r="U17" s="37"/>
      <c r="V17" s="37"/>
      <c r="W17" s="37"/>
      <c r="X17" s="37"/>
      <c r="Y17" s="37"/>
      <c r="Z17" s="37"/>
      <c r="AA17" s="37"/>
      <c r="AB17" s="37"/>
      <c r="AC17" s="37"/>
      <c r="AD17" s="37"/>
      <c r="AE17" s="37"/>
    </row>
    <row r="18" spans="1:31" s="2" customFormat="1" ht="12" customHeight="1">
      <c r="A18" s="37"/>
      <c r="B18" s="42"/>
      <c r="C18" s="37"/>
      <c r="D18" s="115" t="s">
        <v>25</v>
      </c>
      <c r="E18" s="37"/>
      <c r="F18" s="37"/>
      <c r="G18" s="37"/>
      <c r="H18" s="37"/>
      <c r="I18" s="115" t="s">
        <v>26</v>
      </c>
      <c r="J18" s="106" t="s">
        <v>27</v>
      </c>
      <c r="K18" s="37"/>
      <c r="L18" s="116"/>
      <c r="S18" s="37"/>
      <c r="T18" s="37"/>
      <c r="U18" s="37"/>
      <c r="V18" s="37"/>
      <c r="W18" s="37"/>
      <c r="X18" s="37"/>
      <c r="Y18" s="37"/>
      <c r="Z18" s="37"/>
      <c r="AA18" s="37"/>
      <c r="AB18" s="37"/>
      <c r="AC18" s="37"/>
      <c r="AD18" s="37"/>
      <c r="AE18" s="37"/>
    </row>
    <row r="19" spans="1:31" s="2" customFormat="1" ht="18" customHeight="1">
      <c r="A19" s="37"/>
      <c r="B19" s="42"/>
      <c r="C19" s="37"/>
      <c r="D19" s="37"/>
      <c r="E19" s="106" t="s">
        <v>28</v>
      </c>
      <c r="F19" s="37"/>
      <c r="G19" s="37"/>
      <c r="H19" s="37"/>
      <c r="I19" s="115" t="s">
        <v>29</v>
      </c>
      <c r="J19" s="106" t="s">
        <v>30</v>
      </c>
      <c r="K19" s="37"/>
      <c r="L19" s="116"/>
      <c r="S19" s="37"/>
      <c r="T19" s="37"/>
      <c r="U19" s="37"/>
      <c r="V19" s="37"/>
      <c r="W19" s="37"/>
      <c r="X19" s="37"/>
      <c r="Y19" s="37"/>
      <c r="Z19" s="37"/>
      <c r="AA19" s="37"/>
      <c r="AB19" s="37"/>
      <c r="AC19" s="37"/>
      <c r="AD19" s="37"/>
      <c r="AE19" s="37"/>
    </row>
    <row r="20" spans="1:31" s="2" customFormat="1" ht="6.95" customHeight="1">
      <c r="A20" s="37"/>
      <c r="B20" s="42"/>
      <c r="C20" s="37"/>
      <c r="D20" s="37"/>
      <c r="E20" s="37"/>
      <c r="F20" s="37"/>
      <c r="G20" s="37"/>
      <c r="H20" s="37"/>
      <c r="I20" s="37"/>
      <c r="J20" s="37"/>
      <c r="K20" s="37"/>
      <c r="L20" s="116"/>
      <c r="S20" s="37"/>
      <c r="T20" s="37"/>
      <c r="U20" s="37"/>
      <c r="V20" s="37"/>
      <c r="W20" s="37"/>
      <c r="X20" s="37"/>
      <c r="Y20" s="37"/>
      <c r="Z20" s="37"/>
      <c r="AA20" s="37"/>
      <c r="AB20" s="37"/>
      <c r="AC20" s="37"/>
      <c r="AD20" s="37"/>
      <c r="AE20" s="37"/>
    </row>
    <row r="21" spans="1:31" s="2" customFormat="1" ht="12" customHeight="1">
      <c r="A21" s="37"/>
      <c r="B21" s="42"/>
      <c r="C21" s="37"/>
      <c r="D21" s="115" t="s">
        <v>31</v>
      </c>
      <c r="E21" s="37"/>
      <c r="F21" s="37"/>
      <c r="G21" s="37"/>
      <c r="H21" s="37"/>
      <c r="I21" s="115" t="s">
        <v>26</v>
      </c>
      <c r="J21" s="33" t="str">
        <f>'Rekapitulace stavby'!AN13</f>
        <v>Vyplň údaj</v>
      </c>
      <c r="K21" s="37"/>
      <c r="L21" s="116"/>
      <c r="S21" s="37"/>
      <c r="T21" s="37"/>
      <c r="U21" s="37"/>
      <c r="V21" s="37"/>
      <c r="W21" s="37"/>
      <c r="X21" s="37"/>
      <c r="Y21" s="37"/>
      <c r="Z21" s="37"/>
      <c r="AA21" s="37"/>
      <c r="AB21" s="37"/>
      <c r="AC21" s="37"/>
      <c r="AD21" s="37"/>
      <c r="AE21" s="37"/>
    </row>
    <row r="22" spans="1:31" s="2" customFormat="1" ht="18" customHeight="1">
      <c r="A22" s="37"/>
      <c r="B22" s="42"/>
      <c r="C22" s="37"/>
      <c r="D22" s="37"/>
      <c r="E22" s="399" t="str">
        <f>'Rekapitulace stavby'!E14</f>
        <v>Vyplň údaj</v>
      </c>
      <c r="F22" s="400"/>
      <c r="G22" s="400"/>
      <c r="H22" s="400"/>
      <c r="I22" s="115" t="s">
        <v>29</v>
      </c>
      <c r="J22" s="33" t="str">
        <f>'Rekapitulace stavby'!AN14</f>
        <v>Vyplň údaj</v>
      </c>
      <c r="K22" s="37"/>
      <c r="L22" s="116"/>
      <c r="S22" s="37"/>
      <c r="T22" s="37"/>
      <c r="U22" s="37"/>
      <c r="V22" s="37"/>
      <c r="W22" s="37"/>
      <c r="X22" s="37"/>
      <c r="Y22" s="37"/>
      <c r="Z22" s="37"/>
      <c r="AA22" s="37"/>
      <c r="AB22" s="37"/>
      <c r="AC22" s="37"/>
      <c r="AD22" s="37"/>
      <c r="AE22" s="37"/>
    </row>
    <row r="23" spans="1:31" s="2" customFormat="1" ht="6.95" customHeight="1">
      <c r="A23" s="37"/>
      <c r="B23" s="42"/>
      <c r="C23" s="37"/>
      <c r="D23" s="37"/>
      <c r="E23" s="37"/>
      <c r="F23" s="37"/>
      <c r="G23" s="37"/>
      <c r="H23" s="37"/>
      <c r="I23" s="37"/>
      <c r="J23" s="37"/>
      <c r="K23" s="37"/>
      <c r="L23" s="116"/>
      <c r="S23" s="37"/>
      <c r="T23" s="37"/>
      <c r="U23" s="37"/>
      <c r="V23" s="37"/>
      <c r="W23" s="37"/>
      <c r="X23" s="37"/>
      <c r="Y23" s="37"/>
      <c r="Z23" s="37"/>
      <c r="AA23" s="37"/>
      <c r="AB23" s="37"/>
      <c r="AC23" s="37"/>
      <c r="AD23" s="37"/>
      <c r="AE23" s="37"/>
    </row>
    <row r="24" spans="1:31" s="2" customFormat="1" ht="12" customHeight="1">
      <c r="A24" s="37"/>
      <c r="B24" s="42"/>
      <c r="C24" s="37"/>
      <c r="D24" s="115" t="s">
        <v>33</v>
      </c>
      <c r="E24" s="37"/>
      <c r="F24" s="37"/>
      <c r="G24" s="37"/>
      <c r="H24" s="37"/>
      <c r="I24" s="115" t="s">
        <v>26</v>
      </c>
      <c r="J24" s="106" t="s">
        <v>34</v>
      </c>
      <c r="K24" s="37"/>
      <c r="L24" s="116"/>
      <c r="S24" s="37"/>
      <c r="T24" s="37"/>
      <c r="U24" s="37"/>
      <c r="V24" s="37"/>
      <c r="W24" s="37"/>
      <c r="X24" s="37"/>
      <c r="Y24" s="37"/>
      <c r="Z24" s="37"/>
      <c r="AA24" s="37"/>
      <c r="AB24" s="37"/>
      <c r="AC24" s="37"/>
      <c r="AD24" s="37"/>
      <c r="AE24" s="37"/>
    </row>
    <row r="25" spans="1:31" s="2" customFormat="1" ht="18" customHeight="1">
      <c r="A25" s="37"/>
      <c r="B25" s="42"/>
      <c r="C25" s="37"/>
      <c r="D25" s="37"/>
      <c r="E25" s="106" t="s">
        <v>35</v>
      </c>
      <c r="F25" s="37"/>
      <c r="G25" s="37"/>
      <c r="H25" s="37"/>
      <c r="I25" s="115" t="s">
        <v>29</v>
      </c>
      <c r="J25" s="106" t="s">
        <v>36</v>
      </c>
      <c r="K25" s="37"/>
      <c r="L25" s="116"/>
      <c r="S25" s="37"/>
      <c r="T25" s="37"/>
      <c r="U25" s="37"/>
      <c r="V25" s="37"/>
      <c r="W25" s="37"/>
      <c r="X25" s="37"/>
      <c r="Y25" s="37"/>
      <c r="Z25" s="37"/>
      <c r="AA25" s="37"/>
      <c r="AB25" s="37"/>
      <c r="AC25" s="37"/>
      <c r="AD25" s="37"/>
      <c r="AE25" s="37"/>
    </row>
    <row r="26" spans="1:31" s="2" customFormat="1" ht="6.95" customHeight="1">
      <c r="A26" s="37"/>
      <c r="B26" s="42"/>
      <c r="C26" s="37"/>
      <c r="D26" s="37"/>
      <c r="E26" s="37"/>
      <c r="F26" s="37"/>
      <c r="G26" s="37"/>
      <c r="H26" s="37"/>
      <c r="I26" s="37"/>
      <c r="J26" s="37"/>
      <c r="K26" s="37"/>
      <c r="L26" s="116"/>
      <c r="S26" s="37"/>
      <c r="T26" s="37"/>
      <c r="U26" s="37"/>
      <c r="V26" s="37"/>
      <c r="W26" s="37"/>
      <c r="X26" s="37"/>
      <c r="Y26" s="37"/>
      <c r="Z26" s="37"/>
      <c r="AA26" s="37"/>
      <c r="AB26" s="37"/>
      <c r="AC26" s="37"/>
      <c r="AD26" s="37"/>
      <c r="AE26" s="37"/>
    </row>
    <row r="27" spans="1:31" s="2" customFormat="1" ht="12" customHeight="1">
      <c r="A27" s="37"/>
      <c r="B27" s="42"/>
      <c r="C27" s="37"/>
      <c r="D27" s="115" t="s">
        <v>38</v>
      </c>
      <c r="E27" s="37"/>
      <c r="F27" s="37"/>
      <c r="G27" s="37"/>
      <c r="H27" s="37"/>
      <c r="I27" s="115" t="s">
        <v>26</v>
      </c>
      <c r="J27" s="106" t="s">
        <v>39</v>
      </c>
      <c r="K27" s="37"/>
      <c r="L27" s="116"/>
      <c r="S27" s="37"/>
      <c r="T27" s="37"/>
      <c r="U27" s="37"/>
      <c r="V27" s="37"/>
      <c r="W27" s="37"/>
      <c r="X27" s="37"/>
      <c r="Y27" s="37"/>
      <c r="Z27" s="37"/>
      <c r="AA27" s="37"/>
      <c r="AB27" s="37"/>
      <c r="AC27" s="37"/>
      <c r="AD27" s="37"/>
      <c r="AE27" s="37"/>
    </row>
    <row r="28" spans="1:31" s="2" customFormat="1" ht="18" customHeight="1">
      <c r="A28" s="37"/>
      <c r="B28" s="42"/>
      <c r="C28" s="37"/>
      <c r="D28" s="37"/>
      <c r="E28" s="106" t="s">
        <v>40</v>
      </c>
      <c r="F28" s="37"/>
      <c r="G28" s="37"/>
      <c r="H28" s="37"/>
      <c r="I28" s="115" t="s">
        <v>29</v>
      </c>
      <c r="J28" s="106" t="s">
        <v>19</v>
      </c>
      <c r="K28" s="37"/>
      <c r="L28" s="116"/>
      <c r="S28" s="37"/>
      <c r="T28" s="37"/>
      <c r="U28" s="37"/>
      <c r="V28" s="37"/>
      <c r="W28" s="37"/>
      <c r="X28" s="37"/>
      <c r="Y28" s="37"/>
      <c r="Z28" s="37"/>
      <c r="AA28" s="37"/>
      <c r="AB28" s="37"/>
      <c r="AC28" s="37"/>
      <c r="AD28" s="37"/>
      <c r="AE28" s="37"/>
    </row>
    <row r="29" spans="1:31" s="2" customFormat="1" ht="6.95" customHeight="1">
      <c r="A29" s="37"/>
      <c r="B29" s="42"/>
      <c r="C29" s="37"/>
      <c r="D29" s="37"/>
      <c r="E29" s="37"/>
      <c r="F29" s="37"/>
      <c r="G29" s="37"/>
      <c r="H29" s="37"/>
      <c r="I29" s="37"/>
      <c r="J29" s="37"/>
      <c r="K29" s="37"/>
      <c r="L29" s="116"/>
      <c r="S29" s="37"/>
      <c r="T29" s="37"/>
      <c r="U29" s="37"/>
      <c r="V29" s="37"/>
      <c r="W29" s="37"/>
      <c r="X29" s="37"/>
      <c r="Y29" s="37"/>
      <c r="Z29" s="37"/>
      <c r="AA29" s="37"/>
      <c r="AB29" s="37"/>
      <c r="AC29" s="37"/>
      <c r="AD29" s="37"/>
      <c r="AE29" s="37"/>
    </row>
    <row r="30" spans="1:31" s="2" customFormat="1" ht="12" customHeight="1">
      <c r="A30" s="37"/>
      <c r="B30" s="42"/>
      <c r="C30" s="37"/>
      <c r="D30" s="115" t="s">
        <v>41</v>
      </c>
      <c r="E30" s="37"/>
      <c r="F30" s="37"/>
      <c r="G30" s="37"/>
      <c r="H30" s="37"/>
      <c r="I30" s="37"/>
      <c r="J30" s="37"/>
      <c r="K30" s="37"/>
      <c r="L30" s="116"/>
      <c r="S30" s="37"/>
      <c r="T30" s="37"/>
      <c r="U30" s="37"/>
      <c r="V30" s="37"/>
      <c r="W30" s="37"/>
      <c r="X30" s="37"/>
      <c r="Y30" s="37"/>
      <c r="Z30" s="37"/>
      <c r="AA30" s="37"/>
      <c r="AB30" s="37"/>
      <c r="AC30" s="37"/>
      <c r="AD30" s="37"/>
      <c r="AE30" s="37"/>
    </row>
    <row r="31" spans="1:31" s="8" customFormat="1" ht="16.5" customHeight="1">
      <c r="A31" s="118"/>
      <c r="B31" s="119"/>
      <c r="C31" s="118"/>
      <c r="D31" s="118"/>
      <c r="E31" s="401" t="s">
        <v>19</v>
      </c>
      <c r="F31" s="401"/>
      <c r="G31" s="401"/>
      <c r="H31" s="401"/>
      <c r="I31" s="118"/>
      <c r="J31" s="118"/>
      <c r="K31" s="118"/>
      <c r="L31" s="120"/>
      <c r="S31" s="118"/>
      <c r="T31" s="118"/>
      <c r="U31" s="118"/>
      <c r="V31" s="118"/>
      <c r="W31" s="118"/>
      <c r="X31" s="118"/>
      <c r="Y31" s="118"/>
      <c r="Z31" s="118"/>
      <c r="AA31" s="118"/>
      <c r="AB31" s="118"/>
      <c r="AC31" s="118"/>
      <c r="AD31" s="118"/>
      <c r="AE31" s="118"/>
    </row>
    <row r="32" spans="1:31" s="2" customFormat="1" ht="6.95" customHeight="1">
      <c r="A32" s="37"/>
      <c r="B32" s="42"/>
      <c r="C32" s="37"/>
      <c r="D32" s="37"/>
      <c r="E32" s="37"/>
      <c r="F32" s="37"/>
      <c r="G32" s="37"/>
      <c r="H32" s="37"/>
      <c r="I32" s="37"/>
      <c r="J32" s="37"/>
      <c r="K32" s="37"/>
      <c r="L32" s="116"/>
      <c r="S32" s="37"/>
      <c r="T32" s="37"/>
      <c r="U32" s="37"/>
      <c r="V32" s="37"/>
      <c r="W32" s="37"/>
      <c r="X32" s="37"/>
      <c r="Y32" s="37"/>
      <c r="Z32" s="37"/>
      <c r="AA32" s="37"/>
      <c r="AB32" s="37"/>
      <c r="AC32" s="37"/>
      <c r="AD32" s="37"/>
      <c r="AE32" s="37"/>
    </row>
    <row r="33" spans="1:31" s="2" customFormat="1" ht="6.95" customHeight="1">
      <c r="A33" s="37"/>
      <c r="B33" s="42"/>
      <c r="C33" s="37"/>
      <c r="D33" s="121"/>
      <c r="E33" s="121"/>
      <c r="F33" s="121"/>
      <c r="G33" s="121"/>
      <c r="H33" s="121"/>
      <c r="I33" s="121"/>
      <c r="J33" s="121"/>
      <c r="K33" s="121"/>
      <c r="L33" s="116"/>
      <c r="S33" s="37"/>
      <c r="T33" s="37"/>
      <c r="U33" s="37"/>
      <c r="V33" s="37"/>
      <c r="W33" s="37"/>
      <c r="X33" s="37"/>
      <c r="Y33" s="37"/>
      <c r="Z33" s="37"/>
      <c r="AA33" s="37"/>
      <c r="AB33" s="37"/>
      <c r="AC33" s="37"/>
      <c r="AD33" s="37"/>
      <c r="AE33" s="37"/>
    </row>
    <row r="34" spans="1:31" s="2" customFormat="1" ht="25.35" customHeight="1">
      <c r="A34" s="37"/>
      <c r="B34" s="42"/>
      <c r="C34" s="37"/>
      <c r="D34" s="122" t="s">
        <v>43</v>
      </c>
      <c r="E34" s="37"/>
      <c r="F34" s="37"/>
      <c r="G34" s="37"/>
      <c r="H34" s="37"/>
      <c r="I34" s="37"/>
      <c r="J34" s="123">
        <f>ROUND(J95, 2)</f>
        <v>0</v>
      </c>
      <c r="K34" s="37"/>
      <c r="L34" s="116"/>
      <c r="S34" s="37"/>
      <c r="T34" s="37"/>
      <c r="U34" s="37"/>
      <c r="V34" s="37"/>
      <c r="W34" s="37"/>
      <c r="X34" s="37"/>
      <c r="Y34" s="37"/>
      <c r="Z34" s="37"/>
      <c r="AA34" s="37"/>
      <c r="AB34" s="37"/>
      <c r="AC34" s="37"/>
      <c r="AD34" s="37"/>
      <c r="AE34" s="37"/>
    </row>
    <row r="35" spans="1:31" s="2" customFormat="1" ht="6.95" customHeight="1">
      <c r="A35" s="37"/>
      <c r="B35" s="42"/>
      <c r="C35" s="37"/>
      <c r="D35" s="121"/>
      <c r="E35" s="121"/>
      <c r="F35" s="121"/>
      <c r="G35" s="121"/>
      <c r="H35" s="121"/>
      <c r="I35" s="121"/>
      <c r="J35" s="121"/>
      <c r="K35" s="121"/>
      <c r="L35" s="116"/>
      <c r="S35" s="37"/>
      <c r="T35" s="37"/>
      <c r="U35" s="37"/>
      <c r="V35" s="37"/>
      <c r="W35" s="37"/>
      <c r="X35" s="37"/>
      <c r="Y35" s="37"/>
      <c r="Z35" s="37"/>
      <c r="AA35" s="37"/>
      <c r="AB35" s="37"/>
      <c r="AC35" s="37"/>
      <c r="AD35" s="37"/>
      <c r="AE35" s="37"/>
    </row>
    <row r="36" spans="1:31" s="2" customFormat="1" ht="14.45" customHeight="1">
      <c r="A36" s="37"/>
      <c r="B36" s="42"/>
      <c r="C36" s="37"/>
      <c r="D36" s="37"/>
      <c r="E36" s="37"/>
      <c r="F36" s="124" t="s">
        <v>45</v>
      </c>
      <c r="G36" s="37"/>
      <c r="H36" s="37"/>
      <c r="I36" s="124" t="s">
        <v>44</v>
      </c>
      <c r="J36" s="124" t="s">
        <v>46</v>
      </c>
      <c r="K36" s="37"/>
      <c r="L36" s="116"/>
      <c r="S36" s="37"/>
      <c r="T36" s="37"/>
      <c r="U36" s="37"/>
      <c r="V36" s="37"/>
      <c r="W36" s="37"/>
      <c r="X36" s="37"/>
      <c r="Y36" s="37"/>
      <c r="Z36" s="37"/>
      <c r="AA36" s="37"/>
      <c r="AB36" s="37"/>
      <c r="AC36" s="37"/>
      <c r="AD36" s="37"/>
      <c r="AE36" s="37"/>
    </row>
    <row r="37" spans="1:31" s="2" customFormat="1" ht="14.45" customHeight="1">
      <c r="A37" s="37"/>
      <c r="B37" s="42"/>
      <c r="C37" s="37"/>
      <c r="D37" s="125" t="s">
        <v>47</v>
      </c>
      <c r="E37" s="115" t="s">
        <v>48</v>
      </c>
      <c r="F37" s="126">
        <f>ROUND((SUM(BE95:BE148)),  2)</f>
        <v>0</v>
      </c>
      <c r="G37" s="37"/>
      <c r="H37" s="37"/>
      <c r="I37" s="127">
        <v>0.21</v>
      </c>
      <c r="J37" s="126">
        <f>ROUND(((SUM(BE95:BE148))*I37),  2)</f>
        <v>0</v>
      </c>
      <c r="K37" s="37"/>
      <c r="L37" s="116"/>
      <c r="S37" s="37"/>
      <c r="T37" s="37"/>
      <c r="U37" s="37"/>
      <c r="V37" s="37"/>
      <c r="W37" s="37"/>
      <c r="X37" s="37"/>
      <c r="Y37" s="37"/>
      <c r="Z37" s="37"/>
      <c r="AA37" s="37"/>
      <c r="AB37" s="37"/>
      <c r="AC37" s="37"/>
      <c r="AD37" s="37"/>
      <c r="AE37" s="37"/>
    </row>
    <row r="38" spans="1:31" s="2" customFormat="1" ht="14.45" customHeight="1">
      <c r="A38" s="37"/>
      <c r="B38" s="42"/>
      <c r="C38" s="37"/>
      <c r="D38" s="37"/>
      <c r="E38" s="115" t="s">
        <v>49</v>
      </c>
      <c r="F38" s="126">
        <f>ROUND((SUM(BF95:BF148)),  2)</f>
        <v>0</v>
      </c>
      <c r="G38" s="37"/>
      <c r="H38" s="37"/>
      <c r="I38" s="127">
        <v>0.12</v>
      </c>
      <c r="J38" s="126">
        <f>ROUND(((SUM(BF95:BF148))*I38),  2)</f>
        <v>0</v>
      </c>
      <c r="K38" s="37"/>
      <c r="L38" s="116"/>
      <c r="S38" s="37"/>
      <c r="T38" s="37"/>
      <c r="U38" s="37"/>
      <c r="V38" s="37"/>
      <c r="W38" s="37"/>
      <c r="X38" s="37"/>
      <c r="Y38" s="37"/>
      <c r="Z38" s="37"/>
      <c r="AA38" s="37"/>
      <c r="AB38" s="37"/>
      <c r="AC38" s="37"/>
      <c r="AD38" s="37"/>
      <c r="AE38" s="37"/>
    </row>
    <row r="39" spans="1:31" s="2" customFormat="1" ht="14.45" hidden="1" customHeight="1">
      <c r="A39" s="37"/>
      <c r="B39" s="42"/>
      <c r="C39" s="37"/>
      <c r="D39" s="37"/>
      <c r="E39" s="115" t="s">
        <v>50</v>
      </c>
      <c r="F39" s="126">
        <f>ROUND((SUM(BG95:BG148)),  2)</f>
        <v>0</v>
      </c>
      <c r="G39" s="37"/>
      <c r="H39" s="37"/>
      <c r="I39" s="127">
        <v>0.21</v>
      </c>
      <c r="J39" s="126">
        <f>0</f>
        <v>0</v>
      </c>
      <c r="K39" s="37"/>
      <c r="L39" s="116"/>
      <c r="S39" s="37"/>
      <c r="T39" s="37"/>
      <c r="U39" s="37"/>
      <c r="V39" s="37"/>
      <c r="W39" s="37"/>
      <c r="X39" s="37"/>
      <c r="Y39" s="37"/>
      <c r="Z39" s="37"/>
      <c r="AA39" s="37"/>
      <c r="AB39" s="37"/>
      <c r="AC39" s="37"/>
      <c r="AD39" s="37"/>
      <c r="AE39" s="37"/>
    </row>
    <row r="40" spans="1:31" s="2" customFormat="1" ht="14.45" hidden="1" customHeight="1">
      <c r="A40" s="37"/>
      <c r="B40" s="42"/>
      <c r="C40" s="37"/>
      <c r="D40" s="37"/>
      <c r="E40" s="115" t="s">
        <v>51</v>
      </c>
      <c r="F40" s="126">
        <f>ROUND((SUM(BH95:BH148)),  2)</f>
        <v>0</v>
      </c>
      <c r="G40" s="37"/>
      <c r="H40" s="37"/>
      <c r="I40" s="127">
        <v>0.12</v>
      </c>
      <c r="J40" s="126">
        <f>0</f>
        <v>0</v>
      </c>
      <c r="K40" s="37"/>
      <c r="L40" s="116"/>
      <c r="S40" s="37"/>
      <c r="T40" s="37"/>
      <c r="U40" s="37"/>
      <c r="V40" s="37"/>
      <c r="W40" s="37"/>
      <c r="X40" s="37"/>
      <c r="Y40" s="37"/>
      <c r="Z40" s="37"/>
      <c r="AA40" s="37"/>
      <c r="AB40" s="37"/>
      <c r="AC40" s="37"/>
      <c r="AD40" s="37"/>
      <c r="AE40" s="37"/>
    </row>
    <row r="41" spans="1:31" s="2" customFormat="1" ht="14.45" hidden="1" customHeight="1">
      <c r="A41" s="37"/>
      <c r="B41" s="42"/>
      <c r="C41" s="37"/>
      <c r="D41" s="37"/>
      <c r="E41" s="115" t="s">
        <v>52</v>
      </c>
      <c r="F41" s="126">
        <f>ROUND((SUM(BI95:BI148)),  2)</f>
        <v>0</v>
      </c>
      <c r="G41" s="37"/>
      <c r="H41" s="37"/>
      <c r="I41" s="127">
        <v>0</v>
      </c>
      <c r="J41" s="126">
        <f>0</f>
        <v>0</v>
      </c>
      <c r="K41" s="37"/>
      <c r="L41" s="116"/>
      <c r="S41" s="37"/>
      <c r="T41" s="37"/>
      <c r="U41" s="37"/>
      <c r="V41" s="37"/>
      <c r="W41" s="37"/>
      <c r="X41" s="37"/>
      <c r="Y41" s="37"/>
      <c r="Z41" s="37"/>
      <c r="AA41" s="37"/>
      <c r="AB41" s="37"/>
      <c r="AC41" s="37"/>
      <c r="AD41" s="37"/>
      <c r="AE41" s="37"/>
    </row>
    <row r="42" spans="1:31" s="2" customFormat="1" ht="6.95" customHeight="1">
      <c r="A42" s="37"/>
      <c r="B42" s="42"/>
      <c r="C42" s="37"/>
      <c r="D42" s="37"/>
      <c r="E42" s="37"/>
      <c r="F42" s="37"/>
      <c r="G42" s="37"/>
      <c r="H42" s="37"/>
      <c r="I42" s="37"/>
      <c r="J42" s="37"/>
      <c r="K42" s="37"/>
      <c r="L42" s="116"/>
      <c r="S42" s="37"/>
      <c r="T42" s="37"/>
      <c r="U42" s="37"/>
      <c r="V42" s="37"/>
      <c r="W42" s="37"/>
      <c r="X42" s="37"/>
      <c r="Y42" s="37"/>
      <c r="Z42" s="37"/>
      <c r="AA42" s="37"/>
      <c r="AB42" s="37"/>
      <c r="AC42" s="37"/>
      <c r="AD42" s="37"/>
      <c r="AE42" s="37"/>
    </row>
    <row r="43" spans="1:31" s="2" customFormat="1" ht="25.35" customHeight="1">
      <c r="A43" s="37"/>
      <c r="B43" s="42"/>
      <c r="C43" s="128"/>
      <c r="D43" s="129" t="s">
        <v>53</v>
      </c>
      <c r="E43" s="130"/>
      <c r="F43" s="130"/>
      <c r="G43" s="131" t="s">
        <v>54</v>
      </c>
      <c r="H43" s="132" t="s">
        <v>55</v>
      </c>
      <c r="I43" s="130"/>
      <c r="J43" s="133">
        <f>SUM(J34:J41)</f>
        <v>0</v>
      </c>
      <c r="K43" s="134"/>
      <c r="L43" s="116"/>
      <c r="S43" s="37"/>
      <c r="T43" s="37"/>
      <c r="U43" s="37"/>
      <c r="V43" s="37"/>
      <c r="W43" s="37"/>
      <c r="X43" s="37"/>
      <c r="Y43" s="37"/>
      <c r="Z43" s="37"/>
      <c r="AA43" s="37"/>
      <c r="AB43" s="37"/>
      <c r="AC43" s="37"/>
      <c r="AD43" s="37"/>
      <c r="AE43" s="37"/>
    </row>
    <row r="44" spans="1:31" s="2" customFormat="1" ht="14.45" customHeight="1">
      <c r="A44" s="37"/>
      <c r="B44" s="135"/>
      <c r="C44" s="136"/>
      <c r="D44" s="136"/>
      <c r="E44" s="136"/>
      <c r="F44" s="136"/>
      <c r="G44" s="136"/>
      <c r="H44" s="136"/>
      <c r="I44" s="136"/>
      <c r="J44" s="136"/>
      <c r="K44" s="136"/>
      <c r="L44" s="116"/>
      <c r="S44" s="37"/>
      <c r="T44" s="37"/>
      <c r="U44" s="37"/>
      <c r="V44" s="37"/>
      <c r="W44" s="37"/>
      <c r="X44" s="37"/>
      <c r="Y44" s="37"/>
      <c r="Z44" s="37"/>
      <c r="AA44" s="37"/>
      <c r="AB44" s="37"/>
      <c r="AC44" s="37"/>
      <c r="AD44" s="37"/>
      <c r="AE44" s="37"/>
    </row>
    <row r="48" spans="1:31" s="2" customFormat="1" ht="6.95" customHeight="1">
      <c r="A48" s="37"/>
      <c r="B48" s="137"/>
      <c r="C48" s="138"/>
      <c r="D48" s="138"/>
      <c r="E48" s="138"/>
      <c r="F48" s="138"/>
      <c r="G48" s="138"/>
      <c r="H48" s="138"/>
      <c r="I48" s="138"/>
      <c r="J48" s="138"/>
      <c r="K48" s="138"/>
      <c r="L48" s="116"/>
      <c r="S48" s="37"/>
      <c r="T48" s="37"/>
      <c r="U48" s="37"/>
      <c r="V48" s="37"/>
      <c r="W48" s="37"/>
      <c r="X48" s="37"/>
      <c r="Y48" s="37"/>
      <c r="Z48" s="37"/>
      <c r="AA48" s="37"/>
      <c r="AB48" s="37"/>
      <c r="AC48" s="37"/>
      <c r="AD48" s="37"/>
      <c r="AE48" s="37"/>
    </row>
    <row r="49" spans="1:31" s="2" customFormat="1" ht="24.95" customHeight="1">
      <c r="A49" s="37"/>
      <c r="B49" s="38"/>
      <c r="C49" s="26" t="s">
        <v>174</v>
      </c>
      <c r="D49" s="39"/>
      <c r="E49" s="39"/>
      <c r="F49" s="39"/>
      <c r="G49" s="39"/>
      <c r="H49" s="39"/>
      <c r="I49" s="39"/>
      <c r="J49" s="39"/>
      <c r="K49" s="39"/>
      <c r="L49" s="116"/>
      <c r="S49" s="37"/>
      <c r="T49" s="37"/>
      <c r="U49" s="37"/>
      <c r="V49" s="37"/>
      <c r="W49" s="37"/>
      <c r="X49" s="37"/>
      <c r="Y49" s="37"/>
      <c r="Z49" s="37"/>
      <c r="AA49" s="37"/>
      <c r="AB49" s="37"/>
      <c r="AC49" s="37"/>
      <c r="AD49" s="37"/>
      <c r="AE49" s="37"/>
    </row>
    <row r="50" spans="1:31" s="2" customFormat="1" ht="6.95" customHeight="1">
      <c r="A50" s="37"/>
      <c r="B50" s="38"/>
      <c r="C50" s="39"/>
      <c r="D50" s="39"/>
      <c r="E50" s="39"/>
      <c r="F50" s="39"/>
      <c r="G50" s="39"/>
      <c r="H50" s="39"/>
      <c r="I50" s="39"/>
      <c r="J50" s="39"/>
      <c r="K50" s="39"/>
      <c r="L50" s="116"/>
      <c r="S50" s="37"/>
      <c r="T50" s="37"/>
      <c r="U50" s="37"/>
      <c r="V50" s="37"/>
      <c r="W50" s="37"/>
      <c r="X50" s="37"/>
      <c r="Y50" s="37"/>
      <c r="Z50" s="37"/>
      <c r="AA50" s="37"/>
      <c r="AB50" s="37"/>
      <c r="AC50" s="37"/>
      <c r="AD50" s="37"/>
      <c r="AE50" s="37"/>
    </row>
    <row r="51" spans="1:31" s="2" customFormat="1" ht="12" customHeight="1">
      <c r="A51" s="37"/>
      <c r="B51" s="38"/>
      <c r="C51" s="32" t="s">
        <v>16</v>
      </c>
      <c r="D51" s="39"/>
      <c r="E51" s="39"/>
      <c r="F51" s="39"/>
      <c r="G51" s="39"/>
      <c r="H51" s="39"/>
      <c r="I51" s="39"/>
      <c r="J51" s="39"/>
      <c r="K51" s="39"/>
      <c r="L51" s="116"/>
      <c r="S51" s="37"/>
      <c r="T51" s="37"/>
      <c r="U51" s="37"/>
      <c r="V51" s="37"/>
      <c r="W51" s="37"/>
      <c r="X51" s="37"/>
      <c r="Y51" s="37"/>
      <c r="Z51" s="37"/>
      <c r="AA51" s="37"/>
      <c r="AB51" s="37"/>
      <c r="AC51" s="37"/>
      <c r="AD51" s="37"/>
      <c r="AE51" s="37"/>
    </row>
    <row r="52" spans="1:31" s="2" customFormat="1" ht="16.5" customHeight="1">
      <c r="A52" s="37"/>
      <c r="B52" s="38"/>
      <c r="C52" s="39"/>
      <c r="D52" s="39"/>
      <c r="E52" s="402" t="str">
        <f>E7</f>
        <v>VÝMĚNA OBRUBNÍKŮ V ULICI STRÁNSKÉHO A SOVÍ - TÁBOR</v>
      </c>
      <c r="F52" s="403"/>
      <c r="G52" s="403"/>
      <c r="H52" s="403"/>
      <c r="I52" s="39"/>
      <c r="J52" s="39"/>
      <c r="K52" s="39"/>
      <c r="L52" s="116"/>
      <c r="S52" s="37"/>
      <c r="T52" s="37"/>
      <c r="U52" s="37"/>
      <c r="V52" s="37"/>
      <c r="W52" s="37"/>
      <c r="X52" s="37"/>
      <c r="Y52" s="37"/>
      <c r="Z52" s="37"/>
      <c r="AA52" s="37"/>
      <c r="AB52" s="37"/>
      <c r="AC52" s="37"/>
      <c r="AD52" s="37"/>
      <c r="AE52" s="37"/>
    </row>
    <row r="53" spans="1:31" s="1" customFormat="1" ht="12" customHeight="1">
      <c r="B53" s="24"/>
      <c r="C53" s="32" t="s">
        <v>170</v>
      </c>
      <c r="D53" s="25"/>
      <c r="E53" s="25"/>
      <c r="F53" s="25"/>
      <c r="G53" s="25"/>
      <c r="H53" s="25"/>
      <c r="I53" s="25"/>
      <c r="J53" s="25"/>
      <c r="K53" s="25"/>
      <c r="L53" s="23"/>
    </row>
    <row r="54" spans="1:31" s="1" customFormat="1" ht="16.5" customHeight="1">
      <c r="B54" s="24"/>
      <c r="C54" s="25"/>
      <c r="D54" s="25"/>
      <c r="E54" s="402" t="s">
        <v>1320</v>
      </c>
      <c r="F54" s="379"/>
      <c r="G54" s="379"/>
      <c r="H54" s="379"/>
      <c r="I54" s="25"/>
      <c r="J54" s="25"/>
      <c r="K54" s="25"/>
      <c r="L54" s="23"/>
    </row>
    <row r="55" spans="1:31" s="1" customFormat="1" ht="12" customHeight="1">
      <c r="B55" s="24"/>
      <c r="C55" s="32" t="s">
        <v>172</v>
      </c>
      <c r="D55" s="25"/>
      <c r="E55" s="25"/>
      <c r="F55" s="25"/>
      <c r="G55" s="25"/>
      <c r="H55" s="25"/>
      <c r="I55" s="25"/>
      <c r="J55" s="25"/>
      <c r="K55" s="25"/>
      <c r="L55" s="23"/>
    </row>
    <row r="56" spans="1:31" s="2" customFormat="1" ht="23.25" customHeight="1">
      <c r="A56" s="37"/>
      <c r="B56" s="38"/>
      <c r="C56" s="39"/>
      <c r="D56" s="39"/>
      <c r="E56" s="406" t="s">
        <v>1822</v>
      </c>
      <c r="F56" s="404"/>
      <c r="G56" s="404"/>
      <c r="H56" s="404"/>
      <c r="I56" s="39"/>
      <c r="J56" s="39"/>
      <c r="K56" s="39"/>
      <c r="L56" s="116"/>
      <c r="S56" s="37"/>
      <c r="T56" s="37"/>
      <c r="U56" s="37"/>
      <c r="V56" s="37"/>
      <c r="W56" s="37"/>
      <c r="X56" s="37"/>
      <c r="Y56" s="37"/>
      <c r="Z56" s="37"/>
      <c r="AA56" s="37"/>
      <c r="AB56" s="37"/>
      <c r="AC56" s="37"/>
      <c r="AD56" s="37"/>
      <c r="AE56" s="37"/>
    </row>
    <row r="57" spans="1:31" s="2" customFormat="1" ht="12" customHeight="1">
      <c r="A57" s="37"/>
      <c r="B57" s="38"/>
      <c r="C57" s="32" t="s">
        <v>1823</v>
      </c>
      <c r="D57" s="39"/>
      <c r="E57" s="39"/>
      <c r="F57" s="39"/>
      <c r="G57" s="39"/>
      <c r="H57" s="39"/>
      <c r="I57" s="39"/>
      <c r="J57" s="39"/>
      <c r="K57" s="39"/>
      <c r="L57" s="116"/>
      <c r="S57" s="37"/>
      <c r="T57" s="37"/>
      <c r="U57" s="37"/>
      <c r="V57" s="37"/>
      <c r="W57" s="37"/>
      <c r="X57" s="37"/>
      <c r="Y57" s="37"/>
      <c r="Z57" s="37"/>
      <c r="AA57" s="37"/>
      <c r="AB57" s="37"/>
      <c r="AC57" s="37"/>
      <c r="AD57" s="37"/>
      <c r="AE57" s="37"/>
    </row>
    <row r="58" spans="1:31" s="2" customFormat="1" ht="16.5" customHeight="1">
      <c r="A58" s="37"/>
      <c r="B58" s="38"/>
      <c r="C58" s="39"/>
      <c r="D58" s="39"/>
      <c r="E58" s="358" t="str">
        <f>E13</f>
        <v>5074 - Následná péče - 4. rok po výsadbě</v>
      </c>
      <c r="F58" s="404"/>
      <c r="G58" s="404"/>
      <c r="H58" s="404"/>
      <c r="I58" s="39"/>
      <c r="J58" s="39"/>
      <c r="K58" s="39"/>
      <c r="L58" s="116"/>
      <c r="S58" s="37"/>
      <c r="T58" s="37"/>
      <c r="U58" s="37"/>
      <c r="V58" s="37"/>
      <c r="W58" s="37"/>
      <c r="X58" s="37"/>
      <c r="Y58" s="37"/>
      <c r="Z58" s="37"/>
      <c r="AA58" s="37"/>
      <c r="AB58" s="37"/>
      <c r="AC58" s="37"/>
      <c r="AD58" s="37"/>
      <c r="AE58" s="37"/>
    </row>
    <row r="59" spans="1:31" s="2" customFormat="1" ht="6.95" customHeight="1">
      <c r="A59" s="37"/>
      <c r="B59" s="38"/>
      <c r="C59" s="39"/>
      <c r="D59" s="39"/>
      <c r="E59" s="39"/>
      <c r="F59" s="39"/>
      <c r="G59" s="39"/>
      <c r="H59" s="39"/>
      <c r="I59" s="39"/>
      <c r="J59" s="39"/>
      <c r="K59" s="39"/>
      <c r="L59" s="116"/>
      <c r="S59" s="37"/>
      <c r="T59" s="37"/>
      <c r="U59" s="37"/>
      <c r="V59" s="37"/>
      <c r="W59" s="37"/>
      <c r="X59" s="37"/>
      <c r="Y59" s="37"/>
      <c r="Z59" s="37"/>
      <c r="AA59" s="37"/>
      <c r="AB59" s="37"/>
      <c r="AC59" s="37"/>
      <c r="AD59" s="37"/>
      <c r="AE59" s="37"/>
    </row>
    <row r="60" spans="1:31" s="2" customFormat="1" ht="12" customHeight="1">
      <c r="A60" s="37"/>
      <c r="B60" s="38"/>
      <c r="C60" s="32" t="s">
        <v>21</v>
      </c>
      <c r="D60" s="39"/>
      <c r="E60" s="39"/>
      <c r="F60" s="30" t="str">
        <f>F16</f>
        <v>ul. Stránského a Soví, Tábor</v>
      </c>
      <c r="G60" s="39"/>
      <c r="H60" s="39"/>
      <c r="I60" s="32" t="s">
        <v>23</v>
      </c>
      <c r="J60" s="62" t="str">
        <f>IF(J16="","",J16)</f>
        <v>8. 1. 2026</v>
      </c>
      <c r="K60" s="39"/>
      <c r="L60" s="116"/>
      <c r="S60" s="37"/>
      <c r="T60" s="37"/>
      <c r="U60" s="37"/>
      <c r="V60" s="37"/>
      <c r="W60" s="37"/>
      <c r="X60" s="37"/>
      <c r="Y60" s="37"/>
      <c r="Z60" s="37"/>
      <c r="AA60" s="37"/>
      <c r="AB60" s="37"/>
      <c r="AC60" s="37"/>
      <c r="AD60" s="37"/>
      <c r="AE60" s="37"/>
    </row>
    <row r="61" spans="1:31" s="2" customFormat="1" ht="6.95" customHeight="1">
      <c r="A61" s="37"/>
      <c r="B61" s="38"/>
      <c r="C61" s="39"/>
      <c r="D61" s="39"/>
      <c r="E61" s="39"/>
      <c r="F61" s="39"/>
      <c r="G61" s="39"/>
      <c r="H61" s="39"/>
      <c r="I61" s="39"/>
      <c r="J61" s="39"/>
      <c r="K61" s="39"/>
      <c r="L61" s="116"/>
      <c r="S61" s="37"/>
      <c r="T61" s="37"/>
      <c r="U61" s="37"/>
      <c r="V61" s="37"/>
      <c r="W61" s="37"/>
      <c r="X61" s="37"/>
      <c r="Y61" s="37"/>
      <c r="Z61" s="37"/>
      <c r="AA61" s="37"/>
      <c r="AB61" s="37"/>
      <c r="AC61" s="37"/>
      <c r="AD61" s="37"/>
      <c r="AE61" s="37"/>
    </row>
    <row r="62" spans="1:31" s="2" customFormat="1" ht="15.2" customHeight="1">
      <c r="A62" s="37"/>
      <c r="B62" s="38"/>
      <c r="C62" s="32" t="s">
        <v>25</v>
      </c>
      <c r="D62" s="39"/>
      <c r="E62" s="39"/>
      <c r="F62" s="30" t="str">
        <f>E19</f>
        <v>MĚSTO TÁBOR</v>
      </c>
      <c r="G62" s="39"/>
      <c r="H62" s="39"/>
      <c r="I62" s="32" t="s">
        <v>33</v>
      </c>
      <c r="J62" s="35" t="str">
        <f>E25</f>
        <v>Graphic PRO s.r.o.</v>
      </c>
      <c r="K62" s="39"/>
      <c r="L62" s="116"/>
      <c r="S62" s="37"/>
      <c r="T62" s="37"/>
      <c r="U62" s="37"/>
      <c r="V62" s="37"/>
      <c r="W62" s="37"/>
      <c r="X62" s="37"/>
      <c r="Y62" s="37"/>
      <c r="Z62" s="37"/>
      <c r="AA62" s="37"/>
      <c r="AB62" s="37"/>
      <c r="AC62" s="37"/>
      <c r="AD62" s="37"/>
      <c r="AE62" s="37"/>
    </row>
    <row r="63" spans="1:31" s="2" customFormat="1" ht="15.2" customHeight="1">
      <c r="A63" s="37"/>
      <c r="B63" s="38"/>
      <c r="C63" s="32" t="s">
        <v>31</v>
      </c>
      <c r="D63" s="39"/>
      <c r="E63" s="39"/>
      <c r="F63" s="30" t="str">
        <f>IF(E22="","",E22)</f>
        <v>Vyplň údaj</v>
      </c>
      <c r="G63" s="39"/>
      <c r="H63" s="39"/>
      <c r="I63" s="32" t="s">
        <v>38</v>
      </c>
      <c r="J63" s="35" t="str">
        <f>E28</f>
        <v>Ing. Pavel Vochozka</v>
      </c>
      <c r="K63" s="39"/>
      <c r="L63" s="116"/>
      <c r="S63" s="37"/>
      <c r="T63" s="37"/>
      <c r="U63" s="37"/>
      <c r="V63" s="37"/>
      <c r="W63" s="37"/>
      <c r="X63" s="37"/>
      <c r="Y63" s="37"/>
      <c r="Z63" s="37"/>
      <c r="AA63" s="37"/>
      <c r="AB63" s="37"/>
      <c r="AC63" s="37"/>
      <c r="AD63" s="37"/>
      <c r="AE63" s="37"/>
    </row>
    <row r="64" spans="1:31" s="2" customFormat="1" ht="10.35" customHeight="1">
      <c r="A64" s="37"/>
      <c r="B64" s="38"/>
      <c r="C64" s="39"/>
      <c r="D64" s="39"/>
      <c r="E64" s="39"/>
      <c r="F64" s="39"/>
      <c r="G64" s="39"/>
      <c r="H64" s="39"/>
      <c r="I64" s="39"/>
      <c r="J64" s="39"/>
      <c r="K64" s="39"/>
      <c r="L64" s="116"/>
      <c r="S64" s="37"/>
      <c r="T64" s="37"/>
      <c r="U64" s="37"/>
      <c r="V64" s="37"/>
      <c r="W64" s="37"/>
      <c r="X64" s="37"/>
      <c r="Y64" s="37"/>
      <c r="Z64" s="37"/>
      <c r="AA64" s="37"/>
      <c r="AB64" s="37"/>
      <c r="AC64" s="37"/>
      <c r="AD64" s="37"/>
      <c r="AE64" s="37"/>
    </row>
    <row r="65" spans="1:47" s="2" customFormat="1" ht="29.25" customHeight="1">
      <c r="A65" s="37"/>
      <c r="B65" s="38"/>
      <c r="C65" s="139" t="s">
        <v>175</v>
      </c>
      <c r="D65" s="140"/>
      <c r="E65" s="140"/>
      <c r="F65" s="140"/>
      <c r="G65" s="140"/>
      <c r="H65" s="140"/>
      <c r="I65" s="140"/>
      <c r="J65" s="141" t="s">
        <v>176</v>
      </c>
      <c r="K65" s="140"/>
      <c r="L65" s="116"/>
      <c r="S65" s="37"/>
      <c r="T65" s="37"/>
      <c r="U65" s="37"/>
      <c r="V65" s="37"/>
      <c r="W65" s="37"/>
      <c r="X65" s="37"/>
      <c r="Y65" s="37"/>
      <c r="Z65" s="37"/>
      <c r="AA65" s="37"/>
      <c r="AB65" s="37"/>
      <c r="AC65" s="37"/>
      <c r="AD65" s="37"/>
      <c r="AE65" s="37"/>
    </row>
    <row r="66" spans="1:47" s="2" customFormat="1" ht="10.35" customHeight="1">
      <c r="A66" s="37"/>
      <c r="B66" s="38"/>
      <c r="C66" s="39"/>
      <c r="D66" s="39"/>
      <c r="E66" s="39"/>
      <c r="F66" s="39"/>
      <c r="G66" s="39"/>
      <c r="H66" s="39"/>
      <c r="I66" s="39"/>
      <c r="J66" s="39"/>
      <c r="K66" s="39"/>
      <c r="L66" s="116"/>
      <c r="S66" s="37"/>
      <c r="T66" s="37"/>
      <c r="U66" s="37"/>
      <c r="V66" s="37"/>
      <c r="W66" s="37"/>
      <c r="X66" s="37"/>
      <c r="Y66" s="37"/>
      <c r="Z66" s="37"/>
      <c r="AA66" s="37"/>
      <c r="AB66" s="37"/>
      <c r="AC66" s="37"/>
      <c r="AD66" s="37"/>
      <c r="AE66" s="37"/>
    </row>
    <row r="67" spans="1:47" s="2" customFormat="1" ht="22.9" customHeight="1">
      <c r="A67" s="37"/>
      <c r="B67" s="38"/>
      <c r="C67" s="142" t="s">
        <v>75</v>
      </c>
      <c r="D67" s="39"/>
      <c r="E67" s="39"/>
      <c r="F67" s="39"/>
      <c r="G67" s="39"/>
      <c r="H67" s="39"/>
      <c r="I67" s="39"/>
      <c r="J67" s="80">
        <f>J95</f>
        <v>0</v>
      </c>
      <c r="K67" s="39"/>
      <c r="L67" s="116"/>
      <c r="S67" s="37"/>
      <c r="T67" s="37"/>
      <c r="U67" s="37"/>
      <c r="V67" s="37"/>
      <c r="W67" s="37"/>
      <c r="X67" s="37"/>
      <c r="Y67" s="37"/>
      <c r="Z67" s="37"/>
      <c r="AA67" s="37"/>
      <c r="AB67" s="37"/>
      <c r="AC67" s="37"/>
      <c r="AD67" s="37"/>
      <c r="AE67" s="37"/>
      <c r="AU67" s="20" t="s">
        <v>177</v>
      </c>
    </row>
    <row r="68" spans="1:47" s="9" customFormat="1" ht="24.95" customHeight="1">
      <c r="B68" s="143"/>
      <c r="C68" s="144"/>
      <c r="D68" s="145" t="s">
        <v>178</v>
      </c>
      <c r="E68" s="146"/>
      <c r="F68" s="146"/>
      <c r="G68" s="146"/>
      <c r="H68" s="146"/>
      <c r="I68" s="146"/>
      <c r="J68" s="147">
        <f>J96</f>
        <v>0</v>
      </c>
      <c r="K68" s="144"/>
      <c r="L68" s="148"/>
    </row>
    <row r="69" spans="1:47" s="10" customFormat="1" ht="19.899999999999999" customHeight="1">
      <c r="B69" s="149"/>
      <c r="C69" s="100"/>
      <c r="D69" s="150" t="s">
        <v>1825</v>
      </c>
      <c r="E69" s="151"/>
      <c r="F69" s="151"/>
      <c r="G69" s="151"/>
      <c r="H69" s="151"/>
      <c r="I69" s="151"/>
      <c r="J69" s="152">
        <f>J97</f>
        <v>0</v>
      </c>
      <c r="K69" s="100"/>
      <c r="L69" s="153"/>
    </row>
    <row r="70" spans="1:47" s="10" customFormat="1" ht="19.899999999999999" customHeight="1">
      <c r="B70" s="149"/>
      <c r="C70" s="100"/>
      <c r="D70" s="150" t="s">
        <v>1826</v>
      </c>
      <c r="E70" s="151"/>
      <c r="F70" s="151"/>
      <c r="G70" s="151"/>
      <c r="H70" s="151"/>
      <c r="I70" s="151"/>
      <c r="J70" s="152">
        <f>J136</f>
        <v>0</v>
      </c>
      <c r="K70" s="100"/>
      <c r="L70" s="153"/>
    </row>
    <row r="71" spans="1:47" s="10" customFormat="1" ht="19.899999999999999" customHeight="1">
      <c r="B71" s="149"/>
      <c r="C71" s="100"/>
      <c r="D71" s="150" t="s">
        <v>383</v>
      </c>
      <c r="E71" s="151"/>
      <c r="F71" s="151"/>
      <c r="G71" s="151"/>
      <c r="H71" s="151"/>
      <c r="I71" s="151"/>
      <c r="J71" s="152">
        <f>J142</f>
        <v>0</v>
      </c>
      <c r="K71" s="100"/>
      <c r="L71" s="153"/>
    </row>
    <row r="72" spans="1:47" s="2" customFormat="1" ht="21.75" customHeight="1">
      <c r="A72" s="37"/>
      <c r="B72" s="38"/>
      <c r="C72" s="39"/>
      <c r="D72" s="39"/>
      <c r="E72" s="39"/>
      <c r="F72" s="39"/>
      <c r="G72" s="39"/>
      <c r="H72" s="39"/>
      <c r="I72" s="39"/>
      <c r="J72" s="39"/>
      <c r="K72" s="39"/>
      <c r="L72" s="116"/>
      <c r="S72" s="37"/>
      <c r="T72" s="37"/>
      <c r="U72" s="37"/>
      <c r="V72" s="37"/>
      <c r="W72" s="37"/>
      <c r="X72" s="37"/>
      <c r="Y72" s="37"/>
      <c r="Z72" s="37"/>
      <c r="AA72" s="37"/>
      <c r="AB72" s="37"/>
      <c r="AC72" s="37"/>
      <c r="AD72" s="37"/>
      <c r="AE72" s="37"/>
    </row>
    <row r="73" spans="1:47" s="2" customFormat="1" ht="6.95" customHeight="1">
      <c r="A73" s="37"/>
      <c r="B73" s="50"/>
      <c r="C73" s="51"/>
      <c r="D73" s="51"/>
      <c r="E73" s="51"/>
      <c r="F73" s="51"/>
      <c r="G73" s="51"/>
      <c r="H73" s="51"/>
      <c r="I73" s="51"/>
      <c r="J73" s="51"/>
      <c r="K73" s="51"/>
      <c r="L73" s="116"/>
      <c r="S73" s="37"/>
      <c r="T73" s="37"/>
      <c r="U73" s="37"/>
      <c r="V73" s="37"/>
      <c r="W73" s="37"/>
      <c r="X73" s="37"/>
      <c r="Y73" s="37"/>
      <c r="Z73" s="37"/>
      <c r="AA73" s="37"/>
      <c r="AB73" s="37"/>
      <c r="AC73" s="37"/>
      <c r="AD73" s="37"/>
      <c r="AE73" s="37"/>
    </row>
    <row r="77" spans="1:47" s="2" customFormat="1" ht="6.95" customHeight="1">
      <c r="A77" s="37"/>
      <c r="B77" s="52"/>
      <c r="C77" s="53"/>
      <c r="D77" s="53"/>
      <c r="E77" s="53"/>
      <c r="F77" s="53"/>
      <c r="G77" s="53"/>
      <c r="H77" s="53"/>
      <c r="I77" s="53"/>
      <c r="J77" s="53"/>
      <c r="K77" s="53"/>
      <c r="L77" s="116"/>
      <c r="S77" s="37"/>
      <c r="T77" s="37"/>
      <c r="U77" s="37"/>
      <c r="V77" s="37"/>
      <c r="W77" s="37"/>
      <c r="X77" s="37"/>
      <c r="Y77" s="37"/>
      <c r="Z77" s="37"/>
      <c r="AA77" s="37"/>
      <c r="AB77" s="37"/>
      <c r="AC77" s="37"/>
      <c r="AD77" s="37"/>
      <c r="AE77" s="37"/>
    </row>
    <row r="78" spans="1:47" s="2" customFormat="1" ht="24.95" customHeight="1">
      <c r="A78" s="37"/>
      <c r="B78" s="38"/>
      <c r="C78" s="26" t="s">
        <v>182</v>
      </c>
      <c r="D78" s="39"/>
      <c r="E78" s="39"/>
      <c r="F78" s="39"/>
      <c r="G78" s="39"/>
      <c r="H78" s="39"/>
      <c r="I78" s="39"/>
      <c r="J78" s="39"/>
      <c r="K78" s="39"/>
      <c r="L78" s="116"/>
      <c r="S78" s="37"/>
      <c r="T78" s="37"/>
      <c r="U78" s="37"/>
      <c r="V78" s="37"/>
      <c r="W78" s="37"/>
      <c r="X78" s="37"/>
      <c r="Y78" s="37"/>
      <c r="Z78" s="37"/>
      <c r="AA78" s="37"/>
      <c r="AB78" s="37"/>
      <c r="AC78" s="37"/>
      <c r="AD78" s="37"/>
      <c r="AE78" s="37"/>
    </row>
    <row r="79" spans="1:47" s="2" customFormat="1" ht="6.95" customHeight="1">
      <c r="A79" s="37"/>
      <c r="B79" s="38"/>
      <c r="C79" s="39"/>
      <c r="D79" s="39"/>
      <c r="E79" s="39"/>
      <c r="F79" s="39"/>
      <c r="G79" s="39"/>
      <c r="H79" s="39"/>
      <c r="I79" s="39"/>
      <c r="J79" s="39"/>
      <c r="K79" s="39"/>
      <c r="L79" s="116"/>
      <c r="S79" s="37"/>
      <c r="T79" s="37"/>
      <c r="U79" s="37"/>
      <c r="V79" s="37"/>
      <c r="W79" s="37"/>
      <c r="X79" s="37"/>
      <c r="Y79" s="37"/>
      <c r="Z79" s="37"/>
      <c r="AA79" s="37"/>
      <c r="AB79" s="37"/>
      <c r="AC79" s="37"/>
      <c r="AD79" s="37"/>
      <c r="AE79" s="37"/>
    </row>
    <row r="80" spans="1:47" s="2" customFormat="1" ht="12" customHeight="1">
      <c r="A80" s="37"/>
      <c r="B80" s="38"/>
      <c r="C80" s="32" t="s">
        <v>16</v>
      </c>
      <c r="D80" s="39"/>
      <c r="E80" s="39"/>
      <c r="F80" s="39"/>
      <c r="G80" s="39"/>
      <c r="H80" s="39"/>
      <c r="I80" s="39"/>
      <c r="J80" s="39"/>
      <c r="K80" s="39"/>
      <c r="L80" s="116"/>
      <c r="S80" s="37"/>
      <c r="T80" s="37"/>
      <c r="U80" s="37"/>
      <c r="V80" s="37"/>
      <c r="W80" s="37"/>
      <c r="X80" s="37"/>
      <c r="Y80" s="37"/>
      <c r="Z80" s="37"/>
      <c r="AA80" s="37"/>
      <c r="AB80" s="37"/>
      <c r="AC80" s="37"/>
      <c r="AD80" s="37"/>
      <c r="AE80" s="37"/>
    </row>
    <row r="81" spans="1:63" s="2" customFormat="1" ht="16.5" customHeight="1">
      <c r="A81" s="37"/>
      <c r="B81" s="38"/>
      <c r="C81" s="39"/>
      <c r="D81" s="39"/>
      <c r="E81" s="402" t="str">
        <f>E7</f>
        <v>VÝMĚNA OBRUBNÍKŮ V ULICI STRÁNSKÉHO A SOVÍ - TÁBOR</v>
      </c>
      <c r="F81" s="403"/>
      <c r="G81" s="403"/>
      <c r="H81" s="403"/>
      <c r="I81" s="39"/>
      <c r="J81" s="39"/>
      <c r="K81" s="39"/>
      <c r="L81" s="116"/>
      <c r="S81" s="37"/>
      <c r="T81" s="37"/>
      <c r="U81" s="37"/>
      <c r="V81" s="37"/>
      <c r="W81" s="37"/>
      <c r="X81" s="37"/>
      <c r="Y81" s="37"/>
      <c r="Z81" s="37"/>
      <c r="AA81" s="37"/>
      <c r="AB81" s="37"/>
      <c r="AC81" s="37"/>
      <c r="AD81" s="37"/>
      <c r="AE81" s="37"/>
    </row>
    <row r="82" spans="1:63" s="1" customFormat="1" ht="12" customHeight="1">
      <c r="B82" s="24"/>
      <c r="C82" s="32" t="s">
        <v>170</v>
      </c>
      <c r="D82" s="25"/>
      <c r="E82" s="25"/>
      <c r="F82" s="25"/>
      <c r="G82" s="25"/>
      <c r="H82" s="25"/>
      <c r="I82" s="25"/>
      <c r="J82" s="25"/>
      <c r="K82" s="25"/>
      <c r="L82" s="23"/>
    </row>
    <row r="83" spans="1:63" s="1" customFormat="1" ht="16.5" customHeight="1">
      <c r="B83" s="24"/>
      <c r="C83" s="25"/>
      <c r="D83" s="25"/>
      <c r="E83" s="402" t="s">
        <v>1320</v>
      </c>
      <c r="F83" s="379"/>
      <c r="G83" s="379"/>
      <c r="H83" s="379"/>
      <c r="I83" s="25"/>
      <c r="J83" s="25"/>
      <c r="K83" s="25"/>
      <c r="L83" s="23"/>
    </row>
    <row r="84" spans="1:63" s="1" customFormat="1" ht="12" customHeight="1">
      <c r="B84" s="24"/>
      <c r="C84" s="32" t="s">
        <v>172</v>
      </c>
      <c r="D84" s="25"/>
      <c r="E84" s="25"/>
      <c r="F84" s="25"/>
      <c r="G84" s="25"/>
      <c r="H84" s="25"/>
      <c r="I84" s="25"/>
      <c r="J84" s="25"/>
      <c r="K84" s="25"/>
      <c r="L84" s="23"/>
    </row>
    <row r="85" spans="1:63" s="2" customFormat="1" ht="23.25" customHeight="1">
      <c r="A85" s="37"/>
      <c r="B85" s="38"/>
      <c r="C85" s="39"/>
      <c r="D85" s="39"/>
      <c r="E85" s="406" t="s">
        <v>1822</v>
      </c>
      <c r="F85" s="404"/>
      <c r="G85" s="404"/>
      <c r="H85" s="404"/>
      <c r="I85" s="39"/>
      <c r="J85" s="39"/>
      <c r="K85" s="39"/>
      <c r="L85" s="116"/>
      <c r="S85" s="37"/>
      <c r="T85" s="37"/>
      <c r="U85" s="37"/>
      <c r="V85" s="37"/>
      <c r="W85" s="37"/>
      <c r="X85" s="37"/>
      <c r="Y85" s="37"/>
      <c r="Z85" s="37"/>
      <c r="AA85" s="37"/>
      <c r="AB85" s="37"/>
      <c r="AC85" s="37"/>
      <c r="AD85" s="37"/>
      <c r="AE85" s="37"/>
    </row>
    <row r="86" spans="1:63" s="2" customFormat="1" ht="12" customHeight="1">
      <c r="A86" s="37"/>
      <c r="B86" s="38"/>
      <c r="C86" s="32" t="s">
        <v>1823</v>
      </c>
      <c r="D86" s="39"/>
      <c r="E86" s="39"/>
      <c r="F86" s="39"/>
      <c r="G86" s="39"/>
      <c r="H86" s="39"/>
      <c r="I86" s="39"/>
      <c r="J86" s="39"/>
      <c r="K86" s="39"/>
      <c r="L86" s="116"/>
      <c r="S86" s="37"/>
      <c r="T86" s="37"/>
      <c r="U86" s="37"/>
      <c r="V86" s="37"/>
      <c r="W86" s="37"/>
      <c r="X86" s="37"/>
      <c r="Y86" s="37"/>
      <c r="Z86" s="37"/>
      <c r="AA86" s="37"/>
      <c r="AB86" s="37"/>
      <c r="AC86" s="37"/>
      <c r="AD86" s="37"/>
      <c r="AE86" s="37"/>
    </row>
    <row r="87" spans="1:63" s="2" customFormat="1" ht="16.5" customHeight="1">
      <c r="A87" s="37"/>
      <c r="B87" s="38"/>
      <c r="C87" s="39"/>
      <c r="D87" s="39"/>
      <c r="E87" s="358" t="str">
        <f>E13</f>
        <v>5074 - Následná péče - 4. rok po výsadbě</v>
      </c>
      <c r="F87" s="404"/>
      <c r="G87" s="404"/>
      <c r="H87" s="404"/>
      <c r="I87" s="39"/>
      <c r="J87" s="39"/>
      <c r="K87" s="39"/>
      <c r="L87" s="116"/>
      <c r="S87" s="37"/>
      <c r="T87" s="37"/>
      <c r="U87" s="37"/>
      <c r="V87" s="37"/>
      <c r="W87" s="37"/>
      <c r="X87" s="37"/>
      <c r="Y87" s="37"/>
      <c r="Z87" s="37"/>
      <c r="AA87" s="37"/>
      <c r="AB87" s="37"/>
      <c r="AC87" s="37"/>
      <c r="AD87" s="37"/>
      <c r="AE87" s="37"/>
    </row>
    <row r="88" spans="1:63" s="2" customFormat="1" ht="6.95" customHeight="1">
      <c r="A88" s="37"/>
      <c r="B88" s="38"/>
      <c r="C88" s="39"/>
      <c r="D88" s="39"/>
      <c r="E88" s="39"/>
      <c r="F88" s="39"/>
      <c r="G88" s="39"/>
      <c r="H88" s="39"/>
      <c r="I88" s="39"/>
      <c r="J88" s="39"/>
      <c r="K88" s="39"/>
      <c r="L88" s="116"/>
      <c r="S88" s="37"/>
      <c r="T88" s="37"/>
      <c r="U88" s="37"/>
      <c r="V88" s="37"/>
      <c r="W88" s="37"/>
      <c r="X88" s="37"/>
      <c r="Y88" s="37"/>
      <c r="Z88" s="37"/>
      <c r="AA88" s="37"/>
      <c r="AB88" s="37"/>
      <c r="AC88" s="37"/>
      <c r="AD88" s="37"/>
      <c r="AE88" s="37"/>
    </row>
    <row r="89" spans="1:63" s="2" customFormat="1" ht="12" customHeight="1">
      <c r="A89" s="37"/>
      <c r="B89" s="38"/>
      <c r="C89" s="32" t="s">
        <v>21</v>
      </c>
      <c r="D89" s="39"/>
      <c r="E89" s="39"/>
      <c r="F89" s="30" t="str">
        <f>F16</f>
        <v>ul. Stránského a Soví, Tábor</v>
      </c>
      <c r="G89" s="39"/>
      <c r="H89" s="39"/>
      <c r="I89" s="32" t="s">
        <v>23</v>
      </c>
      <c r="J89" s="62" t="str">
        <f>IF(J16="","",J16)</f>
        <v>8. 1. 2026</v>
      </c>
      <c r="K89" s="39"/>
      <c r="L89" s="116"/>
      <c r="S89" s="37"/>
      <c r="T89" s="37"/>
      <c r="U89" s="37"/>
      <c r="V89" s="37"/>
      <c r="W89" s="37"/>
      <c r="X89" s="37"/>
      <c r="Y89" s="37"/>
      <c r="Z89" s="37"/>
      <c r="AA89" s="37"/>
      <c r="AB89" s="37"/>
      <c r="AC89" s="37"/>
      <c r="AD89" s="37"/>
      <c r="AE89" s="37"/>
    </row>
    <row r="90" spans="1:63" s="2" customFormat="1" ht="6.95" customHeight="1">
      <c r="A90" s="37"/>
      <c r="B90" s="38"/>
      <c r="C90" s="39"/>
      <c r="D90" s="39"/>
      <c r="E90" s="39"/>
      <c r="F90" s="39"/>
      <c r="G90" s="39"/>
      <c r="H90" s="39"/>
      <c r="I90" s="39"/>
      <c r="J90" s="39"/>
      <c r="K90" s="39"/>
      <c r="L90" s="116"/>
      <c r="S90" s="37"/>
      <c r="T90" s="37"/>
      <c r="U90" s="37"/>
      <c r="V90" s="37"/>
      <c r="W90" s="37"/>
      <c r="X90" s="37"/>
      <c r="Y90" s="37"/>
      <c r="Z90" s="37"/>
      <c r="AA90" s="37"/>
      <c r="AB90" s="37"/>
      <c r="AC90" s="37"/>
      <c r="AD90" s="37"/>
      <c r="AE90" s="37"/>
    </row>
    <row r="91" spans="1:63" s="2" customFormat="1" ht="15.2" customHeight="1">
      <c r="A91" s="37"/>
      <c r="B91" s="38"/>
      <c r="C91" s="32" t="s">
        <v>25</v>
      </c>
      <c r="D91" s="39"/>
      <c r="E91" s="39"/>
      <c r="F91" s="30" t="str">
        <f>E19</f>
        <v>MĚSTO TÁBOR</v>
      </c>
      <c r="G91" s="39"/>
      <c r="H91" s="39"/>
      <c r="I91" s="32" t="s">
        <v>33</v>
      </c>
      <c r="J91" s="35" t="str">
        <f>E25</f>
        <v>Graphic PRO s.r.o.</v>
      </c>
      <c r="K91" s="39"/>
      <c r="L91" s="116"/>
      <c r="S91" s="37"/>
      <c r="T91" s="37"/>
      <c r="U91" s="37"/>
      <c r="V91" s="37"/>
      <c r="W91" s="37"/>
      <c r="X91" s="37"/>
      <c r="Y91" s="37"/>
      <c r="Z91" s="37"/>
      <c r="AA91" s="37"/>
      <c r="AB91" s="37"/>
      <c r="AC91" s="37"/>
      <c r="AD91" s="37"/>
      <c r="AE91" s="37"/>
    </row>
    <row r="92" spans="1:63" s="2" customFormat="1" ht="15.2" customHeight="1">
      <c r="A92" s="37"/>
      <c r="B92" s="38"/>
      <c r="C92" s="32" t="s">
        <v>31</v>
      </c>
      <c r="D92" s="39"/>
      <c r="E92" s="39"/>
      <c r="F92" s="30" t="str">
        <f>IF(E22="","",E22)</f>
        <v>Vyplň údaj</v>
      </c>
      <c r="G92" s="39"/>
      <c r="H92" s="39"/>
      <c r="I92" s="32" t="s">
        <v>38</v>
      </c>
      <c r="J92" s="35" t="str">
        <f>E28</f>
        <v>Ing. Pavel Vochozka</v>
      </c>
      <c r="K92" s="39"/>
      <c r="L92" s="116"/>
      <c r="S92" s="37"/>
      <c r="T92" s="37"/>
      <c r="U92" s="37"/>
      <c r="V92" s="37"/>
      <c r="W92" s="37"/>
      <c r="X92" s="37"/>
      <c r="Y92" s="37"/>
      <c r="Z92" s="37"/>
      <c r="AA92" s="37"/>
      <c r="AB92" s="37"/>
      <c r="AC92" s="37"/>
      <c r="AD92" s="37"/>
      <c r="AE92" s="37"/>
    </row>
    <row r="93" spans="1:63" s="2" customFormat="1" ht="10.35" customHeight="1">
      <c r="A93" s="37"/>
      <c r="B93" s="38"/>
      <c r="C93" s="39"/>
      <c r="D93" s="39"/>
      <c r="E93" s="39"/>
      <c r="F93" s="39"/>
      <c r="G93" s="39"/>
      <c r="H93" s="39"/>
      <c r="I93" s="39"/>
      <c r="J93" s="39"/>
      <c r="K93" s="39"/>
      <c r="L93" s="116"/>
      <c r="S93" s="37"/>
      <c r="T93" s="37"/>
      <c r="U93" s="37"/>
      <c r="V93" s="37"/>
      <c r="W93" s="37"/>
      <c r="X93" s="37"/>
      <c r="Y93" s="37"/>
      <c r="Z93" s="37"/>
      <c r="AA93" s="37"/>
      <c r="AB93" s="37"/>
      <c r="AC93" s="37"/>
      <c r="AD93" s="37"/>
      <c r="AE93" s="37"/>
    </row>
    <row r="94" spans="1:63" s="11" customFormat="1" ht="29.25" customHeight="1">
      <c r="A94" s="154"/>
      <c r="B94" s="155"/>
      <c r="C94" s="156" t="s">
        <v>183</v>
      </c>
      <c r="D94" s="157" t="s">
        <v>62</v>
      </c>
      <c r="E94" s="157" t="s">
        <v>58</v>
      </c>
      <c r="F94" s="157" t="s">
        <v>59</v>
      </c>
      <c r="G94" s="157" t="s">
        <v>184</v>
      </c>
      <c r="H94" s="157" t="s">
        <v>185</v>
      </c>
      <c r="I94" s="157" t="s">
        <v>186</v>
      </c>
      <c r="J94" s="157" t="s">
        <v>176</v>
      </c>
      <c r="K94" s="158" t="s">
        <v>187</v>
      </c>
      <c r="L94" s="159"/>
      <c r="M94" s="71" t="s">
        <v>19</v>
      </c>
      <c r="N94" s="72" t="s">
        <v>47</v>
      </c>
      <c r="O94" s="72" t="s">
        <v>188</v>
      </c>
      <c r="P94" s="72" t="s">
        <v>189</v>
      </c>
      <c r="Q94" s="72" t="s">
        <v>190</v>
      </c>
      <c r="R94" s="72" t="s">
        <v>191</v>
      </c>
      <c r="S94" s="72" t="s">
        <v>192</v>
      </c>
      <c r="T94" s="73" t="s">
        <v>193</v>
      </c>
      <c r="U94" s="154"/>
      <c r="V94" s="154"/>
      <c r="W94" s="154"/>
      <c r="X94" s="154"/>
      <c r="Y94" s="154"/>
      <c r="Z94" s="154"/>
      <c r="AA94" s="154"/>
      <c r="AB94" s="154"/>
      <c r="AC94" s="154"/>
      <c r="AD94" s="154"/>
      <c r="AE94" s="154"/>
    </row>
    <row r="95" spans="1:63" s="2" customFormat="1" ht="22.9" customHeight="1">
      <c r="A95" s="37"/>
      <c r="B95" s="38"/>
      <c r="C95" s="78" t="s">
        <v>194</v>
      </c>
      <c r="D95" s="39"/>
      <c r="E95" s="39"/>
      <c r="F95" s="39"/>
      <c r="G95" s="39"/>
      <c r="H95" s="39"/>
      <c r="I95" s="39"/>
      <c r="J95" s="160">
        <f>BK95</f>
        <v>0</v>
      </c>
      <c r="K95" s="39"/>
      <c r="L95" s="42"/>
      <c r="M95" s="74"/>
      <c r="N95" s="161"/>
      <c r="O95" s="75"/>
      <c r="P95" s="162">
        <f>P96</f>
        <v>0</v>
      </c>
      <c r="Q95" s="75"/>
      <c r="R95" s="162">
        <f>R96</f>
        <v>8.0000000000000004E-4</v>
      </c>
      <c r="S95" s="75"/>
      <c r="T95" s="163">
        <f>T96</f>
        <v>0</v>
      </c>
      <c r="U95" s="37"/>
      <c r="V95" s="37"/>
      <c r="W95" s="37"/>
      <c r="X95" s="37"/>
      <c r="Y95" s="37"/>
      <c r="Z95" s="37"/>
      <c r="AA95" s="37"/>
      <c r="AB95" s="37"/>
      <c r="AC95" s="37"/>
      <c r="AD95" s="37"/>
      <c r="AE95" s="37"/>
      <c r="AT95" s="20" t="s">
        <v>76</v>
      </c>
      <c r="AU95" s="20" t="s">
        <v>177</v>
      </c>
      <c r="BK95" s="164">
        <f>BK96</f>
        <v>0</v>
      </c>
    </row>
    <row r="96" spans="1:63" s="12" customFormat="1" ht="25.9" customHeight="1">
      <c r="B96" s="165"/>
      <c r="C96" s="166"/>
      <c r="D96" s="167" t="s">
        <v>76</v>
      </c>
      <c r="E96" s="168" t="s">
        <v>195</v>
      </c>
      <c r="F96" s="168" t="s">
        <v>196</v>
      </c>
      <c r="G96" s="166"/>
      <c r="H96" s="166"/>
      <c r="I96" s="169"/>
      <c r="J96" s="170">
        <f>BK96</f>
        <v>0</v>
      </c>
      <c r="K96" s="166"/>
      <c r="L96" s="171"/>
      <c r="M96" s="172"/>
      <c r="N96" s="173"/>
      <c r="O96" s="173"/>
      <c r="P96" s="174">
        <f>P97+P136+P142</f>
        <v>0</v>
      </c>
      <c r="Q96" s="173"/>
      <c r="R96" s="174">
        <f>R97+R136+R142</f>
        <v>8.0000000000000004E-4</v>
      </c>
      <c r="S96" s="173"/>
      <c r="T96" s="175">
        <f>T97+T136+T142</f>
        <v>0</v>
      </c>
      <c r="AR96" s="176" t="s">
        <v>84</v>
      </c>
      <c r="AT96" s="177" t="s">
        <v>76</v>
      </c>
      <c r="AU96" s="177" t="s">
        <v>77</v>
      </c>
      <c r="AY96" s="176" t="s">
        <v>197</v>
      </c>
      <c r="BK96" s="178">
        <f>BK97+BK136+BK142</f>
        <v>0</v>
      </c>
    </row>
    <row r="97" spans="1:65" s="12" customFormat="1" ht="22.9" customHeight="1">
      <c r="B97" s="165"/>
      <c r="C97" s="166"/>
      <c r="D97" s="167" t="s">
        <v>76</v>
      </c>
      <c r="E97" s="179" t="s">
        <v>1836</v>
      </c>
      <c r="F97" s="179" t="s">
        <v>1837</v>
      </c>
      <c r="G97" s="166"/>
      <c r="H97" s="166"/>
      <c r="I97" s="169"/>
      <c r="J97" s="180">
        <f>BK97</f>
        <v>0</v>
      </c>
      <c r="K97" s="166"/>
      <c r="L97" s="171"/>
      <c r="M97" s="172"/>
      <c r="N97" s="173"/>
      <c r="O97" s="173"/>
      <c r="P97" s="174">
        <f>SUM(P98:P135)</f>
        <v>0</v>
      </c>
      <c r="Q97" s="173"/>
      <c r="R97" s="174">
        <f>SUM(R98:R135)</f>
        <v>8.0000000000000004E-4</v>
      </c>
      <c r="S97" s="173"/>
      <c r="T97" s="175">
        <f>SUM(T98:T135)</f>
        <v>0</v>
      </c>
      <c r="AR97" s="176" t="s">
        <v>84</v>
      </c>
      <c r="AT97" s="177" t="s">
        <v>76</v>
      </c>
      <c r="AU97" s="177" t="s">
        <v>84</v>
      </c>
      <c r="AY97" s="176" t="s">
        <v>197</v>
      </c>
      <c r="BK97" s="178">
        <f>SUM(BK98:BK135)</f>
        <v>0</v>
      </c>
    </row>
    <row r="98" spans="1:65" s="2" customFormat="1" ht="24.2" customHeight="1">
      <c r="A98" s="37"/>
      <c r="B98" s="38"/>
      <c r="C98" s="181" t="s">
        <v>84</v>
      </c>
      <c r="D98" s="181" t="s">
        <v>199</v>
      </c>
      <c r="E98" s="182" t="s">
        <v>1846</v>
      </c>
      <c r="F98" s="183" t="s">
        <v>1847</v>
      </c>
      <c r="G98" s="184" t="s">
        <v>884</v>
      </c>
      <c r="H98" s="185">
        <v>4</v>
      </c>
      <c r="I98" s="186"/>
      <c r="J98" s="187">
        <f>ROUND(I98*H98,2)</f>
        <v>0</v>
      </c>
      <c r="K98" s="183" t="s">
        <v>469</v>
      </c>
      <c r="L98" s="42"/>
      <c r="M98" s="188" t="s">
        <v>19</v>
      </c>
      <c r="N98" s="189" t="s">
        <v>48</v>
      </c>
      <c r="O98" s="67"/>
      <c r="P98" s="190">
        <f>O98*H98</f>
        <v>0</v>
      </c>
      <c r="Q98" s="190">
        <v>0</v>
      </c>
      <c r="R98" s="190">
        <f>Q98*H98</f>
        <v>0</v>
      </c>
      <c r="S98" s="190">
        <v>0</v>
      </c>
      <c r="T98" s="191">
        <f>S98*H98</f>
        <v>0</v>
      </c>
      <c r="U98" s="37"/>
      <c r="V98" s="37"/>
      <c r="W98" s="37"/>
      <c r="X98" s="37"/>
      <c r="Y98" s="37"/>
      <c r="Z98" s="37"/>
      <c r="AA98" s="37"/>
      <c r="AB98" s="37"/>
      <c r="AC98" s="37"/>
      <c r="AD98" s="37"/>
      <c r="AE98" s="37"/>
      <c r="AR98" s="192" t="s">
        <v>204</v>
      </c>
      <c r="AT98" s="192" t="s">
        <v>199</v>
      </c>
      <c r="AU98" s="192" t="s">
        <v>86</v>
      </c>
      <c r="AY98" s="20" t="s">
        <v>197</v>
      </c>
      <c r="BE98" s="193">
        <f>IF(N98="základní",J98,0)</f>
        <v>0</v>
      </c>
      <c r="BF98" s="193">
        <f>IF(N98="snížená",J98,0)</f>
        <v>0</v>
      </c>
      <c r="BG98" s="193">
        <f>IF(N98="zákl. přenesená",J98,0)</f>
        <v>0</v>
      </c>
      <c r="BH98" s="193">
        <f>IF(N98="sníž. přenesená",J98,0)</f>
        <v>0</v>
      </c>
      <c r="BI98" s="193">
        <f>IF(N98="nulová",J98,0)</f>
        <v>0</v>
      </c>
      <c r="BJ98" s="20" t="s">
        <v>84</v>
      </c>
      <c r="BK98" s="193">
        <f>ROUND(I98*H98,2)</f>
        <v>0</v>
      </c>
      <c r="BL98" s="20" t="s">
        <v>204</v>
      </c>
      <c r="BM98" s="192" t="s">
        <v>1848</v>
      </c>
    </row>
    <row r="99" spans="1:65" s="2" customFormat="1" ht="19.5">
      <c r="A99" s="37"/>
      <c r="B99" s="38"/>
      <c r="C99" s="39"/>
      <c r="D99" s="194" t="s">
        <v>206</v>
      </c>
      <c r="E99" s="39"/>
      <c r="F99" s="195" t="s">
        <v>1753</v>
      </c>
      <c r="G99" s="39"/>
      <c r="H99" s="39"/>
      <c r="I99" s="196"/>
      <c r="J99" s="39"/>
      <c r="K99" s="39"/>
      <c r="L99" s="42"/>
      <c r="M99" s="197"/>
      <c r="N99" s="198"/>
      <c r="O99" s="67"/>
      <c r="P99" s="67"/>
      <c r="Q99" s="67"/>
      <c r="R99" s="67"/>
      <c r="S99" s="67"/>
      <c r="T99" s="68"/>
      <c r="U99" s="37"/>
      <c r="V99" s="37"/>
      <c r="W99" s="37"/>
      <c r="X99" s="37"/>
      <c r="Y99" s="37"/>
      <c r="Z99" s="37"/>
      <c r="AA99" s="37"/>
      <c r="AB99" s="37"/>
      <c r="AC99" s="37"/>
      <c r="AD99" s="37"/>
      <c r="AE99" s="37"/>
      <c r="AT99" s="20" t="s">
        <v>206</v>
      </c>
      <c r="AU99" s="20" t="s">
        <v>86</v>
      </c>
    </row>
    <row r="100" spans="1:65" s="13" customFormat="1" ht="11.25">
      <c r="B100" s="201"/>
      <c r="C100" s="202"/>
      <c r="D100" s="194" t="s">
        <v>210</v>
      </c>
      <c r="E100" s="203" t="s">
        <v>19</v>
      </c>
      <c r="F100" s="204" t="s">
        <v>1849</v>
      </c>
      <c r="G100" s="202"/>
      <c r="H100" s="203" t="s">
        <v>19</v>
      </c>
      <c r="I100" s="205"/>
      <c r="J100" s="202"/>
      <c r="K100" s="202"/>
      <c r="L100" s="206"/>
      <c r="M100" s="207"/>
      <c r="N100" s="208"/>
      <c r="O100" s="208"/>
      <c r="P100" s="208"/>
      <c r="Q100" s="208"/>
      <c r="R100" s="208"/>
      <c r="S100" s="208"/>
      <c r="T100" s="209"/>
      <c r="AT100" s="210" t="s">
        <v>210</v>
      </c>
      <c r="AU100" s="210" t="s">
        <v>86</v>
      </c>
      <c r="AV100" s="13" t="s">
        <v>84</v>
      </c>
      <c r="AW100" s="13" t="s">
        <v>37</v>
      </c>
      <c r="AX100" s="13" t="s">
        <v>77</v>
      </c>
      <c r="AY100" s="210" t="s">
        <v>197</v>
      </c>
    </row>
    <row r="101" spans="1:65" s="13" customFormat="1" ht="11.25">
      <c r="B101" s="201"/>
      <c r="C101" s="202"/>
      <c r="D101" s="194" t="s">
        <v>210</v>
      </c>
      <c r="E101" s="203" t="s">
        <v>19</v>
      </c>
      <c r="F101" s="204" t="s">
        <v>1770</v>
      </c>
      <c r="G101" s="202"/>
      <c r="H101" s="203" t="s">
        <v>19</v>
      </c>
      <c r="I101" s="205"/>
      <c r="J101" s="202"/>
      <c r="K101" s="202"/>
      <c r="L101" s="206"/>
      <c r="M101" s="207"/>
      <c r="N101" s="208"/>
      <c r="O101" s="208"/>
      <c r="P101" s="208"/>
      <c r="Q101" s="208"/>
      <c r="R101" s="208"/>
      <c r="S101" s="208"/>
      <c r="T101" s="209"/>
      <c r="AT101" s="210" t="s">
        <v>210</v>
      </c>
      <c r="AU101" s="210" t="s">
        <v>86</v>
      </c>
      <c r="AV101" s="13" t="s">
        <v>84</v>
      </c>
      <c r="AW101" s="13" t="s">
        <v>37</v>
      </c>
      <c r="AX101" s="13" t="s">
        <v>77</v>
      </c>
      <c r="AY101" s="210" t="s">
        <v>197</v>
      </c>
    </row>
    <row r="102" spans="1:65" s="14" customFormat="1" ht="11.25">
      <c r="B102" s="211"/>
      <c r="C102" s="212"/>
      <c r="D102" s="194" t="s">
        <v>210</v>
      </c>
      <c r="E102" s="213" t="s">
        <v>19</v>
      </c>
      <c r="F102" s="214" t="s">
        <v>1850</v>
      </c>
      <c r="G102" s="212"/>
      <c r="H102" s="215">
        <v>4</v>
      </c>
      <c r="I102" s="216"/>
      <c r="J102" s="212"/>
      <c r="K102" s="212"/>
      <c r="L102" s="217"/>
      <c r="M102" s="218"/>
      <c r="N102" s="219"/>
      <c r="O102" s="219"/>
      <c r="P102" s="219"/>
      <c r="Q102" s="219"/>
      <c r="R102" s="219"/>
      <c r="S102" s="219"/>
      <c r="T102" s="220"/>
      <c r="AT102" s="221" t="s">
        <v>210</v>
      </c>
      <c r="AU102" s="221" t="s">
        <v>86</v>
      </c>
      <c r="AV102" s="14" t="s">
        <v>86</v>
      </c>
      <c r="AW102" s="14" t="s">
        <v>37</v>
      </c>
      <c r="AX102" s="14" t="s">
        <v>84</v>
      </c>
      <c r="AY102" s="221" t="s">
        <v>197</v>
      </c>
    </row>
    <row r="103" spans="1:65" s="2" customFormat="1" ht="21.75" customHeight="1">
      <c r="A103" s="37"/>
      <c r="B103" s="38"/>
      <c r="C103" s="181" t="s">
        <v>86</v>
      </c>
      <c r="D103" s="181" t="s">
        <v>199</v>
      </c>
      <c r="E103" s="182" t="s">
        <v>1871</v>
      </c>
      <c r="F103" s="183" t="s">
        <v>1872</v>
      </c>
      <c r="G103" s="184" t="s">
        <v>259</v>
      </c>
      <c r="H103" s="185">
        <v>0.4</v>
      </c>
      <c r="I103" s="186"/>
      <c r="J103" s="187">
        <f>ROUND(I103*H103,2)</f>
        <v>0</v>
      </c>
      <c r="K103" s="183" t="s">
        <v>203</v>
      </c>
      <c r="L103" s="42"/>
      <c r="M103" s="188" t="s">
        <v>19</v>
      </c>
      <c r="N103" s="189" t="s">
        <v>48</v>
      </c>
      <c r="O103" s="67"/>
      <c r="P103" s="190">
        <f>O103*H103</f>
        <v>0</v>
      </c>
      <c r="Q103" s="190">
        <v>0</v>
      </c>
      <c r="R103" s="190">
        <f>Q103*H103</f>
        <v>0</v>
      </c>
      <c r="S103" s="190">
        <v>0</v>
      </c>
      <c r="T103" s="191">
        <f>S103*H103</f>
        <v>0</v>
      </c>
      <c r="U103" s="37"/>
      <c r="V103" s="37"/>
      <c r="W103" s="37"/>
      <c r="X103" s="37"/>
      <c r="Y103" s="37"/>
      <c r="Z103" s="37"/>
      <c r="AA103" s="37"/>
      <c r="AB103" s="37"/>
      <c r="AC103" s="37"/>
      <c r="AD103" s="37"/>
      <c r="AE103" s="37"/>
      <c r="AR103" s="192" t="s">
        <v>204</v>
      </c>
      <c r="AT103" s="192" t="s">
        <v>199</v>
      </c>
      <c r="AU103" s="192" t="s">
        <v>86</v>
      </c>
      <c r="AY103" s="20" t="s">
        <v>197</v>
      </c>
      <c r="BE103" s="193">
        <f>IF(N103="základní",J103,0)</f>
        <v>0</v>
      </c>
      <c r="BF103" s="193">
        <f>IF(N103="snížená",J103,0)</f>
        <v>0</v>
      </c>
      <c r="BG103" s="193">
        <f>IF(N103="zákl. přenesená",J103,0)</f>
        <v>0</v>
      </c>
      <c r="BH103" s="193">
        <f>IF(N103="sníž. přenesená",J103,0)</f>
        <v>0</v>
      </c>
      <c r="BI103" s="193">
        <f>IF(N103="nulová",J103,0)</f>
        <v>0</v>
      </c>
      <c r="BJ103" s="20" t="s">
        <v>84</v>
      </c>
      <c r="BK103" s="193">
        <f>ROUND(I103*H103,2)</f>
        <v>0</v>
      </c>
      <c r="BL103" s="20" t="s">
        <v>204</v>
      </c>
      <c r="BM103" s="192" t="s">
        <v>1873</v>
      </c>
    </row>
    <row r="104" spans="1:65" s="2" customFormat="1" ht="11.25">
      <c r="A104" s="37"/>
      <c r="B104" s="38"/>
      <c r="C104" s="39"/>
      <c r="D104" s="194" t="s">
        <v>206</v>
      </c>
      <c r="E104" s="39"/>
      <c r="F104" s="195" t="s">
        <v>1874</v>
      </c>
      <c r="G104" s="39"/>
      <c r="H104" s="39"/>
      <c r="I104" s="196"/>
      <c r="J104" s="39"/>
      <c r="K104" s="39"/>
      <c r="L104" s="42"/>
      <c r="M104" s="197"/>
      <c r="N104" s="198"/>
      <c r="O104" s="67"/>
      <c r="P104" s="67"/>
      <c r="Q104" s="67"/>
      <c r="R104" s="67"/>
      <c r="S104" s="67"/>
      <c r="T104" s="68"/>
      <c r="U104" s="37"/>
      <c r="V104" s="37"/>
      <c r="W104" s="37"/>
      <c r="X104" s="37"/>
      <c r="Y104" s="37"/>
      <c r="Z104" s="37"/>
      <c r="AA104" s="37"/>
      <c r="AB104" s="37"/>
      <c r="AC104" s="37"/>
      <c r="AD104" s="37"/>
      <c r="AE104" s="37"/>
      <c r="AT104" s="20" t="s">
        <v>206</v>
      </c>
      <c r="AU104" s="20" t="s">
        <v>86</v>
      </c>
    </row>
    <row r="105" spans="1:65" s="2" customFormat="1" ht="11.25">
      <c r="A105" s="37"/>
      <c r="B105" s="38"/>
      <c r="C105" s="39"/>
      <c r="D105" s="199" t="s">
        <v>208</v>
      </c>
      <c r="E105" s="39"/>
      <c r="F105" s="200" t="s">
        <v>1875</v>
      </c>
      <c r="G105" s="39"/>
      <c r="H105" s="39"/>
      <c r="I105" s="196"/>
      <c r="J105" s="39"/>
      <c r="K105" s="39"/>
      <c r="L105" s="42"/>
      <c r="M105" s="197"/>
      <c r="N105" s="198"/>
      <c r="O105" s="67"/>
      <c r="P105" s="67"/>
      <c r="Q105" s="67"/>
      <c r="R105" s="67"/>
      <c r="S105" s="67"/>
      <c r="T105" s="68"/>
      <c r="U105" s="37"/>
      <c r="V105" s="37"/>
      <c r="W105" s="37"/>
      <c r="X105" s="37"/>
      <c r="Y105" s="37"/>
      <c r="Z105" s="37"/>
      <c r="AA105" s="37"/>
      <c r="AB105" s="37"/>
      <c r="AC105" s="37"/>
      <c r="AD105" s="37"/>
      <c r="AE105" s="37"/>
      <c r="AT105" s="20" t="s">
        <v>208</v>
      </c>
      <c r="AU105" s="20" t="s">
        <v>86</v>
      </c>
    </row>
    <row r="106" spans="1:65" s="13" customFormat="1" ht="22.5">
      <c r="B106" s="201"/>
      <c r="C106" s="202"/>
      <c r="D106" s="194" t="s">
        <v>210</v>
      </c>
      <c r="E106" s="203" t="s">
        <v>19</v>
      </c>
      <c r="F106" s="204" t="s">
        <v>1876</v>
      </c>
      <c r="G106" s="202"/>
      <c r="H106" s="203" t="s">
        <v>19</v>
      </c>
      <c r="I106" s="205"/>
      <c r="J106" s="202"/>
      <c r="K106" s="202"/>
      <c r="L106" s="206"/>
      <c r="M106" s="207"/>
      <c r="N106" s="208"/>
      <c r="O106" s="208"/>
      <c r="P106" s="208"/>
      <c r="Q106" s="208"/>
      <c r="R106" s="208"/>
      <c r="S106" s="208"/>
      <c r="T106" s="209"/>
      <c r="AT106" s="210" t="s">
        <v>210</v>
      </c>
      <c r="AU106" s="210" t="s">
        <v>86</v>
      </c>
      <c r="AV106" s="13" t="s">
        <v>84</v>
      </c>
      <c r="AW106" s="13" t="s">
        <v>37</v>
      </c>
      <c r="AX106" s="13" t="s">
        <v>77</v>
      </c>
      <c r="AY106" s="210" t="s">
        <v>197</v>
      </c>
    </row>
    <row r="107" spans="1:65" s="13" customFormat="1" ht="22.5">
      <c r="B107" s="201"/>
      <c r="C107" s="202"/>
      <c r="D107" s="194" t="s">
        <v>210</v>
      </c>
      <c r="E107" s="203" t="s">
        <v>19</v>
      </c>
      <c r="F107" s="204" t="s">
        <v>1877</v>
      </c>
      <c r="G107" s="202"/>
      <c r="H107" s="203" t="s">
        <v>19</v>
      </c>
      <c r="I107" s="205"/>
      <c r="J107" s="202"/>
      <c r="K107" s="202"/>
      <c r="L107" s="206"/>
      <c r="M107" s="207"/>
      <c r="N107" s="208"/>
      <c r="O107" s="208"/>
      <c r="P107" s="208"/>
      <c r="Q107" s="208"/>
      <c r="R107" s="208"/>
      <c r="S107" s="208"/>
      <c r="T107" s="209"/>
      <c r="AT107" s="210" t="s">
        <v>210</v>
      </c>
      <c r="AU107" s="210" t="s">
        <v>86</v>
      </c>
      <c r="AV107" s="13" t="s">
        <v>84</v>
      </c>
      <c r="AW107" s="13" t="s">
        <v>37</v>
      </c>
      <c r="AX107" s="13" t="s">
        <v>77</v>
      </c>
      <c r="AY107" s="210" t="s">
        <v>197</v>
      </c>
    </row>
    <row r="108" spans="1:65" s="13" customFormat="1" ht="11.25">
      <c r="B108" s="201"/>
      <c r="C108" s="202"/>
      <c r="D108" s="194" t="s">
        <v>210</v>
      </c>
      <c r="E108" s="203" t="s">
        <v>19</v>
      </c>
      <c r="F108" s="204" t="s">
        <v>1878</v>
      </c>
      <c r="G108" s="202"/>
      <c r="H108" s="203" t="s">
        <v>19</v>
      </c>
      <c r="I108" s="205"/>
      <c r="J108" s="202"/>
      <c r="K108" s="202"/>
      <c r="L108" s="206"/>
      <c r="M108" s="207"/>
      <c r="N108" s="208"/>
      <c r="O108" s="208"/>
      <c r="P108" s="208"/>
      <c r="Q108" s="208"/>
      <c r="R108" s="208"/>
      <c r="S108" s="208"/>
      <c r="T108" s="209"/>
      <c r="AT108" s="210" t="s">
        <v>210</v>
      </c>
      <c r="AU108" s="210" t="s">
        <v>86</v>
      </c>
      <c r="AV108" s="13" t="s">
        <v>84</v>
      </c>
      <c r="AW108" s="13" t="s">
        <v>37</v>
      </c>
      <c r="AX108" s="13" t="s">
        <v>77</v>
      </c>
      <c r="AY108" s="210" t="s">
        <v>197</v>
      </c>
    </row>
    <row r="109" spans="1:65" s="14" customFormat="1" ht="11.25">
      <c r="B109" s="211"/>
      <c r="C109" s="212"/>
      <c r="D109" s="194" t="s">
        <v>210</v>
      </c>
      <c r="E109" s="213" t="s">
        <v>19</v>
      </c>
      <c r="F109" s="214" t="s">
        <v>1879</v>
      </c>
      <c r="G109" s="212"/>
      <c r="H109" s="215">
        <v>0.4</v>
      </c>
      <c r="I109" s="216"/>
      <c r="J109" s="212"/>
      <c r="K109" s="212"/>
      <c r="L109" s="217"/>
      <c r="M109" s="218"/>
      <c r="N109" s="219"/>
      <c r="O109" s="219"/>
      <c r="P109" s="219"/>
      <c r="Q109" s="219"/>
      <c r="R109" s="219"/>
      <c r="S109" s="219"/>
      <c r="T109" s="220"/>
      <c r="AT109" s="221" t="s">
        <v>210</v>
      </c>
      <c r="AU109" s="221" t="s">
        <v>86</v>
      </c>
      <c r="AV109" s="14" t="s">
        <v>86</v>
      </c>
      <c r="AW109" s="14" t="s">
        <v>37</v>
      </c>
      <c r="AX109" s="14" t="s">
        <v>84</v>
      </c>
      <c r="AY109" s="221" t="s">
        <v>197</v>
      </c>
    </row>
    <row r="110" spans="1:65" s="2" customFormat="1" ht="16.5" customHeight="1">
      <c r="A110" s="37"/>
      <c r="B110" s="38"/>
      <c r="C110" s="237" t="s">
        <v>151</v>
      </c>
      <c r="D110" s="237" t="s">
        <v>452</v>
      </c>
      <c r="E110" s="238" t="s">
        <v>1880</v>
      </c>
      <c r="F110" s="239" t="s">
        <v>1881</v>
      </c>
      <c r="G110" s="240" t="s">
        <v>556</v>
      </c>
      <c r="H110" s="241">
        <v>0.8</v>
      </c>
      <c r="I110" s="242"/>
      <c r="J110" s="243">
        <f>ROUND(I110*H110,2)</f>
        <v>0</v>
      </c>
      <c r="K110" s="239" t="s">
        <v>969</v>
      </c>
      <c r="L110" s="244"/>
      <c r="M110" s="245" t="s">
        <v>19</v>
      </c>
      <c r="N110" s="246" t="s">
        <v>48</v>
      </c>
      <c r="O110" s="67"/>
      <c r="P110" s="190">
        <f>O110*H110</f>
        <v>0</v>
      </c>
      <c r="Q110" s="190">
        <v>1E-3</v>
      </c>
      <c r="R110" s="190">
        <f>Q110*H110</f>
        <v>8.0000000000000004E-4</v>
      </c>
      <c r="S110" s="190">
        <v>0</v>
      </c>
      <c r="T110" s="191">
        <f>S110*H110</f>
        <v>0</v>
      </c>
      <c r="U110" s="37"/>
      <c r="V110" s="37"/>
      <c r="W110" s="37"/>
      <c r="X110" s="37"/>
      <c r="Y110" s="37"/>
      <c r="Z110" s="37"/>
      <c r="AA110" s="37"/>
      <c r="AB110" s="37"/>
      <c r="AC110" s="37"/>
      <c r="AD110" s="37"/>
      <c r="AE110" s="37"/>
      <c r="AR110" s="192" t="s">
        <v>265</v>
      </c>
      <c r="AT110" s="192" t="s">
        <v>452</v>
      </c>
      <c r="AU110" s="192" t="s">
        <v>86</v>
      </c>
      <c r="AY110" s="20" t="s">
        <v>197</v>
      </c>
      <c r="BE110" s="193">
        <f>IF(N110="základní",J110,0)</f>
        <v>0</v>
      </c>
      <c r="BF110" s="193">
        <f>IF(N110="snížená",J110,0)</f>
        <v>0</v>
      </c>
      <c r="BG110" s="193">
        <f>IF(N110="zákl. přenesená",J110,0)</f>
        <v>0</v>
      </c>
      <c r="BH110" s="193">
        <f>IF(N110="sníž. přenesená",J110,0)</f>
        <v>0</v>
      </c>
      <c r="BI110" s="193">
        <f>IF(N110="nulová",J110,0)</f>
        <v>0</v>
      </c>
      <c r="BJ110" s="20" t="s">
        <v>84</v>
      </c>
      <c r="BK110" s="193">
        <f>ROUND(I110*H110,2)</f>
        <v>0</v>
      </c>
      <c r="BL110" s="20" t="s">
        <v>204</v>
      </c>
      <c r="BM110" s="192" t="s">
        <v>1882</v>
      </c>
    </row>
    <row r="111" spans="1:65" s="2" customFormat="1" ht="11.25">
      <c r="A111" s="37"/>
      <c r="B111" s="38"/>
      <c r="C111" s="39"/>
      <c r="D111" s="194" t="s">
        <v>206</v>
      </c>
      <c r="E111" s="39"/>
      <c r="F111" s="195" t="s">
        <v>1881</v>
      </c>
      <c r="G111" s="39"/>
      <c r="H111" s="39"/>
      <c r="I111" s="196"/>
      <c r="J111" s="39"/>
      <c r="K111" s="39"/>
      <c r="L111" s="42"/>
      <c r="M111" s="197"/>
      <c r="N111" s="198"/>
      <c r="O111" s="67"/>
      <c r="P111" s="67"/>
      <c r="Q111" s="67"/>
      <c r="R111" s="67"/>
      <c r="S111" s="67"/>
      <c r="T111" s="68"/>
      <c r="U111" s="37"/>
      <c r="V111" s="37"/>
      <c r="W111" s="37"/>
      <c r="X111" s="37"/>
      <c r="Y111" s="37"/>
      <c r="Z111" s="37"/>
      <c r="AA111" s="37"/>
      <c r="AB111" s="37"/>
      <c r="AC111" s="37"/>
      <c r="AD111" s="37"/>
      <c r="AE111" s="37"/>
      <c r="AT111" s="20" t="s">
        <v>206</v>
      </c>
      <c r="AU111" s="20" t="s">
        <v>86</v>
      </c>
    </row>
    <row r="112" spans="1:65" s="13" customFormat="1" ht="22.5">
      <c r="B112" s="201"/>
      <c r="C112" s="202"/>
      <c r="D112" s="194" t="s">
        <v>210</v>
      </c>
      <c r="E112" s="203" t="s">
        <v>19</v>
      </c>
      <c r="F112" s="204" t="s">
        <v>1876</v>
      </c>
      <c r="G112" s="202"/>
      <c r="H112" s="203" t="s">
        <v>19</v>
      </c>
      <c r="I112" s="205"/>
      <c r="J112" s="202"/>
      <c r="K112" s="202"/>
      <c r="L112" s="206"/>
      <c r="M112" s="207"/>
      <c r="N112" s="208"/>
      <c r="O112" s="208"/>
      <c r="P112" s="208"/>
      <c r="Q112" s="208"/>
      <c r="R112" s="208"/>
      <c r="S112" s="208"/>
      <c r="T112" s="209"/>
      <c r="AT112" s="210" t="s">
        <v>210</v>
      </c>
      <c r="AU112" s="210" t="s">
        <v>86</v>
      </c>
      <c r="AV112" s="13" t="s">
        <v>84</v>
      </c>
      <c r="AW112" s="13" t="s">
        <v>37</v>
      </c>
      <c r="AX112" s="13" t="s">
        <v>77</v>
      </c>
      <c r="AY112" s="210" t="s">
        <v>197</v>
      </c>
    </row>
    <row r="113" spans="1:65" s="13" customFormat="1" ht="11.25">
      <c r="B113" s="201"/>
      <c r="C113" s="202"/>
      <c r="D113" s="194" t="s">
        <v>210</v>
      </c>
      <c r="E113" s="203" t="s">
        <v>19</v>
      </c>
      <c r="F113" s="204" t="s">
        <v>1883</v>
      </c>
      <c r="G113" s="202"/>
      <c r="H113" s="203" t="s">
        <v>19</v>
      </c>
      <c r="I113" s="205"/>
      <c r="J113" s="202"/>
      <c r="K113" s="202"/>
      <c r="L113" s="206"/>
      <c r="M113" s="207"/>
      <c r="N113" s="208"/>
      <c r="O113" s="208"/>
      <c r="P113" s="208"/>
      <c r="Q113" s="208"/>
      <c r="R113" s="208"/>
      <c r="S113" s="208"/>
      <c r="T113" s="209"/>
      <c r="AT113" s="210" t="s">
        <v>210</v>
      </c>
      <c r="AU113" s="210" t="s">
        <v>86</v>
      </c>
      <c r="AV113" s="13" t="s">
        <v>84</v>
      </c>
      <c r="AW113" s="13" t="s">
        <v>37</v>
      </c>
      <c r="AX113" s="13" t="s">
        <v>77</v>
      </c>
      <c r="AY113" s="210" t="s">
        <v>197</v>
      </c>
    </row>
    <row r="114" spans="1:65" s="13" customFormat="1" ht="11.25">
      <c r="B114" s="201"/>
      <c r="C114" s="202"/>
      <c r="D114" s="194" t="s">
        <v>210</v>
      </c>
      <c r="E114" s="203" t="s">
        <v>19</v>
      </c>
      <c r="F114" s="204" t="s">
        <v>1878</v>
      </c>
      <c r="G114" s="202"/>
      <c r="H114" s="203" t="s">
        <v>19</v>
      </c>
      <c r="I114" s="205"/>
      <c r="J114" s="202"/>
      <c r="K114" s="202"/>
      <c r="L114" s="206"/>
      <c r="M114" s="207"/>
      <c r="N114" s="208"/>
      <c r="O114" s="208"/>
      <c r="P114" s="208"/>
      <c r="Q114" s="208"/>
      <c r="R114" s="208"/>
      <c r="S114" s="208"/>
      <c r="T114" s="209"/>
      <c r="AT114" s="210" t="s">
        <v>210</v>
      </c>
      <c r="AU114" s="210" t="s">
        <v>86</v>
      </c>
      <c r="AV114" s="13" t="s">
        <v>84</v>
      </c>
      <c r="AW114" s="13" t="s">
        <v>37</v>
      </c>
      <c r="AX114" s="13" t="s">
        <v>77</v>
      </c>
      <c r="AY114" s="210" t="s">
        <v>197</v>
      </c>
    </row>
    <row r="115" spans="1:65" s="14" customFormat="1" ht="11.25">
      <c r="B115" s="211"/>
      <c r="C115" s="212"/>
      <c r="D115" s="194" t="s">
        <v>210</v>
      </c>
      <c r="E115" s="213" t="s">
        <v>19</v>
      </c>
      <c r="F115" s="214" t="s">
        <v>1884</v>
      </c>
      <c r="G115" s="212"/>
      <c r="H115" s="215">
        <v>0.8</v>
      </c>
      <c r="I115" s="216"/>
      <c r="J115" s="212"/>
      <c r="K115" s="212"/>
      <c r="L115" s="217"/>
      <c r="M115" s="218"/>
      <c r="N115" s="219"/>
      <c r="O115" s="219"/>
      <c r="P115" s="219"/>
      <c r="Q115" s="219"/>
      <c r="R115" s="219"/>
      <c r="S115" s="219"/>
      <c r="T115" s="220"/>
      <c r="AT115" s="221" t="s">
        <v>210</v>
      </c>
      <c r="AU115" s="221" t="s">
        <v>86</v>
      </c>
      <c r="AV115" s="14" t="s">
        <v>86</v>
      </c>
      <c r="AW115" s="14" t="s">
        <v>37</v>
      </c>
      <c r="AX115" s="14" t="s">
        <v>84</v>
      </c>
      <c r="AY115" s="221" t="s">
        <v>197</v>
      </c>
    </row>
    <row r="116" spans="1:65" s="2" customFormat="1" ht="16.5" customHeight="1">
      <c r="A116" s="37"/>
      <c r="B116" s="38"/>
      <c r="C116" s="181" t="s">
        <v>204</v>
      </c>
      <c r="D116" s="181" t="s">
        <v>199</v>
      </c>
      <c r="E116" s="182" t="s">
        <v>1428</v>
      </c>
      <c r="F116" s="183" t="s">
        <v>1429</v>
      </c>
      <c r="G116" s="184" t="s">
        <v>259</v>
      </c>
      <c r="H116" s="185">
        <v>1.8240000000000001</v>
      </c>
      <c r="I116" s="186"/>
      <c r="J116" s="187">
        <f>ROUND(I116*H116,2)</f>
        <v>0</v>
      </c>
      <c r="K116" s="183" t="s">
        <v>203</v>
      </c>
      <c r="L116" s="42"/>
      <c r="M116" s="188" t="s">
        <v>19</v>
      </c>
      <c r="N116" s="189" t="s">
        <v>48</v>
      </c>
      <c r="O116" s="67"/>
      <c r="P116" s="190">
        <f>O116*H116</f>
        <v>0</v>
      </c>
      <c r="Q116" s="190">
        <v>0</v>
      </c>
      <c r="R116" s="190">
        <f>Q116*H116</f>
        <v>0</v>
      </c>
      <c r="S116" s="190">
        <v>0</v>
      </c>
      <c r="T116" s="191">
        <f>S116*H116</f>
        <v>0</v>
      </c>
      <c r="U116" s="37"/>
      <c r="V116" s="37"/>
      <c r="W116" s="37"/>
      <c r="X116" s="37"/>
      <c r="Y116" s="37"/>
      <c r="Z116" s="37"/>
      <c r="AA116" s="37"/>
      <c r="AB116" s="37"/>
      <c r="AC116" s="37"/>
      <c r="AD116" s="37"/>
      <c r="AE116" s="37"/>
      <c r="AR116" s="192" t="s">
        <v>204</v>
      </c>
      <c r="AT116" s="192" t="s">
        <v>199</v>
      </c>
      <c r="AU116" s="192" t="s">
        <v>86</v>
      </c>
      <c r="AY116" s="20" t="s">
        <v>197</v>
      </c>
      <c r="BE116" s="193">
        <f>IF(N116="základní",J116,0)</f>
        <v>0</v>
      </c>
      <c r="BF116" s="193">
        <f>IF(N116="snížená",J116,0)</f>
        <v>0</v>
      </c>
      <c r="BG116" s="193">
        <f>IF(N116="zákl. přenesená",J116,0)</f>
        <v>0</v>
      </c>
      <c r="BH116" s="193">
        <f>IF(N116="sníž. přenesená",J116,0)</f>
        <v>0</v>
      </c>
      <c r="BI116" s="193">
        <f>IF(N116="nulová",J116,0)</f>
        <v>0</v>
      </c>
      <c r="BJ116" s="20" t="s">
        <v>84</v>
      </c>
      <c r="BK116" s="193">
        <f>ROUND(I116*H116,2)</f>
        <v>0</v>
      </c>
      <c r="BL116" s="20" t="s">
        <v>204</v>
      </c>
      <c r="BM116" s="192" t="s">
        <v>1914</v>
      </c>
    </row>
    <row r="117" spans="1:65" s="2" customFormat="1" ht="11.25">
      <c r="A117" s="37"/>
      <c r="B117" s="38"/>
      <c r="C117" s="39"/>
      <c r="D117" s="194" t="s">
        <v>206</v>
      </c>
      <c r="E117" s="39"/>
      <c r="F117" s="195" t="s">
        <v>1431</v>
      </c>
      <c r="G117" s="39"/>
      <c r="H117" s="39"/>
      <c r="I117" s="196"/>
      <c r="J117" s="39"/>
      <c r="K117" s="39"/>
      <c r="L117" s="42"/>
      <c r="M117" s="197"/>
      <c r="N117" s="198"/>
      <c r="O117" s="67"/>
      <c r="P117" s="67"/>
      <c r="Q117" s="67"/>
      <c r="R117" s="67"/>
      <c r="S117" s="67"/>
      <c r="T117" s="68"/>
      <c r="U117" s="37"/>
      <c r="V117" s="37"/>
      <c r="W117" s="37"/>
      <c r="X117" s="37"/>
      <c r="Y117" s="37"/>
      <c r="Z117" s="37"/>
      <c r="AA117" s="37"/>
      <c r="AB117" s="37"/>
      <c r="AC117" s="37"/>
      <c r="AD117" s="37"/>
      <c r="AE117" s="37"/>
      <c r="AT117" s="20" t="s">
        <v>206</v>
      </c>
      <c r="AU117" s="20" t="s">
        <v>86</v>
      </c>
    </row>
    <row r="118" spans="1:65" s="2" customFormat="1" ht="11.25">
      <c r="A118" s="37"/>
      <c r="B118" s="38"/>
      <c r="C118" s="39"/>
      <c r="D118" s="199" t="s">
        <v>208</v>
      </c>
      <c r="E118" s="39"/>
      <c r="F118" s="200" t="s">
        <v>1432</v>
      </c>
      <c r="G118" s="39"/>
      <c r="H118" s="39"/>
      <c r="I118" s="196"/>
      <c r="J118" s="39"/>
      <c r="K118" s="39"/>
      <c r="L118" s="42"/>
      <c r="M118" s="197"/>
      <c r="N118" s="198"/>
      <c r="O118" s="67"/>
      <c r="P118" s="67"/>
      <c r="Q118" s="67"/>
      <c r="R118" s="67"/>
      <c r="S118" s="67"/>
      <c r="T118" s="68"/>
      <c r="U118" s="37"/>
      <c r="V118" s="37"/>
      <c r="W118" s="37"/>
      <c r="X118" s="37"/>
      <c r="Y118" s="37"/>
      <c r="Z118" s="37"/>
      <c r="AA118" s="37"/>
      <c r="AB118" s="37"/>
      <c r="AC118" s="37"/>
      <c r="AD118" s="37"/>
      <c r="AE118" s="37"/>
      <c r="AT118" s="20" t="s">
        <v>208</v>
      </c>
      <c r="AU118" s="20" t="s">
        <v>86</v>
      </c>
    </row>
    <row r="119" spans="1:65" s="13" customFormat="1" ht="22.5">
      <c r="B119" s="201"/>
      <c r="C119" s="202"/>
      <c r="D119" s="194" t="s">
        <v>210</v>
      </c>
      <c r="E119" s="203" t="s">
        <v>19</v>
      </c>
      <c r="F119" s="204" t="s">
        <v>1915</v>
      </c>
      <c r="G119" s="202"/>
      <c r="H119" s="203" t="s">
        <v>19</v>
      </c>
      <c r="I119" s="205"/>
      <c r="J119" s="202"/>
      <c r="K119" s="202"/>
      <c r="L119" s="206"/>
      <c r="M119" s="207"/>
      <c r="N119" s="208"/>
      <c r="O119" s="208"/>
      <c r="P119" s="208"/>
      <c r="Q119" s="208"/>
      <c r="R119" s="208"/>
      <c r="S119" s="208"/>
      <c r="T119" s="209"/>
      <c r="AT119" s="210" t="s">
        <v>210</v>
      </c>
      <c r="AU119" s="210" t="s">
        <v>86</v>
      </c>
      <c r="AV119" s="13" t="s">
        <v>84</v>
      </c>
      <c r="AW119" s="13" t="s">
        <v>37</v>
      </c>
      <c r="AX119" s="13" t="s">
        <v>77</v>
      </c>
      <c r="AY119" s="210" t="s">
        <v>197</v>
      </c>
    </row>
    <row r="120" spans="1:65" s="13" customFormat="1" ht="22.5">
      <c r="B120" s="201"/>
      <c r="C120" s="202"/>
      <c r="D120" s="194" t="s">
        <v>210</v>
      </c>
      <c r="E120" s="203" t="s">
        <v>19</v>
      </c>
      <c r="F120" s="204" t="s">
        <v>1916</v>
      </c>
      <c r="G120" s="202"/>
      <c r="H120" s="203" t="s">
        <v>19</v>
      </c>
      <c r="I120" s="205"/>
      <c r="J120" s="202"/>
      <c r="K120" s="202"/>
      <c r="L120" s="206"/>
      <c r="M120" s="207"/>
      <c r="N120" s="208"/>
      <c r="O120" s="208"/>
      <c r="P120" s="208"/>
      <c r="Q120" s="208"/>
      <c r="R120" s="208"/>
      <c r="S120" s="208"/>
      <c r="T120" s="209"/>
      <c r="AT120" s="210" t="s">
        <v>210</v>
      </c>
      <c r="AU120" s="210" t="s">
        <v>86</v>
      </c>
      <c r="AV120" s="13" t="s">
        <v>84</v>
      </c>
      <c r="AW120" s="13" t="s">
        <v>37</v>
      </c>
      <c r="AX120" s="13" t="s">
        <v>77</v>
      </c>
      <c r="AY120" s="210" t="s">
        <v>197</v>
      </c>
    </row>
    <row r="121" spans="1:65" s="13" customFormat="1" ht="11.25">
      <c r="B121" s="201"/>
      <c r="C121" s="202"/>
      <c r="D121" s="194" t="s">
        <v>210</v>
      </c>
      <c r="E121" s="203" t="s">
        <v>19</v>
      </c>
      <c r="F121" s="204" t="s">
        <v>1917</v>
      </c>
      <c r="G121" s="202"/>
      <c r="H121" s="203" t="s">
        <v>19</v>
      </c>
      <c r="I121" s="205"/>
      <c r="J121" s="202"/>
      <c r="K121" s="202"/>
      <c r="L121" s="206"/>
      <c r="M121" s="207"/>
      <c r="N121" s="208"/>
      <c r="O121" s="208"/>
      <c r="P121" s="208"/>
      <c r="Q121" s="208"/>
      <c r="R121" s="208"/>
      <c r="S121" s="208"/>
      <c r="T121" s="209"/>
      <c r="AT121" s="210" t="s">
        <v>210</v>
      </c>
      <c r="AU121" s="210" t="s">
        <v>86</v>
      </c>
      <c r="AV121" s="13" t="s">
        <v>84</v>
      </c>
      <c r="AW121" s="13" t="s">
        <v>37</v>
      </c>
      <c r="AX121" s="13" t="s">
        <v>77</v>
      </c>
      <c r="AY121" s="210" t="s">
        <v>197</v>
      </c>
    </row>
    <row r="122" spans="1:65" s="13" customFormat="1" ht="11.25">
      <c r="B122" s="201"/>
      <c r="C122" s="202"/>
      <c r="D122" s="194" t="s">
        <v>210</v>
      </c>
      <c r="E122" s="203" t="s">
        <v>19</v>
      </c>
      <c r="F122" s="204" t="s">
        <v>1770</v>
      </c>
      <c r="G122" s="202"/>
      <c r="H122" s="203" t="s">
        <v>19</v>
      </c>
      <c r="I122" s="205"/>
      <c r="J122" s="202"/>
      <c r="K122" s="202"/>
      <c r="L122" s="206"/>
      <c r="M122" s="207"/>
      <c r="N122" s="208"/>
      <c r="O122" s="208"/>
      <c r="P122" s="208"/>
      <c r="Q122" s="208"/>
      <c r="R122" s="208"/>
      <c r="S122" s="208"/>
      <c r="T122" s="209"/>
      <c r="AT122" s="210" t="s">
        <v>210</v>
      </c>
      <c r="AU122" s="210" t="s">
        <v>86</v>
      </c>
      <c r="AV122" s="13" t="s">
        <v>84</v>
      </c>
      <c r="AW122" s="13" t="s">
        <v>37</v>
      </c>
      <c r="AX122" s="13" t="s">
        <v>77</v>
      </c>
      <c r="AY122" s="210" t="s">
        <v>197</v>
      </c>
    </row>
    <row r="123" spans="1:65" s="14" customFormat="1" ht="11.25">
      <c r="B123" s="211"/>
      <c r="C123" s="212"/>
      <c r="D123" s="194" t="s">
        <v>210</v>
      </c>
      <c r="E123" s="213" t="s">
        <v>19</v>
      </c>
      <c r="F123" s="214" t="s">
        <v>1918</v>
      </c>
      <c r="G123" s="212"/>
      <c r="H123" s="215">
        <v>1.8240000000000001</v>
      </c>
      <c r="I123" s="216"/>
      <c r="J123" s="212"/>
      <c r="K123" s="212"/>
      <c r="L123" s="217"/>
      <c r="M123" s="218"/>
      <c r="N123" s="219"/>
      <c r="O123" s="219"/>
      <c r="P123" s="219"/>
      <c r="Q123" s="219"/>
      <c r="R123" s="219"/>
      <c r="S123" s="219"/>
      <c r="T123" s="220"/>
      <c r="AT123" s="221" t="s">
        <v>210</v>
      </c>
      <c r="AU123" s="221" t="s">
        <v>86</v>
      </c>
      <c r="AV123" s="14" t="s">
        <v>86</v>
      </c>
      <c r="AW123" s="14" t="s">
        <v>37</v>
      </c>
      <c r="AX123" s="14" t="s">
        <v>84</v>
      </c>
      <c r="AY123" s="221" t="s">
        <v>197</v>
      </c>
    </row>
    <row r="124" spans="1:65" s="2" customFormat="1" ht="21.75" customHeight="1">
      <c r="A124" s="37"/>
      <c r="B124" s="38"/>
      <c r="C124" s="181" t="s">
        <v>237</v>
      </c>
      <c r="D124" s="181" t="s">
        <v>199</v>
      </c>
      <c r="E124" s="182" t="s">
        <v>1435</v>
      </c>
      <c r="F124" s="183" t="s">
        <v>1436</v>
      </c>
      <c r="G124" s="184" t="s">
        <v>259</v>
      </c>
      <c r="H124" s="185">
        <v>1.8240000000000001</v>
      </c>
      <c r="I124" s="186"/>
      <c r="J124" s="187">
        <f>ROUND(I124*H124,2)</f>
        <v>0</v>
      </c>
      <c r="K124" s="183" t="s">
        <v>203</v>
      </c>
      <c r="L124" s="42"/>
      <c r="M124" s="188" t="s">
        <v>19</v>
      </c>
      <c r="N124" s="189" t="s">
        <v>48</v>
      </c>
      <c r="O124" s="67"/>
      <c r="P124" s="190">
        <f>O124*H124</f>
        <v>0</v>
      </c>
      <c r="Q124" s="190">
        <v>0</v>
      </c>
      <c r="R124" s="190">
        <f>Q124*H124</f>
        <v>0</v>
      </c>
      <c r="S124" s="190">
        <v>0</v>
      </c>
      <c r="T124" s="191">
        <f>S124*H124</f>
        <v>0</v>
      </c>
      <c r="U124" s="37"/>
      <c r="V124" s="37"/>
      <c r="W124" s="37"/>
      <c r="X124" s="37"/>
      <c r="Y124" s="37"/>
      <c r="Z124" s="37"/>
      <c r="AA124" s="37"/>
      <c r="AB124" s="37"/>
      <c r="AC124" s="37"/>
      <c r="AD124" s="37"/>
      <c r="AE124" s="37"/>
      <c r="AR124" s="192" t="s">
        <v>204</v>
      </c>
      <c r="AT124" s="192" t="s">
        <v>199</v>
      </c>
      <c r="AU124" s="192" t="s">
        <v>86</v>
      </c>
      <c r="AY124" s="20" t="s">
        <v>197</v>
      </c>
      <c r="BE124" s="193">
        <f>IF(N124="základní",J124,0)</f>
        <v>0</v>
      </c>
      <c r="BF124" s="193">
        <f>IF(N124="snížená",J124,0)</f>
        <v>0</v>
      </c>
      <c r="BG124" s="193">
        <f>IF(N124="zákl. přenesená",J124,0)</f>
        <v>0</v>
      </c>
      <c r="BH124" s="193">
        <f>IF(N124="sníž. přenesená",J124,0)</f>
        <v>0</v>
      </c>
      <c r="BI124" s="193">
        <f>IF(N124="nulová",J124,0)</f>
        <v>0</v>
      </c>
      <c r="BJ124" s="20" t="s">
        <v>84</v>
      </c>
      <c r="BK124" s="193">
        <f>ROUND(I124*H124,2)</f>
        <v>0</v>
      </c>
      <c r="BL124" s="20" t="s">
        <v>204</v>
      </c>
      <c r="BM124" s="192" t="s">
        <v>1933</v>
      </c>
    </row>
    <row r="125" spans="1:65" s="2" customFormat="1" ht="11.25">
      <c r="A125" s="37"/>
      <c r="B125" s="38"/>
      <c r="C125" s="39"/>
      <c r="D125" s="194" t="s">
        <v>206</v>
      </c>
      <c r="E125" s="39"/>
      <c r="F125" s="195" t="s">
        <v>1438</v>
      </c>
      <c r="G125" s="39"/>
      <c r="H125" s="39"/>
      <c r="I125" s="196"/>
      <c r="J125" s="39"/>
      <c r="K125" s="39"/>
      <c r="L125" s="42"/>
      <c r="M125" s="197"/>
      <c r="N125" s="198"/>
      <c r="O125" s="67"/>
      <c r="P125" s="67"/>
      <c r="Q125" s="67"/>
      <c r="R125" s="67"/>
      <c r="S125" s="67"/>
      <c r="T125" s="68"/>
      <c r="U125" s="37"/>
      <c r="V125" s="37"/>
      <c r="W125" s="37"/>
      <c r="X125" s="37"/>
      <c r="Y125" s="37"/>
      <c r="Z125" s="37"/>
      <c r="AA125" s="37"/>
      <c r="AB125" s="37"/>
      <c r="AC125" s="37"/>
      <c r="AD125" s="37"/>
      <c r="AE125" s="37"/>
      <c r="AT125" s="20" t="s">
        <v>206</v>
      </c>
      <c r="AU125" s="20" t="s">
        <v>86</v>
      </c>
    </row>
    <row r="126" spans="1:65" s="2" customFormat="1" ht="11.25">
      <c r="A126" s="37"/>
      <c r="B126" s="38"/>
      <c r="C126" s="39"/>
      <c r="D126" s="199" t="s">
        <v>208</v>
      </c>
      <c r="E126" s="39"/>
      <c r="F126" s="200" t="s">
        <v>1439</v>
      </c>
      <c r="G126" s="39"/>
      <c r="H126" s="39"/>
      <c r="I126" s="196"/>
      <c r="J126" s="39"/>
      <c r="K126" s="39"/>
      <c r="L126" s="42"/>
      <c r="M126" s="197"/>
      <c r="N126" s="198"/>
      <c r="O126" s="67"/>
      <c r="P126" s="67"/>
      <c r="Q126" s="67"/>
      <c r="R126" s="67"/>
      <c r="S126" s="67"/>
      <c r="T126" s="68"/>
      <c r="U126" s="37"/>
      <c r="V126" s="37"/>
      <c r="W126" s="37"/>
      <c r="X126" s="37"/>
      <c r="Y126" s="37"/>
      <c r="Z126" s="37"/>
      <c r="AA126" s="37"/>
      <c r="AB126" s="37"/>
      <c r="AC126" s="37"/>
      <c r="AD126" s="37"/>
      <c r="AE126" s="37"/>
      <c r="AT126" s="20" t="s">
        <v>208</v>
      </c>
      <c r="AU126" s="20" t="s">
        <v>86</v>
      </c>
    </row>
    <row r="127" spans="1:65" s="13" customFormat="1" ht="11.25">
      <c r="B127" s="201"/>
      <c r="C127" s="202"/>
      <c r="D127" s="194" t="s">
        <v>210</v>
      </c>
      <c r="E127" s="203" t="s">
        <v>19</v>
      </c>
      <c r="F127" s="204" t="s">
        <v>1934</v>
      </c>
      <c r="G127" s="202"/>
      <c r="H127" s="203" t="s">
        <v>19</v>
      </c>
      <c r="I127" s="205"/>
      <c r="J127" s="202"/>
      <c r="K127" s="202"/>
      <c r="L127" s="206"/>
      <c r="M127" s="207"/>
      <c r="N127" s="208"/>
      <c r="O127" s="208"/>
      <c r="P127" s="208"/>
      <c r="Q127" s="208"/>
      <c r="R127" s="208"/>
      <c r="S127" s="208"/>
      <c r="T127" s="209"/>
      <c r="AT127" s="210" t="s">
        <v>210</v>
      </c>
      <c r="AU127" s="210" t="s">
        <v>86</v>
      </c>
      <c r="AV127" s="13" t="s">
        <v>84</v>
      </c>
      <c r="AW127" s="13" t="s">
        <v>37</v>
      </c>
      <c r="AX127" s="13" t="s">
        <v>77</v>
      </c>
      <c r="AY127" s="210" t="s">
        <v>197</v>
      </c>
    </row>
    <row r="128" spans="1:65" s="13" customFormat="1" ht="11.25">
      <c r="B128" s="201"/>
      <c r="C128" s="202"/>
      <c r="D128" s="194" t="s">
        <v>210</v>
      </c>
      <c r="E128" s="203" t="s">
        <v>19</v>
      </c>
      <c r="F128" s="204" t="s">
        <v>1935</v>
      </c>
      <c r="G128" s="202"/>
      <c r="H128" s="203" t="s">
        <v>19</v>
      </c>
      <c r="I128" s="205"/>
      <c r="J128" s="202"/>
      <c r="K128" s="202"/>
      <c r="L128" s="206"/>
      <c r="M128" s="207"/>
      <c r="N128" s="208"/>
      <c r="O128" s="208"/>
      <c r="P128" s="208"/>
      <c r="Q128" s="208"/>
      <c r="R128" s="208"/>
      <c r="S128" s="208"/>
      <c r="T128" s="209"/>
      <c r="AT128" s="210" t="s">
        <v>210</v>
      </c>
      <c r="AU128" s="210" t="s">
        <v>86</v>
      </c>
      <c r="AV128" s="13" t="s">
        <v>84</v>
      </c>
      <c r="AW128" s="13" t="s">
        <v>37</v>
      </c>
      <c r="AX128" s="13" t="s">
        <v>77</v>
      </c>
      <c r="AY128" s="210" t="s">
        <v>197</v>
      </c>
    </row>
    <row r="129" spans="1:65" s="14" customFormat="1" ht="11.25">
      <c r="B129" s="211"/>
      <c r="C129" s="212"/>
      <c r="D129" s="194" t="s">
        <v>210</v>
      </c>
      <c r="E129" s="213" t="s">
        <v>19</v>
      </c>
      <c r="F129" s="214" t="s">
        <v>1936</v>
      </c>
      <c r="G129" s="212"/>
      <c r="H129" s="215">
        <v>1.8240000000000001</v>
      </c>
      <c r="I129" s="216"/>
      <c r="J129" s="212"/>
      <c r="K129" s="212"/>
      <c r="L129" s="217"/>
      <c r="M129" s="218"/>
      <c r="N129" s="219"/>
      <c r="O129" s="219"/>
      <c r="P129" s="219"/>
      <c r="Q129" s="219"/>
      <c r="R129" s="219"/>
      <c r="S129" s="219"/>
      <c r="T129" s="220"/>
      <c r="AT129" s="221" t="s">
        <v>210</v>
      </c>
      <c r="AU129" s="221" t="s">
        <v>86</v>
      </c>
      <c r="AV129" s="14" t="s">
        <v>86</v>
      </c>
      <c r="AW129" s="14" t="s">
        <v>37</v>
      </c>
      <c r="AX129" s="14" t="s">
        <v>84</v>
      </c>
      <c r="AY129" s="221" t="s">
        <v>197</v>
      </c>
    </row>
    <row r="130" spans="1:65" s="2" customFormat="1" ht="24.2" customHeight="1">
      <c r="A130" s="37"/>
      <c r="B130" s="38"/>
      <c r="C130" s="181" t="s">
        <v>246</v>
      </c>
      <c r="D130" s="181" t="s">
        <v>199</v>
      </c>
      <c r="E130" s="182" t="s">
        <v>1440</v>
      </c>
      <c r="F130" s="183" t="s">
        <v>1441</v>
      </c>
      <c r="G130" s="184" t="s">
        <v>259</v>
      </c>
      <c r="H130" s="185">
        <v>7.2960000000000003</v>
      </c>
      <c r="I130" s="186"/>
      <c r="J130" s="187">
        <f>ROUND(I130*H130,2)</f>
        <v>0</v>
      </c>
      <c r="K130" s="183" t="s">
        <v>203</v>
      </c>
      <c r="L130" s="42"/>
      <c r="M130" s="188" t="s">
        <v>19</v>
      </c>
      <c r="N130" s="189" t="s">
        <v>48</v>
      </c>
      <c r="O130" s="67"/>
      <c r="P130" s="190">
        <f>O130*H130</f>
        <v>0</v>
      </c>
      <c r="Q130" s="190">
        <v>0</v>
      </c>
      <c r="R130" s="190">
        <f>Q130*H130</f>
        <v>0</v>
      </c>
      <c r="S130" s="190">
        <v>0</v>
      </c>
      <c r="T130" s="191">
        <f>S130*H130</f>
        <v>0</v>
      </c>
      <c r="U130" s="37"/>
      <c r="V130" s="37"/>
      <c r="W130" s="37"/>
      <c r="X130" s="37"/>
      <c r="Y130" s="37"/>
      <c r="Z130" s="37"/>
      <c r="AA130" s="37"/>
      <c r="AB130" s="37"/>
      <c r="AC130" s="37"/>
      <c r="AD130" s="37"/>
      <c r="AE130" s="37"/>
      <c r="AR130" s="192" t="s">
        <v>204</v>
      </c>
      <c r="AT130" s="192" t="s">
        <v>199</v>
      </c>
      <c r="AU130" s="192" t="s">
        <v>86</v>
      </c>
      <c r="AY130" s="20" t="s">
        <v>197</v>
      </c>
      <c r="BE130" s="193">
        <f>IF(N130="základní",J130,0)</f>
        <v>0</v>
      </c>
      <c r="BF130" s="193">
        <f>IF(N130="snížená",J130,0)</f>
        <v>0</v>
      </c>
      <c r="BG130" s="193">
        <f>IF(N130="zákl. přenesená",J130,0)</f>
        <v>0</v>
      </c>
      <c r="BH130" s="193">
        <f>IF(N130="sníž. přenesená",J130,0)</f>
        <v>0</v>
      </c>
      <c r="BI130" s="193">
        <f>IF(N130="nulová",J130,0)</f>
        <v>0</v>
      </c>
      <c r="BJ130" s="20" t="s">
        <v>84</v>
      </c>
      <c r="BK130" s="193">
        <f>ROUND(I130*H130,2)</f>
        <v>0</v>
      </c>
      <c r="BL130" s="20" t="s">
        <v>204</v>
      </c>
      <c r="BM130" s="192" t="s">
        <v>1939</v>
      </c>
    </row>
    <row r="131" spans="1:65" s="2" customFormat="1" ht="19.5">
      <c r="A131" s="37"/>
      <c r="B131" s="38"/>
      <c r="C131" s="39"/>
      <c r="D131" s="194" t="s">
        <v>206</v>
      </c>
      <c r="E131" s="39"/>
      <c r="F131" s="195" t="s">
        <v>1443</v>
      </c>
      <c r="G131" s="39"/>
      <c r="H131" s="39"/>
      <c r="I131" s="196"/>
      <c r="J131" s="39"/>
      <c r="K131" s="39"/>
      <c r="L131" s="42"/>
      <c r="M131" s="197"/>
      <c r="N131" s="198"/>
      <c r="O131" s="67"/>
      <c r="P131" s="67"/>
      <c r="Q131" s="67"/>
      <c r="R131" s="67"/>
      <c r="S131" s="67"/>
      <c r="T131" s="68"/>
      <c r="U131" s="37"/>
      <c r="V131" s="37"/>
      <c r="W131" s="37"/>
      <c r="X131" s="37"/>
      <c r="Y131" s="37"/>
      <c r="Z131" s="37"/>
      <c r="AA131" s="37"/>
      <c r="AB131" s="37"/>
      <c r="AC131" s="37"/>
      <c r="AD131" s="37"/>
      <c r="AE131" s="37"/>
      <c r="AT131" s="20" t="s">
        <v>206</v>
      </c>
      <c r="AU131" s="20" t="s">
        <v>86</v>
      </c>
    </row>
    <row r="132" spans="1:65" s="2" customFormat="1" ht="11.25">
      <c r="A132" s="37"/>
      <c r="B132" s="38"/>
      <c r="C132" s="39"/>
      <c r="D132" s="199" t="s">
        <v>208</v>
      </c>
      <c r="E132" s="39"/>
      <c r="F132" s="200" t="s">
        <v>1444</v>
      </c>
      <c r="G132" s="39"/>
      <c r="H132" s="39"/>
      <c r="I132" s="196"/>
      <c r="J132" s="39"/>
      <c r="K132" s="39"/>
      <c r="L132" s="42"/>
      <c r="M132" s="197"/>
      <c r="N132" s="198"/>
      <c r="O132" s="67"/>
      <c r="P132" s="67"/>
      <c r="Q132" s="67"/>
      <c r="R132" s="67"/>
      <c r="S132" s="67"/>
      <c r="T132" s="68"/>
      <c r="U132" s="37"/>
      <c r="V132" s="37"/>
      <c r="W132" s="37"/>
      <c r="X132" s="37"/>
      <c r="Y132" s="37"/>
      <c r="Z132" s="37"/>
      <c r="AA132" s="37"/>
      <c r="AB132" s="37"/>
      <c r="AC132" s="37"/>
      <c r="AD132" s="37"/>
      <c r="AE132" s="37"/>
      <c r="AT132" s="20" t="s">
        <v>208</v>
      </c>
      <c r="AU132" s="20" t="s">
        <v>86</v>
      </c>
    </row>
    <row r="133" spans="1:65" s="13" customFormat="1" ht="11.25">
      <c r="B133" s="201"/>
      <c r="C133" s="202"/>
      <c r="D133" s="194" t="s">
        <v>210</v>
      </c>
      <c r="E133" s="203" t="s">
        <v>19</v>
      </c>
      <c r="F133" s="204" t="s">
        <v>1445</v>
      </c>
      <c r="G133" s="202"/>
      <c r="H133" s="203" t="s">
        <v>19</v>
      </c>
      <c r="I133" s="205"/>
      <c r="J133" s="202"/>
      <c r="K133" s="202"/>
      <c r="L133" s="206"/>
      <c r="M133" s="207"/>
      <c r="N133" s="208"/>
      <c r="O133" s="208"/>
      <c r="P133" s="208"/>
      <c r="Q133" s="208"/>
      <c r="R133" s="208"/>
      <c r="S133" s="208"/>
      <c r="T133" s="209"/>
      <c r="AT133" s="210" t="s">
        <v>210</v>
      </c>
      <c r="AU133" s="210" t="s">
        <v>86</v>
      </c>
      <c r="AV133" s="13" t="s">
        <v>84</v>
      </c>
      <c r="AW133" s="13" t="s">
        <v>37</v>
      </c>
      <c r="AX133" s="13" t="s">
        <v>77</v>
      </c>
      <c r="AY133" s="210" t="s">
        <v>197</v>
      </c>
    </row>
    <row r="134" spans="1:65" s="13" customFormat="1" ht="11.25">
      <c r="B134" s="201"/>
      <c r="C134" s="202"/>
      <c r="D134" s="194" t="s">
        <v>210</v>
      </c>
      <c r="E134" s="203" t="s">
        <v>19</v>
      </c>
      <c r="F134" s="204" t="s">
        <v>918</v>
      </c>
      <c r="G134" s="202"/>
      <c r="H134" s="203" t="s">
        <v>19</v>
      </c>
      <c r="I134" s="205"/>
      <c r="J134" s="202"/>
      <c r="K134" s="202"/>
      <c r="L134" s="206"/>
      <c r="M134" s="207"/>
      <c r="N134" s="208"/>
      <c r="O134" s="208"/>
      <c r="P134" s="208"/>
      <c r="Q134" s="208"/>
      <c r="R134" s="208"/>
      <c r="S134" s="208"/>
      <c r="T134" s="209"/>
      <c r="AT134" s="210" t="s">
        <v>210</v>
      </c>
      <c r="AU134" s="210" t="s">
        <v>86</v>
      </c>
      <c r="AV134" s="13" t="s">
        <v>84</v>
      </c>
      <c r="AW134" s="13" t="s">
        <v>37</v>
      </c>
      <c r="AX134" s="13" t="s">
        <v>77</v>
      </c>
      <c r="AY134" s="210" t="s">
        <v>197</v>
      </c>
    </row>
    <row r="135" spans="1:65" s="14" customFormat="1" ht="11.25">
      <c r="B135" s="211"/>
      <c r="C135" s="212"/>
      <c r="D135" s="194" t="s">
        <v>210</v>
      </c>
      <c r="E135" s="213" t="s">
        <v>19</v>
      </c>
      <c r="F135" s="214" t="s">
        <v>2008</v>
      </c>
      <c r="G135" s="212"/>
      <c r="H135" s="215">
        <v>7.2960000000000003</v>
      </c>
      <c r="I135" s="216"/>
      <c r="J135" s="212"/>
      <c r="K135" s="212"/>
      <c r="L135" s="217"/>
      <c r="M135" s="218"/>
      <c r="N135" s="219"/>
      <c r="O135" s="219"/>
      <c r="P135" s="219"/>
      <c r="Q135" s="219"/>
      <c r="R135" s="219"/>
      <c r="S135" s="219"/>
      <c r="T135" s="220"/>
      <c r="AT135" s="221" t="s">
        <v>210</v>
      </c>
      <c r="AU135" s="221" t="s">
        <v>86</v>
      </c>
      <c r="AV135" s="14" t="s">
        <v>86</v>
      </c>
      <c r="AW135" s="14" t="s">
        <v>37</v>
      </c>
      <c r="AX135" s="14" t="s">
        <v>84</v>
      </c>
      <c r="AY135" s="221" t="s">
        <v>197</v>
      </c>
    </row>
    <row r="136" spans="1:65" s="12" customFormat="1" ht="22.9" customHeight="1">
      <c r="B136" s="165"/>
      <c r="C136" s="166"/>
      <c r="D136" s="167" t="s">
        <v>76</v>
      </c>
      <c r="E136" s="179" t="s">
        <v>1963</v>
      </c>
      <c r="F136" s="179" t="s">
        <v>1964</v>
      </c>
      <c r="G136" s="166"/>
      <c r="H136" s="166"/>
      <c r="I136" s="169"/>
      <c r="J136" s="180">
        <f>BK136</f>
        <v>0</v>
      </c>
      <c r="K136" s="166"/>
      <c r="L136" s="171"/>
      <c r="M136" s="172"/>
      <c r="N136" s="173"/>
      <c r="O136" s="173"/>
      <c r="P136" s="174">
        <f>SUM(P137:P141)</f>
        <v>0</v>
      </c>
      <c r="Q136" s="173"/>
      <c r="R136" s="174">
        <f>SUM(R137:R141)</f>
        <v>0</v>
      </c>
      <c r="S136" s="173"/>
      <c r="T136" s="175">
        <f>SUM(T137:T141)</f>
        <v>0</v>
      </c>
      <c r="AR136" s="176" t="s">
        <v>84</v>
      </c>
      <c r="AT136" s="177" t="s">
        <v>76</v>
      </c>
      <c r="AU136" s="177" t="s">
        <v>84</v>
      </c>
      <c r="AY136" s="176" t="s">
        <v>197</v>
      </c>
      <c r="BK136" s="178">
        <f>SUM(BK137:BK141)</f>
        <v>0</v>
      </c>
    </row>
    <row r="137" spans="1:65" s="2" customFormat="1" ht="24.2" customHeight="1">
      <c r="A137" s="37"/>
      <c r="B137" s="38"/>
      <c r="C137" s="181" t="s">
        <v>256</v>
      </c>
      <c r="D137" s="181" t="s">
        <v>199</v>
      </c>
      <c r="E137" s="182" t="s">
        <v>1965</v>
      </c>
      <c r="F137" s="183" t="s">
        <v>1966</v>
      </c>
      <c r="G137" s="184" t="s">
        <v>884</v>
      </c>
      <c r="H137" s="185">
        <v>4</v>
      </c>
      <c r="I137" s="186"/>
      <c r="J137" s="187">
        <f>ROUND(I137*H137,2)</f>
        <v>0</v>
      </c>
      <c r="K137" s="183" t="s">
        <v>469</v>
      </c>
      <c r="L137" s="42"/>
      <c r="M137" s="188" t="s">
        <v>19</v>
      </c>
      <c r="N137" s="189" t="s">
        <v>48</v>
      </c>
      <c r="O137" s="67"/>
      <c r="P137" s="190">
        <f>O137*H137</f>
        <v>0</v>
      </c>
      <c r="Q137" s="190">
        <v>0</v>
      </c>
      <c r="R137" s="190">
        <f>Q137*H137</f>
        <v>0</v>
      </c>
      <c r="S137" s="190">
        <v>0</v>
      </c>
      <c r="T137" s="191">
        <f>S137*H137</f>
        <v>0</v>
      </c>
      <c r="U137" s="37"/>
      <c r="V137" s="37"/>
      <c r="W137" s="37"/>
      <c r="X137" s="37"/>
      <c r="Y137" s="37"/>
      <c r="Z137" s="37"/>
      <c r="AA137" s="37"/>
      <c r="AB137" s="37"/>
      <c r="AC137" s="37"/>
      <c r="AD137" s="37"/>
      <c r="AE137" s="37"/>
      <c r="AR137" s="192" t="s">
        <v>204</v>
      </c>
      <c r="AT137" s="192" t="s">
        <v>199</v>
      </c>
      <c r="AU137" s="192" t="s">
        <v>86</v>
      </c>
      <c r="AY137" s="20" t="s">
        <v>197</v>
      </c>
      <c r="BE137" s="193">
        <f>IF(N137="základní",J137,0)</f>
        <v>0</v>
      </c>
      <c r="BF137" s="193">
        <f>IF(N137="snížená",J137,0)</f>
        <v>0</v>
      </c>
      <c r="BG137" s="193">
        <f>IF(N137="zákl. přenesená",J137,0)</f>
        <v>0</v>
      </c>
      <c r="BH137" s="193">
        <f>IF(N137="sníž. přenesená",J137,0)</f>
        <v>0</v>
      </c>
      <c r="BI137" s="193">
        <f>IF(N137="nulová",J137,0)</f>
        <v>0</v>
      </c>
      <c r="BJ137" s="20" t="s">
        <v>84</v>
      </c>
      <c r="BK137" s="193">
        <f>ROUND(I137*H137,2)</f>
        <v>0</v>
      </c>
      <c r="BL137" s="20" t="s">
        <v>204</v>
      </c>
      <c r="BM137" s="192" t="s">
        <v>1967</v>
      </c>
    </row>
    <row r="138" spans="1:65" s="2" customFormat="1" ht="19.5">
      <c r="A138" s="37"/>
      <c r="B138" s="38"/>
      <c r="C138" s="39"/>
      <c r="D138" s="194" t="s">
        <v>206</v>
      </c>
      <c r="E138" s="39"/>
      <c r="F138" s="195" t="s">
        <v>1966</v>
      </c>
      <c r="G138" s="39"/>
      <c r="H138" s="39"/>
      <c r="I138" s="196"/>
      <c r="J138" s="39"/>
      <c r="K138" s="39"/>
      <c r="L138" s="42"/>
      <c r="M138" s="197"/>
      <c r="N138" s="198"/>
      <c r="O138" s="67"/>
      <c r="P138" s="67"/>
      <c r="Q138" s="67"/>
      <c r="R138" s="67"/>
      <c r="S138" s="67"/>
      <c r="T138" s="68"/>
      <c r="U138" s="37"/>
      <c r="V138" s="37"/>
      <c r="W138" s="37"/>
      <c r="X138" s="37"/>
      <c r="Y138" s="37"/>
      <c r="Z138" s="37"/>
      <c r="AA138" s="37"/>
      <c r="AB138" s="37"/>
      <c r="AC138" s="37"/>
      <c r="AD138" s="37"/>
      <c r="AE138" s="37"/>
      <c r="AT138" s="20" t="s">
        <v>206</v>
      </c>
      <c r="AU138" s="20" t="s">
        <v>86</v>
      </c>
    </row>
    <row r="139" spans="1:65" s="13" customFormat="1" ht="22.5">
      <c r="B139" s="201"/>
      <c r="C139" s="202"/>
      <c r="D139" s="194" t="s">
        <v>210</v>
      </c>
      <c r="E139" s="203" t="s">
        <v>19</v>
      </c>
      <c r="F139" s="204" t="s">
        <v>1968</v>
      </c>
      <c r="G139" s="202"/>
      <c r="H139" s="203" t="s">
        <v>19</v>
      </c>
      <c r="I139" s="205"/>
      <c r="J139" s="202"/>
      <c r="K139" s="202"/>
      <c r="L139" s="206"/>
      <c r="M139" s="207"/>
      <c r="N139" s="208"/>
      <c r="O139" s="208"/>
      <c r="P139" s="208"/>
      <c r="Q139" s="208"/>
      <c r="R139" s="208"/>
      <c r="S139" s="208"/>
      <c r="T139" s="209"/>
      <c r="AT139" s="210" t="s">
        <v>210</v>
      </c>
      <c r="AU139" s="210" t="s">
        <v>86</v>
      </c>
      <c r="AV139" s="13" t="s">
        <v>84</v>
      </c>
      <c r="AW139" s="13" t="s">
        <v>37</v>
      </c>
      <c r="AX139" s="13" t="s">
        <v>77</v>
      </c>
      <c r="AY139" s="210" t="s">
        <v>197</v>
      </c>
    </row>
    <row r="140" spans="1:65" s="13" customFormat="1" ht="11.25">
      <c r="B140" s="201"/>
      <c r="C140" s="202"/>
      <c r="D140" s="194" t="s">
        <v>210</v>
      </c>
      <c r="E140" s="203" t="s">
        <v>19</v>
      </c>
      <c r="F140" s="204" t="s">
        <v>1770</v>
      </c>
      <c r="G140" s="202"/>
      <c r="H140" s="203" t="s">
        <v>19</v>
      </c>
      <c r="I140" s="205"/>
      <c r="J140" s="202"/>
      <c r="K140" s="202"/>
      <c r="L140" s="206"/>
      <c r="M140" s="207"/>
      <c r="N140" s="208"/>
      <c r="O140" s="208"/>
      <c r="P140" s="208"/>
      <c r="Q140" s="208"/>
      <c r="R140" s="208"/>
      <c r="S140" s="208"/>
      <c r="T140" s="209"/>
      <c r="AT140" s="210" t="s">
        <v>210</v>
      </c>
      <c r="AU140" s="210" t="s">
        <v>86</v>
      </c>
      <c r="AV140" s="13" t="s">
        <v>84</v>
      </c>
      <c r="AW140" s="13" t="s">
        <v>37</v>
      </c>
      <c r="AX140" s="13" t="s">
        <v>77</v>
      </c>
      <c r="AY140" s="210" t="s">
        <v>197</v>
      </c>
    </row>
    <row r="141" spans="1:65" s="14" customFormat="1" ht="11.25">
      <c r="B141" s="211"/>
      <c r="C141" s="212"/>
      <c r="D141" s="194" t="s">
        <v>210</v>
      </c>
      <c r="E141" s="213" t="s">
        <v>19</v>
      </c>
      <c r="F141" s="214" t="s">
        <v>1850</v>
      </c>
      <c r="G141" s="212"/>
      <c r="H141" s="215">
        <v>4</v>
      </c>
      <c r="I141" s="216"/>
      <c r="J141" s="212"/>
      <c r="K141" s="212"/>
      <c r="L141" s="217"/>
      <c r="M141" s="218"/>
      <c r="N141" s="219"/>
      <c r="O141" s="219"/>
      <c r="P141" s="219"/>
      <c r="Q141" s="219"/>
      <c r="R141" s="219"/>
      <c r="S141" s="219"/>
      <c r="T141" s="220"/>
      <c r="AT141" s="221" t="s">
        <v>210</v>
      </c>
      <c r="AU141" s="221" t="s">
        <v>86</v>
      </c>
      <c r="AV141" s="14" t="s">
        <v>86</v>
      </c>
      <c r="AW141" s="14" t="s">
        <v>37</v>
      </c>
      <c r="AX141" s="14" t="s">
        <v>84</v>
      </c>
      <c r="AY141" s="221" t="s">
        <v>197</v>
      </c>
    </row>
    <row r="142" spans="1:65" s="12" customFormat="1" ht="22.9" customHeight="1">
      <c r="B142" s="165"/>
      <c r="C142" s="166"/>
      <c r="D142" s="167" t="s">
        <v>76</v>
      </c>
      <c r="E142" s="179" t="s">
        <v>489</v>
      </c>
      <c r="F142" s="179" t="s">
        <v>490</v>
      </c>
      <c r="G142" s="166"/>
      <c r="H142" s="166"/>
      <c r="I142" s="169"/>
      <c r="J142" s="180">
        <f>BK142</f>
        <v>0</v>
      </c>
      <c r="K142" s="166"/>
      <c r="L142" s="171"/>
      <c r="M142" s="172"/>
      <c r="N142" s="173"/>
      <c r="O142" s="173"/>
      <c r="P142" s="174">
        <f>SUM(P143:P148)</f>
        <v>0</v>
      </c>
      <c r="Q142" s="173"/>
      <c r="R142" s="174">
        <f>SUM(R143:R148)</f>
        <v>0</v>
      </c>
      <c r="S142" s="173"/>
      <c r="T142" s="175">
        <f>SUM(T143:T148)</f>
        <v>0</v>
      </c>
      <c r="AR142" s="176" t="s">
        <v>84</v>
      </c>
      <c r="AT142" s="177" t="s">
        <v>76</v>
      </c>
      <c r="AU142" s="177" t="s">
        <v>84</v>
      </c>
      <c r="AY142" s="176" t="s">
        <v>197</v>
      </c>
      <c r="BK142" s="178">
        <f>SUM(BK143:BK148)</f>
        <v>0</v>
      </c>
    </row>
    <row r="143" spans="1:65" s="2" customFormat="1" ht="24.2" customHeight="1">
      <c r="A143" s="37"/>
      <c r="B143" s="38"/>
      <c r="C143" s="181" t="s">
        <v>265</v>
      </c>
      <c r="D143" s="181" t="s">
        <v>199</v>
      </c>
      <c r="E143" s="182" t="s">
        <v>594</v>
      </c>
      <c r="F143" s="183" t="s">
        <v>595</v>
      </c>
      <c r="G143" s="184" t="s">
        <v>323</v>
      </c>
      <c r="H143" s="185">
        <v>1E-3</v>
      </c>
      <c r="I143" s="186"/>
      <c r="J143" s="187">
        <f>ROUND(I143*H143,2)</f>
        <v>0</v>
      </c>
      <c r="K143" s="183" t="s">
        <v>203</v>
      </c>
      <c r="L143" s="42"/>
      <c r="M143" s="188" t="s">
        <v>19</v>
      </c>
      <c r="N143" s="189" t="s">
        <v>48</v>
      </c>
      <c r="O143" s="67"/>
      <c r="P143" s="190">
        <f>O143*H143</f>
        <v>0</v>
      </c>
      <c r="Q143" s="190">
        <v>0</v>
      </c>
      <c r="R143" s="190">
        <f>Q143*H143</f>
        <v>0</v>
      </c>
      <c r="S143" s="190">
        <v>0</v>
      </c>
      <c r="T143" s="191">
        <f>S143*H143</f>
        <v>0</v>
      </c>
      <c r="U143" s="37"/>
      <c r="V143" s="37"/>
      <c r="W143" s="37"/>
      <c r="X143" s="37"/>
      <c r="Y143" s="37"/>
      <c r="Z143" s="37"/>
      <c r="AA143" s="37"/>
      <c r="AB143" s="37"/>
      <c r="AC143" s="37"/>
      <c r="AD143" s="37"/>
      <c r="AE143" s="37"/>
      <c r="AR143" s="192" t="s">
        <v>204</v>
      </c>
      <c r="AT143" s="192" t="s">
        <v>199</v>
      </c>
      <c r="AU143" s="192" t="s">
        <v>86</v>
      </c>
      <c r="AY143" s="20" t="s">
        <v>197</v>
      </c>
      <c r="BE143" s="193">
        <f>IF(N143="základní",J143,0)</f>
        <v>0</v>
      </c>
      <c r="BF143" s="193">
        <f>IF(N143="snížená",J143,0)</f>
        <v>0</v>
      </c>
      <c r="BG143" s="193">
        <f>IF(N143="zákl. přenesená",J143,0)</f>
        <v>0</v>
      </c>
      <c r="BH143" s="193">
        <f>IF(N143="sníž. přenesená",J143,0)</f>
        <v>0</v>
      </c>
      <c r="BI143" s="193">
        <f>IF(N143="nulová",J143,0)</f>
        <v>0</v>
      </c>
      <c r="BJ143" s="20" t="s">
        <v>84</v>
      </c>
      <c r="BK143" s="193">
        <f>ROUND(I143*H143,2)</f>
        <v>0</v>
      </c>
      <c r="BL143" s="20" t="s">
        <v>204</v>
      </c>
      <c r="BM143" s="192" t="s">
        <v>1978</v>
      </c>
    </row>
    <row r="144" spans="1:65" s="2" customFormat="1" ht="19.5">
      <c r="A144" s="37"/>
      <c r="B144" s="38"/>
      <c r="C144" s="39"/>
      <c r="D144" s="194" t="s">
        <v>206</v>
      </c>
      <c r="E144" s="39"/>
      <c r="F144" s="195" t="s">
        <v>597</v>
      </c>
      <c r="G144" s="39"/>
      <c r="H144" s="39"/>
      <c r="I144" s="196"/>
      <c r="J144" s="39"/>
      <c r="K144" s="39"/>
      <c r="L144" s="42"/>
      <c r="M144" s="197"/>
      <c r="N144" s="198"/>
      <c r="O144" s="67"/>
      <c r="P144" s="67"/>
      <c r="Q144" s="67"/>
      <c r="R144" s="67"/>
      <c r="S144" s="67"/>
      <c r="T144" s="68"/>
      <c r="U144" s="37"/>
      <c r="V144" s="37"/>
      <c r="W144" s="37"/>
      <c r="X144" s="37"/>
      <c r="Y144" s="37"/>
      <c r="Z144" s="37"/>
      <c r="AA144" s="37"/>
      <c r="AB144" s="37"/>
      <c r="AC144" s="37"/>
      <c r="AD144" s="37"/>
      <c r="AE144" s="37"/>
      <c r="AT144" s="20" t="s">
        <v>206</v>
      </c>
      <c r="AU144" s="20" t="s">
        <v>86</v>
      </c>
    </row>
    <row r="145" spans="1:65" s="2" customFormat="1" ht="11.25">
      <c r="A145" s="37"/>
      <c r="B145" s="38"/>
      <c r="C145" s="39"/>
      <c r="D145" s="199" t="s">
        <v>208</v>
      </c>
      <c r="E145" s="39"/>
      <c r="F145" s="200" t="s">
        <v>598</v>
      </c>
      <c r="G145" s="39"/>
      <c r="H145" s="39"/>
      <c r="I145" s="196"/>
      <c r="J145" s="39"/>
      <c r="K145" s="39"/>
      <c r="L145" s="42"/>
      <c r="M145" s="197"/>
      <c r="N145" s="198"/>
      <c r="O145" s="67"/>
      <c r="P145" s="67"/>
      <c r="Q145" s="67"/>
      <c r="R145" s="67"/>
      <c r="S145" s="67"/>
      <c r="T145" s="68"/>
      <c r="U145" s="37"/>
      <c r="V145" s="37"/>
      <c r="W145" s="37"/>
      <c r="X145" s="37"/>
      <c r="Y145" s="37"/>
      <c r="Z145" s="37"/>
      <c r="AA145" s="37"/>
      <c r="AB145" s="37"/>
      <c r="AC145" s="37"/>
      <c r="AD145" s="37"/>
      <c r="AE145" s="37"/>
      <c r="AT145" s="20" t="s">
        <v>208</v>
      </c>
      <c r="AU145" s="20" t="s">
        <v>86</v>
      </c>
    </row>
    <row r="146" spans="1:65" s="2" customFormat="1" ht="33" customHeight="1">
      <c r="A146" s="37"/>
      <c r="B146" s="38"/>
      <c r="C146" s="181" t="s">
        <v>273</v>
      </c>
      <c r="D146" s="181" t="s">
        <v>199</v>
      </c>
      <c r="E146" s="182" t="s">
        <v>1979</v>
      </c>
      <c r="F146" s="183" t="s">
        <v>1980</v>
      </c>
      <c r="G146" s="184" t="s">
        <v>323</v>
      </c>
      <c r="H146" s="185">
        <v>1E-3</v>
      </c>
      <c r="I146" s="186"/>
      <c r="J146" s="187">
        <f>ROUND(I146*H146,2)</f>
        <v>0</v>
      </c>
      <c r="K146" s="183" t="s">
        <v>203</v>
      </c>
      <c r="L146" s="42"/>
      <c r="M146" s="188" t="s">
        <v>19</v>
      </c>
      <c r="N146" s="189" t="s">
        <v>48</v>
      </c>
      <c r="O146" s="67"/>
      <c r="P146" s="190">
        <f>O146*H146</f>
        <v>0</v>
      </c>
      <c r="Q146" s="190">
        <v>0</v>
      </c>
      <c r="R146" s="190">
        <f>Q146*H146</f>
        <v>0</v>
      </c>
      <c r="S146" s="190">
        <v>0</v>
      </c>
      <c r="T146" s="191">
        <f>S146*H146</f>
        <v>0</v>
      </c>
      <c r="U146" s="37"/>
      <c r="V146" s="37"/>
      <c r="W146" s="37"/>
      <c r="X146" s="37"/>
      <c r="Y146" s="37"/>
      <c r="Z146" s="37"/>
      <c r="AA146" s="37"/>
      <c r="AB146" s="37"/>
      <c r="AC146" s="37"/>
      <c r="AD146" s="37"/>
      <c r="AE146" s="37"/>
      <c r="AR146" s="192" t="s">
        <v>204</v>
      </c>
      <c r="AT146" s="192" t="s">
        <v>199</v>
      </c>
      <c r="AU146" s="192" t="s">
        <v>86</v>
      </c>
      <c r="AY146" s="20" t="s">
        <v>197</v>
      </c>
      <c r="BE146" s="193">
        <f>IF(N146="základní",J146,0)</f>
        <v>0</v>
      </c>
      <c r="BF146" s="193">
        <f>IF(N146="snížená",J146,0)</f>
        <v>0</v>
      </c>
      <c r="BG146" s="193">
        <f>IF(N146="zákl. přenesená",J146,0)</f>
        <v>0</v>
      </c>
      <c r="BH146" s="193">
        <f>IF(N146="sníž. přenesená",J146,0)</f>
        <v>0</v>
      </c>
      <c r="BI146" s="193">
        <f>IF(N146="nulová",J146,0)</f>
        <v>0</v>
      </c>
      <c r="BJ146" s="20" t="s">
        <v>84</v>
      </c>
      <c r="BK146" s="193">
        <f>ROUND(I146*H146,2)</f>
        <v>0</v>
      </c>
      <c r="BL146" s="20" t="s">
        <v>204</v>
      </c>
      <c r="BM146" s="192" t="s">
        <v>1981</v>
      </c>
    </row>
    <row r="147" spans="1:65" s="2" customFormat="1" ht="39">
      <c r="A147" s="37"/>
      <c r="B147" s="38"/>
      <c r="C147" s="39"/>
      <c r="D147" s="194" t="s">
        <v>206</v>
      </c>
      <c r="E147" s="39"/>
      <c r="F147" s="195" t="s">
        <v>1982</v>
      </c>
      <c r="G147" s="39"/>
      <c r="H147" s="39"/>
      <c r="I147" s="196"/>
      <c r="J147" s="39"/>
      <c r="K147" s="39"/>
      <c r="L147" s="42"/>
      <c r="M147" s="197"/>
      <c r="N147" s="198"/>
      <c r="O147" s="67"/>
      <c r="P147" s="67"/>
      <c r="Q147" s="67"/>
      <c r="R147" s="67"/>
      <c r="S147" s="67"/>
      <c r="T147" s="68"/>
      <c r="U147" s="37"/>
      <c r="V147" s="37"/>
      <c r="W147" s="37"/>
      <c r="X147" s="37"/>
      <c r="Y147" s="37"/>
      <c r="Z147" s="37"/>
      <c r="AA147" s="37"/>
      <c r="AB147" s="37"/>
      <c r="AC147" s="37"/>
      <c r="AD147" s="37"/>
      <c r="AE147" s="37"/>
      <c r="AT147" s="20" t="s">
        <v>206</v>
      </c>
      <c r="AU147" s="20" t="s">
        <v>86</v>
      </c>
    </row>
    <row r="148" spans="1:65" s="2" customFormat="1" ht="11.25">
      <c r="A148" s="37"/>
      <c r="B148" s="38"/>
      <c r="C148" s="39"/>
      <c r="D148" s="199" t="s">
        <v>208</v>
      </c>
      <c r="E148" s="39"/>
      <c r="F148" s="200" t="s">
        <v>1983</v>
      </c>
      <c r="G148" s="39"/>
      <c r="H148" s="39"/>
      <c r="I148" s="196"/>
      <c r="J148" s="39"/>
      <c r="K148" s="39"/>
      <c r="L148" s="42"/>
      <c r="M148" s="247"/>
      <c r="N148" s="248"/>
      <c r="O148" s="249"/>
      <c r="P148" s="249"/>
      <c r="Q148" s="249"/>
      <c r="R148" s="249"/>
      <c r="S148" s="249"/>
      <c r="T148" s="250"/>
      <c r="U148" s="37"/>
      <c r="V148" s="37"/>
      <c r="W148" s="37"/>
      <c r="X148" s="37"/>
      <c r="Y148" s="37"/>
      <c r="Z148" s="37"/>
      <c r="AA148" s="37"/>
      <c r="AB148" s="37"/>
      <c r="AC148" s="37"/>
      <c r="AD148" s="37"/>
      <c r="AE148" s="37"/>
      <c r="AT148" s="20" t="s">
        <v>208</v>
      </c>
      <c r="AU148" s="20" t="s">
        <v>86</v>
      </c>
    </row>
    <row r="149" spans="1:65" s="2" customFormat="1" ht="6.95" customHeight="1">
      <c r="A149" s="37"/>
      <c r="B149" s="50"/>
      <c r="C149" s="51"/>
      <c r="D149" s="51"/>
      <c r="E149" s="51"/>
      <c r="F149" s="51"/>
      <c r="G149" s="51"/>
      <c r="H149" s="51"/>
      <c r="I149" s="51"/>
      <c r="J149" s="51"/>
      <c r="K149" s="51"/>
      <c r="L149" s="42"/>
      <c r="M149" s="37"/>
      <c r="O149" s="37"/>
      <c r="P149" s="37"/>
      <c r="Q149" s="37"/>
      <c r="R149" s="37"/>
      <c r="S149" s="37"/>
      <c r="T149" s="37"/>
      <c r="U149" s="37"/>
      <c r="V149" s="37"/>
      <c r="W149" s="37"/>
      <c r="X149" s="37"/>
      <c r="Y149" s="37"/>
      <c r="Z149" s="37"/>
      <c r="AA149" s="37"/>
      <c r="AB149" s="37"/>
      <c r="AC149" s="37"/>
      <c r="AD149" s="37"/>
      <c r="AE149" s="37"/>
    </row>
  </sheetData>
  <sheetProtection algorithmName="SHA-512" hashValue="x+nINcJqZE4dmVj06hfNPwqh77SuCgh5At0X2/fiYp2u6xR5tYSm9RIwJmd6043EMfy8GNfJT93tMgEp5Btygw==" saltValue="jXB+Q3q5+On70obdLR5+x1cU7LBzfetCuOE6FGutqLrIyT+vU7qgoro1Ei8bUmREstb42OHsW5jIEDzW+NjSiQ==" spinCount="100000" sheet="1" objects="1" scenarios="1" formatColumns="0" formatRows="0" autoFilter="0"/>
  <autoFilter ref="C94:K148" xr:uid="{00000000-0009-0000-0000-000016000000}"/>
  <mergeCells count="15">
    <mergeCell ref="E81:H81"/>
    <mergeCell ref="E85:H85"/>
    <mergeCell ref="E83:H83"/>
    <mergeCell ref="E87:H87"/>
    <mergeCell ref="L2:V2"/>
    <mergeCell ref="E31:H31"/>
    <mergeCell ref="E52:H52"/>
    <mergeCell ref="E56:H56"/>
    <mergeCell ref="E54:H54"/>
    <mergeCell ref="E58:H58"/>
    <mergeCell ref="E7:H7"/>
    <mergeCell ref="E11:H11"/>
    <mergeCell ref="E9:H9"/>
    <mergeCell ref="E13:H13"/>
    <mergeCell ref="E22:H22"/>
  </mergeCells>
  <hyperlinks>
    <hyperlink ref="F105" r:id="rId1" xr:uid="{00000000-0004-0000-1600-000000000000}"/>
    <hyperlink ref="F118" r:id="rId2" xr:uid="{00000000-0004-0000-1600-000001000000}"/>
    <hyperlink ref="F126" r:id="rId3" xr:uid="{00000000-0004-0000-1600-000002000000}"/>
    <hyperlink ref="F132" r:id="rId4" xr:uid="{00000000-0004-0000-1600-000003000000}"/>
    <hyperlink ref="F145" r:id="rId5" xr:uid="{00000000-0004-0000-1600-000004000000}"/>
    <hyperlink ref="F148" r:id="rId6" xr:uid="{00000000-0004-0000-1600-000005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7"/>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2:BM166"/>
  <sheetViews>
    <sheetView showGridLines="0" workbookViewId="0">
      <selection activeCell="D6" sqref="D6"/>
    </sheetView>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94"/>
      <c r="M2" s="394"/>
      <c r="N2" s="394"/>
      <c r="O2" s="394"/>
      <c r="P2" s="394"/>
      <c r="Q2" s="394"/>
      <c r="R2" s="394"/>
      <c r="S2" s="394"/>
      <c r="T2" s="394"/>
      <c r="U2" s="394"/>
      <c r="V2" s="394"/>
      <c r="AT2" s="20" t="s">
        <v>164</v>
      </c>
    </row>
    <row r="3" spans="1:46" s="1" customFormat="1" ht="6.95" customHeight="1">
      <c r="B3" s="111"/>
      <c r="C3" s="112"/>
      <c r="D3" s="112"/>
      <c r="E3" s="112"/>
      <c r="F3" s="112"/>
      <c r="G3" s="112"/>
      <c r="H3" s="112"/>
      <c r="I3" s="112"/>
      <c r="J3" s="112"/>
      <c r="K3" s="112"/>
      <c r="L3" s="23"/>
      <c r="AT3" s="20" t="s">
        <v>86</v>
      </c>
    </row>
    <row r="4" spans="1:46" s="1" customFormat="1" ht="24.95" customHeight="1">
      <c r="B4" s="23"/>
      <c r="D4" s="113" t="s">
        <v>169</v>
      </c>
      <c r="L4" s="23"/>
      <c r="M4" s="114" t="s">
        <v>10</v>
      </c>
      <c r="AT4" s="20" t="s">
        <v>4</v>
      </c>
    </row>
    <row r="5" spans="1:46" s="1" customFormat="1" ht="6.95" customHeight="1">
      <c r="B5" s="23"/>
      <c r="L5" s="23"/>
    </row>
    <row r="6" spans="1:46" s="1" customFormat="1" ht="12" customHeight="1">
      <c r="B6" s="23"/>
      <c r="D6" s="115" t="s">
        <v>16</v>
      </c>
      <c r="L6" s="23"/>
    </row>
    <row r="7" spans="1:46" s="1" customFormat="1" ht="16.5" customHeight="1">
      <c r="B7" s="23"/>
      <c r="E7" s="395" t="str">
        <f>'Rekapitulace stavby'!K6</f>
        <v>VÝMĚNA OBRUBNÍKŮ V ULICI STRÁNSKÉHO A SOVÍ - TÁBOR</v>
      </c>
      <c r="F7" s="396"/>
      <c r="G7" s="396"/>
      <c r="H7" s="396"/>
      <c r="L7" s="23"/>
    </row>
    <row r="8" spans="1:46" ht="12.75">
      <c r="B8" s="23"/>
      <c r="D8" s="115" t="s">
        <v>170</v>
      </c>
      <c r="L8" s="23"/>
    </row>
    <row r="9" spans="1:46" s="1" customFormat="1" ht="16.5" customHeight="1">
      <c r="B9" s="23"/>
      <c r="E9" s="395" t="s">
        <v>1320</v>
      </c>
      <c r="F9" s="394"/>
      <c r="G9" s="394"/>
      <c r="H9" s="394"/>
      <c r="L9" s="23"/>
    </row>
    <row r="10" spans="1:46" s="1" customFormat="1" ht="12" customHeight="1">
      <c r="B10" s="23"/>
      <c r="D10" s="115" t="s">
        <v>172</v>
      </c>
      <c r="L10" s="23"/>
    </row>
    <row r="11" spans="1:46" s="2" customFormat="1" ht="23.25" customHeight="1">
      <c r="A11" s="37"/>
      <c r="B11" s="42"/>
      <c r="C11" s="37"/>
      <c r="D11" s="37"/>
      <c r="E11" s="405" t="s">
        <v>1822</v>
      </c>
      <c r="F11" s="397"/>
      <c r="G11" s="397"/>
      <c r="H11" s="397"/>
      <c r="I11" s="37"/>
      <c r="J11" s="37"/>
      <c r="K11" s="37"/>
      <c r="L11" s="116"/>
      <c r="S11" s="37"/>
      <c r="T11" s="37"/>
      <c r="U11" s="37"/>
      <c r="V11" s="37"/>
      <c r="W11" s="37"/>
      <c r="X11" s="37"/>
      <c r="Y11" s="37"/>
      <c r="Z11" s="37"/>
      <c r="AA11" s="37"/>
      <c r="AB11" s="37"/>
      <c r="AC11" s="37"/>
      <c r="AD11" s="37"/>
      <c r="AE11" s="37"/>
    </row>
    <row r="12" spans="1:46" s="2" customFormat="1" ht="12" customHeight="1">
      <c r="A12" s="37"/>
      <c r="B12" s="42"/>
      <c r="C12" s="37"/>
      <c r="D12" s="115" t="s">
        <v>1823</v>
      </c>
      <c r="E12" s="37"/>
      <c r="F12" s="37"/>
      <c r="G12" s="37"/>
      <c r="H12" s="37"/>
      <c r="I12" s="37"/>
      <c r="J12" s="37"/>
      <c r="K12" s="37"/>
      <c r="L12" s="116"/>
      <c r="S12" s="37"/>
      <c r="T12" s="37"/>
      <c r="U12" s="37"/>
      <c r="V12" s="37"/>
      <c r="W12" s="37"/>
      <c r="X12" s="37"/>
      <c r="Y12" s="37"/>
      <c r="Z12" s="37"/>
      <c r="AA12" s="37"/>
      <c r="AB12" s="37"/>
      <c r="AC12" s="37"/>
      <c r="AD12" s="37"/>
      <c r="AE12" s="37"/>
    </row>
    <row r="13" spans="1:46" s="2" customFormat="1" ht="16.5" customHeight="1">
      <c r="A13" s="37"/>
      <c r="B13" s="42"/>
      <c r="C13" s="37"/>
      <c r="D13" s="37"/>
      <c r="E13" s="398" t="s">
        <v>2009</v>
      </c>
      <c r="F13" s="397"/>
      <c r="G13" s="397"/>
      <c r="H13" s="397"/>
      <c r="I13" s="37"/>
      <c r="J13" s="37"/>
      <c r="K13" s="37"/>
      <c r="L13" s="116"/>
      <c r="S13" s="37"/>
      <c r="T13" s="37"/>
      <c r="U13" s="37"/>
      <c r="V13" s="37"/>
      <c r="W13" s="37"/>
      <c r="X13" s="37"/>
      <c r="Y13" s="37"/>
      <c r="Z13" s="37"/>
      <c r="AA13" s="37"/>
      <c r="AB13" s="37"/>
      <c r="AC13" s="37"/>
      <c r="AD13" s="37"/>
      <c r="AE13" s="37"/>
    </row>
    <row r="14" spans="1:46" s="2" customFormat="1" ht="11.25">
      <c r="A14" s="37"/>
      <c r="B14" s="42"/>
      <c r="C14" s="37"/>
      <c r="D14" s="37"/>
      <c r="E14" s="37"/>
      <c r="F14" s="37"/>
      <c r="G14" s="37"/>
      <c r="H14" s="37"/>
      <c r="I14" s="37"/>
      <c r="J14" s="37"/>
      <c r="K14" s="37"/>
      <c r="L14" s="116"/>
      <c r="S14" s="37"/>
      <c r="T14" s="37"/>
      <c r="U14" s="37"/>
      <c r="V14" s="37"/>
      <c r="W14" s="37"/>
      <c r="X14" s="37"/>
      <c r="Y14" s="37"/>
      <c r="Z14" s="37"/>
      <c r="AA14" s="37"/>
      <c r="AB14" s="37"/>
      <c r="AC14" s="37"/>
      <c r="AD14" s="37"/>
      <c r="AE14" s="37"/>
    </row>
    <row r="15" spans="1:46" s="2" customFormat="1" ht="12" customHeight="1">
      <c r="A15" s="37"/>
      <c r="B15" s="42"/>
      <c r="C15" s="37"/>
      <c r="D15" s="115" t="s">
        <v>18</v>
      </c>
      <c r="E15" s="37"/>
      <c r="F15" s="106" t="s">
        <v>19</v>
      </c>
      <c r="G15" s="37"/>
      <c r="H15" s="37"/>
      <c r="I15" s="115" t="s">
        <v>20</v>
      </c>
      <c r="J15" s="106" t="s">
        <v>19</v>
      </c>
      <c r="K15" s="37"/>
      <c r="L15" s="116"/>
      <c r="S15" s="37"/>
      <c r="T15" s="37"/>
      <c r="U15" s="37"/>
      <c r="V15" s="37"/>
      <c r="W15" s="37"/>
      <c r="X15" s="37"/>
      <c r="Y15" s="37"/>
      <c r="Z15" s="37"/>
      <c r="AA15" s="37"/>
      <c r="AB15" s="37"/>
      <c r="AC15" s="37"/>
      <c r="AD15" s="37"/>
      <c r="AE15" s="37"/>
    </row>
    <row r="16" spans="1:46" s="2" customFormat="1" ht="12" customHeight="1">
      <c r="A16" s="37"/>
      <c r="B16" s="42"/>
      <c r="C16" s="37"/>
      <c r="D16" s="115" t="s">
        <v>21</v>
      </c>
      <c r="E16" s="37"/>
      <c r="F16" s="106" t="s">
        <v>22</v>
      </c>
      <c r="G16" s="37"/>
      <c r="H16" s="37"/>
      <c r="I16" s="115" t="s">
        <v>23</v>
      </c>
      <c r="J16" s="117" t="str">
        <f>'Rekapitulace stavby'!AN8</f>
        <v>8. 1. 2026</v>
      </c>
      <c r="K16" s="37"/>
      <c r="L16" s="116"/>
      <c r="S16" s="37"/>
      <c r="T16" s="37"/>
      <c r="U16" s="37"/>
      <c r="V16" s="37"/>
      <c r="W16" s="37"/>
      <c r="X16" s="37"/>
      <c r="Y16" s="37"/>
      <c r="Z16" s="37"/>
      <c r="AA16" s="37"/>
      <c r="AB16" s="37"/>
      <c r="AC16" s="37"/>
      <c r="AD16" s="37"/>
      <c r="AE16" s="37"/>
    </row>
    <row r="17" spans="1:31" s="2" customFormat="1" ht="10.9" customHeight="1">
      <c r="A17" s="37"/>
      <c r="B17" s="42"/>
      <c r="C17" s="37"/>
      <c r="D17" s="37"/>
      <c r="E17" s="37"/>
      <c r="F17" s="37"/>
      <c r="G17" s="37"/>
      <c r="H17" s="37"/>
      <c r="I17" s="37"/>
      <c r="J17" s="37"/>
      <c r="K17" s="37"/>
      <c r="L17" s="116"/>
      <c r="S17" s="37"/>
      <c r="T17" s="37"/>
      <c r="U17" s="37"/>
      <c r="V17" s="37"/>
      <c r="W17" s="37"/>
      <c r="X17" s="37"/>
      <c r="Y17" s="37"/>
      <c r="Z17" s="37"/>
      <c r="AA17" s="37"/>
      <c r="AB17" s="37"/>
      <c r="AC17" s="37"/>
      <c r="AD17" s="37"/>
      <c r="AE17" s="37"/>
    </row>
    <row r="18" spans="1:31" s="2" customFormat="1" ht="12" customHeight="1">
      <c r="A18" s="37"/>
      <c r="B18" s="42"/>
      <c r="C18" s="37"/>
      <c r="D18" s="115" t="s">
        <v>25</v>
      </c>
      <c r="E18" s="37"/>
      <c r="F18" s="37"/>
      <c r="G18" s="37"/>
      <c r="H18" s="37"/>
      <c r="I18" s="115" t="s">
        <v>26</v>
      </c>
      <c r="J18" s="106" t="s">
        <v>27</v>
      </c>
      <c r="K18" s="37"/>
      <c r="L18" s="116"/>
      <c r="S18" s="37"/>
      <c r="T18" s="37"/>
      <c r="U18" s="37"/>
      <c r="V18" s="37"/>
      <c r="W18" s="37"/>
      <c r="X18" s="37"/>
      <c r="Y18" s="37"/>
      <c r="Z18" s="37"/>
      <c r="AA18" s="37"/>
      <c r="AB18" s="37"/>
      <c r="AC18" s="37"/>
      <c r="AD18" s="37"/>
      <c r="AE18" s="37"/>
    </row>
    <row r="19" spans="1:31" s="2" customFormat="1" ht="18" customHeight="1">
      <c r="A19" s="37"/>
      <c r="B19" s="42"/>
      <c r="C19" s="37"/>
      <c r="D19" s="37"/>
      <c r="E19" s="106" t="s">
        <v>28</v>
      </c>
      <c r="F19" s="37"/>
      <c r="G19" s="37"/>
      <c r="H19" s="37"/>
      <c r="I19" s="115" t="s">
        <v>29</v>
      </c>
      <c r="J19" s="106" t="s">
        <v>30</v>
      </c>
      <c r="K19" s="37"/>
      <c r="L19" s="116"/>
      <c r="S19" s="37"/>
      <c r="T19" s="37"/>
      <c r="U19" s="37"/>
      <c r="V19" s="37"/>
      <c r="W19" s="37"/>
      <c r="X19" s="37"/>
      <c r="Y19" s="37"/>
      <c r="Z19" s="37"/>
      <c r="AA19" s="37"/>
      <c r="AB19" s="37"/>
      <c r="AC19" s="37"/>
      <c r="AD19" s="37"/>
      <c r="AE19" s="37"/>
    </row>
    <row r="20" spans="1:31" s="2" customFormat="1" ht="6.95" customHeight="1">
      <c r="A20" s="37"/>
      <c r="B20" s="42"/>
      <c r="C20" s="37"/>
      <c r="D20" s="37"/>
      <c r="E20" s="37"/>
      <c r="F20" s="37"/>
      <c r="G20" s="37"/>
      <c r="H20" s="37"/>
      <c r="I20" s="37"/>
      <c r="J20" s="37"/>
      <c r="K20" s="37"/>
      <c r="L20" s="116"/>
      <c r="S20" s="37"/>
      <c r="T20" s="37"/>
      <c r="U20" s="37"/>
      <c r="V20" s="37"/>
      <c r="W20" s="37"/>
      <c r="X20" s="37"/>
      <c r="Y20" s="37"/>
      <c r="Z20" s="37"/>
      <c r="AA20" s="37"/>
      <c r="AB20" s="37"/>
      <c r="AC20" s="37"/>
      <c r="AD20" s="37"/>
      <c r="AE20" s="37"/>
    </row>
    <row r="21" spans="1:31" s="2" customFormat="1" ht="12" customHeight="1">
      <c r="A21" s="37"/>
      <c r="B21" s="42"/>
      <c r="C21" s="37"/>
      <c r="D21" s="115" t="s">
        <v>31</v>
      </c>
      <c r="E21" s="37"/>
      <c r="F21" s="37"/>
      <c r="G21" s="37"/>
      <c r="H21" s="37"/>
      <c r="I21" s="115" t="s">
        <v>26</v>
      </c>
      <c r="J21" s="33" t="str">
        <f>'Rekapitulace stavby'!AN13</f>
        <v>Vyplň údaj</v>
      </c>
      <c r="K21" s="37"/>
      <c r="L21" s="116"/>
      <c r="S21" s="37"/>
      <c r="T21" s="37"/>
      <c r="U21" s="37"/>
      <c r="V21" s="37"/>
      <c r="W21" s="37"/>
      <c r="X21" s="37"/>
      <c r="Y21" s="37"/>
      <c r="Z21" s="37"/>
      <c r="AA21" s="37"/>
      <c r="AB21" s="37"/>
      <c r="AC21" s="37"/>
      <c r="AD21" s="37"/>
      <c r="AE21" s="37"/>
    </row>
    <row r="22" spans="1:31" s="2" customFormat="1" ht="18" customHeight="1">
      <c r="A22" s="37"/>
      <c r="B22" s="42"/>
      <c r="C22" s="37"/>
      <c r="D22" s="37"/>
      <c r="E22" s="399" t="str">
        <f>'Rekapitulace stavby'!E14</f>
        <v>Vyplň údaj</v>
      </c>
      <c r="F22" s="400"/>
      <c r="G22" s="400"/>
      <c r="H22" s="400"/>
      <c r="I22" s="115" t="s">
        <v>29</v>
      </c>
      <c r="J22" s="33" t="str">
        <f>'Rekapitulace stavby'!AN14</f>
        <v>Vyplň údaj</v>
      </c>
      <c r="K22" s="37"/>
      <c r="L22" s="116"/>
      <c r="S22" s="37"/>
      <c r="T22" s="37"/>
      <c r="U22" s="37"/>
      <c r="V22" s="37"/>
      <c r="W22" s="37"/>
      <c r="X22" s="37"/>
      <c r="Y22" s="37"/>
      <c r="Z22" s="37"/>
      <c r="AA22" s="37"/>
      <c r="AB22" s="37"/>
      <c r="AC22" s="37"/>
      <c r="AD22" s="37"/>
      <c r="AE22" s="37"/>
    </row>
    <row r="23" spans="1:31" s="2" customFormat="1" ht="6.95" customHeight="1">
      <c r="A23" s="37"/>
      <c r="B23" s="42"/>
      <c r="C23" s="37"/>
      <c r="D23" s="37"/>
      <c r="E23" s="37"/>
      <c r="F23" s="37"/>
      <c r="G23" s="37"/>
      <c r="H23" s="37"/>
      <c r="I23" s="37"/>
      <c r="J23" s="37"/>
      <c r="K23" s="37"/>
      <c r="L23" s="116"/>
      <c r="S23" s="37"/>
      <c r="T23" s="37"/>
      <c r="U23" s="37"/>
      <c r="V23" s="37"/>
      <c r="W23" s="37"/>
      <c r="X23" s="37"/>
      <c r="Y23" s="37"/>
      <c r="Z23" s="37"/>
      <c r="AA23" s="37"/>
      <c r="AB23" s="37"/>
      <c r="AC23" s="37"/>
      <c r="AD23" s="37"/>
      <c r="AE23" s="37"/>
    </row>
    <row r="24" spans="1:31" s="2" customFormat="1" ht="12" customHeight="1">
      <c r="A24" s="37"/>
      <c r="B24" s="42"/>
      <c r="C24" s="37"/>
      <c r="D24" s="115" t="s">
        <v>33</v>
      </c>
      <c r="E24" s="37"/>
      <c r="F24" s="37"/>
      <c r="G24" s="37"/>
      <c r="H24" s="37"/>
      <c r="I24" s="115" t="s">
        <v>26</v>
      </c>
      <c r="J24" s="106" t="s">
        <v>34</v>
      </c>
      <c r="K24" s="37"/>
      <c r="L24" s="116"/>
      <c r="S24" s="37"/>
      <c r="T24" s="37"/>
      <c r="U24" s="37"/>
      <c r="V24" s="37"/>
      <c r="W24" s="37"/>
      <c r="X24" s="37"/>
      <c r="Y24" s="37"/>
      <c r="Z24" s="37"/>
      <c r="AA24" s="37"/>
      <c r="AB24" s="37"/>
      <c r="AC24" s="37"/>
      <c r="AD24" s="37"/>
      <c r="AE24" s="37"/>
    </row>
    <row r="25" spans="1:31" s="2" customFormat="1" ht="18" customHeight="1">
      <c r="A25" s="37"/>
      <c r="B25" s="42"/>
      <c r="C25" s="37"/>
      <c r="D25" s="37"/>
      <c r="E25" s="106" t="s">
        <v>35</v>
      </c>
      <c r="F25" s="37"/>
      <c r="G25" s="37"/>
      <c r="H25" s="37"/>
      <c r="I25" s="115" t="s">
        <v>29</v>
      </c>
      <c r="J25" s="106" t="s">
        <v>36</v>
      </c>
      <c r="K25" s="37"/>
      <c r="L25" s="116"/>
      <c r="S25" s="37"/>
      <c r="T25" s="37"/>
      <c r="U25" s="37"/>
      <c r="V25" s="37"/>
      <c r="W25" s="37"/>
      <c r="X25" s="37"/>
      <c r="Y25" s="37"/>
      <c r="Z25" s="37"/>
      <c r="AA25" s="37"/>
      <c r="AB25" s="37"/>
      <c r="AC25" s="37"/>
      <c r="AD25" s="37"/>
      <c r="AE25" s="37"/>
    </row>
    <row r="26" spans="1:31" s="2" customFormat="1" ht="6.95" customHeight="1">
      <c r="A26" s="37"/>
      <c r="B26" s="42"/>
      <c r="C26" s="37"/>
      <c r="D26" s="37"/>
      <c r="E26" s="37"/>
      <c r="F26" s="37"/>
      <c r="G26" s="37"/>
      <c r="H26" s="37"/>
      <c r="I26" s="37"/>
      <c r="J26" s="37"/>
      <c r="K26" s="37"/>
      <c r="L26" s="116"/>
      <c r="S26" s="37"/>
      <c r="T26" s="37"/>
      <c r="U26" s="37"/>
      <c r="V26" s="37"/>
      <c r="W26" s="37"/>
      <c r="X26" s="37"/>
      <c r="Y26" s="37"/>
      <c r="Z26" s="37"/>
      <c r="AA26" s="37"/>
      <c r="AB26" s="37"/>
      <c r="AC26" s="37"/>
      <c r="AD26" s="37"/>
      <c r="AE26" s="37"/>
    </row>
    <row r="27" spans="1:31" s="2" customFormat="1" ht="12" customHeight="1">
      <c r="A27" s="37"/>
      <c r="B27" s="42"/>
      <c r="C27" s="37"/>
      <c r="D27" s="115" t="s">
        <v>38</v>
      </c>
      <c r="E27" s="37"/>
      <c r="F27" s="37"/>
      <c r="G27" s="37"/>
      <c r="H27" s="37"/>
      <c r="I27" s="115" t="s">
        <v>26</v>
      </c>
      <c r="J27" s="106" t="s">
        <v>39</v>
      </c>
      <c r="K27" s="37"/>
      <c r="L27" s="116"/>
      <c r="S27" s="37"/>
      <c r="T27" s="37"/>
      <c r="U27" s="37"/>
      <c r="V27" s="37"/>
      <c r="W27" s="37"/>
      <c r="X27" s="37"/>
      <c r="Y27" s="37"/>
      <c r="Z27" s="37"/>
      <c r="AA27" s="37"/>
      <c r="AB27" s="37"/>
      <c r="AC27" s="37"/>
      <c r="AD27" s="37"/>
      <c r="AE27" s="37"/>
    </row>
    <row r="28" spans="1:31" s="2" customFormat="1" ht="18" customHeight="1">
      <c r="A28" s="37"/>
      <c r="B28" s="42"/>
      <c r="C28" s="37"/>
      <c r="D28" s="37"/>
      <c r="E28" s="106" t="s">
        <v>40</v>
      </c>
      <c r="F28" s="37"/>
      <c r="G28" s="37"/>
      <c r="H28" s="37"/>
      <c r="I28" s="115" t="s">
        <v>29</v>
      </c>
      <c r="J28" s="106" t="s">
        <v>19</v>
      </c>
      <c r="K28" s="37"/>
      <c r="L28" s="116"/>
      <c r="S28" s="37"/>
      <c r="T28" s="37"/>
      <c r="U28" s="37"/>
      <c r="V28" s="37"/>
      <c r="W28" s="37"/>
      <c r="X28" s="37"/>
      <c r="Y28" s="37"/>
      <c r="Z28" s="37"/>
      <c r="AA28" s="37"/>
      <c r="AB28" s="37"/>
      <c r="AC28" s="37"/>
      <c r="AD28" s="37"/>
      <c r="AE28" s="37"/>
    </row>
    <row r="29" spans="1:31" s="2" customFormat="1" ht="6.95" customHeight="1">
      <c r="A29" s="37"/>
      <c r="B29" s="42"/>
      <c r="C29" s="37"/>
      <c r="D29" s="37"/>
      <c r="E29" s="37"/>
      <c r="F29" s="37"/>
      <c r="G29" s="37"/>
      <c r="H29" s="37"/>
      <c r="I29" s="37"/>
      <c r="J29" s="37"/>
      <c r="K29" s="37"/>
      <c r="L29" s="116"/>
      <c r="S29" s="37"/>
      <c r="T29" s="37"/>
      <c r="U29" s="37"/>
      <c r="V29" s="37"/>
      <c r="W29" s="37"/>
      <c r="X29" s="37"/>
      <c r="Y29" s="37"/>
      <c r="Z29" s="37"/>
      <c r="AA29" s="37"/>
      <c r="AB29" s="37"/>
      <c r="AC29" s="37"/>
      <c r="AD29" s="37"/>
      <c r="AE29" s="37"/>
    </row>
    <row r="30" spans="1:31" s="2" customFormat="1" ht="12" customHeight="1">
      <c r="A30" s="37"/>
      <c r="B30" s="42"/>
      <c r="C30" s="37"/>
      <c r="D30" s="115" t="s">
        <v>41</v>
      </c>
      <c r="E30" s="37"/>
      <c r="F30" s="37"/>
      <c r="G30" s="37"/>
      <c r="H30" s="37"/>
      <c r="I30" s="37"/>
      <c r="J30" s="37"/>
      <c r="K30" s="37"/>
      <c r="L30" s="116"/>
      <c r="S30" s="37"/>
      <c r="T30" s="37"/>
      <c r="U30" s="37"/>
      <c r="V30" s="37"/>
      <c r="W30" s="37"/>
      <c r="X30" s="37"/>
      <c r="Y30" s="37"/>
      <c r="Z30" s="37"/>
      <c r="AA30" s="37"/>
      <c r="AB30" s="37"/>
      <c r="AC30" s="37"/>
      <c r="AD30" s="37"/>
      <c r="AE30" s="37"/>
    </row>
    <row r="31" spans="1:31" s="8" customFormat="1" ht="16.5" customHeight="1">
      <c r="A31" s="118"/>
      <c r="B31" s="119"/>
      <c r="C31" s="118"/>
      <c r="D31" s="118"/>
      <c r="E31" s="401" t="s">
        <v>19</v>
      </c>
      <c r="F31" s="401"/>
      <c r="G31" s="401"/>
      <c r="H31" s="401"/>
      <c r="I31" s="118"/>
      <c r="J31" s="118"/>
      <c r="K31" s="118"/>
      <c r="L31" s="120"/>
      <c r="S31" s="118"/>
      <c r="T31" s="118"/>
      <c r="U31" s="118"/>
      <c r="V31" s="118"/>
      <c r="W31" s="118"/>
      <c r="X31" s="118"/>
      <c r="Y31" s="118"/>
      <c r="Z31" s="118"/>
      <c r="AA31" s="118"/>
      <c r="AB31" s="118"/>
      <c r="AC31" s="118"/>
      <c r="AD31" s="118"/>
      <c r="AE31" s="118"/>
    </row>
    <row r="32" spans="1:31" s="2" customFormat="1" ht="6.95" customHeight="1">
      <c r="A32" s="37"/>
      <c r="B32" s="42"/>
      <c r="C32" s="37"/>
      <c r="D32" s="37"/>
      <c r="E32" s="37"/>
      <c r="F32" s="37"/>
      <c r="G32" s="37"/>
      <c r="H32" s="37"/>
      <c r="I32" s="37"/>
      <c r="J32" s="37"/>
      <c r="K32" s="37"/>
      <c r="L32" s="116"/>
      <c r="S32" s="37"/>
      <c r="T32" s="37"/>
      <c r="U32" s="37"/>
      <c r="V32" s="37"/>
      <c r="W32" s="37"/>
      <c r="X32" s="37"/>
      <c r="Y32" s="37"/>
      <c r="Z32" s="37"/>
      <c r="AA32" s="37"/>
      <c r="AB32" s="37"/>
      <c r="AC32" s="37"/>
      <c r="AD32" s="37"/>
      <c r="AE32" s="37"/>
    </row>
    <row r="33" spans="1:31" s="2" customFormat="1" ht="6.95" customHeight="1">
      <c r="A33" s="37"/>
      <c r="B33" s="42"/>
      <c r="C33" s="37"/>
      <c r="D33" s="121"/>
      <c r="E33" s="121"/>
      <c r="F33" s="121"/>
      <c r="G33" s="121"/>
      <c r="H33" s="121"/>
      <c r="I33" s="121"/>
      <c r="J33" s="121"/>
      <c r="K33" s="121"/>
      <c r="L33" s="116"/>
      <c r="S33" s="37"/>
      <c r="T33" s="37"/>
      <c r="U33" s="37"/>
      <c r="V33" s="37"/>
      <c r="W33" s="37"/>
      <c r="X33" s="37"/>
      <c r="Y33" s="37"/>
      <c r="Z33" s="37"/>
      <c r="AA33" s="37"/>
      <c r="AB33" s="37"/>
      <c r="AC33" s="37"/>
      <c r="AD33" s="37"/>
      <c r="AE33" s="37"/>
    </row>
    <row r="34" spans="1:31" s="2" customFormat="1" ht="25.35" customHeight="1">
      <c r="A34" s="37"/>
      <c r="B34" s="42"/>
      <c r="C34" s="37"/>
      <c r="D34" s="122" t="s">
        <v>43</v>
      </c>
      <c r="E34" s="37"/>
      <c r="F34" s="37"/>
      <c r="G34" s="37"/>
      <c r="H34" s="37"/>
      <c r="I34" s="37"/>
      <c r="J34" s="123">
        <f>ROUND(J95, 2)</f>
        <v>0</v>
      </c>
      <c r="K34" s="37"/>
      <c r="L34" s="116"/>
      <c r="S34" s="37"/>
      <c r="T34" s="37"/>
      <c r="U34" s="37"/>
      <c r="V34" s="37"/>
      <c r="W34" s="37"/>
      <c r="X34" s="37"/>
      <c r="Y34" s="37"/>
      <c r="Z34" s="37"/>
      <c r="AA34" s="37"/>
      <c r="AB34" s="37"/>
      <c r="AC34" s="37"/>
      <c r="AD34" s="37"/>
      <c r="AE34" s="37"/>
    </row>
    <row r="35" spans="1:31" s="2" customFormat="1" ht="6.95" customHeight="1">
      <c r="A35" s="37"/>
      <c r="B35" s="42"/>
      <c r="C35" s="37"/>
      <c r="D35" s="121"/>
      <c r="E35" s="121"/>
      <c r="F35" s="121"/>
      <c r="G35" s="121"/>
      <c r="H35" s="121"/>
      <c r="I35" s="121"/>
      <c r="J35" s="121"/>
      <c r="K35" s="121"/>
      <c r="L35" s="116"/>
      <c r="S35" s="37"/>
      <c r="T35" s="37"/>
      <c r="U35" s="37"/>
      <c r="V35" s="37"/>
      <c r="W35" s="37"/>
      <c r="X35" s="37"/>
      <c r="Y35" s="37"/>
      <c r="Z35" s="37"/>
      <c r="AA35" s="37"/>
      <c r="AB35" s="37"/>
      <c r="AC35" s="37"/>
      <c r="AD35" s="37"/>
      <c r="AE35" s="37"/>
    </row>
    <row r="36" spans="1:31" s="2" customFormat="1" ht="14.45" customHeight="1">
      <c r="A36" s="37"/>
      <c r="B36" s="42"/>
      <c r="C36" s="37"/>
      <c r="D36" s="37"/>
      <c r="E36" s="37"/>
      <c r="F36" s="124" t="s">
        <v>45</v>
      </c>
      <c r="G36" s="37"/>
      <c r="H36" s="37"/>
      <c r="I36" s="124" t="s">
        <v>44</v>
      </c>
      <c r="J36" s="124" t="s">
        <v>46</v>
      </c>
      <c r="K36" s="37"/>
      <c r="L36" s="116"/>
      <c r="S36" s="37"/>
      <c r="T36" s="37"/>
      <c r="U36" s="37"/>
      <c r="V36" s="37"/>
      <c r="W36" s="37"/>
      <c r="X36" s="37"/>
      <c r="Y36" s="37"/>
      <c r="Z36" s="37"/>
      <c r="AA36" s="37"/>
      <c r="AB36" s="37"/>
      <c r="AC36" s="37"/>
      <c r="AD36" s="37"/>
      <c r="AE36" s="37"/>
    </row>
    <row r="37" spans="1:31" s="2" customFormat="1" ht="14.45" customHeight="1">
      <c r="A37" s="37"/>
      <c r="B37" s="42"/>
      <c r="C37" s="37"/>
      <c r="D37" s="125" t="s">
        <v>47</v>
      </c>
      <c r="E37" s="115" t="s">
        <v>48</v>
      </c>
      <c r="F37" s="126">
        <f>ROUND((SUM(BE95:BE165)),  2)</f>
        <v>0</v>
      </c>
      <c r="G37" s="37"/>
      <c r="H37" s="37"/>
      <c r="I37" s="127">
        <v>0.21</v>
      </c>
      <c r="J37" s="126">
        <f>ROUND(((SUM(BE95:BE165))*I37),  2)</f>
        <v>0</v>
      </c>
      <c r="K37" s="37"/>
      <c r="L37" s="116"/>
      <c r="S37" s="37"/>
      <c r="T37" s="37"/>
      <c r="U37" s="37"/>
      <c r="V37" s="37"/>
      <c r="W37" s="37"/>
      <c r="X37" s="37"/>
      <c r="Y37" s="37"/>
      <c r="Z37" s="37"/>
      <c r="AA37" s="37"/>
      <c r="AB37" s="37"/>
      <c r="AC37" s="37"/>
      <c r="AD37" s="37"/>
      <c r="AE37" s="37"/>
    </row>
    <row r="38" spans="1:31" s="2" customFormat="1" ht="14.45" customHeight="1">
      <c r="A38" s="37"/>
      <c r="B38" s="42"/>
      <c r="C38" s="37"/>
      <c r="D38" s="37"/>
      <c r="E38" s="115" t="s">
        <v>49</v>
      </c>
      <c r="F38" s="126">
        <f>ROUND((SUM(BF95:BF165)),  2)</f>
        <v>0</v>
      </c>
      <c r="G38" s="37"/>
      <c r="H38" s="37"/>
      <c r="I38" s="127">
        <v>0.12</v>
      </c>
      <c r="J38" s="126">
        <f>ROUND(((SUM(BF95:BF165))*I38),  2)</f>
        <v>0</v>
      </c>
      <c r="K38" s="37"/>
      <c r="L38" s="116"/>
      <c r="S38" s="37"/>
      <c r="T38" s="37"/>
      <c r="U38" s="37"/>
      <c r="V38" s="37"/>
      <c r="W38" s="37"/>
      <c r="X38" s="37"/>
      <c r="Y38" s="37"/>
      <c r="Z38" s="37"/>
      <c r="AA38" s="37"/>
      <c r="AB38" s="37"/>
      <c r="AC38" s="37"/>
      <c r="AD38" s="37"/>
      <c r="AE38" s="37"/>
    </row>
    <row r="39" spans="1:31" s="2" customFormat="1" ht="14.45" hidden="1" customHeight="1">
      <c r="A39" s="37"/>
      <c r="B39" s="42"/>
      <c r="C39" s="37"/>
      <c r="D39" s="37"/>
      <c r="E39" s="115" t="s">
        <v>50</v>
      </c>
      <c r="F39" s="126">
        <f>ROUND((SUM(BG95:BG165)),  2)</f>
        <v>0</v>
      </c>
      <c r="G39" s="37"/>
      <c r="H39" s="37"/>
      <c r="I39" s="127">
        <v>0.21</v>
      </c>
      <c r="J39" s="126">
        <f>0</f>
        <v>0</v>
      </c>
      <c r="K39" s="37"/>
      <c r="L39" s="116"/>
      <c r="S39" s="37"/>
      <c r="T39" s="37"/>
      <c r="U39" s="37"/>
      <c r="V39" s="37"/>
      <c r="W39" s="37"/>
      <c r="X39" s="37"/>
      <c r="Y39" s="37"/>
      <c r="Z39" s="37"/>
      <c r="AA39" s="37"/>
      <c r="AB39" s="37"/>
      <c r="AC39" s="37"/>
      <c r="AD39" s="37"/>
      <c r="AE39" s="37"/>
    </row>
    <row r="40" spans="1:31" s="2" customFormat="1" ht="14.45" hidden="1" customHeight="1">
      <c r="A40" s="37"/>
      <c r="B40" s="42"/>
      <c r="C40" s="37"/>
      <c r="D40" s="37"/>
      <c r="E40" s="115" t="s">
        <v>51</v>
      </c>
      <c r="F40" s="126">
        <f>ROUND((SUM(BH95:BH165)),  2)</f>
        <v>0</v>
      </c>
      <c r="G40" s="37"/>
      <c r="H40" s="37"/>
      <c r="I40" s="127">
        <v>0.12</v>
      </c>
      <c r="J40" s="126">
        <f>0</f>
        <v>0</v>
      </c>
      <c r="K40" s="37"/>
      <c r="L40" s="116"/>
      <c r="S40" s="37"/>
      <c r="T40" s="37"/>
      <c r="U40" s="37"/>
      <c r="V40" s="37"/>
      <c r="W40" s="37"/>
      <c r="X40" s="37"/>
      <c r="Y40" s="37"/>
      <c r="Z40" s="37"/>
      <c r="AA40" s="37"/>
      <c r="AB40" s="37"/>
      <c r="AC40" s="37"/>
      <c r="AD40" s="37"/>
      <c r="AE40" s="37"/>
    </row>
    <row r="41" spans="1:31" s="2" customFormat="1" ht="14.45" hidden="1" customHeight="1">
      <c r="A41" s="37"/>
      <c r="B41" s="42"/>
      <c r="C41" s="37"/>
      <c r="D41" s="37"/>
      <c r="E41" s="115" t="s">
        <v>52</v>
      </c>
      <c r="F41" s="126">
        <f>ROUND((SUM(BI95:BI165)),  2)</f>
        <v>0</v>
      </c>
      <c r="G41" s="37"/>
      <c r="H41" s="37"/>
      <c r="I41" s="127">
        <v>0</v>
      </c>
      <c r="J41" s="126">
        <f>0</f>
        <v>0</v>
      </c>
      <c r="K41" s="37"/>
      <c r="L41" s="116"/>
      <c r="S41" s="37"/>
      <c r="T41" s="37"/>
      <c r="U41" s="37"/>
      <c r="V41" s="37"/>
      <c r="W41" s="37"/>
      <c r="X41" s="37"/>
      <c r="Y41" s="37"/>
      <c r="Z41" s="37"/>
      <c r="AA41" s="37"/>
      <c r="AB41" s="37"/>
      <c r="AC41" s="37"/>
      <c r="AD41" s="37"/>
      <c r="AE41" s="37"/>
    </row>
    <row r="42" spans="1:31" s="2" customFormat="1" ht="6.95" customHeight="1">
      <c r="A42" s="37"/>
      <c r="B42" s="42"/>
      <c r="C42" s="37"/>
      <c r="D42" s="37"/>
      <c r="E42" s="37"/>
      <c r="F42" s="37"/>
      <c r="G42" s="37"/>
      <c r="H42" s="37"/>
      <c r="I42" s="37"/>
      <c r="J42" s="37"/>
      <c r="K42" s="37"/>
      <c r="L42" s="116"/>
      <c r="S42" s="37"/>
      <c r="T42" s="37"/>
      <c r="U42" s="37"/>
      <c r="V42" s="37"/>
      <c r="W42" s="37"/>
      <c r="X42" s="37"/>
      <c r="Y42" s="37"/>
      <c r="Z42" s="37"/>
      <c r="AA42" s="37"/>
      <c r="AB42" s="37"/>
      <c r="AC42" s="37"/>
      <c r="AD42" s="37"/>
      <c r="AE42" s="37"/>
    </row>
    <row r="43" spans="1:31" s="2" customFormat="1" ht="25.35" customHeight="1">
      <c r="A43" s="37"/>
      <c r="B43" s="42"/>
      <c r="C43" s="128"/>
      <c r="D43" s="129" t="s">
        <v>53</v>
      </c>
      <c r="E43" s="130"/>
      <c r="F43" s="130"/>
      <c r="G43" s="131" t="s">
        <v>54</v>
      </c>
      <c r="H43" s="132" t="s">
        <v>55</v>
      </c>
      <c r="I43" s="130"/>
      <c r="J43" s="133">
        <f>SUM(J34:J41)</f>
        <v>0</v>
      </c>
      <c r="K43" s="134"/>
      <c r="L43" s="116"/>
      <c r="S43" s="37"/>
      <c r="T43" s="37"/>
      <c r="U43" s="37"/>
      <c r="V43" s="37"/>
      <c r="W43" s="37"/>
      <c r="X43" s="37"/>
      <c r="Y43" s="37"/>
      <c r="Z43" s="37"/>
      <c r="AA43" s="37"/>
      <c r="AB43" s="37"/>
      <c r="AC43" s="37"/>
      <c r="AD43" s="37"/>
      <c r="AE43" s="37"/>
    </row>
    <row r="44" spans="1:31" s="2" customFormat="1" ht="14.45" customHeight="1">
      <c r="A44" s="37"/>
      <c r="B44" s="135"/>
      <c r="C44" s="136"/>
      <c r="D44" s="136"/>
      <c r="E44" s="136"/>
      <c r="F44" s="136"/>
      <c r="G44" s="136"/>
      <c r="H44" s="136"/>
      <c r="I44" s="136"/>
      <c r="J44" s="136"/>
      <c r="K44" s="136"/>
      <c r="L44" s="116"/>
      <c r="S44" s="37"/>
      <c r="T44" s="37"/>
      <c r="U44" s="37"/>
      <c r="V44" s="37"/>
      <c r="W44" s="37"/>
      <c r="X44" s="37"/>
      <c r="Y44" s="37"/>
      <c r="Z44" s="37"/>
      <c r="AA44" s="37"/>
      <c r="AB44" s="37"/>
      <c r="AC44" s="37"/>
      <c r="AD44" s="37"/>
      <c r="AE44" s="37"/>
    </row>
    <row r="48" spans="1:31" s="2" customFormat="1" ht="6.95" customHeight="1">
      <c r="A48" s="37"/>
      <c r="B48" s="137"/>
      <c r="C48" s="138"/>
      <c r="D48" s="138"/>
      <c r="E48" s="138"/>
      <c r="F48" s="138"/>
      <c r="G48" s="138"/>
      <c r="H48" s="138"/>
      <c r="I48" s="138"/>
      <c r="J48" s="138"/>
      <c r="K48" s="138"/>
      <c r="L48" s="116"/>
      <c r="S48" s="37"/>
      <c r="T48" s="37"/>
      <c r="U48" s="37"/>
      <c r="V48" s="37"/>
      <c r="W48" s="37"/>
      <c r="X48" s="37"/>
      <c r="Y48" s="37"/>
      <c r="Z48" s="37"/>
      <c r="AA48" s="37"/>
      <c r="AB48" s="37"/>
      <c r="AC48" s="37"/>
      <c r="AD48" s="37"/>
      <c r="AE48" s="37"/>
    </row>
    <row r="49" spans="1:31" s="2" customFormat="1" ht="24.95" customHeight="1">
      <c r="A49" s="37"/>
      <c r="B49" s="38"/>
      <c r="C49" s="26" t="s">
        <v>174</v>
      </c>
      <c r="D49" s="39"/>
      <c r="E49" s="39"/>
      <c r="F49" s="39"/>
      <c r="G49" s="39"/>
      <c r="H49" s="39"/>
      <c r="I49" s="39"/>
      <c r="J49" s="39"/>
      <c r="K49" s="39"/>
      <c r="L49" s="116"/>
      <c r="S49" s="37"/>
      <c r="T49" s="37"/>
      <c r="U49" s="37"/>
      <c r="V49" s="37"/>
      <c r="W49" s="37"/>
      <c r="X49" s="37"/>
      <c r="Y49" s="37"/>
      <c r="Z49" s="37"/>
      <c r="AA49" s="37"/>
      <c r="AB49" s="37"/>
      <c r="AC49" s="37"/>
      <c r="AD49" s="37"/>
      <c r="AE49" s="37"/>
    </row>
    <row r="50" spans="1:31" s="2" customFormat="1" ht="6.95" customHeight="1">
      <c r="A50" s="37"/>
      <c r="B50" s="38"/>
      <c r="C50" s="39"/>
      <c r="D50" s="39"/>
      <c r="E50" s="39"/>
      <c r="F50" s="39"/>
      <c r="G50" s="39"/>
      <c r="H50" s="39"/>
      <c r="I50" s="39"/>
      <c r="J50" s="39"/>
      <c r="K50" s="39"/>
      <c r="L50" s="116"/>
      <c r="S50" s="37"/>
      <c r="T50" s="37"/>
      <c r="U50" s="37"/>
      <c r="V50" s="37"/>
      <c r="W50" s="37"/>
      <c r="X50" s="37"/>
      <c r="Y50" s="37"/>
      <c r="Z50" s="37"/>
      <c r="AA50" s="37"/>
      <c r="AB50" s="37"/>
      <c r="AC50" s="37"/>
      <c r="AD50" s="37"/>
      <c r="AE50" s="37"/>
    </row>
    <row r="51" spans="1:31" s="2" customFormat="1" ht="12" customHeight="1">
      <c r="A51" s="37"/>
      <c r="B51" s="38"/>
      <c r="C51" s="32" t="s">
        <v>16</v>
      </c>
      <c r="D51" s="39"/>
      <c r="E51" s="39"/>
      <c r="F51" s="39"/>
      <c r="G51" s="39"/>
      <c r="H51" s="39"/>
      <c r="I51" s="39"/>
      <c r="J51" s="39"/>
      <c r="K51" s="39"/>
      <c r="L51" s="116"/>
      <c r="S51" s="37"/>
      <c r="T51" s="37"/>
      <c r="U51" s="37"/>
      <c r="V51" s="37"/>
      <c r="W51" s="37"/>
      <c r="X51" s="37"/>
      <c r="Y51" s="37"/>
      <c r="Z51" s="37"/>
      <c r="AA51" s="37"/>
      <c r="AB51" s="37"/>
      <c r="AC51" s="37"/>
      <c r="AD51" s="37"/>
      <c r="AE51" s="37"/>
    </row>
    <row r="52" spans="1:31" s="2" customFormat="1" ht="16.5" customHeight="1">
      <c r="A52" s="37"/>
      <c r="B52" s="38"/>
      <c r="C52" s="39"/>
      <c r="D52" s="39"/>
      <c r="E52" s="402" t="str">
        <f>E7</f>
        <v>VÝMĚNA OBRUBNÍKŮ V ULICI STRÁNSKÉHO A SOVÍ - TÁBOR</v>
      </c>
      <c r="F52" s="403"/>
      <c r="G52" s="403"/>
      <c r="H52" s="403"/>
      <c r="I52" s="39"/>
      <c r="J52" s="39"/>
      <c r="K52" s="39"/>
      <c r="L52" s="116"/>
      <c r="S52" s="37"/>
      <c r="T52" s="37"/>
      <c r="U52" s="37"/>
      <c r="V52" s="37"/>
      <c r="W52" s="37"/>
      <c r="X52" s="37"/>
      <c r="Y52" s="37"/>
      <c r="Z52" s="37"/>
      <c r="AA52" s="37"/>
      <c r="AB52" s="37"/>
      <c r="AC52" s="37"/>
      <c r="AD52" s="37"/>
      <c r="AE52" s="37"/>
    </row>
    <row r="53" spans="1:31" s="1" customFormat="1" ht="12" customHeight="1">
      <c r="B53" s="24"/>
      <c r="C53" s="32" t="s">
        <v>170</v>
      </c>
      <c r="D53" s="25"/>
      <c r="E53" s="25"/>
      <c r="F53" s="25"/>
      <c r="G53" s="25"/>
      <c r="H53" s="25"/>
      <c r="I53" s="25"/>
      <c r="J53" s="25"/>
      <c r="K53" s="25"/>
      <c r="L53" s="23"/>
    </row>
    <row r="54" spans="1:31" s="1" customFormat="1" ht="16.5" customHeight="1">
      <c r="B54" s="24"/>
      <c r="C54" s="25"/>
      <c r="D54" s="25"/>
      <c r="E54" s="402" t="s">
        <v>1320</v>
      </c>
      <c r="F54" s="379"/>
      <c r="G54" s="379"/>
      <c r="H54" s="379"/>
      <c r="I54" s="25"/>
      <c r="J54" s="25"/>
      <c r="K54" s="25"/>
      <c r="L54" s="23"/>
    </row>
    <row r="55" spans="1:31" s="1" customFormat="1" ht="12" customHeight="1">
      <c r="B55" s="24"/>
      <c r="C55" s="32" t="s">
        <v>172</v>
      </c>
      <c r="D55" s="25"/>
      <c r="E55" s="25"/>
      <c r="F55" s="25"/>
      <c r="G55" s="25"/>
      <c r="H55" s="25"/>
      <c r="I55" s="25"/>
      <c r="J55" s="25"/>
      <c r="K55" s="25"/>
      <c r="L55" s="23"/>
    </row>
    <row r="56" spans="1:31" s="2" customFormat="1" ht="23.25" customHeight="1">
      <c r="A56" s="37"/>
      <c r="B56" s="38"/>
      <c r="C56" s="39"/>
      <c r="D56" s="39"/>
      <c r="E56" s="406" t="s">
        <v>1822</v>
      </c>
      <c r="F56" s="404"/>
      <c r="G56" s="404"/>
      <c r="H56" s="404"/>
      <c r="I56" s="39"/>
      <c r="J56" s="39"/>
      <c r="K56" s="39"/>
      <c r="L56" s="116"/>
      <c r="S56" s="37"/>
      <c r="T56" s="37"/>
      <c r="U56" s="37"/>
      <c r="V56" s="37"/>
      <c r="W56" s="37"/>
      <c r="X56" s="37"/>
      <c r="Y56" s="37"/>
      <c r="Z56" s="37"/>
      <c r="AA56" s="37"/>
      <c r="AB56" s="37"/>
      <c r="AC56" s="37"/>
      <c r="AD56" s="37"/>
      <c r="AE56" s="37"/>
    </row>
    <row r="57" spans="1:31" s="2" customFormat="1" ht="12" customHeight="1">
      <c r="A57" s="37"/>
      <c r="B57" s="38"/>
      <c r="C57" s="32" t="s">
        <v>1823</v>
      </c>
      <c r="D57" s="39"/>
      <c r="E57" s="39"/>
      <c r="F57" s="39"/>
      <c r="G57" s="39"/>
      <c r="H57" s="39"/>
      <c r="I57" s="39"/>
      <c r="J57" s="39"/>
      <c r="K57" s="39"/>
      <c r="L57" s="116"/>
      <c r="S57" s="37"/>
      <c r="T57" s="37"/>
      <c r="U57" s="37"/>
      <c r="V57" s="37"/>
      <c r="W57" s="37"/>
      <c r="X57" s="37"/>
      <c r="Y57" s="37"/>
      <c r="Z57" s="37"/>
      <c r="AA57" s="37"/>
      <c r="AB57" s="37"/>
      <c r="AC57" s="37"/>
      <c r="AD57" s="37"/>
      <c r="AE57" s="37"/>
    </row>
    <row r="58" spans="1:31" s="2" customFormat="1" ht="16.5" customHeight="1">
      <c r="A58" s="37"/>
      <c r="B58" s="38"/>
      <c r="C58" s="39"/>
      <c r="D58" s="39"/>
      <c r="E58" s="358" t="str">
        <f>E13</f>
        <v>5075 - Následná péče - 5. rok po výsadbě</v>
      </c>
      <c r="F58" s="404"/>
      <c r="G58" s="404"/>
      <c r="H58" s="404"/>
      <c r="I58" s="39"/>
      <c r="J58" s="39"/>
      <c r="K58" s="39"/>
      <c r="L58" s="116"/>
      <c r="S58" s="37"/>
      <c r="T58" s="37"/>
      <c r="U58" s="37"/>
      <c r="V58" s="37"/>
      <c r="W58" s="37"/>
      <c r="X58" s="37"/>
      <c r="Y58" s="37"/>
      <c r="Z58" s="37"/>
      <c r="AA58" s="37"/>
      <c r="AB58" s="37"/>
      <c r="AC58" s="37"/>
      <c r="AD58" s="37"/>
      <c r="AE58" s="37"/>
    </row>
    <row r="59" spans="1:31" s="2" customFormat="1" ht="6.95" customHeight="1">
      <c r="A59" s="37"/>
      <c r="B59" s="38"/>
      <c r="C59" s="39"/>
      <c r="D59" s="39"/>
      <c r="E59" s="39"/>
      <c r="F59" s="39"/>
      <c r="G59" s="39"/>
      <c r="H59" s="39"/>
      <c r="I59" s="39"/>
      <c r="J59" s="39"/>
      <c r="K59" s="39"/>
      <c r="L59" s="116"/>
      <c r="S59" s="37"/>
      <c r="T59" s="37"/>
      <c r="U59" s="37"/>
      <c r="V59" s="37"/>
      <c r="W59" s="37"/>
      <c r="X59" s="37"/>
      <c r="Y59" s="37"/>
      <c r="Z59" s="37"/>
      <c r="AA59" s="37"/>
      <c r="AB59" s="37"/>
      <c r="AC59" s="37"/>
      <c r="AD59" s="37"/>
      <c r="AE59" s="37"/>
    </row>
    <row r="60" spans="1:31" s="2" customFormat="1" ht="12" customHeight="1">
      <c r="A60" s="37"/>
      <c r="B60" s="38"/>
      <c r="C60" s="32" t="s">
        <v>21</v>
      </c>
      <c r="D60" s="39"/>
      <c r="E60" s="39"/>
      <c r="F60" s="30" t="str">
        <f>F16</f>
        <v>ul. Stránského a Soví, Tábor</v>
      </c>
      <c r="G60" s="39"/>
      <c r="H60" s="39"/>
      <c r="I60" s="32" t="s">
        <v>23</v>
      </c>
      <c r="J60" s="62" t="str">
        <f>IF(J16="","",J16)</f>
        <v>8. 1. 2026</v>
      </c>
      <c r="K60" s="39"/>
      <c r="L60" s="116"/>
      <c r="S60" s="37"/>
      <c r="T60" s="37"/>
      <c r="U60" s="37"/>
      <c r="V60" s="37"/>
      <c r="W60" s="37"/>
      <c r="X60" s="37"/>
      <c r="Y60" s="37"/>
      <c r="Z60" s="37"/>
      <c r="AA60" s="37"/>
      <c r="AB60" s="37"/>
      <c r="AC60" s="37"/>
      <c r="AD60" s="37"/>
      <c r="AE60" s="37"/>
    </row>
    <row r="61" spans="1:31" s="2" customFormat="1" ht="6.95" customHeight="1">
      <c r="A61" s="37"/>
      <c r="B61" s="38"/>
      <c r="C61" s="39"/>
      <c r="D61" s="39"/>
      <c r="E61" s="39"/>
      <c r="F61" s="39"/>
      <c r="G61" s="39"/>
      <c r="H61" s="39"/>
      <c r="I61" s="39"/>
      <c r="J61" s="39"/>
      <c r="K61" s="39"/>
      <c r="L61" s="116"/>
      <c r="S61" s="37"/>
      <c r="T61" s="37"/>
      <c r="U61" s="37"/>
      <c r="V61" s="37"/>
      <c r="W61" s="37"/>
      <c r="X61" s="37"/>
      <c r="Y61" s="37"/>
      <c r="Z61" s="37"/>
      <c r="AA61" s="37"/>
      <c r="AB61" s="37"/>
      <c r="AC61" s="37"/>
      <c r="AD61" s="37"/>
      <c r="AE61" s="37"/>
    </row>
    <row r="62" spans="1:31" s="2" customFormat="1" ht="15.2" customHeight="1">
      <c r="A62" s="37"/>
      <c r="B62" s="38"/>
      <c r="C62" s="32" t="s">
        <v>25</v>
      </c>
      <c r="D62" s="39"/>
      <c r="E62" s="39"/>
      <c r="F62" s="30" t="str">
        <f>E19</f>
        <v>MĚSTO TÁBOR</v>
      </c>
      <c r="G62" s="39"/>
      <c r="H62" s="39"/>
      <c r="I62" s="32" t="s">
        <v>33</v>
      </c>
      <c r="J62" s="35" t="str">
        <f>E25</f>
        <v>Graphic PRO s.r.o.</v>
      </c>
      <c r="K62" s="39"/>
      <c r="L62" s="116"/>
      <c r="S62" s="37"/>
      <c r="T62" s="37"/>
      <c r="U62" s="37"/>
      <c r="V62" s="37"/>
      <c r="W62" s="37"/>
      <c r="X62" s="37"/>
      <c r="Y62" s="37"/>
      <c r="Z62" s="37"/>
      <c r="AA62" s="37"/>
      <c r="AB62" s="37"/>
      <c r="AC62" s="37"/>
      <c r="AD62" s="37"/>
      <c r="AE62" s="37"/>
    </row>
    <row r="63" spans="1:31" s="2" customFormat="1" ht="15.2" customHeight="1">
      <c r="A63" s="37"/>
      <c r="B63" s="38"/>
      <c r="C63" s="32" t="s">
        <v>31</v>
      </c>
      <c r="D63" s="39"/>
      <c r="E63" s="39"/>
      <c r="F63" s="30" t="str">
        <f>IF(E22="","",E22)</f>
        <v>Vyplň údaj</v>
      </c>
      <c r="G63" s="39"/>
      <c r="H63" s="39"/>
      <c r="I63" s="32" t="s">
        <v>38</v>
      </c>
      <c r="J63" s="35" t="str">
        <f>E28</f>
        <v>Ing. Pavel Vochozka</v>
      </c>
      <c r="K63" s="39"/>
      <c r="L63" s="116"/>
      <c r="S63" s="37"/>
      <c r="T63" s="37"/>
      <c r="U63" s="37"/>
      <c r="V63" s="37"/>
      <c r="W63" s="37"/>
      <c r="X63" s="37"/>
      <c r="Y63" s="37"/>
      <c r="Z63" s="37"/>
      <c r="AA63" s="37"/>
      <c r="AB63" s="37"/>
      <c r="AC63" s="37"/>
      <c r="AD63" s="37"/>
      <c r="AE63" s="37"/>
    </row>
    <row r="64" spans="1:31" s="2" customFormat="1" ht="10.35" customHeight="1">
      <c r="A64" s="37"/>
      <c r="B64" s="38"/>
      <c r="C64" s="39"/>
      <c r="D64" s="39"/>
      <c r="E64" s="39"/>
      <c r="F64" s="39"/>
      <c r="G64" s="39"/>
      <c r="H64" s="39"/>
      <c r="I64" s="39"/>
      <c r="J64" s="39"/>
      <c r="K64" s="39"/>
      <c r="L64" s="116"/>
      <c r="S64" s="37"/>
      <c r="T64" s="37"/>
      <c r="U64" s="37"/>
      <c r="V64" s="37"/>
      <c r="W64" s="37"/>
      <c r="X64" s="37"/>
      <c r="Y64" s="37"/>
      <c r="Z64" s="37"/>
      <c r="AA64" s="37"/>
      <c r="AB64" s="37"/>
      <c r="AC64" s="37"/>
      <c r="AD64" s="37"/>
      <c r="AE64" s="37"/>
    </row>
    <row r="65" spans="1:47" s="2" customFormat="1" ht="29.25" customHeight="1">
      <c r="A65" s="37"/>
      <c r="B65" s="38"/>
      <c r="C65" s="139" t="s">
        <v>175</v>
      </c>
      <c r="D65" s="140"/>
      <c r="E65" s="140"/>
      <c r="F65" s="140"/>
      <c r="G65" s="140"/>
      <c r="H65" s="140"/>
      <c r="I65" s="140"/>
      <c r="J65" s="141" t="s">
        <v>176</v>
      </c>
      <c r="K65" s="140"/>
      <c r="L65" s="116"/>
      <c r="S65" s="37"/>
      <c r="T65" s="37"/>
      <c r="U65" s="37"/>
      <c r="V65" s="37"/>
      <c r="W65" s="37"/>
      <c r="X65" s="37"/>
      <c r="Y65" s="37"/>
      <c r="Z65" s="37"/>
      <c r="AA65" s="37"/>
      <c r="AB65" s="37"/>
      <c r="AC65" s="37"/>
      <c r="AD65" s="37"/>
      <c r="AE65" s="37"/>
    </row>
    <row r="66" spans="1:47" s="2" customFormat="1" ht="10.35" customHeight="1">
      <c r="A66" s="37"/>
      <c r="B66" s="38"/>
      <c r="C66" s="39"/>
      <c r="D66" s="39"/>
      <c r="E66" s="39"/>
      <c r="F66" s="39"/>
      <c r="G66" s="39"/>
      <c r="H66" s="39"/>
      <c r="I66" s="39"/>
      <c r="J66" s="39"/>
      <c r="K66" s="39"/>
      <c r="L66" s="116"/>
      <c r="S66" s="37"/>
      <c r="T66" s="37"/>
      <c r="U66" s="37"/>
      <c r="V66" s="37"/>
      <c r="W66" s="37"/>
      <c r="X66" s="37"/>
      <c r="Y66" s="37"/>
      <c r="Z66" s="37"/>
      <c r="AA66" s="37"/>
      <c r="AB66" s="37"/>
      <c r="AC66" s="37"/>
      <c r="AD66" s="37"/>
      <c r="AE66" s="37"/>
    </row>
    <row r="67" spans="1:47" s="2" customFormat="1" ht="22.9" customHeight="1">
      <c r="A67" s="37"/>
      <c r="B67" s="38"/>
      <c r="C67" s="142" t="s">
        <v>75</v>
      </c>
      <c r="D67" s="39"/>
      <c r="E67" s="39"/>
      <c r="F67" s="39"/>
      <c r="G67" s="39"/>
      <c r="H67" s="39"/>
      <c r="I67" s="39"/>
      <c r="J67" s="80">
        <f>J95</f>
        <v>0</v>
      </c>
      <c r="K67" s="39"/>
      <c r="L67" s="116"/>
      <c r="S67" s="37"/>
      <c r="T67" s="37"/>
      <c r="U67" s="37"/>
      <c r="V67" s="37"/>
      <c r="W67" s="37"/>
      <c r="X67" s="37"/>
      <c r="Y67" s="37"/>
      <c r="Z67" s="37"/>
      <c r="AA67" s="37"/>
      <c r="AB67" s="37"/>
      <c r="AC67" s="37"/>
      <c r="AD67" s="37"/>
      <c r="AE67" s="37"/>
      <c r="AU67" s="20" t="s">
        <v>177</v>
      </c>
    </row>
    <row r="68" spans="1:47" s="9" customFormat="1" ht="24.95" customHeight="1">
      <c r="B68" s="143"/>
      <c r="C68" s="144"/>
      <c r="D68" s="145" t="s">
        <v>178</v>
      </c>
      <c r="E68" s="146"/>
      <c r="F68" s="146"/>
      <c r="G68" s="146"/>
      <c r="H68" s="146"/>
      <c r="I68" s="146"/>
      <c r="J68" s="147">
        <f>J96</f>
        <v>0</v>
      </c>
      <c r="K68" s="144"/>
      <c r="L68" s="148"/>
    </row>
    <row r="69" spans="1:47" s="10" customFormat="1" ht="19.899999999999999" customHeight="1">
      <c r="B69" s="149"/>
      <c r="C69" s="100"/>
      <c r="D69" s="150" t="s">
        <v>1825</v>
      </c>
      <c r="E69" s="151"/>
      <c r="F69" s="151"/>
      <c r="G69" s="151"/>
      <c r="H69" s="151"/>
      <c r="I69" s="151"/>
      <c r="J69" s="152">
        <f>J97</f>
        <v>0</v>
      </c>
      <c r="K69" s="100"/>
      <c r="L69" s="153"/>
    </row>
    <row r="70" spans="1:47" s="10" customFormat="1" ht="19.899999999999999" customHeight="1">
      <c r="B70" s="149"/>
      <c r="C70" s="100"/>
      <c r="D70" s="150" t="s">
        <v>1826</v>
      </c>
      <c r="E70" s="151"/>
      <c r="F70" s="151"/>
      <c r="G70" s="151"/>
      <c r="H70" s="151"/>
      <c r="I70" s="151"/>
      <c r="J70" s="152">
        <f>J153</f>
        <v>0</v>
      </c>
      <c r="K70" s="100"/>
      <c r="L70" s="153"/>
    </row>
    <row r="71" spans="1:47" s="10" customFormat="1" ht="19.899999999999999" customHeight="1">
      <c r="B71" s="149"/>
      <c r="C71" s="100"/>
      <c r="D71" s="150" t="s">
        <v>383</v>
      </c>
      <c r="E71" s="151"/>
      <c r="F71" s="151"/>
      <c r="G71" s="151"/>
      <c r="H71" s="151"/>
      <c r="I71" s="151"/>
      <c r="J71" s="152">
        <f>J159</f>
        <v>0</v>
      </c>
      <c r="K71" s="100"/>
      <c r="L71" s="153"/>
    </row>
    <row r="72" spans="1:47" s="2" customFormat="1" ht="21.75" customHeight="1">
      <c r="A72" s="37"/>
      <c r="B72" s="38"/>
      <c r="C72" s="39"/>
      <c r="D72" s="39"/>
      <c r="E72" s="39"/>
      <c r="F72" s="39"/>
      <c r="G72" s="39"/>
      <c r="H72" s="39"/>
      <c r="I72" s="39"/>
      <c r="J72" s="39"/>
      <c r="K72" s="39"/>
      <c r="L72" s="116"/>
      <c r="S72" s="37"/>
      <c r="T72" s="37"/>
      <c r="U72" s="37"/>
      <c r="V72" s="37"/>
      <c r="W72" s="37"/>
      <c r="X72" s="37"/>
      <c r="Y72" s="37"/>
      <c r="Z72" s="37"/>
      <c r="AA72" s="37"/>
      <c r="AB72" s="37"/>
      <c r="AC72" s="37"/>
      <c r="AD72" s="37"/>
      <c r="AE72" s="37"/>
    </row>
    <row r="73" spans="1:47" s="2" customFormat="1" ht="6.95" customHeight="1">
      <c r="A73" s="37"/>
      <c r="B73" s="50"/>
      <c r="C73" s="51"/>
      <c r="D73" s="51"/>
      <c r="E73" s="51"/>
      <c r="F73" s="51"/>
      <c r="G73" s="51"/>
      <c r="H73" s="51"/>
      <c r="I73" s="51"/>
      <c r="J73" s="51"/>
      <c r="K73" s="51"/>
      <c r="L73" s="116"/>
      <c r="S73" s="37"/>
      <c r="T73" s="37"/>
      <c r="U73" s="37"/>
      <c r="V73" s="37"/>
      <c r="W73" s="37"/>
      <c r="X73" s="37"/>
      <c r="Y73" s="37"/>
      <c r="Z73" s="37"/>
      <c r="AA73" s="37"/>
      <c r="AB73" s="37"/>
      <c r="AC73" s="37"/>
      <c r="AD73" s="37"/>
      <c r="AE73" s="37"/>
    </row>
    <row r="77" spans="1:47" s="2" customFormat="1" ht="6.95" customHeight="1">
      <c r="A77" s="37"/>
      <c r="B77" s="52"/>
      <c r="C77" s="53"/>
      <c r="D77" s="53"/>
      <c r="E77" s="53"/>
      <c r="F77" s="53"/>
      <c r="G77" s="53"/>
      <c r="H77" s="53"/>
      <c r="I77" s="53"/>
      <c r="J77" s="53"/>
      <c r="K77" s="53"/>
      <c r="L77" s="116"/>
      <c r="S77" s="37"/>
      <c r="T77" s="37"/>
      <c r="U77" s="37"/>
      <c r="V77" s="37"/>
      <c r="W77" s="37"/>
      <c r="X77" s="37"/>
      <c r="Y77" s="37"/>
      <c r="Z77" s="37"/>
      <c r="AA77" s="37"/>
      <c r="AB77" s="37"/>
      <c r="AC77" s="37"/>
      <c r="AD77" s="37"/>
      <c r="AE77" s="37"/>
    </row>
    <row r="78" spans="1:47" s="2" customFormat="1" ht="24.95" customHeight="1">
      <c r="A78" s="37"/>
      <c r="B78" s="38"/>
      <c r="C78" s="26" t="s">
        <v>182</v>
      </c>
      <c r="D78" s="39"/>
      <c r="E78" s="39"/>
      <c r="F78" s="39"/>
      <c r="G78" s="39"/>
      <c r="H78" s="39"/>
      <c r="I78" s="39"/>
      <c r="J78" s="39"/>
      <c r="K78" s="39"/>
      <c r="L78" s="116"/>
      <c r="S78" s="37"/>
      <c r="T78" s="37"/>
      <c r="U78" s="37"/>
      <c r="V78" s="37"/>
      <c r="W78" s="37"/>
      <c r="X78" s="37"/>
      <c r="Y78" s="37"/>
      <c r="Z78" s="37"/>
      <c r="AA78" s="37"/>
      <c r="AB78" s="37"/>
      <c r="AC78" s="37"/>
      <c r="AD78" s="37"/>
      <c r="AE78" s="37"/>
    </row>
    <row r="79" spans="1:47" s="2" customFormat="1" ht="6.95" customHeight="1">
      <c r="A79" s="37"/>
      <c r="B79" s="38"/>
      <c r="C79" s="39"/>
      <c r="D79" s="39"/>
      <c r="E79" s="39"/>
      <c r="F79" s="39"/>
      <c r="G79" s="39"/>
      <c r="H79" s="39"/>
      <c r="I79" s="39"/>
      <c r="J79" s="39"/>
      <c r="K79" s="39"/>
      <c r="L79" s="116"/>
      <c r="S79" s="37"/>
      <c r="T79" s="37"/>
      <c r="U79" s="37"/>
      <c r="V79" s="37"/>
      <c r="W79" s="37"/>
      <c r="X79" s="37"/>
      <c r="Y79" s="37"/>
      <c r="Z79" s="37"/>
      <c r="AA79" s="37"/>
      <c r="AB79" s="37"/>
      <c r="AC79" s="37"/>
      <c r="AD79" s="37"/>
      <c r="AE79" s="37"/>
    </row>
    <row r="80" spans="1:47" s="2" customFormat="1" ht="12" customHeight="1">
      <c r="A80" s="37"/>
      <c r="B80" s="38"/>
      <c r="C80" s="32" t="s">
        <v>16</v>
      </c>
      <c r="D80" s="39"/>
      <c r="E80" s="39"/>
      <c r="F80" s="39"/>
      <c r="G80" s="39"/>
      <c r="H80" s="39"/>
      <c r="I80" s="39"/>
      <c r="J80" s="39"/>
      <c r="K80" s="39"/>
      <c r="L80" s="116"/>
      <c r="S80" s="37"/>
      <c r="T80" s="37"/>
      <c r="U80" s="37"/>
      <c r="V80" s="37"/>
      <c r="W80" s="37"/>
      <c r="X80" s="37"/>
      <c r="Y80" s="37"/>
      <c r="Z80" s="37"/>
      <c r="AA80" s="37"/>
      <c r="AB80" s="37"/>
      <c r="AC80" s="37"/>
      <c r="AD80" s="37"/>
      <c r="AE80" s="37"/>
    </row>
    <row r="81" spans="1:63" s="2" customFormat="1" ht="16.5" customHeight="1">
      <c r="A81" s="37"/>
      <c r="B81" s="38"/>
      <c r="C81" s="39"/>
      <c r="D81" s="39"/>
      <c r="E81" s="402" t="str">
        <f>E7</f>
        <v>VÝMĚNA OBRUBNÍKŮ V ULICI STRÁNSKÉHO A SOVÍ - TÁBOR</v>
      </c>
      <c r="F81" s="403"/>
      <c r="G81" s="403"/>
      <c r="H81" s="403"/>
      <c r="I81" s="39"/>
      <c r="J81" s="39"/>
      <c r="K81" s="39"/>
      <c r="L81" s="116"/>
      <c r="S81" s="37"/>
      <c r="T81" s="37"/>
      <c r="U81" s="37"/>
      <c r="V81" s="37"/>
      <c r="W81" s="37"/>
      <c r="X81" s="37"/>
      <c r="Y81" s="37"/>
      <c r="Z81" s="37"/>
      <c r="AA81" s="37"/>
      <c r="AB81" s="37"/>
      <c r="AC81" s="37"/>
      <c r="AD81" s="37"/>
      <c r="AE81" s="37"/>
    </row>
    <row r="82" spans="1:63" s="1" customFormat="1" ht="12" customHeight="1">
      <c r="B82" s="24"/>
      <c r="C82" s="32" t="s">
        <v>170</v>
      </c>
      <c r="D82" s="25"/>
      <c r="E82" s="25"/>
      <c r="F82" s="25"/>
      <c r="G82" s="25"/>
      <c r="H82" s="25"/>
      <c r="I82" s="25"/>
      <c r="J82" s="25"/>
      <c r="K82" s="25"/>
      <c r="L82" s="23"/>
    </row>
    <row r="83" spans="1:63" s="1" customFormat="1" ht="16.5" customHeight="1">
      <c r="B83" s="24"/>
      <c r="C83" s="25"/>
      <c r="D83" s="25"/>
      <c r="E83" s="402" t="s">
        <v>1320</v>
      </c>
      <c r="F83" s="379"/>
      <c r="G83" s="379"/>
      <c r="H83" s="379"/>
      <c r="I83" s="25"/>
      <c r="J83" s="25"/>
      <c r="K83" s="25"/>
      <c r="L83" s="23"/>
    </row>
    <row r="84" spans="1:63" s="1" customFormat="1" ht="12" customHeight="1">
      <c r="B84" s="24"/>
      <c r="C84" s="32" t="s">
        <v>172</v>
      </c>
      <c r="D84" s="25"/>
      <c r="E84" s="25"/>
      <c r="F84" s="25"/>
      <c r="G84" s="25"/>
      <c r="H84" s="25"/>
      <c r="I84" s="25"/>
      <c r="J84" s="25"/>
      <c r="K84" s="25"/>
      <c r="L84" s="23"/>
    </row>
    <row r="85" spans="1:63" s="2" customFormat="1" ht="23.25" customHeight="1">
      <c r="A85" s="37"/>
      <c r="B85" s="38"/>
      <c r="C85" s="39"/>
      <c r="D85" s="39"/>
      <c r="E85" s="406" t="s">
        <v>1822</v>
      </c>
      <c r="F85" s="404"/>
      <c r="G85" s="404"/>
      <c r="H85" s="404"/>
      <c r="I85" s="39"/>
      <c r="J85" s="39"/>
      <c r="K85" s="39"/>
      <c r="L85" s="116"/>
      <c r="S85" s="37"/>
      <c r="T85" s="37"/>
      <c r="U85" s="37"/>
      <c r="V85" s="37"/>
      <c r="W85" s="37"/>
      <c r="X85" s="37"/>
      <c r="Y85" s="37"/>
      <c r="Z85" s="37"/>
      <c r="AA85" s="37"/>
      <c r="AB85" s="37"/>
      <c r="AC85" s="37"/>
      <c r="AD85" s="37"/>
      <c r="AE85" s="37"/>
    </row>
    <row r="86" spans="1:63" s="2" customFormat="1" ht="12" customHeight="1">
      <c r="A86" s="37"/>
      <c r="B86" s="38"/>
      <c r="C86" s="32" t="s">
        <v>1823</v>
      </c>
      <c r="D86" s="39"/>
      <c r="E86" s="39"/>
      <c r="F86" s="39"/>
      <c r="G86" s="39"/>
      <c r="H86" s="39"/>
      <c r="I86" s="39"/>
      <c r="J86" s="39"/>
      <c r="K86" s="39"/>
      <c r="L86" s="116"/>
      <c r="S86" s="37"/>
      <c r="T86" s="37"/>
      <c r="U86" s="37"/>
      <c r="V86" s="37"/>
      <c r="W86" s="37"/>
      <c r="X86" s="37"/>
      <c r="Y86" s="37"/>
      <c r="Z86" s="37"/>
      <c r="AA86" s="37"/>
      <c r="AB86" s="37"/>
      <c r="AC86" s="37"/>
      <c r="AD86" s="37"/>
      <c r="AE86" s="37"/>
    </row>
    <row r="87" spans="1:63" s="2" customFormat="1" ht="16.5" customHeight="1">
      <c r="A87" s="37"/>
      <c r="B87" s="38"/>
      <c r="C87" s="39"/>
      <c r="D87" s="39"/>
      <c r="E87" s="358" t="str">
        <f>E13</f>
        <v>5075 - Následná péče - 5. rok po výsadbě</v>
      </c>
      <c r="F87" s="404"/>
      <c r="G87" s="404"/>
      <c r="H87" s="404"/>
      <c r="I87" s="39"/>
      <c r="J87" s="39"/>
      <c r="K87" s="39"/>
      <c r="L87" s="116"/>
      <c r="S87" s="37"/>
      <c r="T87" s="37"/>
      <c r="U87" s="37"/>
      <c r="V87" s="37"/>
      <c r="W87" s="37"/>
      <c r="X87" s="37"/>
      <c r="Y87" s="37"/>
      <c r="Z87" s="37"/>
      <c r="AA87" s="37"/>
      <c r="AB87" s="37"/>
      <c r="AC87" s="37"/>
      <c r="AD87" s="37"/>
      <c r="AE87" s="37"/>
    </row>
    <row r="88" spans="1:63" s="2" customFormat="1" ht="6.95" customHeight="1">
      <c r="A88" s="37"/>
      <c r="B88" s="38"/>
      <c r="C88" s="39"/>
      <c r="D88" s="39"/>
      <c r="E88" s="39"/>
      <c r="F88" s="39"/>
      <c r="G88" s="39"/>
      <c r="H88" s="39"/>
      <c r="I88" s="39"/>
      <c r="J88" s="39"/>
      <c r="K88" s="39"/>
      <c r="L88" s="116"/>
      <c r="S88" s="37"/>
      <c r="T88" s="37"/>
      <c r="U88" s="37"/>
      <c r="V88" s="37"/>
      <c r="W88" s="37"/>
      <c r="X88" s="37"/>
      <c r="Y88" s="37"/>
      <c r="Z88" s="37"/>
      <c r="AA88" s="37"/>
      <c r="AB88" s="37"/>
      <c r="AC88" s="37"/>
      <c r="AD88" s="37"/>
      <c r="AE88" s="37"/>
    </row>
    <row r="89" spans="1:63" s="2" customFormat="1" ht="12" customHeight="1">
      <c r="A89" s="37"/>
      <c r="B89" s="38"/>
      <c r="C89" s="32" t="s">
        <v>21</v>
      </c>
      <c r="D89" s="39"/>
      <c r="E89" s="39"/>
      <c r="F89" s="30" t="str">
        <f>F16</f>
        <v>ul. Stránského a Soví, Tábor</v>
      </c>
      <c r="G89" s="39"/>
      <c r="H89" s="39"/>
      <c r="I89" s="32" t="s">
        <v>23</v>
      </c>
      <c r="J89" s="62" t="str">
        <f>IF(J16="","",J16)</f>
        <v>8. 1. 2026</v>
      </c>
      <c r="K89" s="39"/>
      <c r="L89" s="116"/>
      <c r="S89" s="37"/>
      <c r="T89" s="37"/>
      <c r="U89" s="37"/>
      <c r="V89" s="37"/>
      <c r="W89" s="37"/>
      <c r="X89" s="37"/>
      <c r="Y89" s="37"/>
      <c r="Z89" s="37"/>
      <c r="AA89" s="37"/>
      <c r="AB89" s="37"/>
      <c r="AC89" s="37"/>
      <c r="AD89" s="37"/>
      <c r="AE89" s="37"/>
    </row>
    <row r="90" spans="1:63" s="2" customFormat="1" ht="6.95" customHeight="1">
      <c r="A90" s="37"/>
      <c r="B90" s="38"/>
      <c r="C90" s="39"/>
      <c r="D90" s="39"/>
      <c r="E90" s="39"/>
      <c r="F90" s="39"/>
      <c r="G90" s="39"/>
      <c r="H90" s="39"/>
      <c r="I90" s="39"/>
      <c r="J90" s="39"/>
      <c r="K90" s="39"/>
      <c r="L90" s="116"/>
      <c r="S90" s="37"/>
      <c r="T90" s="37"/>
      <c r="U90" s="37"/>
      <c r="V90" s="37"/>
      <c r="W90" s="37"/>
      <c r="X90" s="37"/>
      <c r="Y90" s="37"/>
      <c r="Z90" s="37"/>
      <c r="AA90" s="37"/>
      <c r="AB90" s="37"/>
      <c r="AC90" s="37"/>
      <c r="AD90" s="37"/>
      <c r="AE90" s="37"/>
    </row>
    <row r="91" spans="1:63" s="2" customFormat="1" ht="15.2" customHeight="1">
      <c r="A91" s="37"/>
      <c r="B91" s="38"/>
      <c r="C91" s="32" t="s">
        <v>25</v>
      </c>
      <c r="D91" s="39"/>
      <c r="E91" s="39"/>
      <c r="F91" s="30" t="str">
        <f>E19</f>
        <v>MĚSTO TÁBOR</v>
      </c>
      <c r="G91" s="39"/>
      <c r="H91" s="39"/>
      <c r="I91" s="32" t="s">
        <v>33</v>
      </c>
      <c r="J91" s="35" t="str">
        <f>E25</f>
        <v>Graphic PRO s.r.o.</v>
      </c>
      <c r="K91" s="39"/>
      <c r="L91" s="116"/>
      <c r="S91" s="37"/>
      <c r="T91" s="37"/>
      <c r="U91" s="37"/>
      <c r="V91" s="37"/>
      <c r="W91" s="37"/>
      <c r="X91" s="37"/>
      <c r="Y91" s="37"/>
      <c r="Z91" s="37"/>
      <c r="AA91" s="37"/>
      <c r="AB91" s="37"/>
      <c r="AC91" s="37"/>
      <c r="AD91" s="37"/>
      <c r="AE91" s="37"/>
    </row>
    <row r="92" spans="1:63" s="2" customFormat="1" ht="15.2" customHeight="1">
      <c r="A92" s="37"/>
      <c r="B92" s="38"/>
      <c r="C92" s="32" t="s">
        <v>31</v>
      </c>
      <c r="D92" s="39"/>
      <c r="E92" s="39"/>
      <c r="F92" s="30" t="str">
        <f>IF(E22="","",E22)</f>
        <v>Vyplň údaj</v>
      </c>
      <c r="G92" s="39"/>
      <c r="H92" s="39"/>
      <c r="I92" s="32" t="s">
        <v>38</v>
      </c>
      <c r="J92" s="35" t="str">
        <f>E28</f>
        <v>Ing. Pavel Vochozka</v>
      </c>
      <c r="K92" s="39"/>
      <c r="L92" s="116"/>
      <c r="S92" s="37"/>
      <c r="T92" s="37"/>
      <c r="U92" s="37"/>
      <c r="V92" s="37"/>
      <c r="W92" s="37"/>
      <c r="X92" s="37"/>
      <c r="Y92" s="37"/>
      <c r="Z92" s="37"/>
      <c r="AA92" s="37"/>
      <c r="AB92" s="37"/>
      <c r="AC92" s="37"/>
      <c r="AD92" s="37"/>
      <c r="AE92" s="37"/>
    </row>
    <row r="93" spans="1:63" s="2" customFormat="1" ht="10.35" customHeight="1">
      <c r="A93" s="37"/>
      <c r="B93" s="38"/>
      <c r="C93" s="39"/>
      <c r="D93" s="39"/>
      <c r="E93" s="39"/>
      <c r="F93" s="39"/>
      <c r="G93" s="39"/>
      <c r="H93" s="39"/>
      <c r="I93" s="39"/>
      <c r="J93" s="39"/>
      <c r="K93" s="39"/>
      <c r="L93" s="116"/>
      <c r="S93" s="37"/>
      <c r="T93" s="37"/>
      <c r="U93" s="37"/>
      <c r="V93" s="37"/>
      <c r="W93" s="37"/>
      <c r="X93" s="37"/>
      <c r="Y93" s="37"/>
      <c r="Z93" s="37"/>
      <c r="AA93" s="37"/>
      <c r="AB93" s="37"/>
      <c r="AC93" s="37"/>
      <c r="AD93" s="37"/>
      <c r="AE93" s="37"/>
    </row>
    <row r="94" spans="1:63" s="11" customFormat="1" ht="29.25" customHeight="1">
      <c r="A94" s="154"/>
      <c r="B94" s="155"/>
      <c r="C94" s="156" t="s">
        <v>183</v>
      </c>
      <c r="D94" s="157" t="s">
        <v>62</v>
      </c>
      <c r="E94" s="157" t="s">
        <v>58</v>
      </c>
      <c r="F94" s="157" t="s">
        <v>59</v>
      </c>
      <c r="G94" s="157" t="s">
        <v>184</v>
      </c>
      <c r="H94" s="157" t="s">
        <v>185</v>
      </c>
      <c r="I94" s="157" t="s">
        <v>186</v>
      </c>
      <c r="J94" s="157" t="s">
        <v>176</v>
      </c>
      <c r="K94" s="158" t="s">
        <v>187</v>
      </c>
      <c r="L94" s="159"/>
      <c r="M94" s="71" t="s">
        <v>19</v>
      </c>
      <c r="N94" s="72" t="s">
        <v>47</v>
      </c>
      <c r="O94" s="72" t="s">
        <v>188</v>
      </c>
      <c r="P94" s="72" t="s">
        <v>189</v>
      </c>
      <c r="Q94" s="72" t="s">
        <v>190</v>
      </c>
      <c r="R94" s="72" t="s">
        <v>191</v>
      </c>
      <c r="S94" s="72" t="s">
        <v>192</v>
      </c>
      <c r="T94" s="73" t="s">
        <v>193</v>
      </c>
      <c r="U94" s="154"/>
      <c r="V94" s="154"/>
      <c r="W94" s="154"/>
      <c r="X94" s="154"/>
      <c r="Y94" s="154"/>
      <c r="Z94" s="154"/>
      <c r="AA94" s="154"/>
      <c r="AB94" s="154"/>
      <c r="AC94" s="154"/>
      <c r="AD94" s="154"/>
      <c r="AE94" s="154"/>
    </row>
    <row r="95" spans="1:63" s="2" customFormat="1" ht="22.9" customHeight="1">
      <c r="A95" s="37"/>
      <c r="B95" s="38"/>
      <c r="C95" s="78" t="s">
        <v>194</v>
      </c>
      <c r="D95" s="39"/>
      <c r="E95" s="39"/>
      <c r="F95" s="39"/>
      <c r="G95" s="39"/>
      <c r="H95" s="39"/>
      <c r="I95" s="39"/>
      <c r="J95" s="160">
        <f>BK95</f>
        <v>0</v>
      </c>
      <c r="K95" s="39"/>
      <c r="L95" s="42"/>
      <c r="M95" s="74"/>
      <c r="N95" s="161"/>
      <c r="O95" s="75"/>
      <c r="P95" s="162">
        <f>P96</f>
        <v>0</v>
      </c>
      <c r="Q95" s="75"/>
      <c r="R95" s="162">
        <f>R96</f>
        <v>8.0000000000000004E-4</v>
      </c>
      <c r="S95" s="75"/>
      <c r="T95" s="163">
        <f>T96</f>
        <v>0</v>
      </c>
      <c r="U95" s="37"/>
      <c r="V95" s="37"/>
      <c r="W95" s="37"/>
      <c r="X95" s="37"/>
      <c r="Y95" s="37"/>
      <c r="Z95" s="37"/>
      <c r="AA95" s="37"/>
      <c r="AB95" s="37"/>
      <c r="AC95" s="37"/>
      <c r="AD95" s="37"/>
      <c r="AE95" s="37"/>
      <c r="AT95" s="20" t="s">
        <v>76</v>
      </c>
      <c r="AU95" s="20" t="s">
        <v>177</v>
      </c>
      <c r="BK95" s="164">
        <f>BK96</f>
        <v>0</v>
      </c>
    </row>
    <row r="96" spans="1:63" s="12" customFormat="1" ht="25.9" customHeight="1">
      <c r="B96" s="165"/>
      <c r="C96" s="166"/>
      <c r="D96" s="167" t="s">
        <v>76</v>
      </c>
      <c r="E96" s="168" t="s">
        <v>195</v>
      </c>
      <c r="F96" s="168" t="s">
        <v>196</v>
      </c>
      <c r="G96" s="166"/>
      <c r="H96" s="166"/>
      <c r="I96" s="169"/>
      <c r="J96" s="170">
        <f>BK96</f>
        <v>0</v>
      </c>
      <c r="K96" s="166"/>
      <c r="L96" s="171"/>
      <c r="M96" s="172"/>
      <c r="N96" s="173"/>
      <c r="O96" s="173"/>
      <c r="P96" s="174">
        <f>P97+P153+P159</f>
        <v>0</v>
      </c>
      <c r="Q96" s="173"/>
      <c r="R96" s="174">
        <f>R97+R153+R159</f>
        <v>8.0000000000000004E-4</v>
      </c>
      <c r="S96" s="173"/>
      <c r="T96" s="175">
        <f>T97+T153+T159</f>
        <v>0</v>
      </c>
      <c r="AR96" s="176" t="s">
        <v>84</v>
      </c>
      <c r="AT96" s="177" t="s">
        <v>76</v>
      </c>
      <c r="AU96" s="177" t="s">
        <v>77</v>
      </c>
      <c r="AY96" s="176" t="s">
        <v>197</v>
      </c>
      <c r="BK96" s="178">
        <f>BK97+BK153+BK159</f>
        <v>0</v>
      </c>
    </row>
    <row r="97" spans="1:65" s="12" customFormat="1" ht="22.9" customHeight="1">
      <c r="B97" s="165"/>
      <c r="C97" s="166"/>
      <c r="D97" s="167" t="s">
        <v>76</v>
      </c>
      <c r="E97" s="179" t="s">
        <v>1836</v>
      </c>
      <c r="F97" s="179" t="s">
        <v>1837</v>
      </c>
      <c r="G97" s="166"/>
      <c r="H97" s="166"/>
      <c r="I97" s="169"/>
      <c r="J97" s="180">
        <f>BK97</f>
        <v>0</v>
      </c>
      <c r="K97" s="166"/>
      <c r="L97" s="171"/>
      <c r="M97" s="172"/>
      <c r="N97" s="173"/>
      <c r="O97" s="173"/>
      <c r="P97" s="174">
        <f>SUM(P98:P152)</f>
        <v>0</v>
      </c>
      <c r="Q97" s="173"/>
      <c r="R97" s="174">
        <f>SUM(R98:R152)</f>
        <v>8.0000000000000004E-4</v>
      </c>
      <c r="S97" s="173"/>
      <c r="T97" s="175">
        <f>SUM(T98:T152)</f>
        <v>0</v>
      </c>
      <c r="AR97" s="176" t="s">
        <v>84</v>
      </c>
      <c r="AT97" s="177" t="s">
        <v>76</v>
      </c>
      <c r="AU97" s="177" t="s">
        <v>84</v>
      </c>
      <c r="AY97" s="176" t="s">
        <v>197</v>
      </c>
      <c r="BK97" s="178">
        <f>SUM(BK98:BK152)</f>
        <v>0</v>
      </c>
    </row>
    <row r="98" spans="1:65" s="2" customFormat="1" ht="16.5" customHeight="1">
      <c r="A98" s="37"/>
      <c r="B98" s="38"/>
      <c r="C98" s="181" t="s">
        <v>84</v>
      </c>
      <c r="D98" s="181" t="s">
        <v>199</v>
      </c>
      <c r="E98" s="182" t="s">
        <v>2010</v>
      </c>
      <c r="F98" s="183" t="s">
        <v>2011</v>
      </c>
      <c r="G98" s="184" t="s">
        <v>884</v>
      </c>
      <c r="H98" s="185">
        <v>4</v>
      </c>
      <c r="I98" s="186"/>
      <c r="J98" s="187">
        <f>ROUND(I98*H98,2)</f>
        <v>0</v>
      </c>
      <c r="K98" s="183" t="s">
        <v>469</v>
      </c>
      <c r="L98" s="42"/>
      <c r="M98" s="188" t="s">
        <v>19</v>
      </c>
      <c r="N98" s="189" t="s">
        <v>48</v>
      </c>
      <c r="O98" s="67"/>
      <c r="P98" s="190">
        <f>O98*H98</f>
        <v>0</v>
      </c>
      <c r="Q98" s="190">
        <v>0</v>
      </c>
      <c r="R98" s="190">
        <f>Q98*H98</f>
        <v>0</v>
      </c>
      <c r="S98" s="190">
        <v>0</v>
      </c>
      <c r="T98" s="191">
        <f>S98*H98</f>
        <v>0</v>
      </c>
      <c r="U98" s="37"/>
      <c r="V98" s="37"/>
      <c r="W98" s="37"/>
      <c r="X98" s="37"/>
      <c r="Y98" s="37"/>
      <c r="Z98" s="37"/>
      <c r="AA98" s="37"/>
      <c r="AB98" s="37"/>
      <c r="AC98" s="37"/>
      <c r="AD98" s="37"/>
      <c r="AE98" s="37"/>
      <c r="AR98" s="192" t="s">
        <v>204</v>
      </c>
      <c r="AT98" s="192" t="s">
        <v>199</v>
      </c>
      <c r="AU98" s="192" t="s">
        <v>86</v>
      </c>
      <c r="AY98" s="20" t="s">
        <v>197</v>
      </c>
      <c r="BE98" s="193">
        <f>IF(N98="základní",J98,0)</f>
        <v>0</v>
      </c>
      <c r="BF98" s="193">
        <f>IF(N98="snížená",J98,0)</f>
        <v>0</v>
      </c>
      <c r="BG98" s="193">
        <f>IF(N98="zákl. přenesená",J98,0)</f>
        <v>0</v>
      </c>
      <c r="BH98" s="193">
        <f>IF(N98="sníž. přenesená",J98,0)</f>
        <v>0</v>
      </c>
      <c r="BI98" s="193">
        <f>IF(N98="nulová",J98,0)</f>
        <v>0</v>
      </c>
      <c r="BJ98" s="20" t="s">
        <v>84</v>
      </c>
      <c r="BK98" s="193">
        <f>ROUND(I98*H98,2)</f>
        <v>0</v>
      </c>
      <c r="BL98" s="20" t="s">
        <v>204</v>
      </c>
      <c r="BM98" s="192" t="s">
        <v>2012</v>
      </c>
    </row>
    <row r="99" spans="1:65" s="2" customFormat="1" ht="11.25">
      <c r="A99" s="37"/>
      <c r="B99" s="38"/>
      <c r="C99" s="39"/>
      <c r="D99" s="194" t="s">
        <v>206</v>
      </c>
      <c r="E99" s="39"/>
      <c r="F99" s="195" t="s">
        <v>2011</v>
      </c>
      <c r="G99" s="39"/>
      <c r="H99" s="39"/>
      <c r="I99" s="196"/>
      <c r="J99" s="39"/>
      <c r="K99" s="39"/>
      <c r="L99" s="42"/>
      <c r="M99" s="197"/>
      <c r="N99" s="198"/>
      <c r="O99" s="67"/>
      <c r="P99" s="67"/>
      <c r="Q99" s="67"/>
      <c r="R99" s="67"/>
      <c r="S99" s="67"/>
      <c r="T99" s="68"/>
      <c r="U99" s="37"/>
      <c r="V99" s="37"/>
      <c r="W99" s="37"/>
      <c r="X99" s="37"/>
      <c r="Y99" s="37"/>
      <c r="Z99" s="37"/>
      <c r="AA99" s="37"/>
      <c r="AB99" s="37"/>
      <c r="AC99" s="37"/>
      <c r="AD99" s="37"/>
      <c r="AE99" s="37"/>
      <c r="AT99" s="20" t="s">
        <v>206</v>
      </c>
      <c r="AU99" s="20" t="s">
        <v>86</v>
      </c>
    </row>
    <row r="100" spans="1:65" s="13" customFormat="1" ht="11.25">
      <c r="B100" s="201"/>
      <c r="C100" s="202"/>
      <c r="D100" s="194" t="s">
        <v>210</v>
      </c>
      <c r="E100" s="203" t="s">
        <v>19</v>
      </c>
      <c r="F100" s="204" t="s">
        <v>2013</v>
      </c>
      <c r="G100" s="202"/>
      <c r="H100" s="203" t="s">
        <v>19</v>
      </c>
      <c r="I100" s="205"/>
      <c r="J100" s="202"/>
      <c r="K100" s="202"/>
      <c r="L100" s="206"/>
      <c r="M100" s="207"/>
      <c r="N100" s="208"/>
      <c r="O100" s="208"/>
      <c r="P100" s="208"/>
      <c r="Q100" s="208"/>
      <c r="R100" s="208"/>
      <c r="S100" s="208"/>
      <c r="T100" s="209"/>
      <c r="AT100" s="210" t="s">
        <v>210</v>
      </c>
      <c r="AU100" s="210" t="s">
        <v>86</v>
      </c>
      <c r="AV100" s="13" t="s">
        <v>84</v>
      </c>
      <c r="AW100" s="13" t="s">
        <v>37</v>
      </c>
      <c r="AX100" s="13" t="s">
        <v>77</v>
      </c>
      <c r="AY100" s="210" t="s">
        <v>197</v>
      </c>
    </row>
    <row r="101" spans="1:65" s="13" customFormat="1" ht="11.25">
      <c r="B101" s="201"/>
      <c r="C101" s="202"/>
      <c r="D101" s="194" t="s">
        <v>210</v>
      </c>
      <c r="E101" s="203" t="s">
        <v>19</v>
      </c>
      <c r="F101" s="204" t="s">
        <v>1770</v>
      </c>
      <c r="G101" s="202"/>
      <c r="H101" s="203" t="s">
        <v>19</v>
      </c>
      <c r="I101" s="205"/>
      <c r="J101" s="202"/>
      <c r="K101" s="202"/>
      <c r="L101" s="206"/>
      <c r="M101" s="207"/>
      <c r="N101" s="208"/>
      <c r="O101" s="208"/>
      <c r="P101" s="208"/>
      <c r="Q101" s="208"/>
      <c r="R101" s="208"/>
      <c r="S101" s="208"/>
      <c r="T101" s="209"/>
      <c r="AT101" s="210" t="s">
        <v>210</v>
      </c>
      <c r="AU101" s="210" t="s">
        <v>86</v>
      </c>
      <c r="AV101" s="13" t="s">
        <v>84</v>
      </c>
      <c r="AW101" s="13" t="s">
        <v>37</v>
      </c>
      <c r="AX101" s="13" t="s">
        <v>77</v>
      </c>
      <c r="AY101" s="210" t="s">
        <v>197</v>
      </c>
    </row>
    <row r="102" spans="1:65" s="14" customFormat="1" ht="11.25">
      <c r="B102" s="211"/>
      <c r="C102" s="212"/>
      <c r="D102" s="194" t="s">
        <v>210</v>
      </c>
      <c r="E102" s="213" t="s">
        <v>19</v>
      </c>
      <c r="F102" s="214" t="s">
        <v>1850</v>
      </c>
      <c r="G102" s="212"/>
      <c r="H102" s="215">
        <v>4</v>
      </c>
      <c r="I102" s="216"/>
      <c r="J102" s="212"/>
      <c r="K102" s="212"/>
      <c r="L102" s="217"/>
      <c r="M102" s="218"/>
      <c r="N102" s="219"/>
      <c r="O102" s="219"/>
      <c r="P102" s="219"/>
      <c r="Q102" s="219"/>
      <c r="R102" s="219"/>
      <c r="S102" s="219"/>
      <c r="T102" s="220"/>
      <c r="AT102" s="221" t="s">
        <v>210</v>
      </c>
      <c r="AU102" s="221" t="s">
        <v>86</v>
      </c>
      <c r="AV102" s="14" t="s">
        <v>86</v>
      </c>
      <c r="AW102" s="14" t="s">
        <v>37</v>
      </c>
      <c r="AX102" s="14" t="s">
        <v>84</v>
      </c>
      <c r="AY102" s="221" t="s">
        <v>197</v>
      </c>
    </row>
    <row r="103" spans="1:65" s="2" customFormat="1" ht="24.2" customHeight="1">
      <c r="A103" s="37"/>
      <c r="B103" s="38"/>
      <c r="C103" s="181" t="s">
        <v>86</v>
      </c>
      <c r="D103" s="181" t="s">
        <v>199</v>
      </c>
      <c r="E103" s="182" t="s">
        <v>1846</v>
      </c>
      <c r="F103" s="183" t="s">
        <v>1847</v>
      </c>
      <c r="G103" s="184" t="s">
        <v>884</v>
      </c>
      <c r="H103" s="185">
        <v>4</v>
      </c>
      <c r="I103" s="186"/>
      <c r="J103" s="187">
        <f>ROUND(I103*H103,2)</f>
        <v>0</v>
      </c>
      <c r="K103" s="183" t="s">
        <v>469</v>
      </c>
      <c r="L103" s="42"/>
      <c r="M103" s="188" t="s">
        <v>19</v>
      </c>
      <c r="N103" s="189" t="s">
        <v>48</v>
      </c>
      <c r="O103" s="67"/>
      <c r="P103" s="190">
        <f>O103*H103</f>
        <v>0</v>
      </c>
      <c r="Q103" s="190">
        <v>0</v>
      </c>
      <c r="R103" s="190">
        <f>Q103*H103</f>
        <v>0</v>
      </c>
      <c r="S103" s="190">
        <v>0</v>
      </c>
      <c r="T103" s="191">
        <f>S103*H103</f>
        <v>0</v>
      </c>
      <c r="U103" s="37"/>
      <c r="V103" s="37"/>
      <c r="W103" s="37"/>
      <c r="X103" s="37"/>
      <c r="Y103" s="37"/>
      <c r="Z103" s="37"/>
      <c r="AA103" s="37"/>
      <c r="AB103" s="37"/>
      <c r="AC103" s="37"/>
      <c r="AD103" s="37"/>
      <c r="AE103" s="37"/>
      <c r="AR103" s="192" t="s">
        <v>204</v>
      </c>
      <c r="AT103" s="192" t="s">
        <v>199</v>
      </c>
      <c r="AU103" s="192" t="s">
        <v>86</v>
      </c>
      <c r="AY103" s="20" t="s">
        <v>197</v>
      </c>
      <c r="BE103" s="193">
        <f>IF(N103="základní",J103,0)</f>
        <v>0</v>
      </c>
      <c r="BF103" s="193">
        <f>IF(N103="snížená",J103,0)</f>
        <v>0</v>
      </c>
      <c r="BG103" s="193">
        <f>IF(N103="zákl. přenesená",J103,0)</f>
        <v>0</v>
      </c>
      <c r="BH103" s="193">
        <f>IF(N103="sníž. přenesená",J103,0)</f>
        <v>0</v>
      </c>
      <c r="BI103" s="193">
        <f>IF(N103="nulová",J103,0)</f>
        <v>0</v>
      </c>
      <c r="BJ103" s="20" t="s">
        <v>84</v>
      </c>
      <c r="BK103" s="193">
        <f>ROUND(I103*H103,2)</f>
        <v>0</v>
      </c>
      <c r="BL103" s="20" t="s">
        <v>204</v>
      </c>
      <c r="BM103" s="192" t="s">
        <v>1848</v>
      </c>
    </row>
    <row r="104" spans="1:65" s="2" customFormat="1" ht="19.5">
      <c r="A104" s="37"/>
      <c r="B104" s="38"/>
      <c r="C104" s="39"/>
      <c r="D104" s="194" t="s">
        <v>206</v>
      </c>
      <c r="E104" s="39"/>
      <c r="F104" s="195" t="s">
        <v>1753</v>
      </c>
      <c r="G104" s="39"/>
      <c r="H104" s="39"/>
      <c r="I104" s="196"/>
      <c r="J104" s="39"/>
      <c r="K104" s="39"/>
      <c r="L104" s="42"/>
      <c r="M104" s="197"/>
      <c r="N104" s="198"/>
      <c r="O104" s="67"/>
      <c r="P104" s="67"/>
      <c r="Q104" s="67"/>
      <c r="R104" s="67"/>
      <c r="S104" s="67"/>
      <c r="T104" s="68"/>
      <c r="U104" s="37"/>
      <c r="V104" s="37"/>
      <c r="W104" s="37"/>
      <c r="X104" s="37"/>
      <c r="Y104" s="37"/>
      <c r="Z104" s="37"/>
      <c r="AA104" s="37"/>
      <c r="AB104" s="37"/>
      <c r="AC104" s="37"/>
      <c r="AD104" s="37"/>
      <c r="AE104" s="37"/>
      <c r="AT104" s="20" t="s">
        <v>206</v>
      </c>
      <c r="AU104" s="20" t="s">
        <v>86</v>
      </c>
    </row>
    <row r="105" spans="1:65" s="13" customFormat="1" ht="11.25">
      <c r="B105" s="201"/>
      <c r="C105" s="202"/>
      <c r="D105" s="194" t="s">
        <v>210</v>
      </c>
      <c r="E105" s="203" t="s">
        <v>19</v>
      </c>
      <c r="F105" s="204" t="s">
        <v>1849</v>
      </c>
      <c r="G105" s="202"/>
      <c r="H105" s="203" t="s">
        <v>19</v>
      </c>
      <c r="I105" s="205"/>
      <c r="J105" s="202"/>
      <c r="K105" s="202"/>
      <c r="L105" s="206"/>
      <c r="M105" s="207"/>
      <c r="N105" s="208"/>
      <c r="O105" s="208"/>
      <c r="P105" s="208"/>
      <c r="Q105" s="208"/>
      <c r="R105" s="208"/>
      <c r="S105" s="208"/>
      <c r="T105" s="209"/>
      <c r="AT105" s="210" t="s">
        <v>210</v>
      </c>
      <c r="AU105" s="210" t="s">
        <v>86</v>
      </c>
      <c r="AV105" s="13" t="s">
        <v>84</v>
      </c>
      <c r="AW105" s="13" t="s">
        <v>37</v>
      </c>
      <c r="AX105" s="13" t="s">
        <v>77</v>
      </c>
      <c r="AY105" s="210" t="s">
        <v>197</v>
      </c>
    </row>
    <row r="106" spans="1:65" s="13" customFormat="1" ht="11.25">
      <c r="B106" s="201"/>
      <c r="C106" s="202"/>
      <c r="D106" s="194" t="s">
        <v>210</v>
      </c>
      <c r="E106" s="203" t="s">
        <v>19</v>
      </c>
      <c r="F106" s="204" t="s">
        <v>1770</v>
      </c>
      <c r="G106" s="202"/>
      <c r="H106" s="203" t="s">
        <v>19</v>
      </c>
      <c r="I106" s="205"/>
      <c r="J106" s="202"/>
      <c r="K106" s="202"/>
      <c r="L106" s="206"/>
      <c r="M106" s="207"/>
      <c r="N106" s="208"/>
      <c r="O106" s="208"/>
      <c r="P106" s="208"/>
      <c r="Q106" s="208"/>
      <c r="R106" s="208"/>
      <c r="S106" s="208"/>
      <c r="T106" s="209"/>
      <c r="AT106" s="210" t="s">
        <v>210</v>
      </c>
      <c r="AU106" s="210" t="s">
        <v>86</v>
      </c>
      <c r="AV106" s="13" t="s">
        <v>84</v>
      </c>
      <c r="AW106" s="13" t="s">
        <v>37</v>
      </c>
      <c r="AX106" s="13" t="s">
        <v>77</v>
      </c>
      <c r="AY106" s="210" t="s">
        <v>197</v>
      </c>
    </row>
    <row r="107" spans="1:65" s="14" customFormat="1" ht="11.25">
      <c r="B107" s="211"/>
      <c r="C107" s="212"/>
      <c r="D107" s="194" t="s">
        <v>210</v>
      </c>
      <c r="E107" s="213" t="s">
        <v>19</v>
      </c>
      <c r="F107" s="214" t="s">
        <v>1850</v>
      </c>
      <c r="G107" s="212"/>
      <c r="H107" s="215">
        <v>4</v>
      </c>
      <c r="I107" s="216"/>
      <c r="J107" s="212"/>
      <c r="K107" s="212"/>
      <c r="L107" s="217"/>
      <c r="M107" s="218"/>
      <c r="N107" s="219"/>
      <c r="O107" s="219"/>
      <c r="P107" s="219"/>
      <c r="Q107" s="219"/>
      <c r="R107" s="219"/>
      <c r="S107" s="219"/>
      <c r="T107" s="220"/>
      <c r="AT107" s="221" t="s">
        <v>210</v>
      </c>
      <c r="AU107" s="221" t="s">
        <v>86</v>
      </c>
      <c r="AV107" s="14" t="s">
        <v>86</v>
      </c>
      <c r="AW107" s="14" t="s">
        <v>37</v>
      </c>
      <c r="AX107" s="14" t="s">
        <v>84</v>
      </c>
      <c r="AY107" s="221" t="s">
        <v>197</v>
      </c>
    </row>
    <row r="108" spans="1:65" s="2" customFormat="1" ht="21.75" customHeight="1">
      <c r="A108" s="37"/>
      <c r="B108" s="38"/>
      <c r="C108" s="181" t="s">
        <v>151</v>
      </c>
      <c r="D108" s="181" t="s">
        <v>199</v>
      </c>
      <c r="E108" s="182" t="s">
        <v>1871</v>
      </c>
      <c r="F108" s="183" t="s">
        <v>1872</v>
      </c>
      <c r="G108" s="184" t="s">
        <v>259</v>
      </c>
      <c r="H108" s="185">
        <v>0.4</v>
      </c>
      <c r="I108" s="186"/>
      <c r="J108" s="187">
        <f>ROUND(I108*H108,2)</f>
        <v>0</v>
      </c>
      <c r="K108" s="183" t="s">
        <v>203</v>
      </c>
      <c r="L108" s="42"/>
      <c r="M108" s="188" t="s">
        <v>19</v>
      </c>
      <c r="N108" s="189" t="s">
        <v>48</v>
      </c>
      <c r="O108" s="67"/>
      <c r="P108" s="190">
        <f>O108*H108</f>
        <v>0</v>
      </c>
      <c r="Q108" s="190">
        <v>0</v>
      </c>
      <c r="R108" s="190">
        <f>Q108*H108</f>
        <v>0</v>
      </c>
      <c r="S108" s="190">
        <v>0</v>
      </c>
      <c r="T108" s="191">
        <f>S108*H108</f>
        <v>0</v>
      </c>
      <c r="U108" s="37"/>
      <c r="V108" s="37"/>
      <c r="W108" s="37"/>
      <c r="X108" s="37"/>
      <c r="Y108" s="37"/>
      <c r="Z108" s="37"/>
      <c r="AA108" s="37"/>
      <c r="AB108" s="37"/>
      <c r="AC108" s="37"/>
      <c r="AD108" s="37"/>
      <c r="AE108" s="37"/>
      <c r="AR108" s="192" t="s">
        <v>204</v>
      </c>
      <c r="AT108" s="192" t="s">
        <v>199</v>
      </c>
      <c r="AU108" s="192" t="s">
        <v>86</v>
      </c>
      <c r="AY108" s="20" t="s">
        <v>197</v>
      </c>
      <c r="BE108" s="193">
        <f>IF(N108="základní",J108,0)</f>
        <v>0</v>
      </c>
      <c r="BF108" s="193">
        <f>IF(N108="snížená",J108,0)</f>
        <v>0</v>
      </c>
      <c r="BG108" s="193">
        <f>IF(N108="zákl. přenesená",J108,0)</f>
        <v>0</v>
      </c>
      <c r="BH108" s="193">
        <f>IF(N108="sníž. přenesená",J108,0)</f>
        <v>0</v>
      </c>
      <c r="BI108" s="193">
        <f>IF(N108="nulová",J108,0)</f>
        <v>0</v>
      </c>
      <c r="BJ108" s="20" t="s">
        <v>84</v>
      </c>
      <c r="BK108" s="193">
        <f>ROUND(I108*H108,2)</f>
        <v>0</v>
      </c>
      <c r="BL108" s="20" t="s">
        <v>204</v>
      </c>
      <c r="BM108" s="192" t="s">
        <v>1873</v>
      </c>
    </row>
    <row r="109" spans="1:65" s="2" customFormat="1" ht="11.25">
      <c r="A109" s="37"/>
      <c r="B109" s="38"/>
      <c r="C109" s="39"/>
      <c r="D109" s="194" t="s">
        <v>206</v>
      </c>
      <c r="E109" s="39"/>
      <c r="F109" s="195" t="s">
        <v>1874</v>
      </c>
      <c r="G109" s="39"/>
      <c r="H109" s="39"/>
      <c r="I109" s="196"/>
      <c r="J109" s="39"/>
      <c r="K109" s="39"/>
      <c r="L109" s="42"/>
      <c r="M109" s="197"/>
      <c r="N109" s="198"/>
      <c r="O109" s="67"/>
      <c r="P109" s="67"/>
      <c r="Q109" s="67"/>
      <c r="R109" s="67"/>
      <c r="S109" s="67"/>
      <c r="T109" s="68"/>
      <c r="U109" s="37"/>
      <c r="V109" s="37"/>
      <c r="W109" s="37"/>
      <c r="X109" s="37"/>
      <c r="Y109" s="37"/>
      <c r="Z109" s="37"/>
      <c r="AA109" s="37"/>
      <c r="AB109" s="37"/>
      <c r="AC109" s="37"/>
      <c r="AD109" s="37"/>
      <c r="AE109" s="37"/>
      <c r="AT109" s="20" t="s">
        <v>206</v>
      </c>
      <c r="AU109" s="20" t="s">
        <v>86</v>
      </c>
    </row>
    <row r="110" spans="1:65" s="2" customFormat="1" ht="11.25">
      <c r="A110" s="37"/>
      <c r="B110" s="38"/>
      <c r="C110" s="39"/>
      <c r="D110" s="199" t="s">
        <v>208</v>
      </c>
      <c r="E110" s="39"/>
      <c r="F110" s="200" t="s">
        <v>1875</v>
      </c>
      <c r="G110" s="39"/>
      <c r="H110" s="39"/>
      <c r="I110" s="196"/>
      <c r="J110" s="39"/>
      <c r="K110" s="39"/>
      <c r="L110" s="42"/>
      <c r="M110" s="197"/>
      <c r="N110" s="198"/>
      <c r="O110" s="67"/>
      <c r="P110" s="67"/>
      <c r="Q110" s="67"/>
      <c r="R110" s="67"/>
      <c r="S110" s="67"/>
      <c r="T110" s="68"/>
      <c r="U110" s="37"/>
      <c r="V110" s="37"/>
      <c r="W110" s="37"/>
      <c r="X110" s="37"/>
      <c r="Y110" s="37"/>
      <c r="Z110" s="37"/>
      <c r="AA110" s="37"/>
      <c r="AB110" s="37"/>
      <c r="AC110" s="37"/>
      <c r="AD110" s="37"/>
      <c r="AE110" s="37"/>
      <c r="AT110" s="20" t="s">
        <v>208</v>
      </c>
      <c r="AU110" s="20" t="s">
        <v>86</v>
      </c>
    </row>
    <row r="111" spans="1:65" s="13" customFormat="1" ht="22.5">
      <c r="B111" s="201"/>
      <c r="C111" s="202"/>
      <c r="D111" s="194" t="s">
        <v>210</v>
      </c>
      <c r="E111" s="203" t="s">
        <v>19</v>
      </c>
      <c r="F111" s="204" t="s">
        <v>1876</v>
      </c>
      <c r="G111" s="202"/>
      <c r="H111" s="203" t="s">
        <v>19</v>
      </c>
      <c r="I111" s="205"/>
      <c r="J111" s="202"/>
      <c r="K111" s="202"/>
      <c r="L111" s="206"/>
      <c r="M111" s="207"/>
      <c r="N111" s="208"/>
      <c r="O111" s="208"/>
      <c r="P111" s="208"/>
      <c r="Q111" s="208"/>
      <c r="R111" s="208"/>
      <c r="S111" s="208"/>
      <c r="T111" s="209"/>
      <c r="AT111" s="210" t="s">
        <v>210</v>
      </c>
      <c r="AU111" s="210" t="s">
        <v>86</v>
      </c>
      <c r="AV111" s="13" t="s">
        <v>84</v>
      </c>
      <c r="AW111" s="13" t="s">
        <v>37</v>
      </c>
      <c r="AX111" s="13" t="s">
        <v>77</v>
      </c>
      <c r="AY111" s="210" t="s">
        <v>197</v>
      </c>
    </row>
    <row r="112" spans="1:65" s="13" customFormat="1" ht="22.5">
      <c r="B112" s="201"/>
      <c r="C112" s="202"/>
      <c r="D112" s="194" t="s">
        <v>210</v>
      </c>
      <c r="E112" s="203" t="s">
        <v>19</v>
      </c>
      <c r="F112" s="204" t="s">
        <v>1877</v>
      </c>
      <c r="G112" s="202"/>
      <c r="H112" s="203" t="s">
        <v>19</v>
      </c>
      <c r="I112" s="205"/>
      <c r="J112" s="202"/>
      <c r="K112" s="202"/>
      <c r="L112" s="206"/>
      <c r="M112" s="207"/>
      <c r="N112" s="208"/>
      <c r="O112" s="208"/>
      <c r="P112" s="208"/>
      <c r="Q112" s="208"/>
      <c r="R112" s="208"/>
      <c r="S112" s="208"/>
      <c r="T112" s="209"/>
      <c r="AT112" s="210" t="s">
        <v>210</v>
      </c>
      <c r="AU112" s="210" t="s">
        <v>86</v>
      </c>
      <c r="AV112" s="13" t="s">
        <v>84</v>
      </c>
      <c r="AW112" s="13" t="s">
        <v>37</v>
      </c>
      <c r="AX112" s="13" t="s">
        <v>77</v>
      </c>
      <c r="AY112" s="210" t="s">
        <v>197</v>
      </c>
    </row>
    <row r="113" spans="1:65" s="13" customFormat="1" ht="11.25">
      <c r="B113" s="201"/>
      <c r="C113" s="202"/>
      <c r="D113" s="194" t="s">
        <v>210</v>
      </c>
      <c r="E113" s="203" t="s">
        <v>19</v>
      </c>
      <c r="F113" s="204" t="s">
        <v>1878</v>
      </c>
      <c r="G113" s="202"/>
      <c r="H113" s="203" t="s">
        <v>19</v>
      </c>
      <c r="I113" s="205"/>
      <c r="J113" s="202"/>
      <c r="K113" s="202"/>
      <c r="L113" s="206"/>
      <c r="M113" s="207"/>
      <c r="N113" s="208"/>
      <c r="O113" s="208"/>
      <c r="P113" s="208"/>
      <c r="Q113" s="208"/>
      <c r="R113" s="208"/>
      <c r="S113" s="208"/>
      <c r="T113" s="209"/>
      <c r="AT113" s="210" t="s">
        <v>210</v>
      </c>
      <c r="AU113" s="210" t="s">
        <v>86</v>
      </c>
      <c r="AV113" s="13" t="s">
        <v>84</v>
      </c>
      <c r="AW113" s="13" t="s">
        <v>37</v>
      </c>
      <c r="AX113" s="13" t="s">
        <v>77</v>
      </c>
      <c r="AY113" s="210" t="s">
        <v>197</v>
      </c>
    </row>
    <row r="114" spans="1:65" s="14" customFormat="1" ht="11.25">
      <c r="B114" s="211"/>
      <c r="C114" s="212"/>
      <c r="D114" s="194" t="s">
        <v>210</v>
      </c>
      <c r="E114" s="213" t="s">
        <v>19</v>
      </c>
      <c r="F114" s="214" t="s">
        <v>1879</v>
      </c>
      <c r="G114" s="212"/>
      <c r="H114" s="215">
        <v>0.4</v>
      </c>
      <c r="I114" s="216"/>
      <c r="J114" s="212"/>
      <c r="K114" s="212"/>
      <c r="L114" s="217"/>
      <c r="M114" s="218"/>
      <c r="N114" s="219"/>
      <c r="O114" s="219"/>
      <c r="P114" s="219"/>
      <c r="Q114" s="219"/>
      <c r="R114" s="219"/>
      <c r="S114" s="219"/>
      <c r="T114" s="220"/>
      <c r="AT114" s="221" t="s">
        <v>210</v>
      </c>
      <c r="AU114" s="221" t="s">
        <v>86</v>
      </c>
      <c r="AV114" s="14" t="s">
        <v>86</v>
      </c>
      <c r="AW114" s="14" t="s">
        <v>37</v>
      </c>
      <c r="AX114" s="14" t="s">
        <v>84</v>
      </c>
      <c r="AY114" s="221" t="s">
        <v>197</v>
      </c>
    </row>
    <row r="115" spans="1:65" s="2" customFormat="1" ht="16.5" customHeight="1">
      <c r="A115" s="37"/>
      <c r="B115" s="38"/>
      <c r="C115" s="237" t="s">
        <v>204</v>
      </c>
      <c r="D115" s="237" t="s">
        <v>452</v>
      </c>
      <c r="E115" s="238" t="s">
        <v>1880</v>
      </c>
      <c r="F115" s="239" t="s">
        <v>1881</v>
      </c>
      <c r="G115" s="240" t="s">
        <v>556</v>
      </c>
      <c r="H115" s="241">
        <v>0.8</v>
      </c>
      <c r="I115" s="242"/>
      <c r="J115" s="243">
        <f>ROUND(I115*H115,2)</f>
        <v>0</v>
      </c>
      <c r="K115" s="239" t="s">
        <v>969</v>
      </c>
      <c r="L115" s="244"/>
      <c r="M115" s="245" t="s">
        <v>19</v>
      </c>
      <c r="N115" s="246" t="s">
        <v>48</v>
      </c>
      <c r="O115" s="67"/>
      <c r="P115" s="190">
        <f>O115*H115</f>
        <v>0</v>
      </c>
      <c r="Q115" s="190">
        <v>1E-3</v>
      </c>
      <c r="R115" s="190">
        <f>Q115*H115</f>
        <v>8.0000000000000004E-4</v>
      </c>
      <c r="S115" s="190">
        <v>0</v>
      </c>
      <c r="T115" s="191">
        <f>S115*H115</f>
        <v>0</v>
      </c>
      <c r="U115" s="37"/>
      <c r="V115" s="37"/>
      <c r="W115" s="37"/>
      <c r="X115" s="37"/>
      <c r="Y115" s="37"/>
      <c r="Z115" s="37"/>
      <c r="AA115" s="37"/>
      <c r="AB115" s="37"/>
      <c r="AC115" s="37"/>
      <c r="AD115" s="37"/>
      <c r="AE115" s="37"/>
      <c r="AR115" s="192" t="s">
        <v>265</v>
      </c>
      <c r="AT115" s="192" t="s">
        <v>452</v>
      </c>
      <c r="AU115" s="192" t="s">
        <v>86</v>
      </c>
      <c r="AY115" s="20" t="s">
        <v>197</v>
      </c>
      <c r="BE115" s="193">
        <f>IF(N115="základní",J115,0)</f>
        <v>0</v>
      </c>
      <c r="BF115" s="193">
        <f>IF(N115="snížená",J115,0)</f>
        <v>0</v>
      </c>
      <c r="BG115" s="193">
        <f>IF(N115="zákl. přenesená",J115,0)</f>
        <v>0</v>
      </c>
      <c r="BH115" s="193">
        <f>IF(N115="sníž. přenesená",J115,0)</f>
        <v>0</v>
      </c>
      <c r="BI115" s="193">
        <f>IF(N115="nulová",J115,0)</f>
        <v>0</v>
      </c>
      <c r="BJ115" s="20" t="s">
        <v>84</v>
      </c>
      <c r="BK115" s="193">
        <f>ROUND(I115*H115,2)</f>
        <v>0</v>
      </c>
      <c r="BL115" s="20" t="s">
        <v>204</v>
      </c>
      <c r="BM115" s="192" t="s">
        <v>1882</v>
      </c>
    </row>
    <row r="116" spans="1:65" s="2" customFormat="1" ht="11.25">
      <c r="A116" s="37"/>
      <c r="B116" s="38"/>
      <c r="C116" s="39"/>
      <c r="D116" s="194" t="s">
        <v>206</v>
      </c>
      <c r="E116" s="39"/>
      <c r="F116" s="195" t="s">
        <v>1881</v>
      </c>
      <c r="G116" s="39"/>
      <c r="H116" s="39"/>
      <c r="I116" s="196"/>
      <c r="J116" s="39"/>
      <c r="K116" s="39"/>
      <c r="L116" s="42"/>
      <c r="M116" s="197"/>
      <c r="N116" s="198"/>
      <c r="O116" s="67"/>
      <c r="P116" s="67"/>
      <c r="Q116" s="67"/>
      <c r="R116" s="67"/>
      <c r="S116" s="67"/>
      <c r="T116" s="68"/>
      <c r="U116" s="37"/>
      <c r="V116" s="37"/>
      <c r="W116" s="37"/>
      <c r="X116" s="37"/>
      <c r="Y116" s="37"/>
      <c r="Z116" s="37"/>
      <c r="AA116" s="37"/>
      <c r="AB116" s="37"/>
      <c r="AC116" s="37"/>
      <c r="AD116" s="37"/>
      <c r="AE116" s="37"/>
      <c r="AT116" s="20" t="s">
        <v>206</v>
      </c>
      <c r="AU116" s="20" t="s">
        <v>86</v>
      </c>
    </row>
    <row r="117" spans="1:65" s="13" customFormat="1" ht="22.5">
      <c r="B117" s="201"/>
      <c r="C117" s="202"/>
      <c r="D117" s="194" t="s">
        <v>210</v>
      </c>
      <c r="E117" s="203" t="s">
        <v>19</v>
      </c>
      <c r="F117" s="204" t="s">
        <v>1876</v>
      </c>
      <c r="G117" s="202"/>
      <c r="H117" s="203" t="s">
        <v>19</v>
      </c>
      <c r="I117" s="205"/>
      <c r="J117" s="202"/>
      <c r="K117" s="202"/>
      <c r="L117" s="206"/>
      <c r="M117" s="207"/>
      <c r="N117" s="208"/>
      <c r="O117" s="208"/>
      <c r="P117" s="208"/>
      <c r="Q117" s="208"/>
      <c r="R117" s="208"/>
      <c r="S117" s="208"/>
      <c r="T117" s="209"/>
      <c r="AT117" s="210" t="s">
        <v>210</v>
      </c>
      <c r="AU117" s="210" t="s">
        <v>86</v>
      </c>
      <c r="AV117" s="13" t="s">
        <v>84</v>
      </c>
      <c r="AW117" s="13" t="s">
        <v>37</v>
      </c>
      <c r="AX117" s="13" t="s">
        <v>77</v>
      </c>
      <c r="AY117" s="210" t="s">
        <v>197</v>
      </c>
    </row>
    <row r="118" spans="1:65" s="13" customFormat="1" ht="11.25">
      <c r="B118" s="201"/>
      <c r="C118" s="202"/>
      <c r="D118" s="194" t="s">
        <v>210</v>
      </c>
      <c r="E118" s="203" t="s">
        <v>19</v>
      </c>
      <c r="F118" s="204" t="s">
        <v>1883</v>
      </c>
      <c r="G118" s="202"/>
      <c r="H118" s="203" t="s">
        <v>19</v>
      </c>
      <c r="I118" s="205"/>
      <c r="J118" s="202"/>
      <c r="K118" s="202"/>
      <c r="L118" s="206"/>
      <c r="M118" s="207"/>
      <c r="N118" s="208"/>
      <c r="O118" s="208"/>
      <c r="P118" s="208"/>
      <c r="Q118" s="208"/>
      <c r="R118" s="208"/>
      <c r="S118" s="208"/>
      <c r="T118" s="209"/>
      <c r="AT118" s="210" t="s">
        <v>210</v>
      </c>
      <c r="AU118" s="210" t="s">
        <v>86</v>
      </c>
      <c r="AV118" s="13" t="s">
        <v>84</v>
      </c>
      <c r="AW118" s="13" t="s">
        <v>37</v>
      </c>
      <c r="AX118" s="13" t="s">
        <v>77</v>
      </c>
      <c r="AY118" s="210" t="s">
        <v>197</v>
      </c>
    </row>
    <row r="119" spans="1:65" s="13" customFormat="1" ht="11.25">
      <c r="B119" s="201"/>
      <c r="C119" s="202"/>
      <c r="D119" s="194" t="s">
        <v>210</v>
      </c>
      <c r="E119" s="203" t="s">
        <v>19</v>
      </c>
      <c r="F119" s="204" t="s">
        <v>1878</v>
      </c>
      <c r="G119" s="202"/>
      <c r="H119" s="203" t="s">
        <v>19</v>
      </c>
      <c r="I119" s="205"/>
      <c r="J119" s="202"/>
      <c r="K119" s="202"/>
      <c r="L119" s="206"/>
      <c r="M119" s="207"/>
      <c r="N119" s="208"/>
      <c r="O119" s="208"/>
      <c r="P119" s="208"/>
      <c r="Q119" s="208"/>
      <c r="R119" s="208"/>
      <c r="S119" s="208"/>
      <c r="T119" s="209"/>
      <c r="AT119" s="210" t="s">
        <v>210</v>
      </c>
      <c r="AU119" s="210" t="s">
        <v>86</v>
      </c>
      <c r="AV119" s="13" t="s">
        <v>84</v>
      </c>
      <c r="AW119" s="13" t="s">
        <v>37</v>
      </c>
      <c r="AX119" s="13" t="s">
        <v>77</v>
      </c>
      <c r="AY119" s="210" t="s">
        <v>197</v>
      </c>
    </row>
    <row r="120" spans="1:65" s="14" customFormat="1" ht="11.25">
      <c r="B120" s="211"/>
      <c r="C120" s="212"/>
      <c r="D120" s="194" t="s">
        <v>210</v>
      </c>
      <c r="E120" s="213" t="s">
        <v>19</v>
      </c>
      <c r="F120" s="214" t="s">
        <v>1884</v>
      </c>
      <c r="G120" s="212"/>
      <c r="H120" s="215">
        <v>0.8</v>
      </c>
      <c r="I120" s="216"/>
      <c r="J120" s="212"/>
      <c r="K120" s="212"/>
      <c r="L120" s="217"/>
      <c r="M120" s="218"/>
      <c r="N120" s="219"/>
      <c r="O120" s="219"/>
      <c r="P120" s="219"/>
      <c r="Q120" s="219"/>
      <c r="R120" s="219"/>
      <c r="S120" s="219"/>
      <c r="T120" s="220"/>
      <c r="AT120" s="221" t="s">
        <v>210</v>
      </c>
      <c r="AU120" s="221" t="s">
        <v>86</v>
      </c>
      <c r="AV120" s="14" t="s">
        <v>86</v>
      </c>
      <c r="AW120" s="14" t="s">
        <v>37</v>
      </c>
      <c r="AX120" s="14" t="s">
        <v>84</v>
      </c>
      <c r="AY120" s="221" t="s">
        <v>197</v>
      </c>
    </row>
    <row r="121" spans="1:65" s="2" customFormat="1" ht="16.5" customHeight="1">
      <c r="A121" s="37"/>
      <c r="B121" s="38"/>
      <c r="C121" s="181" t="s">
        <v>237</v>
      </c>
      <c r="D121" s="181" t="s">
        <v>199</v>
      </c>
      <c r="E121" s="182" t="s">
        <v>1756</v>
      </c>
      <c r="F121" s="183" t="s">
        <v>1757</v>
      </c>
      <c r="G121" s="184" t="s">
        <v>884</v>
      </c>
      <c r="H121" s="185">
        <v>4</v>
      </c>
      <c r="I121" s="186"/>
      <c r="J121" s="187">
        <f>ROUND(I121*H121,2)</f>
        <v>0</v>
      </c>
      <c r="K121" s="183" t="s">
        <v>469</v>
      </c>
      <c r="L121" s="42"/>
      <c r="M121" s="188" t="s">
        <v>19</v>
      </c>
      <c r="N121" s="189" t="s">
        <v>48</v>
      </c>
      <c r="O121" s="67"/>
      <c r="P121" s="190">
        <f>O121*H121</f>
        <v>0</v>
      </c>
      <c r="Q121" s="190">
        <v>0</v>
      </c>
      <c r="R121" s="190">
        <f>Q121*H121</f>
        <v>0</v>
      </c>
      <c r="S121" s="190">
        <v>0</v>
      </c>
      <c r="T121" s="191">
        <f>S121*H121</f>
        <v>0</v>
      </c>
      <c r="U121" s="37"/>
      <c r="V121" s="37"/>
      <c r="W121" s="37"/>
      <c r="X121" s="37"/>
      <c r="Y121" s="37"/>
      <c r="Z121" s="37"/>
      <c r="AA121" s="37"/>
      <c r="AB121" s="37"/>
      <c r="AC121" s="37"/>
      <c r="AD121" s="37"/>
      <c r="AE121" s="37"/>
      <c r="AR121" s="192" t="s">
        <v>204</v>
      </c>
      <c r="AT121" s="192" t="s">
        <v>199</v>
      </c>
      <c r="AU121" s="192" t="s">
        <v>86</v>
      </c>
      <c r="AY121" s="20" t="s">
        <v>197</v>
      </c>
      <c r="BE121" s="193">
        <f>IF(N121="základní",J121,0)</f>
        <v>0</v>
      </c>
      <c r="BF121" s="193">
        <f>IF(N121="snížená",J121,0)</f>
        <v>0</v>
      </c>
      <c r="BG121" s="193">
        <f>IF(N121="zákl. přenesená",J121,0)</f>
        <v>0</v>
      </c>
      <c r="BH121" s="193">
        <f>IF(N121="sníž. přenesená",J121,0)</f>
        <v>0</v>
      </c>
      <c r="BI121" s="193">
        <f>IF(N121="nulová",J121,0)</f>
        <v>0</v>
      </c>
      <c r="BJ121" s="20" t="s">
        <v>84</v>
      </c>
      <c r="BK121" s="193">
        <f>ROUND(I121*H121,2)</f>
        <v>0</v>
      </c>
      <c r="BL121" s="20" t="s">
        <v>204</v>
      </c>
      <c r="BM121" s="192" t="s">
        <v>2000</v>
      </c>
    </row>
    <row r="122" spans="1:65" s="2" customFormat="1" ht="11.25">
      <c r="A122" s="37"/>
      <c r="B122" s="38"/>
      <c r="C122" s="39"/>
      <c r="D122" s="194" t="s">
        <v>206</v>
      </c>
      <c r="E122" s="39"/>
      <c r="F122" s="195" t="s">
        <v>1757</v>
      </c>
      <c r="G122" s="39"/>
      <c r="H122" s="39"/>
      <c r="I122" s="196"/>
      <c r="J122" s="39"/>
      <c r="K122" s="39"/>
      <c r="L122" s="42"/>
      <c r="M122" s="197"/>
      <c r="N122" s="198"/>
      <c r="O122" s="67"/>
      <c r="P122" s="67"/>
      <c r="Q122" s="67"/>
      <c r="R122" s="67"/>
      <c r="S122" s="67"/>
      <c r="T122" s="68"/>
      <c r="U122" s="37"/>
      <c r="V122" s="37"/>
      <c r="W122" s="37"/>
      <c r="X122" s="37"/>
      <c r="Y122" s="37"/>
      <c r="Z122" s="37"/>
      <c r="AA122" s="37"/>
      <c r="AB122" s="37"/>
      <c r="AC122" s="37"/>
      <c r="AD122" s="37"/>
      <c r="AE122" s="37"/>
      <c r="AT122" s="20" t="s">
        <v>206</v>
      </c>
      <c r="AU122" s="20" t="s">
        <v>86</v>
      </c>
    </row>
    <row r="123" spans="1:65" s="13" customFormat="1" ht="11.25">
      <c r="B123" s="201"/>
      <c r="C123" s="202"/>
      <c r="D123" s="194" t="s">
        <v>210</v>
      </c>
      <c r="E123" s="203" t="s">
        <v>19</v>
      </c>
      <c r="F123" s="204" t="s">
        <v>1948</v>
      </c>
      <c r="G123" s="202"/>
      <c r="H123" s="203" t="s">
        <v>19</v>
      </c>
      <c r="I123" s="205"/>
      <c r="J123" s="202"/>
      <c r="K123" s="202"/>
      <c r="L123" s="206"/>
      <c r="M123" s="207"/>
      <c r="N123" s="208"/>
      <c r="O123" s="208"/>
      <c r="P123" s="208"/>
      <c r="Q123" s="208"/>
      <c r="R123" s="208"/>
      <c r="S123" s="208"/>
      <c r="T123" s="209"/>
      <c r="AT123" s="210" t="s">
        <v>210</v>
      </c>
      <c r="AU123" s="210" t="s">
        <v>86</v>
      </c>
      <c r="AV123" s="13" t="s">
        <v>84</v>
      </c>
      <c r="AW123" s="13" t="s">
        <v>37</v>
      </c>
      <c r="AX123" s="13" t="s">
        <v>77</v>
      </c>
      <c r="AY123" s="210" t="s">
        <v>197</v>
      </c>
    </row>
    <row r="124" spans="1:65" s="13" customFormat="1" ht="11.25">
      <c r="B124" s="201"/>
      <c r="C124" s="202"/>
      <c r="D124" s="194" t="s">
        <v>210</v>
      </c>
      <c r="E124" s="203" t="s">
        <v>19</v>
      </c>
      <c r="F124" s="204" t="s">
        <v>1770</v>
      </c>
      <c r="G124" s="202"/>
      <c r="H124" s="203" t="s">
        <v>19</v>
      </c>
      <c r="I124" s="205"/>
      <c r="J124" s="202"/>
      <c r="K124" s="202"/>
      <c r="L124" s="206"/>
      <c r="M124" s="207"/>
      <c r="N124" s="208"/>
      <c r="O124" s="208"/>
      <c r="P124" s="208"/>
      <c r="Q124" s="208"/>
      <c r="R124" s="208"/>
      <c r="S124" s="208"/>
      <c r="T124" s="209"/>
      <c r="AT124" s="210" t="s">
        <v>210</v>
      </c>
      <c r="AU124" s="210" t="s">
        <v>86</v>
      </c>
      <c r="AV124" s="13" t="s">
        <v>84</v>
      </c>
      <c r="AW124" s="13" t="s">
        <v>37</v>
      </c>
      <c r="AX124" s="13" t="s">
        <v>77</v>
      </c>
      <c r="AY124" s="210" t="s">
        <v>197</v>
      </c>
    </row>
    <row r="125" spans="1:65" s="14" customFormat="1" ht="11.25">
      <c r="B125" s="211"/>
      <c r="C125" s="212"/>
      <c r="D125" s="194" t="s">
        <v>210</v>
      </c>
      <c r="E125" s="213" t="s">
        <v>19</v>
      </c>
      <c r="F125" s="214" t="s">
        <v>204</v>
      </c>
      <c r="G125" s="212"/>
      <c r="H125" s="215">
        <v>4</v>
      </c>
      <c r="I125" s="216"/>
      <c r="J125" s="212"/>
      <c r="K125" s="212"/>
      <c r="L125" s="217"/>
      <c r="M125" s="218"/>
      <c r="N125" s="219"/>
      <c r="O125" s="219"/>
      <c r="P125" s="219"/>
      <c r="Q125" s="219"/>
      <c r="R125" s="219"/>
      <c r="S125" s="219"/>
      <c r="T125" s="220"/>
      <c r="AT125" s="221" t="s">
        <v>210</v>
      </c>
      <c r="AU125" s="221" t="s">
        <v>86</v>
      </c>
      <c r="AV125" s="14" t="s">
        <v>86</v>
      </c>
      <c r="AW125" s="14" t="s">
        <v>37</v>
      </c>
      <c r="AX125" s="14" t="s">
        <v>84</v>
      </c>
      <c r="AY125" s="221" t="s">
        <v>197</v>
      </c>
    </row>
    <row r="126" spans="1:65" s="2" customFormat="1" ht="16.5" customHeight="1">
      <c r="A126" s="37"/>
      <c r="B126" s="38"/>
      <c r="C126" s="181" t="s">
        <v>246</v>
      </c>
      <c r="D126" s="181" t="s">
        <v>199</v>
      </c>
      <c r="E126" s="182" t="s">
        <v>1428</v>
      </c>
      <c r="F126" s="183" t="s">
        <v>1429</v>
      </c>
      <c r="G126" s="184" t="s">
        <v>259</v>
      </c>
      <c r="H126" s="185">
        <v>1.8240000000000001</v>
      </c>
      <c r="I126" s="186"/>
      <c r="J126" s="187">
        <f>ROUND(I126*H126,2)</f>
        <v>0</v>
      </c>
      <c r="K126" s="183" t="s">
        <v>203</v>
      </c>
      <c r="L126" s="42"/>
      <c r="M126" s="188" t="s">
        <v>19</v>
      </c>
      <c r="N126" s="189" t="s">
        <v>48</v>
      </c>
      <c r="O126" s="67"/>
      <c r="P126" s="190">
        <f>O126*H126</f>
        <v>0</v>
      </c>
      <c r="Q126" s="190">
        <v>0</v>
      </c>
      <c r="R126" s="190">
        <f>Q126*H126</f>
        <v>0</v>
      </c>
      <c r="S126" s="190">
        <v>0</v>
      </c>
      <c r="T126" s="191">
        <f>S126*H126</f>
        <v>0</v>
      </c>
      <c r="U126" s="37"/>
      <c r="V126" s="37"/>
      <c r="W126" s="37"/>
      <c r="X126" s="37"/>
      <c r="Y126" s="37"/>
      <c r="Z126" s="37"/>
      <c r="AA126" s="37"/>
      <c r="AB126" s="37"/>
      <c r="AC126" s="37"/>
      <c r="AD126" s="37"/>
      <c r="AE126" s="37"/>
      <c r="AR126" s="192" t="s">
        <v>204</v>
      </c>
      <c r="AT126" s="192" t="s">
        <v>199</v>
      </c>
      <c r="AU126" s="192" t="s">
        <v>86</v>
      </c>
      <c r="AY126" s="20" t="s">
        <v>197</v>
      </c>
      <c r="BE126" s="193">
        <f>IF(N126="základní",J126,0)</f>
        <v>0</v>
      </c>
      <c r="BF126" s="193">
        <f>IF(N126="snížená",J126,0)</f>
        <v>0</v>
      </c>
      <c r="BG126" s="193">
        <f>IF(N126="zákl. přenesená",J126,0)</f>
        <v>0</v>
      </c>
      <c r="BH126" s="193">
        <f>IF(N126="sníž. přenesená",J126,0)</f>
        <v>0</v>
      </c>
      <c r="BI126" s="193">
        <f>IF(N126="nulová",J126,0)</f>
        <v>0</v>
      </c>
      <c r="BJ126" s="20" t="s">
        <v>84</v>
      </c>
      <c r="BK126" s="193">
        <f>ROUND(I126*H126,2)</f>
        <v>0</v>
      </c>
      <c r="BL126" s="20" t="s">
        <v>204</v>
      </c>
      <c r="BM126" s="192" t="s">
        <v>1914</v>
      </c>
    </row>
    <row r="127" spans="1:65" s="2" customFormat="1" ht="11.25">
      <c r="A127" s="37"/>
      <c r="B127" s="38"/>
      <c r="C127" s="39"/>
      <c r="D127" s="194" t="s">
        <v>206</v>
      </c>
      <c r="E127" s="39"/>
      <c r="F127" s="195" t="s">
        <v>1431</v>
      </c>
      <c r="G127" s="39"/>
      <c r="H127" s="39"/>
      <c r="I127" s="196"/>
      <c r="J127" s="39"/>
      <c r="K127" s="39"/>
      <c r="L127" s="42"/>
      <c r="M127" s="197"/>
      <c r="N127" s="198"/>
      <c r="O127" s="67"/>
      <c r="P127" s="67"/>
      <c r="Q127" s="67"/>
      <c r="R127" s="67"/>
      <c r="S127" s="67"/>
      <c r="T127" s="68"/>
      <c r="U127" s="37"/>
      <c r="V127" s="37"/>
      <c r="W127" s="37"/>
      <c r="X127" s="37"/>
      <c r="Y127" s="37"/>
      <c r="Z127" s="37"/>
      <c r="AA127" s="37"/>
      <c r="AB127" s="37"/>
      <c r="AC127" s="37"/>
      <c r="AD127" s="37"/>
      <c r="AE127" s="37"/>
      <c r="AT127" s="20" t="s">
        <v>206</v>
      </c>
      <c r="AU127" s="20" t="s">
        <v>86</v>
      </c>
    </row>
    <row r="128" spans="1:65" s="2" customFormat="1" ht="11.25">
      <c r="A128" s="37"/>
      <c r="B128" s="38"/>
      <c r="C128" s="39"/>
      <c r="D128" s="199" t="s">
        <v>208</v>
      </c>
      <c r="E128" s="39"/>
      <c r="F128" s="200" t="s">
        <v>1432</v>
      </c>
      <c r="G128" s="39"/>
      <c r="H128" s="39"/>
      <c r="I128" s="196"/>
      <c r="J128" s="39"/>
      <c r="K128" s="39"/>
      <c r="L128" s="42"/>
      <c r="M128" s="197"/>
      <c r="N128" s="198"/>
      <c r="O128" s="67"/>
      <c r="P128" s="67"/>
      <c r="Q128" s="67"/>
      <c r="R128" s="67"/>
      <c r="S128" s="67"/>
      <c r="T128" s="68"/>
      <c r="U128" s="37"/>
      <c r="V128" s="37"/>
      <c r="W128" s="37"/>
      <c r="X128" s="37"/>
      <c r="Y128" s="37"/>
      <c r="Z128" s="37"/>
      <c r="AA128" s="37"/>
      <c r="AB128" s="37"/>
      <c r="AC128" s="37"/>
      <c r="AD128" s="37"/>
      <c r="AE128" s="37"/>
      <c r="AT128" s="20" t="s">
        <v>208</v>
      </c>
      <c r="AU128" s="20" t="s">
        <v>86</v>
      </c>
    </row>
    <row r="129" spans="1:65" s="13" customFormat="1" ht="22.5">
      <c r="B129" s="201"/>
      <c r="C129" s="202"/>
      <c r="D129" s="194" t="s">
        <v>210</v>
      </c>
      <c r="E129" s="203" t="s">
        <v>19</v>
      </c>
      <c r="F129" s="204" t="s">
        <v>1915</v>
      </c>
      <c r="G129" s="202"/>
      <c r="H129" s="203" t="s">
        <v>19</v>
      </c>
      <c r="I129" s="205"/>
      <c r="J129" s="202"/>
      <c r="K129" s="202"/>
      <c r="L129" s="206"/>
      <c r="M129" s="207"/>
      <c r="N129" s="208"/>
      <c r="O129" s="208"/>
      <c r="P129" s="208"/>
      <c r="Q129" s="208"/>
      <c r="R129" s="208"/>
      <c r="S129" s="208"/>
      <c r="T129" s="209"/>
      <c r="AT129" s="210" t="s">
        <v>210</v>
      </c>
      <c r="AU129" s="210" t="s">
        <v>86</v>
      </c>
      <c r="AV129" s="13" t="s">
        <v>84</v>
      </c>
      <c r="AW129" s="13" t="s">
        <v>37</v>
      </c>
      <c r="AX129" s="13" t="s">
        <v>77</v>
      </c>
      <c r="AY129" s="210" t="s">
        <v>197</v>
      </c>
    </row>
    <row r="130" spans="1:65" s="13" customFormat="1" ht="22.5">
      <c r="B130" s="201"/>
      <c r="C130" s="202"/>
      <c r="D130" s="194" t="s">
        <v>210</v>
      </c>
      <c r="E130" s="203" t="s">
        <v>19</v>
      </c>
      <c r="F130" s="204" t="s">
        <v>1916</v>
      </c>
      <c r="G130" s="202"/>
      <c r="H130" s="203" t="s">
        <v>19</v>
      </c>
      <c r="I130" s="205"/>
      <c r="J130" s="202"/>
      <c r="K130" s="202"/>
      <c r="L130" s="206"/>
      <c r="M130" s="207"/>
      <c r="N130" s="208"/>
      <c r="O130" s="208"/>
      <c r="P130" s="208"/>
      <c r="Q130" s="208"/>
      <c r="R130" s="208"/>
      <c r="S130" s="208"/>
      <c r="T130" s="209"/>
      <c r="AT130" s="210" t="s">
        <v>210</v>
      </c>
      <c r="AU130" s="210" t="s">
        <v>86</v>
      </c>
      <c r="AV130" s="13" t="s">
        <v>84</v>
      </c>
      <c r="AW130" s="13" t="s">
        <v>37</v>
      </c>
      <c r="AX130" s="13" t="s">
        <v>77</v>
      </c>
      <c r="AY130" s="210" t="s">
        <v>197</v>
      </c>
    </row>
    <row r="131" spans="1:65" s="13" customFormat="1" ht="11.25">
      <c r="B131" s="201"/>
      <c r="C131" s="202"/>
      <c r="D131" s="194" t="s">
        <v>210</v>
      </c>
      <c r="E131" s="203" t="s">
        <v>19</v>
      </c>
      <c r="F131" s="204" t="s">
        <v>1917</v>
      </c>
      <c r="G131" s="202"/>
      <c r="H131" s="203" t="s">
        <v>19</v>
      </c>
      <c r="I131" s="205"/>
      <c r="J131" s="202"/>
      <c r="K131" s="202"/>
      <c r="L131" s="206"/>
      <c r="M131" s="207"/>
      <c r="N131" s="208"/>
      <c r="O131" s="208"/>
      <c r="P131" s="208"/>
      <c r="Q131" s="208"/>
      <c r="R131" s="208"/>
      <c r="S131" s="208"/>
      <c r="T131" s="209"/>
      <c r="AT131" s="210" t="s">
        <v>210</v>
      </c>
      <c r="AU131" s="210" t="s">
        <v>86</v>
      </c>
      <c r="AV131" s="13" t="s">
        <v>84</v>
      </c>
      <c r="AW131" s="13" t="s">
        <v>37</v>
      </c>
      <c r="AX131" s="13" t="s">
        <v>77</v>
      </c>
      <c r="AY131" s="210" t="s">
        <v>197</v>
      </c>
    </row>
    <row r="132" spans="1:65" s="13" customFormat="1" ht="11.25">
      <c r="B132" s="201"/>
      <c r="C132" s="202"/>
      <c r="D132" s="194" t="s">
        <v>210</v>
      </c>
      <c r="E132" s="203" t="s">
        <v>19</v>
      </c>
      <c r="F132" s="204" t="s">
        <v>1770</v>
      </c>
      <c r="G132" s="202"/>
      <c r="H132" s="203" t="s">
        <v>19</v>
      </c>
      <c r="I132" s="205"/>
      <c r="J132" s="202"/>
      <c r="K132" s="202"/>
      <c r="L132" s="206"/>
      <c r="M132" s="207"/>
      <c r="N132" s="208"/>
      <c r="O132" s="208"/>
      <c r="P132" s="208"/>
      <c r="Q132" s="208"/>
      <c r="R132" s="208"/>
      <c r="S132" s="208"/>
      <c r="T132" s="209"/>
      <c r="AT132" s="210" t="s">
        <v>210</v>
      </c>
      <c r="AU132" s="210" t="s">
        <v>86</v>
      </c>
      <c r="AV132" s="13" t="s">
        <v>84</v>
      </c>
      <c r="AW132" s="13" t="s">
        <v>37</v>
      </c>
      <c r="AX132" s="13" t="s">
        <v>77</v>
      </c>
      <c r="AY132" s="210" t="s">
        <v>197</v>
      </c>
    </row>
    <row r="133" spans="1:65" s="14" customFormat="1" ht="11.25">
      <c r="B133" s="211"/>
      <c r="C133" s="212"/>
      <c r="D133" s="194" t="s">
        <v>210</v>
      </c>
      <c r="E133" s="213" t="s">
        <v>19</v>
      </c>
      <c r="F133" s="214" t="s">
        <v>1918</v>
      </c>
      <c r="G133" s="212"/>
      <c r="H133" s="215">
        <v>1.8240000000000001</v>
      </c>
      <c r="I133" s="216"/>
      <c r="J133" s="212"/>
      <c r="K133" s="212"/>
      <c r="L133" s="217"/>
      <c r="M133" s="218"/>
      <c r="N133" s="219"/>
      <c r="O133" s="219"/>
      <c r="P133" s="219"/>
      <c r="Q133" s="219"/>
      <c r="R133" s="219"/>
      <c r="S133" s="219"/>
      <c r="T133" s="220"/>
      <c r="AT133" s="221" t="s">
        <v>210</v>
      </c>
      <c r="AU133" s="221" t="s">
        <v>86</v>
      </c>
      <c r="AV133" s="14" t="s">
        <v>86</v>
      </c>
      <c r="AW133" s="14" t="s">
        <v>37</v>
      </c>
      <c r="AX133" s="14" t="s">
        <v>84</v>
      </c>
      <c r="AY133" s="221" t="s">
        <v>197</v>
      </c>
    </row>
    <row r="134" spans="1:65" s="2" customFormat="1" ht="21.75" customHeight="1">
      <c r="A134" s="37"/>
      <c r="B134" s="38"/>
      <c r="C134" s="181" t="s">
        <v>256</v>
      </c>
      <c r="D134" s="181" t="s">
        <v>199</v>
      </c>
      <c r="E134" s="182" t="s">
        <v>1435</v>
      </c>
      <c r="F134" s="183" t="s">
        <v>1436</v>
      </c>
      <c r="G134" s="184" t="s">
        <v>259</v>
      </c>
      <c r="H134" s="185">
        <v>1.8240000000000001</v>
      </c>
      <c r="I134" s="186"/>
      <c r="J134" s="187">
        <f>ROUND(I134*H134,2)</f>
        <v>0</v>
      </c>
      <c r="K134" s="183" t="s">
        <v>203</v>
      </c>
      <c r="L134" s="42"/>
      <c r="M134" s="188" t="s">
        <v>19</v>
      </c>
      <c r="N134" s="189" t="s">
        <v>48</v>
      </c>
      <c r="O134" s="67"/>
      <c r="P134" s="190">
        <f>O134*H134</f>
        <v>0</v>
      </c>
      <c r="Q134" s="190">
        <v>0</v>
      </c>
      <c r="R134" s="190">
        <f>Q134*H134</f>
        <v>0</v>
      </c>
      <c r="S134" s="190">
        <v>0</v>
      </c>
      <c r="T134" s="191">
        <f>S134*H134</f>
        <v>0</v>
      </c>
      <c r="U134" s="37"/>
      <c r="V134" s="37"/>
      <c r="W134" s="37"/>
      <c r="X134" s="37"/>
      <c r="Y134" s="37"/>
      <c r="Z134" s="37"/>
      <c r="AA134" s="37"/>
      <c r="AB134" s="37"/>
      <c r="AC134" s="37"/>
      <c r="AD134" s="37"/>
      <c r="AE134" s="37"/>
      <c r="AR134" s="192" t="s">
        <v>204</v>
      </c>
      <c r="AT134" s="192" t="s">
        <v>199</v>
      </c>
      <c r="AU134" s="192" t="s">
        <v>86</v>
      </c>
      <c r="AY134" s="20" t="s">
        <v>197</v>
      </c>
      <c r="BE134" s="193">
        <f>IF(N134="základní",J134,0)</f>
        <v>0</v>
      </c>
      <c r="BF134" s="193">
        <f>IF(N134="snížená",J134,0)</f>
        <v>0</v>
      </c>
      <c r="BG134" s="193">
        <f>IF(N134="zákl. přenesená",J134,0)</f>
        <v>0</v>
      </c>
      <c r="BH134" s="193">
        <f>IF(N134="sníž. přenesená",J134,0)</f>
        <v>0</v>
      </c>
      <c r="BI134" s="193">
        <f>IF(N134="nulová",J134,0)</f>
        <v>0</v>
      </c>
      <c r="BJ134" s="20" t="s">
        <v>84</v>
      </c>
      <c r="BK134" s="193">
        <f>ROUND(I134*H134,2)</f>
        <v>0</v>
      </c>
      <c r="BL134" s="20" t="s">
        <v>204</v>
      </c>
      <c r="BM134" s="192" t="s">
        <v>1933</v>
      </c>
    </row>
    <row r="135" spans="1:65" s="2" customFormat="1" ht="11.25">
      <c r="A135" s="37"/>
      <c r="B135" s="38"/>
      <c r="C135" s="39"/>
      <c r="D135" s="194" t="s">
        <v>206</v>
      </c>
      <c r="E135" s="39"/>
      <c r="F135" s="195" t="s">
        <v>1438</v>
      </c>
      <c r="G135" s="39"/>
      <c r="H135" s="39"/>
      <c r="I135" s="196"/>
      <c r="J135" s="39"/>
      <c r="K135" s="39"/>
      <c r="L135" s="42"/>
      <c r="M135" s="197"/>
      <c r="N135" s="198"/>
      <c r="O135" s="67"/>
      <c r="P135" s="67"/>
      <c r="Q135" s="67"/>
      <c r="R135" s="67"/>
      <c r="S135" s="67"/>
      <c r="T135" s="68"/>
      <c r="U135" s="37"/>
      <c r="V135" s="37"/>
      <c r="W135" s="37"/>
      <c r="X135" s="37"/>
      <c r="Y135" s="37"/>
      <c r="Z135" s="37"/>
      <c r="AA135" s="37"/>
      <c r="AB135" s="37"/>
      <c r="AC135" s="37"/>
      <c r="AD135" s="37"/>
      <c r="AE135" s="37"/>
      <c r="AT135" s="20" t="s">
        <v>206</v>
      </c>
      <c r="AU135" s="20" t="s">
        <v>86</v>
      </c>
    </row>
    <row r="136" spans="1:65" s="2" customFormat="1" ht="11.25">
      <c r="A136" s="37"/>
      <c r="B136" s="38"/>
      <c r="C136" s="39"/>
      <c r="D136" s="199" t="s">
        <v>208</v>
      </c>
      <c r="E136" s="39"/>
      <c r="F136" s="200" t="s">
        <v>1439</v>
      </c>
      <c r="G136" s="39"/>
      <c r="H136" s="39"/>
      <c r="I136" s="196"/>
      <c r="J136" s="39"/>
      <c r="K136" s="39"/>
      <c r="L136" s="42"/>
      <c r="M136" s="197"/>
      <c r="N136" s="198"/>
      <c r="O136" s="67"/>
      <c r="P136" s="67"/>
      <c r="Q136" s="67"/>
      <c r="R136" s="67"/>
      <c r="S136" s="67"/>
      <c r="T136" s="68"/>
      <c r="U136" s="37"/>
      <c r="V136" s="37"/>
      <c r="W136" s="37"/>
      <c r="X136" s="37"/>
      <c r="Y136" s="37"/>
      <c r="Z136" s="37"/>
      <c r="AA136" s="37"/>
      <c r="AB136" s="37"/>
      <c r="AC136" s="37"/>
      <c r="AD136" s="37"/>
      <c r="AE136" s="37"/>
      <c r="AT136" s="20" t="s">
        <v>208</v>
      </c>
      <c r="AU136" s="20" t="s">
        <v>86</v>
      </c>
    </row>
    <row r="137" spans="1:65" s="13" customFormat="1" ht="11.25">
      <c r="B137" s="201"/>
      <c r="C137" s="202"/>
      <c r="D137" s="194" t="s">
        <v>210</v>
      </c>
      <c r="E137" s="203" t="s">
        <v>19</v>
      </c>
      <c r="F137" s="204" t="s">
        <v>1934</v>
      </c>
      <c r="G137" s="202"/>
      <c r="H137" s="203" t="s">
        <v>19</v>
      </c>
      <c r="I137" s="205"/>
      <c r="J137" s="202"/>
      <c r="K137" s="202"/>
      <c r="L137" s="206"/>
      <c r="M137" s="207"/>
      <c r="N137" s="208"/>
      <c r="O137" s="208"/>
      <c r="P137" s="208"/>
      <c r="Q137" s="208"/>
      <c r="R137" s="208"/>
      <c r="S137" s="208"/>
      <c r="T137" s="209"/>
      <c r="AT137" s="210" t="s">
        <v>210</v>
      </c>
      <c r="AU137" s="210" t="s">
        <v>86</v>
      </c>
      <c r="AV137" s="13" t="s">
        <v>84</v>
      </c>
      <c r="AW137" s="13" t="s">
        <v>37</v>
      </c>
      <c r="AX137" s="13" t="s">
        <v>77</v>
      </c>
      <c r="AY137" s="210" t="s">
        <v>197</v>
      </c>
    </row>
    <row r="138" spans="1:65" s="13" customFormat="1" ht="11.25">
      <c r="B138" s="201"/>
      <c r="C138" s="202"/>
      <c r="D138" s="194" t="s">
        <v>210</v>
      </c>
      <c r="E138" s="203" t="s">
        <v>19</v>
      </c>
      <c r="F138" s="204" t="s">
        <v>1935</v>
      </c>
      <c r="G138" s="202"/>
      <c r="H138" s="203" t="s">
        <v>19</v>
      </c>
      <c r="I138" s="205"/>
      <c r="J138" s="202"/>
      <c r="K138" s="202"/>
      <c r="L138" s="206"/>
      <c r="M138" s="207"/>
      <c r="N138" s="208"/>
      <c r="O138" s="208"/>
      <c r="P138" s="208"/>
      <c r="Q138" s="208"/>
      <c r="R138" s="208"/>
      <c r="S138" s="208"/>
      <c r="T138" s="209"/>
      <c r="AT138" s="210" t="s">
        <v>210</v>
      </c>
      <c r="AU138" s="210" t="s">
        <v>86</v>
      </c>
      <c r="AV138" s="13" t="s">
        <v>84</v>
      </c>
      <c r="AW138" s="13" t="s">
        <v>37</v>
      </c>
      <c r="AX138" s="13" t="s">
        <v>77</v>
      </c>
      <c r="AY138" s="210" t="s">
        <v>197</v>
      </c>
    </row>
    <row r="139" spans="1:65" s="14" customFormat="1" ht="11.25">
      <c r="B139" s="211"/>
      <c r="C139" s="212"/>
      <c r="D139" s="194" t="s">
        <v>210</v>
      </c>
      <c r="E139" s="213" t="s">
        <v>19</v>
      </c>
      <c r="F139" s="214" t="s">
        <v>1936</v>
      </c>
      <c r="G139" s="212"/>
      <c r="H139" s="215">
        <v>1.8240000000000001</v>
      </c>
      <c r="I139" s="216"/>
      <c r="J139" s="212"/>
      <c r="K139" s="212"/>
      <c r="L139" s="217"/>
      <c r="M139" s="218"/>
      <c r="N139" s="219"/>
      <c r="O139" s="219"/>
      <c r="P139" s="219"/>
      <c r="Q139" s="219"/>
      <c r="R139" s="219"/>
      <c r="S139" s="219"/>
      <c r="T139" s="220"/>
      <c r="AT139" s="221" t="s">
        <v>210</v>
      </c>
      <c r="AU139" s="221" t="s">
        <v>86</v>
      </c>
      <c r="AV139" s="14" t="s">
        <v>86</v>
      </c>
      <c r="AW139" s="14" t="s">
        <v>37</v>
      </c>
      <c r="AX139" s="14" t="s">
        <v>84</v>
      </c>
      <c r="AY139" s="221" t="s">
        <v>197</v>
      </c>
    </row>
    <row r="140" spans="1:65" s="2" customFormat="1" ht="24.2" customHeight="1">
      <c r="A140" s="37"/>
      <c r="B140" s="38"/>
      <c r="C140" s="181" t="s">
        <v>265</v>
      </c>
      <c r="D140" s="181" t="s">
        <v>199</v>
      </c>
      <c r="E140" s="182" t="s">
        <v>1440</v>
      </c>
      <c r="F140" s="183" t="s">
        <v>1441</v>
      </c>
      <c r="G140" s="184" t="s">
        <v>259</v>
      </c>
      <c r="H140" s="185">
        <v>7.2960000000000003</v>
      </c>
      <c r="I140" s="186"/>
      <c r="J140" s="187">
        <f>ROUND(I140*H140,2)</f>
        <v>0</v>
      </c>
      <c r="K140" s="183" t="s">
        <v>203</v>
      </c>
      <c r="L140" s="42"/>
      <c r="M140" s="188" t="s">
        <v>19</v>
      </c>
      <c r="N140" s="189" t="s">
        <v>48</v>
      </c>
      <c r="O140" s="67"/>
      <c r="P140" s="190">
        <f>O140*H140</f>
        <v>0</v>
      </c>
      <c r="Q140" s="190">
        <v>0</v>
      </c>
      <c r="R140" s="190">
        <f>Q140*H140</f>
        <v>0</v>
      </c>
      <c r="S140" s="190">
        <v>0</v>
      </c>
      <c r="T140" s="191">
        <f>S140*H140</f>
        <v>0</v>
      </c>
      <c r="U140" s="37"/>
      <c r="V140" s="37"/>
      <c r="W140" s="37"/>
      <c r="X140" s="37"/>
      <c r="Y140" s="37"/>
      <c r="Z140" s="37"/>
      <c r="AA140" s="37"/>
      <c r="AB140" s="37"/>
      <c r="AC140" s="37"/>
      <c r="AD140" s="37"/>
      <c r="AE140" s="37"/>
      <c r="AR140" s="192" t="s">
        <v>204</v>
      </c>
      <c r="AT140" s="192" t="s">
        <v>199</v>
      </c>
      <c r="AU140" s="192" t="s">
        <v>86</v>
      </c>
      <c r="AY140" s="20" t="s">
        <v>197</v>
      </c>
      <c r="BE140" s="193">
        <f>IF(N140="základní",J140,0)</f>
        <v>0</v>
      </c>
      <c r="BF140" s="193">
        <f>IF(N140="snížená",J140,0)</f>
        <v>0</v>
      </c>
      <c r="BG140" s="193">
        <f>IF(N140="zákl. přenesená",J140,0)</f>
        <v>0</v>
      </c>
      <c r="BH140" s="193">
        <f>IF(N140="sníž. přenesená",J140,0)</f>
        <v>0</v>
      </c>
      <c r="BI140" s="193">
        <f>IF(N140="nulová",J140,0)</f>
        <v>0</v>
      </c>
      <c r="BJ140" s="20" t="s">
        <v>84</v>
      </c>
      <c r="BK140" s="193">
        <f>ROUND(I140*H140,2)</f>
        <v>0</v>
      </c>
      <c r="BL140" s="20" t="s">
        <v>204</v>
      </c>
      <c r="BM140" s="192" t="s">
        <v>1939</v>
      </c>
    </row>
    <row r="141" spans="1:65" s="2" customFormat="1" ht="19.5">
      <c r="A141" s="37"/>
      <c r="B141" s="38"/>
      <c r="C141" s="39"/>
      <c r="D141" s="194" t="s">
        <v>206</v>
      </c>
      <c r="E141" s="39"/>
      <c r="F141" s="195" t="s">
        <v>1443</v>
      </c>
      <c r="G141" s="39"/>
      <c r="H141" s="39"/>
      <c r="I141" s="196"/>
      <c r="J141" s="39"/>
      <c r="K141" s="39"/>
      <c r="L141" s="42"/>
      <c r="M141" s="197"/>
      <c r="N141" s="198"/>
      <c r="O141" s="67"/>
      <c r="P141" s="67"/>
      <c r="Q141" s="67"/>
      <c r="R141" s="67"/>
      <c r="S141" s="67"/>
      <c r="T141" s="68"/>
      <c r="U141" s="37"/>
      <c r="V141" s="37"/>
      <c r="W141" s="37"/>
      <c r="X141" s="37"/>
      <c r="Y141" s="37"/>
      <c r="Z141" s="37"/>
      <c r="AA141" s="37"/>
      <c r="AB141" s="37"/>
      <c r="AC141" s="37"/>
      <c r="AD141" s="37"/>
      <c r="AE141" s="37"/>
      <c r="AT141" s="20" t="s">
        <v>206</v>
      </c>
      <c r="AU141" s="20" t="s">
        <v>86</v>
      </c>
    </row>
    <row r="142" spans="1:65" s="2" customFormat="1" ht="11.25">
      <c r="A142" s="37"/>
      <c r="B142" s="38"/>
      <c r="C142" s="39"/>
      <c r="D142" s="199" t="s">
        <v>208</v>
      </c>
      <c r="E142" s="39"/>
      <c r="F142" s="200" t="s">
        <v>1444</v>
      </c>
      <c r="G142" s="39"/>
      <c r="H142" s="39"/>
      <c r="I142" s="196"/>
      <c r="J142" s="39"/>
      <c r="K142" s="39"/>
      <c r="L142" s="42"/>
      <c r="M142" s="197"/>
      <c r="N142" s="198"/>
      <c r="O142" s="67"/>
      <c r="P142" s="67"/>
      <c r="Q142" s="67"/>
      <c r="R142" s="67"/>
      <c r="S142" s="67"/>
      <c r="T142" s="68"/>
      <c r="U142" s="37"/>
      <c r="V142" s="37"/>
      <c r="W142" s="37"/>
      <c r="X142" s="37"/>
      <c r="Y142" s="37"/>
      <c r="Z142" s="37"/>
      <c r="AA142" s="37"/>
      <c r="AB142" s="37"/>
      <c r="AC142" s="37"/>
      <c r="AD142" s="37"/>
      <c r="AE142" s="37"/>
      <c r="AT142" s="20" t="s">
        <v>208</v>
      </c>
      <c r="AU142" s="20" t="s">
        <v>86</v>
      </c>
    </row>
    <row r="143" spans="1:65" s="13" customFormat="1" ht="11.25">
      <c r="B143" s="201"/>
      <c r="C143" s="202"/>
      <c r="D143" s="194" t="s">
        <v>210</v>
      </c>
      <c r="E143" s="203" t="s">
        <v>19</v>
      </c>
      <c r="F143" s="204" t="s">
        <v>1445</v>
      </c>
      <c r="G143" s="202"/>
      <c r="H143" s="203" t="s">
        <v>19</v>
      </c>
      <c r="I143" s="205"/>
      <c r="J143" s="202"/>
      <c r="K143" s="202"/>
      <c r="L143" s="206"/>
      <c r="M143" s="207"/>
      <c r="N143" s="208"/>
      <c r="O143" s="208"/>
      <c r="P143" s="208"/>
      <c r="Q143" s="208"/>
      <c r="R143" s="208"/>
      <c r="S143" s="208"/>
      <c r="T143" s="209"/>
      <c r="AT143" s="210" t="s">
        <v>210</v>
      </c>
      <c r="AU143" s="210" t="s">
        <v>86</v>
      </c>
      <c r="AV143" s="13" t="s">
        <v>84</v>
      </c>
      <c r="AW143" s="13" t="s">
        <v>37</v>
      </c>
      <c r="AX143" s="13" t="s">
        <v>77</v>
      </c>
      <c r="AY143" s="210" t="s">
        <v>197</v>
      </c>
    </row>
    <row r="144" spans="1:65" s="13" customFormat="1" ht="11.25">
      <c r="B144" s="201"/>
      <c r="C144" s="202"/>
      <c r="D144" s="194" t="s">
        <v>210</v>
      </c>
      <c r="E144" s="203" t="s">
        <v>19</v>
      </c>
      <c r="F144" s="204" t="s">
        <v>918</v>
      </c>
      <c r="G144" s="202"/>
      <c r="H144" s="203" t="s">
        <v>19</v>
      </c>
      <c r="I144" s="205"/>
      <c r="J144" s="202"/>
      <c r="K144" s="202"/>
      <c r="L144" s="206"/>
      <c r="M144" s="207"/>
      <c r="N144" s="208"/>
      <c r="O144" s="208"/>
      <c r="P144" s="208"/>
      <c r="Q144" s="208"/>
      <c r="R144" s="208"/>
      <c r="S144" s="208"/>
      <c r="T144" s="209"/>
      <c r="AT144" s="210" t="s">
        <v>210</v>
      </c>
      <c r="AU144" s="210" t="s">
        <v>86</v>
      </c>
      <c r="AV144" s="13" t="s">
        <v>84</v>
      </c>
      <c r="AW144" s="13" t="s">
        <v>37</v>
      </c>
      <c r="AX144" s="13" t="s">
        <v>77</v>
      </c>
      <c r="AY144" s="210" t="s">
        <v>197</v>
      </c>
    </row>
    <row r="145" spans="1:65" s="14" customFormat="1" ht="11.25">
      <c r="B145" s="211"/>
      <c r="C145" s="212"/>
      <c r="D145" s="194" t="s">
        <v>210</v>
      </c>
      <c r="E145" s="213" t="s">
        <v>19</v>
      </c>
      <c r="F145" s="214" t="s">
        <v>2008</v>
      </c>
      <c r="G145" s="212"/>
      <c r="H145" s="215">
        <v>7.2960000000000003</v>
      </c>
      <c r="I145" s="216"/>
      <c r="J145" s="212"/>
      <c r="K145" s="212"/>
      <c r="L145" s="217"/>
      <c r="M145" s="218"/>
      <c r="N145" s="219"/>
      <c r="O145" s="219"/>
      <c r="P145" s="219"/>
      <c r="Q145" s="219"/>
      <c r="R145" s="219"/>
      <c r="S145" s="219"/>
      <c r="T145" s="220"/>
      <c r="AT145" s="221" t="s">
        <v>210</v>
      </c>
      <c r="AU145" s="221" t="s">
        <v>86</v>
      </c>
      <c r="AV145" s="14" t="s">
        <v>86</v>
      </c>
      <c r="AW145" s="14" t="s">
        <v>37</v>
      </c>
      <c r="AX145" s="14" t="s">
        <v>84</v>
      </c>
      <c r="AY145" s="221" t="s">
        <v>197</v>
      </c>
    </row>
    <row r="146" spans="1:65" s="2" customFormat="1" ht="24.2" customHeight="1">
      <c r="A146" s="37"/>
      <c r="B146" s="38"/>
      <c r="C146" s="181" t="s">
        <v>273</v>
      </c>
      <c r="D146" s="181" t="s">
        <v>199</v>
      </c>
      <c r="E146" s="182" t="s">
        <v>887</v>
      </c>
      <c r="F146" s="183" t="s">
        <v>888</v>
      </c>
      <c r="G146" s="184" t="s">
        <v>323</v>
      </c>
      <c r="H146" s="185">
        <v>0.2</v>
      </c>
      <c r="I146" s="186"/>
      <c r="J146" s="187">
        <f>ROUND(I146*H146,2)</f>
        <v>0</v>
      </c>
      <c r="K146" s="183" t="s">
        <v>469</v>
      </c>
      <c r="L146" s="42"/>
      <c r="M146" s="188" t="s">
        <v>19</v>
      </c>
      <c r="N146" s="189" t="s">
        <v>48</v>
      </c>
      <c r="O146" s="67"/>
      <c r="P146" s="190">
        <f>O146*H146</f>
        <v>0</v>
      </c>
      <c r="Q146" s="190">
        <v>0</v>
      </c>
      <c r="R146" s="190">
        <f>Q146*H146</f>
        <v>0</v>
      </c>
      <c r="S146" s="190">
        <v>0</v>
      </c>
      <c r="T146" s="191">
        <f>S146*H146</f>
        <v>0</v>
      </c>
      <c r="U146" s="37"/>
      <c r="V146" s="37"/>
      <c r="W146" s="37"/>
      <c r="X146" s="37"/>
      <c r="Y146" s="37"/>
      <c r="Z146" s="37"/>
      <c r="AA146" s="37"/>
      <c r="AB146" s="37"/>
      <c r="AC146" s="37"/>
      <c r="AD146" s="37"/>
      <c r="AE146" s="37"/>
      <c r="AR146" s="192" t="s">
        <v>204</v>
      </c>
      <c r="AT146" s="192" t="s">
        <v>199</v>
      </c>
      <c r="AU146" s="192" t="s">
        <v>86</v>
      </c>
      <c r="AY146" s="20" t="s">
        <v>197</v>
      </c>
      <c r="BE146" s="193">
        <f>IF(N146="základní",J146,0)</f>
        <v>0</v>
      </c>
      <c r="BF146" s="193">
        <f>IF(N146="snížená",J146,0)</f>
        <v>0</v>
      </c>
      <c r="BG146" s="193">
        <f>IF(N146="zákl. přenesená",J146,0)</f>
        <v>0</v>
      </c>
      <c r="BH146" s="193">
        <f>IF(N146="sníž. přenesená",J146,0)</f>
        <v>0</v>
      </c>
      <c r="BI146" s="193">
        <f>IF(N146="nulová",J146,0)</f>
        <v>0</v>
      </c>
      <c r="BJ146" s="20" t="s">
        <v>84</v>
      </c>
      <c r="BK146" s="193">
        <f>ROUND(I146*H146,2)</f>
        <v>0</v>
      </c>
      <c r="BL146" s="20" t="s">
        <v>204</v>
      </c>
      <c r="BM146" s="192" t="s">
        <v>1944</v>
      </c>
    </row>
    <row r="147" spans="1:65" s="2" customFormat="1" ht="19.5">
      <c r="A147" s="37"/>
      <c r="B147" s="38"/>
      <c r="C147" s="39"/>
      <c r="D147" s="194" t="s">
        <v>206</v>
      </c>
      <c r="E147" s="39"/>
      <c r="F147" s="195" t="s">
        <v>888</v>
      </c>
      <c r="G147" s="39"/>
      <c r="H147" s="39"/>
      <c r="I147" s="196"/>
      <c r="J147" s="39"/>
      <c r="K147" s="39"/>
      <c r="L147" s="42"/>
      <c r="M147" s="197"/>
      <c r="N147" s="198"/>
      <c r="O147" s="67"/>
      <c r="P147" s="67"/>
      <c r="Q147" s="67"/>
      <c r="R147" s="67"/>
      <c r="S147" s="67"/>
      <c r="T147" s="68"/>
      <c r="U147" s="37"/>
      <c r="V147" s="37"/>
      <c r="W147" s="37"/>
      <c r="X147" s="37"/>
      <c r="Y147" s="37"/>
      <c r="Z147" s="37"/>
      <c r="AA147" s="37"/>
      <c r="AB147" s="37"/>
      <c r="AC147" s="37"/>
      <c r="AD147" s="37"/>
      <c r="AE147" s="37"/>
      <c r="AT147" s="20" t="s">
        <v>206</v>
      </c>
      <c r="AU147" s="20" t="s">
        <v>86</v>
      </c>
    </row>
    <row r="148" spans="1:65" s="13" customFormat="1" ht="33.75">
      <c r="B148" s="201"/>
      <c r="C148" s="202"/>
      <c r="D148" s="194" t="s">
        <v>210</v>
      </c>
      <c r="E148" s="203" t="s">
        <v>19</v>
      </c>
      <c r="F148" s="204" t="s">
        <v>1945</v>
      </c>
      <c r="G148" s="202"/>
      <c r="H148" s="203" t="s">
        <v>19</v>
      </c>
      <c r="I148" s="205"/>
      <c r="J148" s="202"/>
      <c r="K148" s="202"/>
      <c r="L148" s="206"/>
      <c r="M148" s="207"/>
      <c r="N148" s="208"/>
      <c r="O148" s="208"/>
      <c r="P148" s="208"/>
      <c r="Q148" s="208"/>
      <c r="R148" s="208"/>
      <c r="S148" s="208"/>
      <c r="T148" s="209"/>
      <c r="AT148" s="210" t="s">
        <v>210</v>
      </c>
      <c r="AU148" s="210" t="s">
        <v>86</v>
      </c>
      <c r="AV148" s="13" t="s">
        <v>84</v>
      </c>
      <c r="AW148" s="13" t="s">
        <v>37</v>
      </c>
      <c r="AX148" s="13" t="s">
        <v>77</v>
      </c>
      <c r="AY148" s="210" t="s">
        <v>197</v>
      </c>
    </row>
    <row r="149" spans="1:65" s="13" customFormat="1" ht="11.25">
      <c r="B149" s="201"/>
      <c r="C149" s="202"/>
      <c r="D149" s="194" t="s">
        <v>210</v>
      </c>
      <c r="E149" s="203" t="s">
        <v>19</v>
      </c>
      <c r="F149" s="204" t="s">
        <v>1946</v>
      </c>
      <c r="G149" s="202"/>
      <c r="H149" s="203" t="s">
        <v>19</v>
      </c>
      <c r="I149" s="205"/>
      <c r="J149" s="202"/>
      <c r="K149" s="202"/>
      <c r="L149" s="206"/>
      <c r="M149" s="207"/>
      <c r="N149" s="208"/>
      <c r="O149" s="208"/>
      <c r="P149" s="208"/>
      <c r="Q149" s="208"/>
      <c r="R149" s="208"/>
      <c r="S149" s="208"/>
      <c r="T149" s="209"/>
      <c r="AT149" s="210" t="s">
        <v>210</v>
      </c>
      <c r="AU149" s="210" t="s">
        <v>86</v>
      </c>
      <c r="AV149" s="13" t="s">
        <v>84</v>
      </c>
      <c r="AW149" s="13" t="s">
        <v>37</v>
      </c>
      <c r="AX149" s="13" t="s">
        <v>77</v>
      </c>
      <c r="AY149" s="210" t="s">
        <v>197</v>
      </c>
    </row>
    <row r="150" spans="1:65" s="13" customFormat="1" ht="22.5">
      <c r="B150" s="201"/>
      <c r="C150" s="202"/>
      <c r="D150" s="194" t="s">
        <v>210</v>
      </c>
      <c r="E150" s="203" t="s">
        <v>19</v>
      </c>
      <c r="F150" s="204" t="s">
        <v>1947</v>
      </c>
      <c r="G150" s="202"/>
      <c r="H150" s="203" t="s">
        <v>19</v>
      </c>
      <c r="I150" s="205"/>
      <c r="J150" s="202"/>
      <c r="K150" s="202"/>
      <c r="L150" s="206"/>
      <c r="M150" s="207"/>
      <c r="N150" s="208"/>
      <c r="O150" s="208"/>
      <c r="P150" s="208"/>
      <c r="Q150" s="208"/>
      <c r="R150" s="208"/>
      <c r="S150" s="208"/>
      <c r="T150" s="209"/>
      <c r="AT150" s="210" t="s">
        <v>210</v>
      </c>
      <c r="AU150" s="210" t="s">
        <v>86</v>
      </c>
      <c r="AV150" s="13" t="s">
        <v>84</v>
      </c>
      <c r="AW150" s="13" t="s">
        <v>37</v>
      </c>
      <c r="AX150" s="13" t="s">
        <v>77</v>
      </c>
      <c r="AY150" s="210" t="s">
        <v>197</v>
      </c>
    </row>
    <row r="151" spans="1:65" s="13" customFormat="1" ht="11.25">
      <c r="B151" s="201"/>
      <c r="C151" s="202"/>
      <c r="D151" s="194" t="s">
        <v>210</v>
      </c>
      <c r="E151" s="203" t="s">
        <v>19</v>
      </c>
      <c r="F151" s="204" t="s">
        <v>1948</v>
      </c>
      <c r="G151" s="202"/>
      <c r="H151" s="203" t="s">
        <v>19</v>
      </c>
      <c r="I151" s="205"/>
      <c r="J151" s="202"/>
      <c r="K151" s="202"/>
      <c r="L151" s="206"/>
      <c r="M151" s="207"/>
      <c r="N151" s="208"/>
      <c r="O151" s="208"/>
      <c r="P151" s="208"/>
      <c r="Q151" s="208"/>
      <c r="R151" s="208"/>
      <c r="S151" s="208"/>
      <c r="T151" s="209"/>
      <c r="AT151" s="210" t="s">
        <v>210</v>
      </c>
      <c r="AU151" s="210" t="s">
        <v>86</v>
      </c>
      <c r="AV151" s="13" t="s">
        <v>84</v>
      </c>
      <c r="AW151" s="13" t="s">
        <v>37</v>
      </c>
      <c r="AX151" s="13" t="s">
        <v>77</v>
      </c>
      <c r="AY151" s="210" t="s">
        <v>197</v>
      </c>
    </row>
    <row r="152" spans="1:65" s="14" customFormat="1" ht="11.25">
      <c r="B152" s="211"/>
      <c r="C152" s="212"/>
      <c r="D152" s="194" t="s">
        <v>210</v>
      </c>
      <c r="E152" s="213" t="s">
        <v>19</v>
      </c>
      <c r="F152" s="214" t="s">
        <v>2006</v>
      </c>
      <c r="G152" s="212"/>
      <c r="H152" s="215">
        <v>0.2</v>
      </c>
      <c r="I152" s="216"/>
      <c r="J152" s="212"/>
      <c r="K152" s="212"/>
      <c r="L152" s="217"/>
      <c r="M152" s="218"/>
      <c r="N152" s="219"/>
      <c r="O152" s="219"/>
      <c r="P152" s="219"/>
      <c r="Q152" s="219"/>
      <c r="R152" s="219"/>
      <c r="S152" s="219"/>
      <c r="T152" s="220"/>
      <c r="AT152" s="221" t="s">
        <v>210</v>
      </c>
      <c r="AU152" s="221" t="s">
        <v>86</v>
      </c>
      <c r="AV152" s="14" t="s">
        <v>86</v>
      </c>
      <c r="AW152" s="14" t="s">
        <v>37</v>
      </c>
      <c r="AX152" s="14" t="s">
        <v>84</v>
      </c>
      <c r="AY152" s="221" t="s">
        <v>197</v>
      </c>
    </row>
    <row r="153" spans="1:65" s="12" customFormat="1" ht="22.9" customHeight="1">
      <c r="B153" s="165"/>
      <c r="C153" s="166"/>
      <c r="D153" s="167" t="s">
        <v>76</v>
      </c>
      <c r="E153" s="179" t="s">
        <v>1963</v>
      </c>
      <c r="F153" s="179" t="s">
        <v>1964</v>
      </c>
      <c r="G153" s="166"/>
      <c r="H153" s="166"/>
      <c r="I153" s="169"/>
      <c r="J153" s="180">
        <f>BK153</f>
        <v>0</v>
      </c>
      <c r="K153" s="166"/>
      <c r="L153" s="171"/>
      <c r="M153" s="172"/>
      <c r="N153" s="173"/>
      <c r="O153" s="173"/>
      <c r="P153" s="174">
        <f>SUM(P154:P158)</f>
        <v>0</v>
      </c>
      <c r="Q153" s="173"/>
      <c r="R153" s="174">
        <f>SUM(R154:R158)</f>
        <v>0</v>
      </c>
      <c r="S153" s="173"/>
      <c r="T153" s="175">
        <f>SUM(T154:T158)</f>
        <v>0</v>
      </c>
      <c r="AR153" s="176" t="s">
        <v>84</v>
      </c>
      <c r="AT153" s="177" t="s">
        <v>76</v>
      </c>
      <c r="AU153" s="177" t="s">
        <v>84</v>
      </c>
      <c r="AY153" s="176" t="s">
        <v>197</v>
      </c>
      <c r="BK153" s="178">
        <f>SUM(BK154:BK158)</f>
        <v>0</v>
      </c>
    </row>
    <row r="154" spans="1:65" s="2" customFormat="1" ht="24.2" customHeight="1">
      <c r="A154" s="37"/>
      <c r="B154" s="38"/>
      <c r="C154" s="181" t="s">
        <v>277</v>
      </c>
      <c r="D154" s="181" t="s">
        <v>199</v>
      </c>
      <c r="E154" s="182" t="s">
        <v>1965</v>
      </c>
      <c r="F154" s="183" t="s">
        <v>1966</v>
      </c>
      <c r="G154" s="184" t="s">
        <v>884</v>
      </c>
      <c r="H154" s="185">
        <v>4</v>
      </c>
      <c r="I154" s="186"/>
      <c r="J154" s="187">
        <f>ROUND(I154*H154,2)</f>
        <v>0</v>
      </c>
      <c r="K154" s="183" t="s">
        <v>469</v>
      </c>
      <c r="L154" s="42"/>
      <c r="M154" s="188" t="s">
        <v>19</v>
      </c>
      <c r="N154" s="189" t="s">
        <v>48</v>
      </c>
      <c r="O154" s="67"/>
      <c r="P154" s="190">
        <f>O154*H154</f>
        <v>0</v>
      </c>
      <c r="Q154" s="190">
        <v>0</v>
      </c>
      <c r="R154" s="190">
        <f>Q154*H154</f>
        <v>0</v>
      </c>
      <c r="S154" s="190">
        <v>0</v>
      </c>
      <c r="T154" s="191">
        <f>S154*H154</f>
        <v>0</v>
      </c>
      <c r="U154" s="37"/>
      <c r="V154" s="37"/>
      <c r="W154" s="37"/>
      <c r="X154" s="37"/>
      <c r="Y154" s="37"/>
      <c r="Z154" s="37"/>
      <c r="AA154" s="37"/>
      <c r="AB154" s="37"/>
      <c r="AC154" s="37"/>
      <c r="AD154" s="37"/>
      <c r="AE154" s="37"/>
      <c r="AR154" s="192" t="s">
        <v>204</v>
      </c>
      <c r="AT154" s="192" t="s">
        <v>199</v>
      </c>
      <c r="AU154" s="192" t="s">
        <v>86</v>
      </c>
      <c r="AY154" s="20" t="s">
        <v>197</v>
      </c>
      <c r="BE154" s="193">
        <f>IF(N154="základní",J154,0)</f>
        <v>0</v>
      </c>
      <c r="BF154" s="193">
        <f>IF(N154="snížená",J154,0)</f>
        <v>0</v>
      </c>
      <c r="BG154" s="193">
        <f>IF(N154="zákl. přenesená",J154,0)</f>
        <v>0</v>
      </c>
      <c r="BH154" s="193">
        <f>IF(N154="sníž. přenesená",J154,0)</f>
        <v>0</v>
      </c>
      <c r="BI154" s="193">
        <f>IF(N154="nulová",J154,0)</f>
        <v>0</v>
      </c>
      <c r="BJ154" s="20" t="s">
        <v>84</v>
      </c>
      <c r="BK154" s="193">
        <f>ROUND(I154*H154,2)</f>
        <v>0</v>
      </c>
      <c r="BL154" s="20" t="s">
        <v>204</v>
      </c>
      <c r="BM154" s="192" t="s">
        <v>1967</v>
      </c>
    </row>
    <row r="155" spans="1:65" s="2" customFormat="1" ht="19.5">
      <c r="A155" s="37"/>
      <c r="B155" s="38"/>
      <c r="C155" s="39"/>
      <c r="D155" s="194" t="s">
        <v>206</v>
      </c>
      <c r="E155" s="39"/>
      <c r="F155" s="195" t="s">
        <v>1966</v>
      </c>
      <c r="G155" s="39"/>
      <c r="H155" s="39"/>
      <c r="I155" s="196"/>
      <c r="J155" s="39"/>
      <c r="K155" s="39"/>
      <c r="L155" s="42"/>
      <c r="M155" s="197"/>
      <c r="N155" s="198"/>
      <c r="O155" s="67"/>
      <c r="P155" s="67"/>
      <c r="Q155" s="67"/>
      <c r="R155" s="67"/>
      <c r="S155" s="67"/>
      <c r="T155" s="68"/>
      <c r="U155" s="37"/>
      <c r="V155" s="37"/>
      <c r="W155" s="37"/>
      <c r="X155" s="37"/>
      <c r="Y155" s="37"/>
      <c r="Z155" s="37"/>
      <c r="AA155" s="37"/>
      <c r="AB155" s="37"/>
      <c r="AC155" s="37"/>
      <c r="AD155" s="37"/>
      <c r="AE155" s="37"/>
      <c r="AT155" s="20" t="s">
        <v>206</v>
      </c>
      <c r="AU155" s="20" t="s">
        <v>86</v>
      </c>
    </row>
    <row r="156" spans="1:65" s="13" customFormat="1" ht="22.5">
      <c r="B156" s="201"/>
      <c r="C156" s="202"/>
      <c r="D156" s="194" t="s">
        <v>210</v>
      </c>
      <c r="E156" s="203" t="s">
        <v>19</v>
      </c>
      <c r="F156" s="204" t="s">
        <v>1968</v>
      </c>
      <c r="G156" s="202"/>
      <c r="H156" s="203" t="s">
        <v>19</v>
      </c>
      <c r="I156" s="205"/>
      <c r="J156" s="202"/>
      <c r="K156" s="202"/>
      <c r="L156" s="206"/>
      <c r="M156" s="207"/>
      <c r="N156" s="208"/>
      <c r="O156" s="208"/>
      <c r="P156" s="208"/>
      <c r="Q156" s="208"/>
      <c r="R156" s="208"/>
      <c r="S156" s="208"/>
      <c r="T156" s="209"/>
      <c r="AT156" s="210" t="s">
        <v>210</v>
      </c>
      <c r="AU156" s="210" t="s">
        <v>86</v>
      </c>
      <c r="AV156" s="13" t="s">
        <v>84</v>
      </c>
      <c r="AW156" s="13" t="s">
        <v>37</v>
      </c>
      <c r="AX156" s="13" t="s">
        <v>77</v>
      </c>
      <c r="AY156" s="210" t="s">
        <v>197</v>
      </c>
    </row>
    <row r="157" spans="1:65" s="13" customFormat="1" ht="11.25">
      <c r="B157" s="201"/>
      <c r="C157" s="202"/>
      <c r="D157" s="194" t="s">
        <v>210</v>
      </c>
      <c r="E157" s="203" t="s">
        <v>19</v>
      </c>
      <c r="F157" s="204" t="s">
        <v>1770</v>
      </c>
      <c r="G157" s="202"/>
      <c r="H157" s="203" t="s">
        <v>19</v>
      </c>
      <c r="I157" s="205"/>
      <c r="J157" s="202"/>
      <c r="K157" s="202"/>
      <c r="L157" s="206"/>
      <c r="M157" s="207"/>
      <c r="N157" s="208"/>
      <c r="O157" s="208"/>
      <c r="P157" s="208"/>
      <c r="Q157" s="208"/>
      <c r="R157" s="208"/>
      <c r="S157" s="208"/>
      <c r="T157" s="209"/>
      <c r="AT157" s="210" t="s">
        <v>210</v>
      </c>
      <c r="AU157" s="210" t="s">
        <v>86</v>
      </c>
      <c r="AV157" s="13" t="s">
        <v>84</v>
      </c>
      <c r="AW157" s="13" t="s">
        <v>37</v>
      </c>
      <c r="AX157" s="13" t="s">
        <v>77</v>
      </c>
      <c r="AY157" s="210" t="s">
        <v>197</v>
      </c>
    </row>
    <row r="158" spans="1:65" s="14" customFormat="1" ht="11.25">
      <c r="B158" s="211"/>
      <c r="C158" s="212"/>
      <c r="D158" s="194" t="s">
        <v>210</v>
      </c>
      <c r="E158" s="213" t="s">
        <v>19</v>
      </c>
      <c r="F158" s="214" t="s">
        <v>1850</v>
      </c>
      <c r="G158" s="212"/>
      <c r="H158" s="215">
        <v>4</v>
      </c>
      <c r="I158" s="216"/>
      <c r="J158" s="212"/>
      <c r="K158" s="212"/>
      <c r="L158" s="217"/>
      <c r="M158" s="218"/>
      <c r="N158" s="219"/>
      <c r="O158" s="219"/>
      <c r="P158" s="219"/>
      <c r="Q158" s="219"/>
      <c r="R158" s="219"/>
      <c r="S158" s="219"/>
      <c r="T158" s="220"/>
      <c r="AT158" s="221" t="s">
        <v>210</v>
      </c>
      <c r="AU158" s="221" t="s">
        <v>86</v>
      </c>
      <c r="AV158" s="14" t="s">
        <v>86</v>
      </c>
      <c r="AW158" s="14" t="s">
        <v>37</v>
      </c>
      <c r="AX158" s="14" t="s">
        <v>84</v>
      </c>
      <c r="AY158" s="221" t="s">
        <v>197</v>
      </c>
    </row>
    <row r="159" spans="1:65" s="12" customFormat="1" ht="22.9" customHeight="1">
      <c r="B159" s="165"/>
      <c r="C159" s="166"/>
      <c r="D159" s="167" t="s">
        <v>76</v>
      </c>
      <c r="E159" s="179" t="s">
        <v>489</v>
      </c>
      <c r="F159" s="179" t="s">
        <v>490</v>
      </c>
      <c r="G159" s="166"/>
      <c r="H159" s="166"/>
      <c r="I159" s="169"/>
      <c r="J159" s="180">
        <f>BK159</f>
        <v>0</v>
      </c>
      <c r="K159" s="166"/>
      <c r="L159" s="171"/>
      <c r="M159" s="172"/>
      <c r="N159" s="173"/>
      <c r="O159" s="173"/>
      <c r="P159" s="174">
        <f>SUM(P160:P165)</f>
        <v>0</v>
      </c>
      <c r="Q159" s="173"/>
      <c r="R159" s="174">
        <f>SUM(R160:R165)</f>
        <v>0</v>
      </c>
      <c r="S159" s="173"/>
      <c r="T159" s="175">
        <f>SUM(T160:T165)</f>
        <v>0</v>
      </c>
      <c r="AR159" s="176" t="s">
        <v>84</v>
      </c>
      <c r="AT159" s="177" t="s">
        <v>76</v>
      </c>
      <c r="AU159" s="177" t="s">
        <v>84</v>
      </c>
      <c r="AY159" s="176" t="s">
        <v>197</v>
      </c>
      <c r="BK159" s="178">
        <f>SUM(BK160:BK165)</f>
        <v>0</v>
      </c>
    </row>
    <row r="160" spans="1:65" s="2" customFormat="1" ht="24.2" customHeight="1">
      <c r="A160" s="37"/>
      <c r="B160" s="38"/>
      <c r="C160" s="181" t="s">
        <v>287</v>
      </c>
      <c r="D160" s="181" t="s">
        <v>199</v>
      </c>
      <c r="E160" s="182" t="s">
        <v>594</v>
      </c>
      <c r="F160" s="183" t="s">
        <v>595</v>
      </c>
      <c r="G160" s="184" t="s">
        <v>323</v>
      </c>
      <c r="H160" s="185">
        <v>1E-3</v>
      </c>
      <c r="I160" s="186"/>
      <c r="J160" s="187">
        <f>ROUND(I160*H160,2)</f>
        <v>0</v>
      </c>
      <c r="K160" s="183" t="s">
        <v>203</v>
      </c>
      <c r="L160" s="42"/>
      <c r="M160" s="188" t="s">
        <v>19</v>
      </c>
      <c r="N160" s="189" t="s">
        <v>48</v>
      </c>
      <c r="O160" s="67"/>
      <c r="P160" s="190">
        <f>O160*H160</f>
        <v>0</v>
      </c>
      <c r="Q160" s="190">
        <v>0</v>
      </c>
      <c r="R160" s="190">
        <f>Q160*H160</f>
        <v>0</v>
      </c>
      <c r="S160" s="190">
        <v>0</v>
      </c>
      <c r="T160" s="191">
        <f>S160*H160</f>
        <v>0</v>
      </c>
      <c r="U160" s="37"/>
      <c r="V160" s="37"/>
      <c r="W160" s="37"/>
      <c r="X160" s="37"/>
      <c r="Y160" s="37"/>
      <c r="Z160" s="37"/>
      <c r="AA160" s="37"/>
      <c r="AB160" s="37"/>
      <c r="AC160" s="37"/>
      <c r="AD160" s="37"/>
      <c r="AE160" s="37"/>
      <c r="AR160" s="192" t="s">
        <v>204</v>
      </c>
      <c r="AT160" s="192" t="s">
        <v>199</v>
      </c>
      <c r="AU160" s="192" t="s">
        <v>86</v>
      </c>
      <c r="AY160" s="20" t="s">
        <v>197</v>
      </c>
      <c r="BE160" s="193">
        <f>IF(N160="základní",J160,0)</f>
        <v>0</v>
      </c>
      <c r="BF160" s="193">
        <f>IF(N160="snížená",J160,0)</f>
        <v>0</v>
      </c>
      <c r="BG160" s="193">
        <f>IF(N160="zákl. přenesená",J160,0)</f>
        <v>0</v>
      </c>
      <c r="BH160" s="193">
        <f>IF(N160="sníž. přenesená",J160,0)</f>
        <v>0</v>
      </c>
      <c r="BI160" s="193">
        <f>IF(N160="nulová",J160,0)</f>
        <v>0</v>
      </c>
      <c r="BJ160" s="20" t="s">
        <v>84</v>
      </c>
      <c r="BK160" s="193">
        <f>ROUND(I160*H160,2)</f>
        <v>0</v>
      </c>
      <c r="BL160" s="20" t="s">
        <v>204</v>
      </c>
      <c r="BM160" s="192" t="s">
        <v>1978</v>
      </c>
    </row>
    <row r="161" spans="1:65" s="2" customFormat="1" ht="19.5">
      <c r="A161" s="37"/>
      <c r="B161" s="38"/>
      <c r="C161" s="39"/>
      <c r="D161" s="194" t="s">
        <v>206</v>
      </c>
      <c r="E161" s="39"/>
      <c r="F161" s="195" t="s">
        <v>597</v>
      </c>
      <c r="G161" s="39"/>
      <c r="H161" s="39"/>
      <c r="I161" s="196"/>
      <c r="J161" s="39"/>
      <c r="K161" s="39"/>
      <c r="L161" s="42"/>
      <c r="M161" s="197"/>
      <c r="N161" s="198"/>
      <c r="O161" s="67"/>
      <c r="P161" s="67"/>
      <c r="Q161" s="67"/>
      <c r="R161" s="67"/>
      <c r="S161" s="67"/>
      <c r="T161" s="68"/>
      <c r="U161" s="37"/>
      <c r="V161" s="37"/>
      <c r="W161" s="37"/>
      <c r="X161" s="37"/>
      <c r="Y161" s="37"/>
      <c r="Z161" s="37"/>
      <c r="AA161" s="37"/>
      <c r="AB161" s="37"/>
      <c r="AC161" s="37"/>
      <c r="AD161" s="37"/>
      <c r="AE161" s="37"/>
      <c r="AT161" s="20" t="s">
        <v>206</v>
      </c>
      <c r="AU161" s="20" t="s">
        <v>86</v>
      </c>
    </row>
    <row r="162" spans="1:65" s="2" customFormat="1" ht="11.25">
      <c r="A162" s="37"/>
      <c r="B162" s="38"/>
      <c r="C162" s="39"/>
      <c r="D162" s="199" t="s">
        <v>208</v>
      </c>
      <c r="E162" s="39"/>
      <c r="F162" s="200" t="s">
        <v>598</v>
      </c>
      <c r="G162" s="39"/>
      <c r="H162" s="39"/>
      <c r="I162" s="196"/>
      <c r="J162" s="39"/>
      <c r="K162" s="39"/>
      <c r="L162" s="42"/>
      <c r="M162" s="197"/>
      <c r="N162" s="198"/>
      <c r="O162" s="67"/>
      <c r="P162" s="67"/>
      <c r="Q162" s="67"/>
      <c r="R162" s="67"/>
      <c r="S162" s="67"/>
      <c r="T162" s="68"/>
      <c r="U162" s="37"/>
      <c r="V162" s="37"/>
      <c r="W162" s="37"/>
      <c r="X162" s="37"/>
      <c r="Y162" s="37"/>
      <c r="Z162" s="37"/>
      <c r="AA162" s="37"/>
      <c r="AB162" s="37"/>
      <c r="AC162" s="37"/>
      <c r="AD162" s="37"/>
      <c r="AE162" s="37"/>
      <c r="AT162" s="20" t="s">
        <v>208</v>
      </c>
      <c r="AU162" s="20" t="s">
        <v>86</v>
      </c>
    </row>
    <row r="163" spans="1:65" s="2" customFormat="1" ht="33" customHeight="1">
      <c r="A163" s="37"/>
      <c r="B163" s="38"/>
      <c r="C163" s="181" t="s">
        <v>8</v>
      </c>
      <c r="D163" s="181" t="s">
        <v>199</v>
      </c>
      <c r="E163" s="182" t="s">
        <v>1979</v>
      </c>
      <c r="F163" s="183" t="s">
        <v>1980</v>
      </c>
      <c r="G163" s="184" t="s">
        <v>323</v>
      </c>
      <c r="H163" s="185">
        <v>1E-3</v>
      </c>
      <c r="I163" s="186"/>
      <c r="J163" s="187">
        <f>ROUND(I163*H163,2)</f>
        <v>0</v>
      </c>
      <c r="K163" s="183" t="s">
        <v>203</v>
      </c>
      <c r="L163" s="42"/>
      <c r="M163" s="188" t="s">
        <v>19</v>
      </c>
      <c r="N163" s="189" t="s">
        <v>48</v>
      </c>
      <c r="O163" s="67"/>
      <c r="P163" s="190">
        <f>O163*H163</f>
        <v>0</v>
      </c>
      <c r="Q163" s="190">
        <v>0</v>
      </c>
      <c r="R163" s="190">
        <f>Q163*H163</f>
        <v>0</v>
      </c>
      <c r="S163" s="190">
        <v>0</v>
      </c>
      <c r="T163" s="191">
        <f>S163*H163</f>
        <v>0</v>
      </c>
      <c r="U163" s="37"/>
      <c r="V163" s="37"/>
      <c r="W163" s="37"/>
      <c r="X163" s="37"/>
      <c r="Y163" s="37"/>
      <c r="Z163" s="37"/>
      <c r="AA163" s="37"/>
      <c r="AB163" s="37"/>
      <c r="AC163" s="37"/>
      <c r="AD163" s="37"/>
      <c r="AE163" s="37"/>
      <c r="AR163" s="192" t="s">
        <v>204</v>
      </c>
      <c r="AT163" s="192" t="s">
        <v>199</v>
      </c>
      <c r="AU163" s="192" t="s">
        <v>86</v>
      </c>
      <c r="AY163" s="20" t="s">
        <v>197</v>
      </c>
      <c r="BE163" s="193">
        <f>IF(N163="základní",J163,0)</f>
        <v>0</v>
      </c>
      <c r="BF163" s="193">
        <f>IF(N163="snížená",J163,0)</f>
        <v>0</v>
      </c>
      <c r="BG163" s="193">
        <f>IF(N163="zákl. přenesená",J163,0)</f>
        <v>0</v>
      </c>
      <c r="BH163" s="193">
        <f>IF(N163="sníž. přenesená",J163,0)</f>
        <v>0</v>
      </c>
      <c r="BI163" s="193">
        <f>IF(N163="nulová",J163,0)</f>
        <v>0</v>
      </c>
      <c r="BJ163" s="20" t="s">
        <v>84</v>
      </c>
      <c r="BK163" s="193">
        <f>ROUND(I163*H163,2)</f>
        <v>0</v>
      </c>
      <c r="BL163" s="20" t="s">
        <v>204</v>
      </c>
      <c r="BM163" s="192" t="s">
        <v>1981</v>
      </c>
    </row>
    <row r="164" spans="1:65" s="2" customFormat="1" ht="39">
      <c r="A164" s="37"/>
      <c r="B164" s="38"/>
      <c r="C164" s="39"/>
      <c r="D164" s="194" t="s">
        <v>206</v>
      </c>
      <c r="E164" s="39"/>
      <c r="F164" s="195" t="s">
        <v>1982</v>
      </c>
      <c r="G164" s="39"/>
      <c r="H164" s="39"/>
      <c r="I164" s="196"/>
      <c r="J164" s="39"/>
      <c r="K164" s="39"/>
      <c r="L164" s="42"/>
      <c r="M164" s="197"/>
      <c r="N164" s="198"/>
      <c r="O164" s="67"/>
      <c r="P164" s="67"/>
      <c r="Q164" s="67"/>
      <c r="R164" s="67"/>
      <c r="S164" s="67"/>
      <c r="T164" s="68"/>
      <c r="U164" s="37"/>
      <c r="V164" s="37"/>
      <c r="W164" s="37"/>
      <c r="X164" s="37"/>
      <c r="Y164" s="37"/>
      <c r="Z164" s="37"/>
      <c r="AA164" s="37"/>
      <c r="AB164" s="37"/>
      <c r="AC164" s="37"/>
      <c r="AD164" s="37"/>
      <c r="AE164" s="37"/>
      <c r="AT164" s="20" t="s">
        <v>206</v>
      </c>
      <c r="AU164" s="20" t="s">
        <v>86</v>
      </c>
    </row>
    <row r="165" spans="1:65" s="2" customFormat="1" ht="11.25">
      <c r="A165" s="37"/>
      <c r="B165" s="38"/>
      <c r="C165" s="39"/>
      <c r="D165" s="199" t="s">
        <v>208</v>
      </c>
      <c r="E165" s="39"/>
      <c r="F165" s="200" t="s">
        <v>1983</v>
      </c>
      <c r="G165" s="39"/>
      <c r="H165" s="39"/>
      <c r="I165" s="196"/>
      <c r="J165" s="39"/>
      <c r="K165" s="39"/>
      <c r="L165" s="42"/>
      <c r="M165" s="247"/>
      <c r="N165" s="248"/>
      <c r="O165" s="249"/>
      <c r="P165" s="249"/>
      <c r="Q165" s="249"/>
      <c r="R165" s="249"/>
      <c r="S165" s="249"/>
      <c r="T165" s="250"/>
      <c r="U165" s="37"/>
      <c r="V165" s="37"/>
      <c r="W165" s="37"/>
      <c r="X165" s="37"/>
      <c r="Y165" s="37"/>
      <c r="Z165" s="37"/>
      <c r="AA165" s="37"/>
      <c r="AB165" s="37"/>
      <c r="AC165" s="37"/>
      <c r="AD165" s="37"/>
      <c r="AE165" s="37"/>
      <c r="AT165" s="20" t="s">
        <v>208</v>
      </c>
      <c r="AU165" s="20" t="s">
        <v>86</v>
      </c>
    </row>
    <row r="166" spans="1:65" s="2" customFormat="1" ht="6.95" customHeight="1">
      <c r="A166" s="37"/>
      <c r="B166" s="50"/>
      <c r="C166" s="51"/>
      <c r="D166" s="51"/>
      <c r="E166" s="51"/>
      <c r="F166" s="51"/>
      <c r="G166" s="51"/>
      <c r="H166" s="51"/>
      <c r="I166" s="51"/>
      <c r="J166" s="51"/>
      <c r="K166" s="51"/>
      <c r="L166" s="42"/>
      <c r="M166" s="37"/>
      <c r="O166" s="37"/>
      <c r="P166" s="37"/>
      <c r="Q166" s="37"/>
      <c r="R166" s="37"/>
      <c r="S166" s="37"/>
      <c r="T166" s="37"/>
      <c r="U166" s="37"/>
      <c r="V166" s="37"/>
      <c r="W166" s="37"/>
      <c r="X166" s="37"/>
      <c r="Y166" s="37"/>
      <c r="Z166" s="37"/>
      <c r="AA166" s="37"/>
      <c r="AB166" s="37"/>
      <c r="AC166" s="37"/>
      <c r="AD166" s="37"/>
      <c r="AE166" s="37"/>
    </row>
  </sheetData>
  <sheetProtection algorithmName="SHA-512" hashValue="yExgGlR87AOyDymuVrneWk+ne+BDjcztFoS2SywA0CChhSO6l+d+vvKras2E1EqOGuATvtr9rV1JdMaWU5SjMA==" saltValue="2Vgp9Z0XXmIBXXXOrDmbyh1Qg9FsvqaFjJ29fU7Dy6I6NDpdDN+wqQRiMlN7/+FKWceFfHIkzDFX3l0wtz3M+A==" spinCount="100000" sheet="1" objects="1" scenarios="1" formatColumns="0" formatRows="0" autoFilter="0"/>
  <autoFilter ref="C94:K165" xr:uid="{00000000-0009-0000-0000-000017000000}"/>
  <mergeCells count="15">
    <mergeCell ref="E81:H81"/>
    <mergeCell ref="E85:H85"/>
    <mergeCell ref="E83:H83"/>
    <mergeCell ref="E87:H87"/>
    <mergeCell ref="L2:V2"/>
    <mergeCell ref="E31:H31"/>
    <mergeCell ref="E52:H52"/>
    <mergeCell ref="E56:H56"/>
    <mergeCell ref="E54:H54"/>
    <mergeCell ref="E58:H58"/>
    <mergeCell ref="E7:H7"/>
    <mergeCell ref="E11:H11"/>
    <mergeCell ref="E9:H9"/>
    <mergeCell ref="E13:H13"/>
    <mergeCell ref="E22:H22"/>
  </mergeCells>
  <hyperlinks>
    <hyperlink ref="F110" r:id="rId1" xr:uid="{00000000-0004-0000-1700-000000000000}"/>
    <hyperlink ref="F128" r:id="rId2" xr:uid="{00000000-0004-0000-1700-000001000000}"/>
    <hyperlink ref="F136" r:id="rId3" xr:uid="{00000000-0004-0000-1700-000002000000}"/>
    <hyperlink ref="F142" r:id="rId4" xr:uid="{00000000-0004-0000-1700-000003000000}"/>
    <hyperlink ref="F162" r:id="rId5" xr:uid="{00000000-0004-0000-1700-000004000000}"/>
    <hyperlink ref="F165" r:id="rId6" xr:uid="{00000000-0004-0000-1700-000005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7"/>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2:BM178"/>
  <sheetViews>
    <sheetView showGridLines="0" workbookViewId="0">
      <selection activeCell="D6" sqref="D6"/>
    </sheetView>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94"/>
      <c r="M2" s="394"/>
      <c r="N2" s="394"/>
      <c r="O2" s="394"/>
      <c r="P2" s="394"/>
      <c r="Q2" s="394"/>
      <c r="R2" s="394"/>
      <c r="S2" s="394"/>
      <c r="T2" s="394"/>
      <c r="U2" s="394"/>
      <c r="V2" s="394"/>
      <c r="AT2" s="20" t="s">
        <v>168</v>
      </c>
    </row>
    <row r="3" spans="1:46" s="1" customFormat="1" ht="6.95" customHeight="1">
      <c r="B3" s="111"/>
      <c r="C3" s="112"/>
      <c r="D3" s="112"/>
      <c r="E3" s="112"/>
      <c r="F3" s="112"/>
      <c r="G3" s="112"/>
      <c r="H3" s="112"/>
      <c r="I3" s="112"/>
      <c r="J3" s="112"/>
      <c r="K3" s="112"/>
      <c r="L3" s="23"/>
      <c r="AT3" s="20" t="s">
        <v>86</v>
      </c>
    </row>
    <row r="4" spans="1:46" s="1" customFormat="1" ht="24.95" customHeight="1">
      <c r="B4" s="23"/>
      <c r="D4" s="113" t="s">
        <v>169</v>
      </c>
      <c r="L4" s="23"/>
      <c r="M4" s="114" t="s">
        <v>10</v>
      </c>
      <c r="AT4" s="20" t="s">
        <v>4</v>
      </c>
    </row>
    <row r="5" spans="1:46" s="1" customFormat="1" ht="6.95" customHeight="1">
      <c r="B5" s="23"/>
      <c r="L5" s="23"/>
    </row>
    <row r="6" spans="1:46" s="1" customFormat="1" ht="12" customHeight="1">
      <c r="B6" s="23"/>
      <c r="D6" s="115" t="s">
        <v>16</v>
      </c>
      <c r="L6" s="23"/>
    </row>
    <row r="7" spans="1:46" s="1" customFormat="1" ht="16.5" customHeight="1">
      <c r="B7" s="23"/>
      <c r="E7" s="395" t="str">
        <f>'Rekapitulace stavby'!K6</f>
        <v>VÝMĚNA OBRUBNÍKŮ V ULICI STRÁNSKÉHO A SOVÍ - TÁBOR</v>
      </c>
      <c r="F7" s="396"/>
      <c r="G7" s="396"/>
      <c r="H7" s="396"/>
      <c r="L7" s="23"/>
    </row>
    <row r="8" spans="1:46" s="2" customFormat="1" ht="12" customHeight="1">
      <c r="A8" s="37"/>
      <c r="B8" s="42"/>
      <c r="C8" s="37"/>
      <c r="D8" s="115" t="s">
        <v>170</v>
      </c>
      <c r="E8" s="37"/>
      <c r="F8" s="37"/>
      <c r="G8" s="37"/>
      <c r="H8" s="37"/>
      <c r="I8" s="37"/>
      <c r="J8" s="37"/>
      <c r="K8" s="37"/>
      <c r="L8" s="116"/>
      <c r="S8" s="37"/>
      <c r="T8" s="37"/>
      <c r="U8" s="37"/>
      <c r="V8" s="37"/>
      <c r="W8" s="37"/>
      <c r="X8" s="37"/>
      <c r="Y8" s="37"/>
      <c r="Z8" s="37"/>
      <c r="AA8" s="37"/>
      <c r="AB8" s="37"/>
      <c r="AC8" s="37"/>
      <c r="AD8" s="37"/>
      <c r="AE8" s="37"/>
    </row>
    <row r="9" spans="1:46" s="2" customFormat="1" ht="16.5" customHeight="1">
      <c r="A9" s="37"/>
      <c r="B9" s="42"/>
      <c r="C9" s="37"/>
      <c r="D9" s="37"/>
      <c r="E9" s="398" t="s">
        <v>2014</v>
      </c>
      <c r="F9" s="397"/>
      <c r="G9" s="397"/>
      <c r="H9" s="397"/>
      <c r="I9" s="37"/>
      <c r="J9" s="37"/>
      <c r="K9" s="37"/>
      <c r="L9" s="116"/>
      <c r="S9" s="37"/>
      <c r="T9" s="37"/>
      <c r="U9" s="37"/>
      <c r="V9" s="37"/>
      <c r="W9" s="37"/>
      <c r="X9" s="37"/>
      <c r="Y9" s="37"/>
      <c r="Z9" s="37"/>
      <c r="AA9" s="37"/>
      <c r="AB9" s="37"/>
      <c r="AC9" s="37"/>
      <c r="AD9" s="37"/>
      <c r="AE9" s="37"/>
    </row>
    <row r="10" spans="1:46" s="2" customFormat="1" ht="11.25">
      <c r="A10" s="37"/>
      <c r="B10" s="42"/>
      <c r="C10" s="37"/>
      <c r="D10" s="37"/>
      <c r="E10" s="37"/>
      <c r="F10" s="37"/>
      <c r="G10" s="37"/>
      <c r="H10" s="37"/>
      <c r="I10" s="37"/>
      <c r="J10" s="37"/>
      <c r="K10" s="37"/>
      <c r="L10" s="116"/>
      <c r="S10" s="37"/>
      <c r="T10" s="37"/>
      <c r="U10" s="37"/>
      <c r="V10" s="37"/>
      <c r="W10" s="37"/>
      <c r="X10" s="37"/>
      <c r="Y10" s="37"/>
      <c r="Z10" s="37"/>
      <c r="AA10" s="37"/>
      <c r="AB10" s="37"/>
      <c r="AC10" s="37"/>
      <c r="AD10" s="37"/>
      <c r="AE10" s="37"/>
    </row>
    <row r="11" spans="1:46" s="2" customFormat="1" ht="12" customHeight="1">
      <c r="A11" s="37"/>
      <c r="B11" s="42"/>
      <c r="C11" s="37"/>
      <c r="D11" s="115" t="s">
        <v>18</v>
      </c>
      <c r="E11" s="37"/>
      <c r="F11" s="106" t="s">
        <v>19</v>
      </c>
      <c r="G11" s="37"/>
      <c r="H11" s="37"/>
      <c r="I11" s="115" t="s">
        <v>20</v>
      </c>
      <c r="J11" s="106" t="s">
        <v>19</v>
      </c>
      <c r="K11" s="37"/>
      <c r="L11" s="116"/>
      <c r="S11" s="37"/>
      <c r="T11" s="37"/>
      <c r="U11" s="37"/>
      <c r="V11" s="37"/>
      <c r="W11" s="37"/>
      <c r="X11" s="37"/>
      <c r="Y11" s="37"/>
      <c r="Z11" s="37"/>
      <c r="AA11" s="37"/>
      <c r="AB11" s="37"/>
      <c r="AC11" s="37"/>
      <c r="AD11" s="37"/>
      <c r="AE11" s="37"/>
    </row>
    <row r="12" spans="1:46" s="2" customFormat="1" ht="12" customHeight="1">
      <c r="A12" s="37"/>
      <c r="B12" s="42"/>
      <c r="C12" s="37"/>
      <c r="D12" s="115" t="s">
        <v>21</v>
      </c>
      <c r="E12" s="37"/>
      <c r="F12" s="106" t="s">
        <v>22</v>
      </c>
      <c r="G12" s="37"/>
      <c r="H12" s="37"/>
      <c r="I12" s="115" t="s">
        <v>23</v>
      </c>
      <c r="J12" s="117" t="str">
        <f>'Rekapitulace stavby'!AN8</f>
        <v>8. 1. 2026</v>
      </c>
      <c r="K12" s="37"/>
      <c r="L12" s="116"/>
      <c r="S12" s="37"/>
      <c r="T12" s="37"/>
      <c r="U12" s="37"/>
      <c r="V12" s="37"/>
      <c r="W12" s="37"/>
      <c r="X12" s="37"/>
      <c r="Y12" s="37"/>
      <c r="Z12" s="37"/>
      <c r="AA12" s="37"/>
      <c r="AB12" s="37"/>
      <c r="AC12" s="37"/>
      <c r="AD12" s="37"/>
      <c r="AE12" s="37"/>
    </row>
    <row r="13" spans="1:46" s="2" customFormat="1" ht="10.9" customHeight="1">
      <c r="A13" s="37"/>
      <c r="B13" s="42"/>
      <c r="C13" s="37"/>
      <c r="D13" s="37"/>
      <c r="E13" s="37"/>
      <c r="F13" s="37"/>
      <c r="G13" s="37"/>
      <c r="H13" s="37"/>
      <c r="I13" s="37"/>
      <c r="J13" s="37"/>
      <c r="K13" s="37"/>
      <c r="L13" s="116"/>
      <c r="S13" s="37"/>
      <c r="T13" s="37"/>
      <c r="U13" s="37"/>
      <c r="V13" s="37"/>
      <c r="W13" s="37"/>
      <c r="X13" s="37"/>
      <c r="Y13" s="37"/>
      <c r="Z13" s="37"/>
      <c r="AA13" s="37"/>
      <c r="AB13" s="37"/>
      <c r="AC13" s="37"/>
      <c r="AD13" s="37"/>
      <c r="AE13" s="37"/>
    </row>
    <row r="14" spans="1:46" s="2" customFormat="1" ht="12" customHeight="1">
      <c r="A14" s="37"/>
      <c r="B14" s="42"/>
      <c r="C14" s="37"/>
      <c r="D14" s="115" t="s">
        <v>25</v>
      </c>
      <c r="E14" s="37"/>
      <c r="F14" s="37"/>
      <c r="G14" s="37"/>
      <c r="H14" s="37"/>
      <c r="I14" s="115" t="s">
        <v>26</v>
      </c>
      <c r="J14" s="106" t="s">
        <v>27</v>
      </c>
      <c r="K14" s="37"/>
      <c r="L14" s="116"/>
      <c r="S14" s="37"/>
      <c r="T14" s="37"/>
      <c r="U14" s="37"/>
      <c r="V14" s="37"/>
      <c r="W14" s="37"/>
      <c r="X14" s="37"/>
      <c r="Y14" s="37"/>
      <c r="Z14" s="37"/>
      <c r="AA14" s="37"/>
      <c r="AB14" s="37"/>
      <c r="AC14" s="37"/>
      <c r="AD14" s="37"/>
      <c r="AE14" s="37"/>
    </row>
    <row r="15" spans="1:46" s="2" customFormat="1" ht="18" customHeight="1">
      <c r="A15" s="37"/>
      <c r="B15" s="42"/>
      <c r="C15" s="37"/>
      <c r="D15" s="37"/>
      <c r="E15" s="106" t="s">
        <v>28</v>
      </c>
      <c r="F15" s="37"/>
      <c r="G15" s="37"/>
      <c r="H15" s="37"/>
      <c r="I15" s="115" t="s">
        <v>29</v>
      </c>
      <c r="J15" s="106" t="s">
        <v>30</v>
      </c>
      <c r="K15" s="37"/>
      <c r="L15" s="116"/>
      <c r="S15" s="37"/>
      <c r="T15" s="37"/>
      <c r="U15" s="37"/>
      <c r="V15" s="37"/>
      <c r="W15" s="37"/>
      <c r="X15" s="37"/>
      <c r="Y15" s="37"/>
      <c r="Z15" s="37"/>
      <c r="AA15" s="37"/>
      <c r="AB15" s="37"/>
      <c r="AC15" s="37"/>
      <c r="AD15" s="37"/>
      <c r="AE15" s="37"/>
    </row>
    <row r="16" spans="1:46" s="2" customFormat="1" ht="6.95" customHeight="1">
      <c r="A16" s="37"/>
      <c r="B16" s="42"/>
      <c r="C16" s="37"/>
      <c r="D16" s="37"/>
      <c r="E16" s="37"/>
      <c r="F16" s="37"/>
      <c r="G16" s="37"/>
      <c r="H16" s="37"/>
      <c r="I16" s="37"/>
      <c r="J16" s="37"/>
      <c r="K16" s="37"/>
      <c r="L16" s="116"/>
      <c r="S16" s="37"/>
      <c r="T16" s="37"/>
      <c r="U16" s="37"/>
      <c r="V16" s="37"/>
      <c r="W16" s="37"/>
      <c r="X16" s="37"/>
      <c r="Y16" s="37"/>
      <c r="Z16" s="37"/>
      <c r="AA16" s="37"/>
      <c r="AB16" s="37"/>
      <c r="AC16" s="37"/>
      <c r="AD16" s="37"/>
      <c r="AE16" s="37"/>
    </row>
    <row r="17" spans="1:31" s="2" customFormat="1" ht="12" customHeight="1">
      <c r="A17" s="37"/>
      <c r="B17" s="42"/>
      <c r="C17" s="37"/>
      <c r="D17" s="115" t="s">
        <v>31</v>
      </c>
      <c r="E17" s="37"/>
      <c r="F17" s="37"/>
      <c r="G17" s="37"/>
      <c r="H17" s="37"/>
      <c r="I17" s="115" t="s">
        <v>26</v>
      </c>
      <c r="J17" s="33" t="str">
        <f>'Rekapitulace stavby'!AN13</f>
        <v>Vyplň údaj</v>
      </c>
      <c r="K17" s="37"/>
      <c r="L17" s="116"/>
      <c r="S17" s="37"/>
      <c r="T17" s="37"/>
      <c r="U17" s="37"/>
      <c r="V17" s="37"/>
      <c r="W17" s="37"/>
      <c r="X17" s="37"/>
      <c r="Y17" s="37"/>
      <c r="Z17" s="37"/>
      <c r="AA17" s="37"/>
      <c r="AB17" s="37"/>
      <c r="AC17" s="37"/>
      <c r="AD17" s="37"/>
      <c r="AE17" s="37"/>
    </row>
    <row r="18" spans="1:31" s="2" customFormat="1" ht="18" customHeight="1">
      <c r="A18" s="37"/>
      <c r="B18" s="42"/>
      <c r="C18" s="37"/>
      <c r="D18" s="37"/>
      <c r="E18" s="399" t="str">
        <f>'Rekapitulace stavby'!E14</f>
        <v>Vyplň údaj</v>
      </c>
      <c r="F18" s="400"/>
      <c r="G18" s="400"/>
      <c r="H18" s="400"/>
      <c r="I18" s="115" t="s">
        <v>29</v>
      </c>
      <c r="J18" s="33" t="str">
        <f>'Rekapitulace stavby'!AN14</f>
        <v>Vyplň údaj</v>
      </c>
      <c r="K18" s="37"/>
      <c r="L18" s="116"/>
      <c r="S18" s="37"/>
      <c r="T18" s="37"/>
      <c r="U18" s="37"/>
      <c r="V18" s="37"/>
      <c r="W18" s="37"/>
      <c r="X18" s="37"/>
      <c r="Y18" s="37"/>
      <c r="Z18" s="37"/>
      <c r="AA18" s="37"/>
      <c r="AB18" s="37"/>
      <c r="AC18" s="37"/>
      <c r="AD18" s="37"/>
      <c r="AE18" s="37"/>
    </row>
    <row r="19" spans="1:31" s="2" customFormat="1" ht="6.95" customHeight="1">
      <c r="A19" s="37"/>
      <c r="B19" s="42"/>
      <c r="C19" s="37"/>
      <c r="D19" s="37"/>
      <c r="E19" s="37"/>
      <c r="F19" s="37"/>
      <c r="G19" s="37"/>
      <c r="H19" s="37"/>
      <c r="I19" s="37"/>
      <c r="J19" s="37"/>
      <c r="K19" s="37"/>
      <c r="L19" s="116"/>
      <c r="S19" s="37"/>
      <c r="T19" s="37"/>
      <c r="U19" s="37"/>
      <c r="V19" s="37"/>
      <c r="W19" s="37"/>
      <c r="X19" s="37"/>
      <c r="Y19" s="37"/>
      <c r="Z19" s="37"/>
      <c r="AA19" s="37"/>
      <c r="AB19" s="37"/>
      <c r="AC19" s="37"/>
      <c r="AD19" s="37"/>
      <c r="AE19" s="37"/>
    </row>
    <row r="20" spans="1:31" s="2" customFormat="1" ht="12" customHeight="1">
      <c r="A20" s="37"/>
      <c r="B20" s="42"/>
      <c r="C20" s="37"/>
      <c r="D20" s="115" t="s">
        <v>33</v>
      </c>
      <c r="E20" s="37"/>
      <c r="F20" s="37"/>
      <c r="G20" s="37"/>
      <c r="H20" s="37"/>
      <c r="I20" s="115" t="s">
        <v>26</v>
      </c>
      <c r="J20" s="106" t="s">
        <v>34</v>
      </c>
      <c r="K20" s="37"/>
      <c r="L20" s="116"/>
      <c r="S20" s="37"/>
      <c r="T20" s="37"/>
      <c r="U20" s="37"/>
      <c r="V20" s="37"/>
      <c r="W20" s="37"/>
      <c r="X20" s="37"/>
      <c r="Y20" s="37"/>
      <c r="Z20" s="37"/>
      <c r="AA20" s="37"/>
      <c r="AB20" s="37"/>
      <c r="AC20" s="37"/>
      <c r="AD20" s="37"/>
      <c r="AE20" s="37"/>
    </row>
    <row r="21" spans="1:31" s="2" customFormat="1" ht="18" customHeight="1">
      <c r="A21" s="37"/>
      <c r="B21" s="42"/>
      <c r="C21" s="37"/>
      <c r="D21" s="37"/>
      <c r="E21" s="106" t="s">
        <v>35</v>
      </c>
      <c r="F21" s="37"/>
      <c r="G21" s="37"/>
      <c r="H21" s="37"/>
      <c r="I21" s="115" t="s">
        <v>29</v>
      </c>
      <c r="J21" s="106" t="s">
        <v>36</v>
      </c>
      <c r="K21" s="37"/>
      <c r="L21" s="116"/>
      <c r="S21" s="37"/>
      <c r="T21" s="37"/>
      <c r="U21" s="37"/>
      <c r="V21" s="37"/>
      <c r="W21" s="37"/>
      <c r="X21" s="37"/>
      <c r="Y21" s="37"/>
      <c r="Z21" s="37"/>
      <c r="AA21" s="37"/>
      <c r="AB21" s="37"/>
      <c r="AC21" s="37"/>
      <c r="AD21" s="37"/>
      <c r="AE21" s="37"/>
    </row>
    <row r="22" spans="1:31" s="2" customFormat="1" ht="6.95" customHeight="1">
      <c r="A22" s="37"/>
      <c r="B22" s="42"/>
      <c r="C22" s="37"/>
      <c r="D22" s="37"/>
      <c r="E22" s="37"/>
      <c r="F22" s="37"/>
      <c r="G22" s="37"/>
      <c r="H22" s="37"/>
      <c r="I22" s="37"/>
      <c r="J22" s="37"/>
      <c r="K22" s="37"/>
      <c r="L22" s="116"/>
      <c r="S22" s="37"/>
      <c r="T22" s="37"/>
      <c r="U22" s="37"/>
      <c r="V22" s="37"/>
      <c r="W22" s="37"/>
      <c r="X22" s="37"/>
      <c r="Y22" s="37"/>
      <c r="Z22" s="37"/>
      <c r="AA22" s="37"/>
      <c r="AB22" s="37"/>
      <c r="AC22" s="37"/>
      <c r="AD22" s="37"/>
      <c r="AE22" s="37"/>
    </row>
    <row r="23" spans="1:31" s="2" customFormat="1" ht="12" customHeight="1">
      <c r="A23" s="37"/>
      <c r="B23" s="42"/>
      <c r="C23" s="37"/>
      <c r="D23" s="115" t="s">
        <v>38</v>
      </c>
      <c r="E23" s="37"/>
      <c r="F23" s="37"/>
      <c r="G23" s="37"/>
      <c r="H23" s="37"/>
      <c r="I23" s="115" t="s">
        <v>26</v>
      </c>
      <c r="J23" s="106" t="s">
        <v>39</v>
      </c>
      <c r="K23" s="37"/>
      <c r="L23" s="116"/>
      <c r="S23" s="37"/>
      <c r="T23" s="37"/>
      <c r="U23" s="37"/>
      <c r="V23" s="37"/>
      <c r="W23" s="37"/>
      <c r="X23" s="37"/>
      <c r="Y23" s="37"/>
      <c r="Z23" s="37"/>
      <c r="AA23" s="37"/>
      <c r="AB23" s="37"/>
      <c r="AC23" s="37"/>
      <c r="AD23" s="37"/>
      <c r="AE23" s="37"/>
    </row>
    <row r="24" spans="1:31" s="2" customFormat="1" ht="18" customHeight="1">
      <c r="A24" s="37"/>
      <c r="B24" s="42"/>
      <c r="C24" s="37"/>
      <c r="D24" s="37"/>
      <c r="E24" s="106" t="s">
        <v>40</v>
      </c>
      <c r="F24" s="37"/>
      <c r="G24" s="37"/>
      <c r="H24" s="37"/>
      <c r="I24" s="115" t="s">
        <v>29</v>
      </c>
      <c r="J24" s="106" t="s">
        <v>19</v>
      </c>
      <c r="K24" s="37"/>
      <c r="L24" s="116"/>
      <c r="S24" s="37"/>
      <c r="T24" s="37"/>
      <c r="U24" s="37"/>
      <c r="V24" s="37"/>
      <c r="W24" s="37"/>
      <c r="X24" s="37"/>
      <c r="Y24" s="37"/>
      <c r="Z24" s="37"/>
      <c r="AA24" s="37"/>
      <c r="AB24" s="37"/>
      <c r="AC24" s="37"/>
      <c r="AD24" s="37"/>
      <c r="AE24" s="37"/>
    </row>
    <row r="25" spans="1:31" s="2" customFormat="1" ht="6.95" customHeight="1">
      <c r="A25" s="37"/>
      <c r="B25" s="42"/>
      <c r="C25" s="37"/>
      <c r="D25" s="37"/>
      <c r="E25" s="37"/>
      <c r="F25" s="37"/>
      <c r="G25" s="37"/>
      <c r="H25" s="37"/>
      <c r="I25" s="37"/>
      <c r="J25" s="37"/>
      <c r="K25" s="37"/>
      <c r="L25" s="116"/>
      <c r="S25" s="37"/>
      <c r="T25" s="37"/>
      <c r="U25" s="37"/>
      <c r="V25" s="37"/>
      <c r="W25" s="37"/>
      <c r="X25" s="37"/>
      <c r="Y25" s="37"/>
      <c r="Z25" s="37"/>
      <c r="AA25" s="37"/>
      <c r="AB25" s="37"/>
      <c r="AC25" s="37"/>
      <c r="AD25" s="37"/>
      <c r="AE25" s="37"/>
    </row>
    <row r="26" spans="1:31" s="2" customFormat="1" ht="12" customHeight="1">
      <c r="A26" s="37"/>
      <c r="B26" s="42"/>
      <c r="C26" s="37"/>
      <c r="D26" s="115" t="s">
        <v>41</v>
      </c>
      <c r="E26" s="37"/>
      <c r="F26" s="37"/>
      <c r="G26" s="37"/>
      <c r="H26" s="37"/>
      <c r="I26" s="37"/>
      <c r="J26" s="37"/>
      <c r="K26" s="37"/>
      <c r="L26" s="116"/>
      <c r="S26" s="37"/>
      <c r="T26" s="37"/>
      <c r="U26" s="37"/>
      <c r="V26" s="37"/>
      <c r="W26" s="37"/>
      <c r="X26" s="37"/>
      <c r="Y26" s="37"/>
      <c r="Z26" s="37"/>
      <c r="AA26" s="37"/>
      <c r="AB26" s="37"/>
      <c r="AC26" s="37"/>
      <c r="AD26" s="37"/>
      <c r="AE26" s="37"/>
    </row>
    <row r="27" spans="1:31" s="8" customFormat="1" ht="16.5" customHeight="1">
      <c r="A27" s="118"/>
      <c r="B27" s="119"/>
      <c r="C27" s="118"/>
      <c r="D27" s="118"/>
      <c r="E27" s="401" t="s">
        <v>19</v>
      </c>
      <c r="F27" s="401"/>
      <c r="G27" s="401"/>
      <c r="H27" s="401"/>
      <c r="I27" s="118"/>
      <c r="J27" s="118"/>
      <c r="K27" s="118"/>
      <c r="L27" s="120"/>
      <c r="S27" s="118"/>
      <c r="T27" s="118"/>
      <c r="U27" s="118"/>
      <c r="V27" s="118"/>
      <c r="W27" s="118"/>
      <c r="X27" s="118"/>
      <c r="Y27" s="118"/>
      <c r="Z27" s="118"/>
      <c r="AA27" s="118"/>
      <c r="AB27" s="118"/>
      <c r="AC27" s="118"/>
      <c r="AD27" s="118"/>
      <c r="AE27" s="118"/>
    </row>
    <row r="28" spans="1:31" s="2" customFormat="1" ht="6.95" customHeight="1">
      <c r="A28" s="37"/>
      <c r="B28" s="42"/>
      <c r="C28" s="37"/>
      <c r="D28" s="37"/>
      <c r="E28" s="37"/>
      <c r="F28" s="37"/>
      <c r="G28" s="37"/>
      <c r="H28" s="37"/>
      <c r="I28" s="37"/>
      <c r="J28" s="37"/>
      <c r="K28" s="37"/>
      <c r="L28" s="116"/>
      <c r="S28" s="37"/>
      <c r="T28" s="37"/>
      <c r="U28" s="37"/>
      <c r="V28" s="37"/>
      <c r="W28" s="37"/>
      <c r="X28" s="37"/>
      <c r="Y28" s="37"/>
      <c r="Z28" s="37"/>
      <c r="AA28" s="37"/>
      <c r="AB28" s="37"/>
      <c r="AC28" s="37"/>
      <c r="AD28" s="37"/>
      <c r="AE28" s="37"/>
    </row>
    <row r="29" spans="1:31" s="2" customFormat="1" ht="6.95" customHeight="1">
      <c r="A29" s="37"/>
      <c r="B29" s="42"/>
      <c r="C29" s="37"/>
      <c r="D29" s="121"/>
      <c r="E29" s="121"/>
      <c r="F29" s="121"/>
      <c r="G29" s="121"/>
      <c r="H29" s="121"/>
      <c r="I29" s="121"/>
      <c r="J29" s="121"/>
      <c r="K29" s="121"/>
      <c r="L29" s="116"/>
      <c r="S29" s="37"/>
      <c r="T29" s="37"/>
      <c r="U29" s="37"/>
      <c r="V29" s="37"/>
      <c r="W29" s="37"/>
      <c r="X29" s="37"/>
      <c r="Y29" s="37"/>
      <c r="Z29" s="37"/>
      <c r="AA29" s="37"/>
      <c r="AB29" s="37"/>
      <c r="AC29" s="37"/>
      <c r="AD29" s="37"/>
      <c r="AE29" s="37"/>
    </row>
    <row r="30" spans="1:31" s="2" customFormat="1" ht="25.35" customHeight="1">
      <c r="A30" s="37"/>
      <c r="B30" s="42"/>
      <c r="C30" s="37"/>
      <c r="D30" s="122" t="s">
        <v>43</v>
      </c>
      <c r="E30" s="37"/>
      <c r="F30" s="37"/>
      <c r="G30" s="37"/>
      <c r="H30" s="37"/>
      <c r="I30" s="37"/>
      <c r="J30" s="123">
        <f>ROUND(J88, 2)</f>
        <v>0</v>
      </c>
      <c r="K30" s="37"/>
      <c r="L30" s="116"/>
      <c r="S30" s="37"/>
      <c r="T30" s="37"/>
      <c r="U30" s="37"/>
      <c r="V30" s="37"/>
      <c r="W30" s="37"/>
      <c r="X30" s="37"/>
      <c r="Y30" s="37"/>
      <c r="Z30" s="37"/>
      <c r="AA30" s="37"/>
      <c r="AB30" s="37"/>
      <c r="AC30" s="37"/>
      <c r="AD30" s="37"/>
      <c r="AE30" s="37"/>
    </row>
    <row r="31" spans="1:31" s="2" customFormat="1" ht="6.95" customHeight="1">
      <c r="A31" s="37"/>
      <c r="B31" s="42"/>
      <c r="C31" s="37"/>
      <c r="D31" s="121"/>
      <c r="E31" s="121"/>
      <c r="F31" s="121"/>
      <c r="G31" s="121"/>
      <c r="H31" s="121"/>
      <c r="I31" s="121"/>
      <c r="J31" s="121"/>
      <c r="K31" s="121"/>
      <c r="L31" s="116"/>
      <c r="S31" s="37"/>
      <c r="T31" s="37"/>
      <c r="U31" s="37"/>
      <c r="V31" s="37"/>
      <c r="W31" s="37"/>
      <c r="X31" s="37"/>
      <c r="Y31" s="37"/>
      <c r="Z31" s="37"/>
      <c r="AA31" s="37"/>
      <c r="AB31" s="37"/>
      <c r="AC31" s="37"/>
      <c r="AD31" s="37"/>
      <c r="AE31" s="37"/>
    </row>
    <row r="32" spans="1:31" s="2" customFormat="1" ht="14.45" customHeight="1">
      <c r="A32" s="37"/>
      <c r="B32" s="42"/>
      <c r="C32" s="37"/>
      <c r="D32" s="37"/>
      <c r="E32" s="37"/>
      <c r="F32" s="124" t="s">
        <v>45</v>
      </c>
      <c r="G32" s="37"/>
      <c r="H32" s="37"/>
      <c r="I32" s="124" t="s">
        <v>44</v>
      </c>
      <c r="J32" s="124" t="s">
        <v>46</v>
      </c>
      <c r="K32" s="37"/>
      <c r="L32" s="116"/>
      <c r="S32" s="37"/>
      <c r="T32" s="37"/>
      <c r="U32" s="37"/>
      <c r="V32" s="37"/>
      <c r="W32" s="37"/>
      <c r="X32" s="37"/>
      <c r="Y32" s="37"/>
      <c r="Z32" s="37"/>
      <c r="AA32" s="37"/>
      <c r="AB32" s="37"/>
      <c r="AC32" s="37"/>
      <c r="AD32" s="37"/>
      <c r="AE32" s="37"/>
    </row>
    <row r="33" spans="1:31" s="2" customFormat="1" ht="14.45" customHeight="1">
      <c r="A33" s="37"/>
      <c r="B33" s="42"/>
      <c r="C33" s="37"/>
      <c r="D33" s="125" t="s">
        <v>47</v>
      </c>
      <c r="E33" s="115" t="s">
        <v>48</v>
      </c>
      <c r="F33" s="126">
        <f>ROUND((SUM(BE88:BE177)),  2)</f>
        <v>0</v>
      </c>
      <c r="G33" s="37"/>
      <c r="H33" s="37"/>
      <c r="I33" s="127">
        <v>0.21</v>
      </c>
      <c r="J33" s="126">
        <f>ROUND(((SUM(BE88:BE177))*I33),  2)</f>
        <v>0</v>
      </c>
      <c r="K33" s="37"/>
      <c r="L33" s="116"/>
      <c r="S33" s="37"/>
      <c r="T33" s="37"/>
      <c r="U33" s="37"/>
      <c r="V33" s="37"/>
      <c r="W33" s="37"/>
      <c r="X33" s="37"/>
      <c r="Y33" s="37"/>
      <c r="Z33" s="37"/>
      <c r="AA33" s="37"/>
      <c r="AB33" s="37"/>
      <c r="AC33" s="37"/>
      <c r="AD33" s="37"/>
      <c r="AE33" s="37"/>
    </row>
    <row r="34" spans="1:31" s="2" customFormat="1" ht="14.45" customHeight="1">
      <c r="A34" s="37"/>
      <c r="B34" s="42"/>
      <c r="C34" s="37"/>
      <c r="D34" s="37"/>
      <c r="E34" s="115" t="s">
        <v>49</v>
      </c>
      <c r="F34" s="126">
        <f>ROUND((SUM(BF88:BF177)),  2)</f>
        <v>0</v>
      </c>
      <c r="G34" s="37"/>
      <c r="H34" s="37"/>
      <c r="I34" s="127">
        <v>0.12</v>
      </c>
      <c r="J34" s="126">
        <f>ROUND(((SUM(BF88:BF177))*I34),  2)</f>
        <v>0</v>
      </c>
      <c r="K34" s="37"/>
      <c r="L34" s="116"/>
      <c r="S34" s="37"/>
      <c r="T34" s="37"/>
      <c r="U34" s="37"/>
      <c r="V34" s="37"/>
      <c r="W34" s="37"/>
      <c r="X34" s="37"/>
      <c r="Y34" s="37"/>
      <c r="Z34" s="37"/>
      <c r="AA34" s="37"/>
      <c r="AB34" s="37"/>
      <c r="AC34" s="37"/>
      <c r="AD34" s="37"/>
      <c r="AE34" s="37"/>
    </row>
    <row r="35" spans="1:31" s="2" customFormat="1" ht="14.45" hidden="1" customHeight="1">
      <c r="A35" s="37"/>
      <c r="B35" s="42"/>
      <c r="C35" s="37"/>
      <c r="D35" s="37"/>
      <c r="E35" s="115" t="s">
        <v>50</v>
      </c>
      <c r="F35" s="126">
        <f>ROUND((SUM(BG88:BG177)),  2)</f>
        <v>0</v>
      </c>
      <c r="G35" s="37"/>
      <c r="H35" s="37"/>
      <c r="I35" s="127">
        <v>0.21</v>
      </c>
      <c r="J35" s="126">
        <f>0</f>
        <v>0</v>
      </c>
      <c r="K35" s="37"/>
      <c r="L35" s="116"/>
      <c r="S35" s="37"/>
      <c r="T35" s="37"/>
      <c r="U35" s="37"/>
      <c r="V35" s="37"/>
      <c r="W35" s="37"/>
      <c r="X35" s="37"/>
      <c r="Y35" s="37"/>
      <c r="Z35" s="37"/>
      <c r="AA35" s="37"/>
      <c r="AB35" s="37"/>
      <c r="AC35" s="37"/>
      <c r="AD35" s="37"/>
      <c r="AE35" s="37"/>
    </row>
    <row r="36" spans="1:31" s="2" customFormat="1" ht="14.45" hidden="1" customHeight="1">
      <c r="A36" s="37"/>
      <c r="B36" s="42"/>
      <c r="C36" s="37"/>
      <c r="D36" s="37"/>
      <c r="E36" s="115" t="s">
        <v>51</v>
      </c>
      <c r="F36" s="126">
        <f>ROUND((SUM(BH88:BH177)),  2)</f>
        <v>0</v>
      </c>
      <c r="G36" s="37"/>
      <c r="H36" s="37"/>
      <c r="I36" s="127">
        <v>0.12</v>
      </c>
      <c r="J36" s="126">
        <f>0</f>
        <v>0</v>
      </c>
      <c r="K36" s="37"/>
      <c r="L36" s="116"/>
      <c r="S36" s="37"/>
      <c r="T36" s="37"/>
      <c r="U36" s="37"/>
      <c r="V36" s="37"/>
      <c r="W36" s="37"/>
      <c r="X36" s="37"/>
      <c r="Y36" s="37"/>
      <c r="Z36" s="37"/>
      <c r="AA36" s="37"/>
      <c r="AB36" s="37"/>
      <c r="AC36" s="37"/>
      <c r="AD36" s="37"/>
      <c r="AE36" s="37"/>
    </row>
    <row r="37" spans="1:31" s="2" customFormat="1" ht="14.45" hidden="1" customHeight="1">
      <c r="A37" s="37"/>
      <c r="B37" s="42"/>
      <c r="C37" s="37"/>
      <c r="D37" s="37"/>
      <c r="E37" s="115" t="s">
        <v>52</v>
      </c>
      <c r="F37" s="126">
        <f>ROUND((SUM(BI88:BI177)),  2)</f>
        <v>0</v>
      </c>
      <c r="G37" s="37"/>
      <c r="H37" s="37"/>
      <c r="I37" s="127">
        <v>0</v>
      </c>
      <c r="J37" s="126">
        <f>0</f>
        <v>0</v>
      </c>
      <c r="K37" s="37"/>
      <c r="L37" s="116"/>
      <c r="S37" s="37"/>
      <c r="T37" s="37"/>
      <c r="U37" s="37"/>
      <c r="V37" s="37"/>
      <c r="W37" s="37"/>
      <c r="X37" s="37"/>
      <c r="Y37" s="37"/>
      <c r="Z37" s="37"/>
      <c r="AA37" s="37"/>
      <c r="AB37" s="37"/>
      <c r="AC37" s="37"/>
      <c r="AD37" s="37"/>
      <c r="AE37" s="37"/>
    </row>
    <row r="38" spans="1:31" s="2" customFormat="1" ht="6.95" customHeight="1">
      <c r="A38" s="37"/>
      <c r="B38" s="42"/>
      <c r="C38" s="37"/>
      <c r="D38" s="37"/>
      <c r="E38" s="37"/>
      <c r="F38" s="37"/>
      <c r="G38" s="37"/>
      <c r="H38" s="37"/>
      <c r="I38" s="37"/>
      <c r="J38" s="37"/>
      <c r="K38" s="37"/>
      <c r="L38" s="116"/>
      <c r="S38" s="37"/>
      <c r="T38" s="37"/>
      <c r="U38" s="37"/>
      <c r="V38" s="37"/>
      <c r="W38" s="37"/>
      <c r="X38" s="37"/>
      <c r="Y38" s="37"/>
      <c r="Z38" s="37"/>
      <c r="AA38" s="37"/>
      <c r="AB38" s="37"/>
      <c r="AC38" s="37"/>
      <c r="AD38" s="37"/>
      <c r="AE38" s="37"/>
    </row>
    <row r="39" spans="1:31" s="2" customFormat="1" ht="25.35" customHeight="1">
      <c r="A39" s="37"/>
      <c r="B39" s="42"/>
      <c r="C39" s="128"/>
      <c r="D39" s="129" t="s">
        <v>53</v>
      </c>
      <c r="E39" s="130"/>
      <c r="F39" s="130"/>
      <c r="G39" s="131" t="s">
        <v>54</v>
      </c>
      <c r="H39" s="132" t="s">
        <v>55</v>
      </c>
      <c r="I39" s="130"/>
      <c r="J39" s="133">
        <f>SUM(J30:J37)</f>
        <v>0</v>
      </c>
      <c r="K39" s="134"/>
      <c r="L39" s="116"/>
      <c r="S39" s="37"/>
      <c r="T39" s="37"/>
      <c r="U39" s="37"/>
      <c r="V39" s="37"/>
      <c r="W39" s="37"/>
      <c r="X39" s="37"/>
      <c r="Y39" s="37"/>
      <c r="Z39" s="37"/>
      <c r="AA39" s="37"/>
      <c r="AB39" s="37"/>
      <c r="AC39" s="37"/>
      <c r="AD39" s="37"/>
      <c r="AE39" s="37"/>
    </row>
    <row r="40" spans="1:31" s="2" customFormat="1" ht="14.45" customHeight="1">
      <c r="A40" s="37"/>
      <c r="B40" s="135"/>
      <c r="C40" s="136"/>
      <c r="D40" s="136"/>
      <c r="E40" s="136"/>
      <c r="F40" s="136"/>
      <c r="G40" s="136"/>
      <c r="H40" s="136"/>
      <c r="I40" s="136"/>
      <c r="J40" s="136"/>
      <c r="K40" s="136"/>
      <c r="L40" s="116"/>
      <c r="S40" s="37"/>
      <c r="T40" s="37"/>
      <c r="U40" s="37"/>
      <c r="V40" s="37"/>
      <c r="W40" s="37"/>
      <c r="X40" s="37"/>
      <c r="Y40" s="37"/>
      <c r="Z40" s="37"/>
      <c r="AA40" s="37"/>
      <c r="AB40" s="37"/>
      <c r="AC40" s="37"/>
      <c r="AD40" s="37"/>
      <c r="AE40" s="37"/>
    </row>
    <row r="44" spans="1:31" s="2" customFormat="1" ht="6.95" customHeight="1">
      <c r="A44" s="37"/>
      <c r="B44" s="137"/>
      <c r="C44" s="138"/>
      <c r="D44" s="138"/>
      <c r="E44" s="138"/>
      <c r="F44" s="138"/>
      <c r="G44" s="138"/>
      <c r="H44" s="138"/>
      <c r="I44" s="138"/>
      <c r="J44" s="138"/>
      <c r="K44" s="138"/>
      <c r="L44" s="116"/>
      <c r="S44" s="37"/>
      <c r="T44" s="37"/>
      <c r="U44" s="37"/>
      <c r="V44" s="37"/>
      <c r="W44" s="37"/>
      <c r="X44" s="37"/>
      <c r="Y44" s="37"/>
      <c r="Z44" s="37"/>
      <c r="AA44" s="37"/>
      <c r="AB44" s="37"/>
      <c r="AC44" s="37"/>
      <c r="AD44" s="37"/>
      <c r="AE44" s="37"/>
    </row>
    <row r="45" spans="1:31" s="2" customFormat="1" ht="24.95" customHeight="1">
      <c r="A45" s="37"/>
      <c r="B45" s="38"/>
      <c r="C45" s="26" t="s">
        <v>174</v>
      </c>
      <c r="D45" s="39"/>
      <c r="E45" s="39"/>
      <c r="F45" s="39"/>
      <c r="G45" s="39"/>
      <c r="H45" s="39"/>
      <c r="I45" s="39"/>
      <c r="J45" s="39"/>
      <c r="K45" s="39"/>
      <c r="L45" s="116"/>
      <c r="S45" s="37"/>
      <c r="T45" s="37"/>
      <c r="U45" s="37"/>
      <c r="V45" s="37"/>
      <c r="W45" s="37"/>
      <c r="X45" s="37"/>
      <c r="Y45" s="37"/>
      <c r="Z45" s="37"/>
      <c r="AA45" s="37"/>
      <c r="AB45" s="37"/>
      <c r="AC45" s="37"/>
      <c r="AD45" s="37"/>
      <c r="AE45" s="37"/>
    </row>
    <row r="46" spans="1:31" s="2" customFormat="1" ht="6.95" customHeight="1">
      <c r="A46" s="37"/>
      <c r="B46" s="38"/>
      <c r="C46" s="39"/>
      <c r="D46" s="39"/>
      <c r="E46" s="39"/>
      <c r="F46" s="39"/>
      <c r="G46" s="39"/>
      <c r="H46" s="39"/>
      <c r="I46" s="39"/>
      <c r="J46" s="39"/>
      <c r="K46" s="39"/>
      <c r="L46" s="116"/>
      <c r="S46" s="37"/>
      <c r="T46" s="37"/>
      <c r="U46" s="37"/>
      <c r="V46" s="37"/>
      <c r="W46" s="37"/>
      <c r="X46" s="37"/>
      <c r="Y46" s="37"/>
      <c r="Z46" s="37"/>
      <c r="AA46" s="37"/>
      <c r="AB46" s="37"/>
      <c r="AC46" s="37"/>
      <c r="AD46" s="37"/>
      <c r="AE46" s="37"/>
    </row>
    <row r="47" spans="1:31" s="2" customFormat="1" ht="12" customHeight="1">
      <c r="A47" s="37"/>
      <c r="B47" s="38"/>
      <c r="C47" s="32" t="s">
        <v>16</v>
      </c>
      <c r="D47" s="39"/>
      <c r="E47" s="39"/>
      <c r="F47" s="39"/>
      <c r="G47" s="39"/>
      <c r="H47" s="39"/>
      <c r="I47" s="39"/>
      <c r="J47" s="39"/>
      <c r="K47" s="39"/>
      <c r="L47" s="116"/>
      <c r="S47" s="37"/>
      <c r="T47" s="37"/>
      <c r="U47" s="37"/>
      <c r="V47" s="37"/>
      <c r="W47" s="37"/>
      <c r="X47" s="37"/>
      <c r="Y47" s="37"/>
      <c r="Z47" s="37"/>
      <c r="AA47" s="37"/>
      <c r="AB47" s="37"/>
      <c r="AC47" s="37"/>
      <c r="AD47" s="37"/>
      <c r="AE47" s="37"/>
    </row>
    <row r="48" spans="1:31" s="2" customFormat="1" ht="16.5" customHeight="1">
      <c r="A48" s="37"/>
      <c r="B48" s="38"/>
      <c r="C48" s="39"/>
      <c r="D48" s="39"/>
      <c r="E48" s="402" t="str">
        <f>E7</f>
        <v>VÝMĚNA OBRUBNÍKŮ V ULICI STRÁNSKÉHO A SOVÍ - TÁBOR</v>
      </c>
      <c r="F48" s="403"/>
      <c r="G48" s="403"/>
      <c r="H48" s="403"/>
      <c r="I48" s="39"/>
      <c r="J48" s="39"/>
      <c r="K48" s="39"/>
      <c r="L48" s="116"/>
      <c r="S48" s="37"/>
      <c r="T48" s="37"/>
      <c r="U48" s="37"/>
      <c r="V48" s="37"/>
      <c r="W48" s="37"/>
      <c r="X48" s="37"/>
      <c r="Y48" s="37"/>
      <c r="Z48" s="37"/>
      <c r="AA48" s="37"/>
      <c r="AB48" s="37"/>
      <c r="AC48" s="37"/>
      <c r="AD48" s="37"/>
      <c r="AE48" s="37"/>
    </row>
    <row r="49" spans="1:47" s="2" customFormat="1" ht="12" customHeight="1">
      <c r="A49" s="37"/>
      <c r="B49" s="38"/>
      <c r="C49" s="32" t="s">
        <v>170</v>
      </c>
      <c r="D49" s="39"/>
      <c r="E49" s="39"/>
      <c r="F49" s="39"/>
      <c r="G49" s="39"/>
      <c r="H49" s="39"/>
      <c r="I49" s="39"/>
      <c r="J49" s="39"/>
      <c r="K49" s="39"/>
      <c r="L49" s="116"/>
      <c r="S49" s="37"/>
      <c r="T49" s="37"/>
      <c r="U49" s="37"/>
      <c r="V49" s="37"/>
      <c r="W49" s="37"/>
      <c r="X49" s="37"/>
      <c r="Y49" s="37"/>
      <c r="Z49" s="37"/>
      <c r="AA49" s="37"/>
      <c r="AB49" s="37"/>
      <c r="AC49" s="37"/>
      <c r="AD49" s="37"/>
      <c r="AE49" s="37"/>
    </row>
    <row r="50" spans="1:47" s="2" customFormat="1" ht="16.5" customHeight="1">
      <c r="A50" s="37"/>
      <c r="B50" s="38"/>
      <c r="C50" s="39"/>
      <c r="D50" s="39"/>
      <c r="E50" s="358" t="str">
        <f>E9</f>
        <v>006 - Vedlejší náklady</v>
      </c>
      <c r="F50" s="404"/>
      <c r="G50" s="404"/>
      <c r="H50" s="404"/>
      <c r="I50" s="39"/>
      <c r="J50" s="39"/>
      <c r="K50" s="39"/>
      <c r="L50" s="116"/>
      <c r="S50" s="37"/>
      <c r="T50" s="37"/>
      <c r="U50" s="37"/>
      <c r="V50" s="37"/>
      <c r="W50" s="37"/>
      <c r="X50" s="37"/>
      <c r="Y50" s="37"/>
      <c r="Z50" s="37"/>
      <c r="AA50" s="37"/>
      <c r="AB50" s="37"/>
      <c r="AC50" s="37"/>
      <c r="AD50" s="37"/>
      <c r="AE50" s="37"/>
    </row>
    <row r="51" spans="1:47" s="2" customFormat="1" ht="6.95" customHeight="1">
      <c r="A51" s="37"/>
      <c r="B51" s="38"/>
      <c r="C51" s="39"/>
      <c r="D51" s="39"/>
      <c r="E51" s="39"/>
      <c r="F51" s="39"/>
      <c r="G51" s="39"/>
      <c r="H51" s="39"/>
      <c r="I51" s="39"/>
      <c r="J51" s="39"/>
      <c r="K51" s="39"/>
      <c r="L51" s="116"/>
      <c r="S51" s="37"/>
      <c r="T51" s="37"/>
      <c r="U51" s="37"/>
      <c r="V51" s="37"/>
      <c r="W51" s="37"/>
      <c r="X51" s="37"/>
      <c r="Y51" s="37"/>
      <c r="Z51" s="37"/>
      <c r="AA51" s="37"/>
      <c r="AB51" s="37"/>
      <c r="AC51" s="37"/>
      <c r="AD51" s="37"/>
      <c r="AE51" s="37"/>
    </row>
    <row r="52" spans="1:47" s="2" customFormat="1" ht="12" customHeight="1">
      <c r="A52" s="37"/>
      <c r="B52" s="38"/>
      <c r="C52" s="32" t="s">
        <v>21</v>
      </c>
      <c r="D52" s="39"/>
      <c r="E52" s="39"/>
      <c r="F52" s="30" t="str">
        <f>F12</f>
        <v>ul. Stránského a Soví, Tábor</v>
      </c>
      <c r="G52" s="39"/>
      <c r="H52" s="39"/>
      <c r="I52" s="32" t="s">
        <v>23</v>
      </c>
      <c r="J52" s="62" t="str">
        <f>IF(J12="","",J12)</f>
        <v>8. 1. 2026</v>
      </c>
      <c r="K52" s="39"/>
      <c r="L52" s="116"/>
      <c r="S52" s="37"/>
      <c r="T52" s="37"/>
      <c r="U52" s="37"/>
      <c r="V52" s="37"/>
      <c r="W52" s="37"/>
      <c r="X52" s="37"/>
      <c r="Y52" s="37"/>
      <c r="Z52" s="37"/>
      <c r="AA52" s="37"/>
      <c r="AB52" s="37"/>
      <c r="AC52" s="37"/>
      <c r="AD52" s="37"/>
      <c r="AE52" s="37"/>
    </row>
    <row r="53" spans="1:47" s="2" customFormat="1" ht="6.95" customHeight="1">
      <c r="A53" s="37"/>
      <c r="B53" s="38"/>
      <c r="C53" s="39"/>
      <c r="D53" s="39"/>
      <c r="E53" s="39"/>
      <c r="F53" s="39"/>
      <c r="G53" s="39"/>
      <c r="H53" s="39"/>
      <c r="I53" s="39"/>
      <c r="J53" s="39"/>
      <c r="K53" s="39"/>
      <c r="L53" s="116"/>
      <c r="S53" s="37"/>
      <c r="T53" s="37"/>
      <c r="U53" s="37"/>
      <c r="V53" s="37"/>
      <c r="W53" s="37"/>
      <c r="X53" s="37"/>
      <c r="Y53" s="37"/>
      <c r="Z53" s="37"/>
      <c r="AA53" s="37"/>
      <c r="AB53" s="37"/>
      <c r="AC53" s="37"/>
      <c r="AD53" s="37"/>
      <c r="AE53" s="37"/>
    </row>
    <row r="54" spans="1:47" s="2" customFormat="1" ht="15.2" customHeight="1">
      <c r="A54" s="37"/>
      <c r="B54" s="38"/>
      <c r="C54" s="32" t="s">
        <v>25</v>
      </c>
      <c r="D54" s="39"/>
      <c r="E54" s="39"/>
      <c r="F54" s="30" t="str">
        <f>E15</f>
        <v>MĚSTO TÁBOR</v>
      </c>
      <c r="G54" s="39"/>
      <c r="H54" s="39"/>
      <c r="I54" s="32" t="s">
        <v>33</v>
      </c>
      <c r="J54" s="35" t="str">
        <f>E21</f>
        <v>Graphic PRO s.r.o.</v>
      </c>
      <c r="K54" s="39"/>
      <c r="L54" s="116"/>
      <c r="S54" s="37"/>
      <c r="T54" s="37"/>
      <c r="U54" s="37"/>
      <c r="V54" s="37"/>
      <c r="W54" s="37"/>
      <c r="X54" s="37"/>
      <c r="Y54" s="37"/>
      <c r="Z54" s="37"/>
      <c r="AA54" s="37"/>
      <c r="AB54" s="37"/>
      <c r="AC54" s="37"/>
      <c r="AD54" s="37"/>
      <c r="AE54" s="37"/>
    </row>
    <row r="55" spans="1:47" s="2" customFormat="1" ht="15.2" customHeight="1">
      <c r="A55" s="37"/>
      <c r="B55" s="38"/>
      <c r="C55" s="32" t="s">
        <v>31</v>
      </c>
      <c r="D55" s="39"/>
      <c r="E55" s="39"/>
      <c r="F55" s="30" t="str">
        <f>IF(E18="","",E18)</f>
        <v>Vyplň údaj</v>
      </c>
      <c r="G55" s="39"/>
      <c r="H55" s="39"/>
      <c r="I55" s="32" t="s">
        <v>38</v>
      </c>
      <c r="J55" s="35" t="str">
        <f>E24</f>
        <v>Ing. Pavel Vochozka</v>
      </c>
      <c r="K55" s="39"/>
      <c r="L55" s="116"/>
      <c r="S55" s="37"/>
      <c r="T55" s="37"/>
      <c r="U55" s="37"/>
      <c r="V55" s="37"/>
      <c r="W55" s="37"/>
      <c r="X55" s="37"/>
      <c r="Y55" s="37"/>
      <c r="Z55" s="37"/>
      <c r="AA55" s="37"/>
      <c r="AB55" s="37"/>
      <c r="AC55" s="37"/>
      <c r="AD55" s="37"/>
      <c r="AE55" s="37"/>
    </row>
    <row r="56" spans="1:47" s="2" customFormat="1" ht="10.35" customHeight="1">
      <c r="A56" s="37"/>
      <c r="B56" s="38"/>
      <c r="C56" s="39"/>
      <c r="D56" s="39"/>
      <c r="E56" s="39"/>
      <c r="F56" s="39"/>
      <c r="G56" s="39"/>
      <c r="H56" s="39"/>
      <c r="I56" s="39"/>
      <c r="J56" s="39"/>
      <c r="K56" s="39"/>
      <c r="L56" s="116"/>
      <c r="S56" s="37"/>
      <c r="T56" s="37"/>
      <c r="U56" s="37"/>
      <c r="V56" s="37"/>
      <c r="W56" s="37"/>
      <c r="X56" s="37"/>
      <c r="Y56" s="37"/>
      <c r="Z56" s="37"/>
      <c r="AA56" s="37"/>
      <c r="AB56" s="37"/>
      <c r="AC56" s="37"/>
      <c r="AD56" s="37"/>
      <c r="AE56" s="37"/>
    </row>
    <row r="57" spans="1:47" s="2" customFormat="1" ht="29.25" customHeight="1">
      <c r="A57" s="37"/>
      <c r="B57" s="38"/>
      <c r="C57" s="139" t="s">
        <v>175</v>
      </c>
      <c r="D57" s="140"/>
      <c r="E57" s="140"/>
      <c r="F57" s="140"/>
      <c r="G57" s="140"/>
      <c r="H57" s="140"/>
      <c r="I57" s="140"/>
      <c r="J57" s="141" t="s">
        <v>176</v>
      </c>
      <c r="K57" s="140"/>
      <c r="L57" s="116"/>
      <c r="S57" s="37"/>
      <c r="T57" s="37"/>
      <c r="U57" s="37"/>
      <c r="V57" s="37"/>
      <c r="W57" s="37"/>
      <c r="X57" s="37"/>
      <c r="Y57" s="37"/>
      <c r="Z57" s="37"/>
      <c r="AA57" s="37"/>
      <c r="AB57" s="37"/>
      <c r="AC57" s="37"/>
      <c r="AD57" s="37"/>
      <c r="AE57" s="37"/>
    </row>
    <row r="58" spans="1:47" s="2" customFormat="1" ht="10.35" customHeight="1">
      <c r="A58" s="37"/>
      <c r="B58" s="38"/>
      <c r="C58" s="39"/>
      <c r="D58" s="39"/>
      <c r="E58" s="39"/>
      <c r="F58" s="39"/>
      <c r="G58" s="39"/>
      <c r="H58" s="39"/>
      <c r="I58" s="39"/>
      <c r="J58" s="39"/>
      <c r="K58" s="39"/>
      <c r="L58" s="116"/>
      <c r="S58" s="37"/>
      <c r="T58" s="37"/>
      <c r="U58" s="37"/>
      <c r="V58" s="37"/>
      <c r="W58" s="37"/>
      <c r="X58" s="37"/>
      <c r="Y58" s="37"/>
      <c r="Z58" s="37"/>
      <c r="AA58" s="37"/>
      <c r="AB58" s="37"/>
      <c r="AC58" s="37"/>
      <c r="AD58" s="37"/>
      <c r="AE58" s="37"/>
    </row>
    <row r="59" spans="1:47" s="2" customFormat="1" ht="22.9" customHeight="1">
      <c r="A59" s="37"/>
      <c r="B59" s="38"/>
      <c r="C59" s="142" t="s">
        <v>75</v>
      </c>
      <c r="D59" s="39"/>
      <c r="E59" s="39"/>
      <c r="F59" s="39"/>
      <c r="G59" s="39"/>
      <c r="H59" s="39"/>
      <c r="I59" s="39"/>
      <c r="J59" s="80">
        <f>J88</f>
        <v>0</v>
      </c>
      <c r="K59" s="39"/>
      <c r="L59" s="116"/>
      <c r="S59" s="37"/>
      <c r="T59" s="37"/>
      <c r="U59" s="37"/>
      <c r="V59" s="37"/>
      <c r="W59" s="37"/>
      <c r="X59" s="37"/>
      <c r="Y59" s="37"/>
      <c r="Z59" s="37"/>
      <c r="AA59" s="37"/>
      <c r="AB59" s="37"/>
      <c r="AC59" s="37"/>
      <c r="AD59" s="37"/>
      <c r="AE59" s="37"/>
      <c r="AU59" s="20" t="s">
        <v>177</v>
      </c>
    </row>
    <row r="60" spans="1:47" s="9" customFormat="1" ht="24.95" customHeight="1">
      <c r="B60" s="143"/>
      <c r="C60" s="144"/>
      <c r="D60" s="145" t="s">
        <v>2015</v>
      </c>
      <c r="E60" s="146"/>
      <c r="F60" s="146"/>
      <c r="G60" s="146"/>
      <c r="H60" s="146"/>
      <c r="I60" s="146"/>
      <c r="J60" s="147">
        <f>J89</f>
        <v>0</v>
      </c>
      <c r="K60" s="144"/>
      <c r="L60" s="148"/>
    </row>
    <row r="61" spans="1:47" s="10" customFormat="1" ht="19.899999999999999" customHeight="1">
      <c r="B61" s="149"/>
      <c r="C61" s="100"/>
      <c r="D61" s="150" t="s">
        <v>2016</v>
      </c>
      <c r="E61" s="151"/>
      <c r="F61" s="151"/>
      <c r="G61" s="151"/>
      <c r="H61" s="151"/>
      <c r="I61" s="151"/>
      <c r="J61" s="152">
        <f>J90</f>
        <v>0</v>
      </c>
      <c r="K61" s="100"/>
      <c r="L61" s="153"/>
    </row>
    <row r="62" spans="1:47" s="9" customFormat="1" ht="24.95" customHeight="1">
      <c r="B62" s="143"/>
      <c r="C62" s="144"/>
      <c r="D62" s="145" t="s">
        <v>2017</v>
      </c>
      <c r="E62" s="146"/>
      <c r="F62" s="146"/>
      <c r="G62" s="146"/>
      <c r="H62" s="146"/>
      <c r="I62" s="146"/>
      <c r="J62" s="147">
        <f>J110</f>
        <v>0</v>
      </c>
      <c r="K62" s="144"/>
      <c r="L62" s="148"/>
    </row>
    <row r="63" spans="1:47" s="10" customFormat="1" ht="19.899999999999999" customHeight="1">
      <c r="B63" s="149"/>
      <c r="C63" s="100"/>
      <c r="D63" s="150" t="s">
        <v>2018</v>
      </c>
      <c r="E63" s="151"/>
      <c r="F63" s="151"/>
      <c r="G63" s="151"/>
      <c r="H63" s="151"/>
      <c r="I63" s="151"/>
      <c r="J63" s="152">
        <f>J111</f>
        <v>0</v>
      </c>
      <c r="K63" s="100"/>
      <c r="L63" s="153"/>
    </row>
    <row r="64" spans="1:47" s="10" customFormat="1" ht="19.899999999999999" customHeight="1">
      <c r="B64" s="149"/>
      <c r="C64" s="100"/>
      <c r="D64" s="150" t="s">
        <v>2019</v>
      </c>
      <c r="E64" s="151"/>
      <c r="F64" s="151"/>
      <c r="G64" s="151"/>
      <c r="H64" s="151"/>
      <c r="I64" s="151"/>
      <c r="J64" s="152">
        <f>J123</f>
        <v>0</v>
      </c>
      <c r="K64" s="100"/>
      <c r="L64" s="153"/>
    </row>
    <row r="65" spans="1:31" s="10" customFormat="1" ht="19.899999999999999" customHeight="1">
      <c r="B65" s="149"/>
      <c r="C65" s="100"/>
      <c r="D65" s="150" t="s">
        <v>2020</v>
      </c>
      <c r="E65" s="151"/>
      <c r="F65" s="151"/>
      <c r="G65" s="151"/>
      <c r="H65" s="151"/>
      <c r="I65" s="151"/>
      <c r="J65" s="152">
        <f>J134</f>
        <v>0</v>
      </c>
      <c r="K65" s="100"/>
      <c r="L65" s="153"/>
    </row>
    <row r="66" spans="1:31" s="10" customFormat="1" ht="19.899999999999999" customHeight="1">
      <c r="B66" s="149"/>
      <c r="C66" s="100"/>
      <c r="D66" s="150" t="s">
        <v>2021</v>
      </c>
      <c r="E66" s="151"/>
      <c r="F66" s="151"/>
      <c r="G66" s="151"/>
      <c r="H66" s="151"/>
      <c r="I66" s="151"/>
      <c r="J66" s="152">
        <f>J154</f>
        <v>0</v>
      </c>
      <c r="K66" s="100"/>
      <c r="L66" s="153"/>
    </row>
    <row r="67" spans="1:31" s="10" customFormat="1" ht="19.899999999999999" customHeight="1">
      <c r="B67" s="149"/>
      <c r="C67" s="100"/>
      <c r="D67" s="150" t="s">
        <v>2022</v>
      </c>
      <c r="E67" s="151"/>
      <c r="F67" s="151"/>
      <c r="G67" s="151"/>
      <c r="H67" s="151"/>
      <c r="I67" s="151"/>
      <c r="J67" s="152">
        <f>J158</f>
        <v>0</v>
      </c>
      <c r="K67" s="100"/>
      <c r="L67" s="153"/>
    </row>
    <row r="68" spans="1:31" s="10" customFormat="1" ht="19.899999999999999" customHeight="1">
      <c r="B68" s="149"/>
      <c r="C68" s="100"/>
      <c r="D68" s="150" t="s">
        <v>2023</v>
      </c>
      <c r="E68" s="151"/>
      <c r="F68" s="151"/>
      <c r="G68" s="151"/>
      <c r="H68" s="151"/>
      <c r="I68" s="151"/>
      <c r="J68" s="152">
        <f>J174</f>
        <v>0</v>
      </c>
      <c r="K68" s="100"/>
      <c r="L68" s="153"/>
    </row>
    <row r="69" spans="1:31" s="2" customFormat="1" ht="21.75" customHeight="1">
      <c r="A69" s="37"/>
      <c r="B69" s="38"/>
      <c r="C69" s="39"/>
      <c r="D69" s="39"/>
      <c r="E69" s="39"/>
      <c r="F69" s="39"/>
      <c r="G69" s="39"/>
      <c r="H69" s="39"/>
      <c r="I69" s="39"/>
      <c r="J69" s="39"/>
      <c r="K69" s="39"/>
      <c r="L69" s="116"/>
      <c r="S69" s="37"/>
      <c r="T69" s="37"/>
      <c r="U69" s="37"/>
      <c r="V69" s="37"/>
      <c r="W69" s="37"/>
      <c r="X69" s="37"/>
      <c r="Y69" s="37"/>
      <c r="Z69" s="37"/>
      <c r="AA69" s="37"/>
      <c r="AB69" s="37"/>
      <c r="AC69" s="37"/>
      <c r="AD69" s="37"/>
      <c r="AE69" s="37"/>
    </row>
    <row r="70" spans="1:31" s="2" customFormat="1" ht="6.95" customHeight="1">
      <c r="A70" s="37"/>
      <c r="B70" s="50"/>
      <c r="C70" s="51"/>
      <c r="D70" s="51"/>
      <c r="E70" s="51"/>
      <c r="F70" s="51"/>
      <c r="G70" s="51"/>
      <c r="H70" s="51"/>
      <c r="I70" s="51"/>
      <c r="J70" s="51"/>
      <c r="K70" s="51"/>
      <c r="L70" s="116"/>
      <c r="S70" s="37"/>
      <c r="T70" s="37"/>
      <c r="U70" s="37"/>
      <c r="V70" s="37"/>
      <c r="W70" s="37"/>
      <c r="X70" s="37"/>
      <c r="Y70" s="37"/>
      <c r="Z70" s="37"/>
      <c r="AA70" s="37"/>
      <c r="AB70" s="37"/>
      <c r="AC70" s="37"/>
      <c r="AD70" s="37"/>
      <c r="AE70" s="37"/>
    </row>
    <row r="74" spans="1:31" s="2" customFormat="1" ht="6.95" customHeight="1">
      <c r="A74" s="37"/>
      <c r="B74" s="52"/>
      <c r="C74" s="53"/>
      <c r="D74" s="53"/>
      <c r="E74" s="53"/>
      <c r="F74" s="53"/>
      <c r="G74" s="53"/>
      <c r="H74" s="53"/>
      <c r="I74" s="53"/>
      <c r="J74" s="53"/>
      <c r="K74" s="53"/>
      <c r="L74" s="116"/>
      <c r="S74" s="37"/>
      <c r="T74" s="37"/>
      <c r="U74" s="37"/>
      <c r="V74" s="37"/>
      <c r="W74" s="37"/>
      <c r="X74" s="37"/>
      <c r="Y74" s="37"/>
      <c r="Z74" s="37"/>
      <c r="AA74" s="37"/>
      <c r="AB74" s="37"/>
      <c r="AC74" s="37"/>
      <c r="AD74" s="37"/>
      <c r="AE74" s="37"/>
    </row>
    <row r="75" spans="1:31" s="2" customFormat="1" ht="24.95" customHeight="1">
      <c r="A75" s="37"/>
      <c r="B75" s="38"/>
      <c r="C75" s="26" t="s">
        <v>182</v>
      </c>
      <c r="D75" s="39"/>
      <c r="E75" s="39"/>
      <c r="F75" s="39"/>
      <c r="G75" s="39"/>
      <c r="H75" s="39"/>
      <c r="I75" s="39"/>
      <c r="J75" s="39"/>
      <c r="K75" s="39"/>
      <c r="L75" s="116"/>
      <c r="S75" s="37"/>
      <c r="T75" s="37"/>
      <c r="U75" s="37"/>
      <c r="V75" s="37"/>
      <c r="W75" s="37"/>
      <c r="X75" s="37"/>
      <c r="Y75" s="37"/>
      <c r="Z75" s="37"/>
      <c r="AA75" s="37"/>
      <c r="AB75" s="37"/>
      <c r="AC75" s="37"/>
      <c r="AD75" s="37"/>
      <c r="AE75" s="37"/>
    </row>
    <row r="76" spans="1:31" s="2" customFormat="1" ht="6.95" customHeight="1">
      <c r="A76" s="37"/>
      <c r="B76" s="38"/>
      <c r="C76" s="39"/>
      <c r="D76" s="39"/>
      <c r="E76" s="39"/>
      <c r="F76" s="39"/>
      <c r="G76" s="39"/>
      <c r="H76" s="39"/>
      <c r="I76" s="39"/>
      <c r="J76" s="39"/>
      <c r="K76" s="39"/>
      <c r="L76" s="116"/>
      <c r="S76" s="37"/>
      <c r="T76" s="37"/>
      <c r="U76" s="37"/>
      <c r="V76" s="37"/>
      <c r="W76" s="37"/>
      <c r="X76" s="37"/>
      <c r="Y76" s="37"/>
      <c r="Z76" s="37"/>
      <c r="AA76" s="37"/>
      <c r="AB76" s="37"/>
      <c r="AC76" s="37"/>
      <c r="AD76" s="37"/>
      <c r="AE76" s="37"/>
    </row>
    <row r="77" spans="1:31" s="2" customFormat="1" ht="12" customHeight="1">
      <c r="A77" s="37"/>
      <c r="B77" s="38"/>
      <c r="C77" s="32" t="s">
        <v>16</v>
      </c>
      <c r="D77" s="39"/>
      <c r="E77" s="39"/>
      <c r="F77" s="39"/>
      <c r="G77" s="39"/>
      <c r="H77" s="39"/>
      <c r="I77" s="39"/>
      <c r="J77" s="39"/>
      <c r="K77" s="39"/>
      <c r="L77" s="116"/>
      <c r="S77" s="37"/>
      <c r="T77" s="37"/>
      <c r="U77" s="37"/>
      <c r="V77" s="37"/>
      <c r="W77" s="37"/>
      <c r="X77" s="37"/>
      <c r="Y77" s="37"/>
      <c r="Z77" s="37"/>
      <c r="AA77" s="37"/>
      <c r="AB77" s="37"/>
      <c r="AC77" s="37"/>
      <c r="AD77" s="37"/>
      <c r="AE77" s="37"/>
    </row>
    <row r="78" spans="1:31" s="2" customFormat="1" ht="16.5" customHeight="1">
      <c r="A78" s="37"/>
      <c r="B78" s="38"/>
      <c r="C78" s="39"/>
      <c r="D78" s="39"/>
      <c r="E78" s="402" t="str">
        <f>E7</f>
        <v>VÝMĚNA OBRUBNÍKŮ V ULICI STRÁNSKÉHO A SOVÍ - TÁBOR</v>
      </c>
      <c r="F78" s="403"/>
      <c r="G78" s="403"/>
      <c r="H78" s="403"/>
      <c r="I78" s="39"/>
      <c r="J78" s="39"/>
      <c r="K78" s="39"/>
      <c r="L78" s="116"/>
      <c r="S78" s="37"/>
      <c r="T78" s="37"/>
      <c r="U78" s="37"/>
      <c r="V78" s="37"/>
      <c r="W78" s="37"/>
      <c r="X78" s="37"/>
      <c r="Y78" s="37"/>
      <c r="Z78" s="37"/>
      <c r="AA78" s="37"/>
      <c r="AB78" s="37"/>
      <c r="AC78" s="37"/>
      <c r="AD78" s="37"/>
      <c r="AE78" s="37"/>
    </row>
    <row r="79" spans="1:31" s="2" customFormat="1" ht="12" customHeight="1">
      <c r="A79" s="37"/>
      <c r="B79" s="38"/>
      <c r="C79" s="32" t="s">
        <v>170</v>
      </c>
      <c r="D79" s="39"/>
      <c r="E79" s="39"/>
      <c r="F79" s="39"/>
      <c r="G79" s="39"/>
      <c r="H79" s="39"/>
      <c r="I79" s="39"/>
      <c r="J79" s="39"/>
      <c r="K79" s="39"/>
      <c r="L79" s="116"/>
      <c r="S79" s="37"/>
      <c r="T79" s="37"/>
      <c r="U79" s="37"/>
      <c r="V79" s="37"/>
      <c r="W79" s="37"/>
      <c r="X79" s="37"/>
      <c r="Y79" s="37"/>
      <c r="Z79" s="37"/>
      <c r="AA79" s="37"/>
      <c r="AB79" s="37"/>
      <c r="AC79" s="37"/>
      <c r="AD79" s="37"/>
      <c r="AE79" s="37"/>
    </row>
    <row r="80" spans="1:31" s="2" customFormat="1" ht="16.5" customHeight="1">
      <c r="A80" s="37"/>
      <c r="B80" s="38"/>
      <c r="C80" s="39"/>
      <c r="D80" s="39"/>
      <c r="E80" s="358" t="str">
        <f>E9</f>
        <v>006 - Vedlejší náklady</v>
      </c>
      <c r="F80" s="404"/>
      <c r="G80" s="404"/>
      <c r="H80" s="404"/>
      <c r="I80" s="39"/>
      <c r="J80" s="39"/>
      <c r="K80" s="39"/>
      <c r="L80" s="116"/>
      <c r="S80" s="37"/>
      <c r="T80" s="37"/>
      <c r="U80" s="37"/>
      <c r="V80" s="37"/>
      <c r="W80" s="37"/>
      <c r="X80" s="37"/>
      <c r="Y80" s="37"/>
      <c r="Z80" s="37"/>
      <c r="AA80" s="37"/>
      <c r="AB80" s="37"/>
      <c r="AC80" s="37"/>
      <c r="AD80" s="37"/>
      <c r="AE80" s="37"/>
    </row>
    <row r="81" spans="1:65" s="2" customFormat="1" ht="6.95" customHeight="1">
      <c r="A81" s="37"/>
      <c r="B81" s="38"/>
      <c r="C81" s="39"/>
      <c r="D81" s="39"/>
      <c r="E81" s="39"/>
      <c r="F81" s="39"/>
      <c r="G81" s="39"/>
      <c r="H81" s="39"/>
      <c r="I81" s="39"/>
      <c r="J81" s="39"/>
      <c r="K81" s="39"/>
      <c r="L81" s="116"/>
      <c r="S81" s="37"/>
      <c r="T81" s="37"/>
      <c r="U81" s="37"/>
      <c r="V81" s="37"/>
      <c r="W81" s="37"/>
      <c r="X81" s="37"/>
      <c r="Y81" s="37"/>
      <c r="Z81" s="37"/>
      <c r="AA81" s="37"/>
      <c r="AB81" s="37"/>
      <c r="AC81" s="37"/>
      <c r="AD81" s="37"/>
      <c r="AE81" s="37"/>
    </row>
    <row r="82" spans="1:65" s="2" customFormat="1" ht="12" customHeight="1">
      <c r="A82" s="37"/>
      <c r="B82" s="38"/>
      <c r="C82" s="32" t="s">
        <v>21</v>
      </c>
      <c r="D82" s="39"/>
      <c r="E82" s="39"/>
      <c r="F82" s="30" t="str">
        <f>F12</f>
        <v>ul. Stránského a Soví, Tábor</v>
      </c>
      <c r="G82" s="39"/>
      <c r="H82" s="39"/>
      <c r="I82" s="32" t="s">
        <v>23</v>
      </c>
      <c r="J82" s="62" t="str">
        <f>IF(J12="","",J12)</f>
        <v>8. 1. 2026</v>
      </c>
      <c r="K82" s="39"/>
      <c r="L82" s="116"/>
      <c r="S82" s="37"/>
      <c r="T82" s="37"/>
      <c r="U82" s="37"/>
      <c r="V82" s="37"/>
      <c r="W82" s="37"/>
      <c r="X82" s="37"/>
      <c r="Y82" s="37"/>
      <c r="Z82" s="37"/>
      <c r="AA82" s="37"/>
      <c r="AB82" s="37"/>
      <c r="AC82" s="37"/>
      <c r="AD82" s="37"/>
      <c r="AE82" s="37"/>
    </row>
    <row r="83" spans="1:65" s="2" customFormat="1" ht="6.95" customHeight="1">
      <c r="A83" s="37"/>
      <c r="B83" s="38"/>
      <c r="C83" s="39"/>
      <c r="D83" s="39"/>
      <c r="E83" s="39"/>
      <c r="F83" s="39"/>
      <c r="G83" s="39"/>
      <c r="H83" s="39"/>
      <c r="I83" s="39"/>
      <c r="J83" s="39"/>
      <c r="K83" s="39"/>
      <c r="L83" s="116"/>
      <c r="S83" s="37"/>
      <c r="T83" s="37"/>
      <c r="U83" s="37"/>
      <c r="V83" s="37"/>
      <c r="W83" s="37"/>
      <c r="X83" s="37"/>
      <c r="Y83" s="37"/>
      <c r="Z83" s="37"/>
      <c r="AA83" s="37"/>
      <c r="AB83" s="37"/>
      <c r="AC83" s="37"/>
      <c r="AD83" s="37"/>
      <c r="AE83" s="37"/>
    </row>
    <row r="84" spans="1:65" s="2" customFormat="1" ht="15.2" customHeight="1">
      <c r="A84" s="37"/>
      <c r="B84" s="38"/>
      <c r="C84" s="32" t="s">
        <v>25</v>
      </c>
      <c r="D84" s="39"/>
      <c r="E84" s="39"/>
      <c r="F84" s="30" t="str">
        <f>E15</f>
        <v>MĚSTO TÁBOR</v>
      </c>
      <c r="G84" s="39"/>
      <c r="H84" s="39"/>
      <c r="I84" s="32" t="s">
        <v>33</v>
      </c>
      <c r="J84" s="35" t="str">
        <f>E21</f>
        <v>Graphic PRO s.r.o.</v>
      </c>
      <c r="K84" s="39"/>
      <c r="L84" s="116"/>
      <c r="S84" s="37"/>
      <c r="T84" s="37"/>
      <c r="U84" s="37"/>
      <c r="V84" s="37"/>
      <c r="W84" s="37"/>
      <c r="X84" s="37"/>
      <c r="Y84" s="37"/>
      <c r="Z84" s="37"/>
      <c r="AA84" s="37"/>
      <c r="AB84" s="37"/>
      <c r="AC84" s="37"/>
      <c r="AD84" s="37"/>
      <c r="AE84" s="37"/>
    </row>
    <row r="85" spans="1:65" s="2" customFormat="1" ht="15.2" customHeight="1">
      <c r="A85" s="37"/>
      <c r="B85" s="38"/>
      <c r="C85" s="32" t="s">
        <v>31</v>
      </c>
      <c r="D85" s="39"/>
      <c r="E85" s="39"/>
      <c r="F85" s="30" t="str">
        <f>IF(E18="","",E18)</f>
        <v>Vyplň údaj</v>
      </c>
      <c r="G85" s="39"/>
      <c r="H85" s="39"/>
      <c r="I85" s="32" t="s">
        <v>38</v>
      </c>
      <c r="J85" s="35" t="str">
        <f>E24</f>
        <v>Ing. Pavel Vochozka</v>
      </c>
      <c r="K85" s="39"/>
      <c r="L85" s="116"/>
      <c r="S85" s="37"/>
      <c r="T85" s="37"/>
      <c r="U85" s="37"/>
      <c r="V85" s="37"/>
      <c r="W85" s="37"/>
      <c r="X85" s="37"/>
      <c r="Y85" s="37"/>
      <c r="Z85" s="37"/>
      <c r="AA85" s="37"/>
      <c r="AB85" s="37"/>
      <c r="AC85" s="37"/>
      <c r="AD85" s="37"/>
      <c r="AE85" s="37"/>
    </row>
    <row r="86" spans="1:65" s="2" customFormat="1" ht="10.35" customHeight="1">
      <c r="A86" s="37"/>
      <c r="B86" s="38"/>
      <c r="C86" s="39"/>
      <c r="D86" s="39"/>
      <c r="E86" s="39"/>
      <c r="F86" s="39"/>
      <c r="G86" s="39"/>
      <c r="H86" s="39"/>
      <c r="I86" s="39"/>
      <c r="J86" s="39"/>
      <c r="K86" s="39"/>
      <c r="L86" s="116"/>
      <c r="S86" s="37"/>
      <c r="T86" s="37"/>
      <c r="U86" s="37"/>
      <c r="V86" s="37"/>
      <c r="W86" s="37"/>
      <c r="X86" s="37"/>
      <c r="Y86" s="37"/>
      <c r="Z86" s="37"/>
      <c r="AA86" s="37"/>
      <c r="AB86" s="37"/>
      <c r="AC86" s="37"/>
      <c r="AD86" s="37"/>
      <c r="AE86" s="37"/>
    </row>
    <row r="87" spans="1:65" s="11" customFormat="1" ht="29.25" customHeight="1">
      <c r="A87" s="154"/>
      <c r="B87" s="155"/>
      <c r="C87" s="156" t="s">
        <v>183</v>
      </c>
      <c r="D87" s="157" t="s">
        <v>62</v>
      </c>
      <c r="E87" s="157" t="s">
        <v>58</v>
      </c>
      <c r="F87" s="157" t="s">
        <v>59</v>
      </c>
      <c r="G87" s="157" t="s">
        <v>184</v>
      </c>
      <c r="H87" s="157" t="s">
        <v>185</v>
      </c>
      <c r="I87" s="157" t="s">
        <v>186</v>
      </c>
      <c r="J87" s="157" t="s">
        <v>176</v>
      </c>
      <c r="K87" s="158" t="s">
        <v>187</v>
      </c>
      <c r="L87" s="159"/>
      <c r="M87" s="71" t="s">
        <v>19</v>
      </c>
      <c r="N87" s="72" t="s">
        <v>47</v>
      </c>
      <c r="O87" s="72" t="s">
        <v>188</v>
      </c>
      <c r="P87" s="72" t="s">
        <v>189</v>
      </c>
      <c r="Q87" s="72" t="s">
        <v>190</v>
      </c>
      <c r="R87" s="72" t="s">
        <v>191</v>
      </c>
      <c r="S87" s="72" t="s">
        <v>192</v>
      </c>
      <c r="T87" s="73" t="s">
        <v>193</v>
      </c>
      <c r="U87" s="154"/>
      <c r="V87" s="154"/>
      <c r="W87" s="154"/>
      <c r="X87" s="154"/>
      <c r="Y87" s="154"/>
      <c r="Z87" s="154"/>
      <c r="AA87" s="154"/>
      <c r="AB87" s="154"/>
      <c r="AC87" s="154"/>
      <c r="AD87" s="154"/>
      <c r="AE87" s="154"/>
    </row>
    <row r="88" spans="1:65" s="2" customFormat="1" ht="22.9" customHeight="1">
      <c r="A88" s="37"/>
      <c r="B88" s="38"/>
      <c r="C88" s="78" t="s">
        <v>194</v>
      </c>
      <c r="D88" s="39"/>
      <c r="E88" s="39"/>
      <c r="F88" s="39"/>
      <c r="G88" s="39"/>
      <c r="H88" s="39"/>
      <c r="I88" s="39"/>
      <c r="J88" s="160">
        <f>BK88</f>
        <v>0</v>
      </c>
      <c r="K88" s="39"/>
      <c r="L88" s="42"/>
      <c r="M88" s="74"/>
      <c r="N88" s="161"/>
      <c r="O88" s="75"/>
      <c r="P88" s="162">
        <f>P89+P110</f>
        <v>0</v>
      </c>
      <c r="Q88" s="75"/>
      <c r="R88" s="162">
        <f>R89+R110</f>
        <v>0</v>
      </c>
      <c r="S88" s="75"/>
      <c r="T88" s="163">
        <f>T89+T110</f>
        <v>0</v>
      </c>
      <c r="U88" s="37"/>
      <c r="V88" s="37"/>
      <c r="W88" s="37"/>
      <c r="X88" s="37"/>
      <c r="Y88" s="37"/>
      <c r="Z88" s="37"/>
      <c r="AA88" s="37"/>
      <c r="AB88" s="37"/>
      <c r="AC88" s="37"/>
      <c r="AD88" s="37"/>
      <c r="AE88" s="37"/>
      <c r="AT88" s="20" t="s">
        <v>76</v>
      </c>
      <c r="AU88" s="20" t="s">
        <v>177</v>
      </c>
      <c r="BK88" s="164">
        <f>BK89+BK110</f>
        <v>0</v>
      </c>
    </row>
    <row r="89" spans="1:65" s="12" customFormat="1" ht="25.9" customHeight="1">
      <c r="B89" s="165"/>
      <c r="C89" s="166"/>
      <c r="D89" s="167" t="s">
        <v>76</v>
      </c>
      <c r="E89" s="168" t="s">
        <v>2024</v>
      </c>
      <c r="F89" s="168" t="s">
        <v>2025</v>
      </c>
      <c r="G89" s="166"/>
      <c r="H89" s="166"/>
      <c r="I89" s="169"/>
      <c r="J89" s="170">
        <f>BK89</f>
        <v>0</v>
      </c>
      <c r="K89" s="166"/>
      <c r="L89" s="171"/>
      <c r="M89" s="172"/>
      <c r="N89" s="173"/>
      <c r="O89" s="173"/>
      <c r="P89" s="174">
        <f>P90</f>
        <v>0</v>
      </c>
      <c r="Q89" s="173"/>
      <c r="R89" s="174">
        <f>R90</f>
        <v>0</v>
      </c>
      <c r="S89" s="173"/>
      <c r="T89" s="175">
        <f>T90</f>
        <v>0</v>
      </c>
      <c r="AR89" s="176" t="s">
        <v>204</v>
      </c>
      <c r="AT89" s="177" t="s">
        <v>76</v>
      </c>
      <c r="AU89" s="177" t="s">
        <v>77</v>
      </c>
      <c r="AY89" s="176" t="s">
        <v>197</v>
      </c>
      <c r="BK89" s="178">
        <f>BK90</f>
        <v>0</v>
      </c>
    </row>
    <row r="90" spans="1:65" s="12" customFormat="1" ht="22.9" customHeight="1">
      <c r="B90" s="165"/>
      <c r="C90" s="166"/>
      <c r="D90" s="167" t="s">
        <v>76</v>
      </c>
      <c r="E90" s="179" t="s">
        <v>2026</v>
      </c>
      <c r="F90" s="179" t="s">
        <v>2025</v>
      </c>
      <c r="G90" s="166"/>
      <c r="H90" s="166"/>
      <c r="I90" s="169"/>
      <c r="J90" s="180">
        <f>BK90</f>
        <v>0</v>
      </c>
      <c r="K90" s="166"/>
      <c r="L90" s="171"/>
      <c r="M90" s="172"/>
      <c r="N90" s="173"/>
      <c r="O90" s="173"/>
      <c r="P90" s="174">
        <f>SUM(P91:P109)</f>
        <v>0</v>
      </c>
      <c r="Q90" s="173"/>
      <c r="R90" s="174">
        <f>SUM(R91:R109)</f>
        <v>0</v>
      </c>
      <c r="S90" s="173"/>
      <c r="T90" s="175">
        <f>SUM(T91:T109)</f>
        <v>0</v>
      </c>
      <c r="AR90" s="176" t="s">
        <v>204</v>
      </c>
      <c r="AT90" s="177" t="s">
        <v>76</v>
      </c>
      <c r="AU90" s="177" t="s">
        <v>84</v>
      </c>
      <c r="AY90" s="176" t="s">
        <v>197</v>
      </c>
      <c r="BK90" s="178">
        <f>SUM(BK91:BK109)</f>
        <v>0</v>
      </c>
    </row>
    <row r="91" spans="1:65" s="2" customFormat="1" ht="21.75" customHeight="1">
      <c r="A91" s="37"/>
      <c r="B91" s="38"/>
      <c r="C91" s="181" t="s">
        <v>84</v>
      </c>
      <c r="D91" s="181" t="s">
        <v>199</v>
      </c>
      <c r="E91" s="182" t="s">
        <v>2027</v>
      </c>
      <c r="F91" s="183" t="s">
        <v>2028</v>
      </c>
      <c r="G91" s="184" t="s">
        <v>202</v>
      </c>
      <c r="H91" s="185">
        <v>5329.5</v>
      </c>
      <c r="I91" s="186"/>
      <c r="J91" s="187">
        <f>ROUND(I91*H91,2)</f>
        <v>0</v>
      </c>
      <c r="K91" s="183" t="s">
        <v>469</v>
      </c>
      <c r="L91" s="42"/>
      <c r="M91" s="188" t="s">
        <v>19</v>
      </c>
      <c r="N91" s="189" t="s">
        <v>48</v>
      </c>
      <c r="O91" s="67"/>
      <c r="P91" s="190">
        <f>O91*H91</f>
        <v>0</v>
      </c>
      <c r="Q91" s="190">
        <v>0</v>
      </c>
      <c r="R91" s="190">
        <f>Q91*H91</f>
        <v>0</v>
      </c>
      <c r="S91" s="190">
        <v>0</v>
      </c>
      <c r="T91" s="191">
        <f>S91*H91</f>
        <v>0</v>
      </c>
      <c r="U91" s="37"/>
      <c r="V91" s="37"/>
      <c r="W91" s="37"/>
      <c r="X91" s="37"/>
      <c r="Y91" s="37"/>
      <c r="Z91" s="37"/>
      <c r="AA91" s="37"/>
      <c r="AB91" s="37"/>
      <c r="AC91" s="37"/>
      <c r="AD91" s="37"/>
      <c r="AE91" s="37"/>
      <c r="AR91" s="192" t="s">
        <v>2029</v>
      </c>
      <c r="AT91" s="192" t="s">
        <v>199</v>
      </c>
      <c r="AU91" s="192" t="s">
        <v>86</v>
      </c>
      <c r="AY91" s="20" t="s">
        <v>197</v>
      </c>
      <c r="BE91" s="193">
        <f>IF(N91="základní",J91,0)</f>
        <v>0</v>
      </c>
      <c r="BF91" s="193">
        <f>IF(N91="snížená",J91,0)</f>
        <v>0</v>
      </c>
      <c r="BG91" s="193">
        <f>IF(N91="zákl. přenesená",J91,0)</f>
        <v>0</v>
      </c>
      <c r="BH91" s="193">
        <f>IF(N91="sníž. přenesená",J91,0)</f>
        <v>0</v>
      </c>
      <c r="BI91" s="193">
        <f>IF(N91="nulová",J91,0)</f>
        <v>0</v>
      </c>
      <c r="BJ91" s="20" t="s">
        <v>84</v>
      </c>
      <c r="BK91" s="193">
        <f>ROUND(I91*H91,2)</f>
        <v>0</v>
      </c>
      <c r="BL91" s="20" t="s">
        <v>2029</v>
      </c>
      <c r="BM91" s="192" t="s">
        <v>2030</v>
      </c>
    </row>
    <row r="92" spans="1:65" s="2" customFormat="1" ht="11.25">
      <c r="A92" s="37"/>
      <c r="B92" s="38"/>
      <c r="C92" s="39"/>
      <c r="D92" s="194" t="s">
        <v>206</v>
      </c>
      <c r="E92" s="39"/>
      <c r="F92" s="195" t="s">
        <v>2028</v>
      </c>
      <c r="G92" s="39"/>
      <c r="H92" s="39"/>
      <c r="I92" s="196"/>
      <c r="J92" s="39"/>
      <c r="K92" s="39"/>
      <c r="L92" s="42"/>
      <c r="M92" s="197"/>
      <c r="N92" s="198"/>
      <c r="O92" s="67"/>
      <c r="P92" s="67"/>
      <c r="Q92" s="67"/>
      <c r="R92" s="67"/>
      <c r="S92" s="67"/>
      <c r="T92" s="68"/>
      <c r="U92" s="37"/>
      <c r="V92" s="37"/>
      <c r="W92" s="37"/>
      <c r="X92" s="37"/>
      <c r="Y92" s="37"/>
      <c r="Z92" s="37"/>
      <c r="AA92" s="37"/>
      <c r="AB92" s="37"/>
      <c r="AC92" s="37"/>
      <c r="AD92" s="37"/>
      <c r="AE92" s="37"/>
      <c r="AT92" s="20" t="s">
        <v>206</v>
      </c>
      <c r="AU92" s="20" t="s">
        <v>86</v>
      </c>
    </row>
    <row r="93" spans="1:65" s="13" customFormat="1" ht="11.25">
      <c r="B93" s="201"/>
      <c r="C93" s="202"/>
      <c r="D93" s="194" t="s">
        <v>210</v>
      </c>
      <c r="E93" s="203" t="s">
        <v>19</v>
      </c>
      <c r="F93" s="204" t="s">
        <v>2031</v>
      </c>
      <c r="G93" s="202"/>
      <c r="H93" s="203" t="s">
        <v>19</v>
      </c>
      <c r="I93" s="205"/>
      <c r="J93" s="202"/>
      <c r="K93" s="202"/>
      <c r="L93" s="206"/>
      <c r="M93" s="207"/>
      <c r="N93" s="208"/>
      <c r="O93" s="208"/>
      <c r="P93" s="208"/>
      <c r="Q93" s="208"/>
      <c r="R93" s="208"/>
      <c r="S93" s="208"/>
      <c r="T93" s="209"/>
      <c r="AT93" s="210" t="s">
        <v>210</v>
      </c>
      <c r="AU93" s="210" t="s">
        <v>86</v>
      </c>
      <c r="AV93" s="13" t="s">
        <v>84</v>
      </c>
      <c r="AW93" s="13" t="s">
        <v>37</v>
      </c>
      <c r="AX93" s="13" t="s">
        <v>77</v>
      </c>
      <c r="AY93" s="210" t="s">
        <v>197</v>
      </c>
    </row>
    <row r="94" spans="1:65" s="14" customFormat="1" ht="11.25">
      <c r="B94" s="211"/>
      <c r="C94" s="212"/>
      <c r="D94" s="194" t="s">
        <v>210</v>
      </c>
      <c r="E94" s="213" t="s">
        <v>19</v>
      </c>
      <c r="F94" s="214" t="s">
        <v>2032</v>
      </c>
      <c r="G94" s="212"/>
      <c r="H94" s="215">
        <v>1776.5</v>
      </c>
      <c r="I94" s="216"/>
      <c r="J94" s="212"/>
      <c r="K94" s="212"/>
      <c r="L94" s="217"/>
      <c r="M94" s="218"/>
      <c r="N94" s="219"/>
      <c r="O94" s="219"/>
      <c r="P94" s="219"/>
      <c r="Q94" s="219"/>
      <c r="R94" s="219"/>
      <c r="S94" s="219"/>
      <c r="T94" s="220"/>
      <c r="AT94" s="221" t="s">
        <v>210</v>
      </c>
      <c r="AU94" s="221" t="s">
        <v>86</v>
      </c>
      <c r="AV94" s="14" t="s">
        <v>86</v>
      </c>
      <c r="AW94" s="14" t="s">
        <v>37</v>
      </c>
      <c r="AX94" s="14" t="s">
        <v>77</v>
      </c>
      <c r="AY94" s="221" t="s">
        <v>197</v>
      </c>
    </row>
    <row r="95" spans="1:65" s="14" customFormat="1" ht="11.25">
      <c r="B95" s="211"/>
      <c r="C95" s="212"/>
      <c r="D95" s="194" t="s">
        <v>210</v>
      </c>
      <c r="E95" s="213" t="s">
        <v>19</v>
      </c>
      <c r="F95" s="214" t="s">
        <v>2033</v>
      </c>
      <c r="G95" s="212"/>
      <c r="H95" s="215">
        <v>1096.7</v>
      </c>
      <c r="I95" s="216"/>
      <c r="J95" s="212"/>
      <c r="K95" s="212"/>
      <c r="L95" s="217"/>
      <c r="M95" s="218"/>
      <c r="N95" s="219"/>
      <c r="O95" s="219"/>
      <c r="P95" s="219"/>
      <c r="Q95" s="219"/>
      <c r="R95" s="219"/>
      <c r="S95" s="219"/>
      <c r="T95" s="220"/>
      <c r="AT95" s="221" t="s">
        <v>210</v>
      </c>
      <c r="AU95" s="221" t="s">
        <v>86</v>
      </c>
      <c r="AV95" s="14" t="s">
        <v>86</v>
      </c>
      <c r="AW95" s="14" t="s">
        <v>37</v>
      </c>
      <c r="AX95" s="14" t="s">
        <v>77</v>
      </c>
      <c r="AY95" s="221" t="s">
        <v>197</v>
      </c>
    </row>
    <row r="96" spans="1:65" s="14" customFormat="1" ht="11.25">
      <c r="B96" s="211"/>
      <c r="C96" s="212"/>
      <c r="D96" s="194" t="s">
        <v>210</v>
      </c>
      <c r="E96" s="213" t="s">
        <v>19</v>
      </c>
      <c r="F96" s="214" t="s">
        <v>2034</v>
      </c>
      <c r="G96" s="212"/>
      <c r="H96" s="215">
        <v>1360.7</v>
      </c>
      <c r="I96" s="216"/>
      <c r="J96" s="212"/>
      <c r="K96" s="212"/>
      <c r="L96" s="217"/>
      <c r="M96" s="218"/>
      <c r="N96" s="219"/>
      <c r="O96" s="219"/>
      <c r="P96" s="219"/>
      <c r="Q96" s="219"/>
      <c r="R96" s="219"/>
      <c r="S96" s="219"/>
      <c r="T96" s="220"/>
      <c r="AT96" s="221" t="s">
        <v>210</v>
      </c>
      <c r="AU96" s="221" t="s">
        <v>86</v>
      </c>
      <c r="AV96" s="14" t="s">
        <v>86</v>
      </c>
      <c r="AW96" s="14" t="s">
        <v>37</v>
      </c>
      <c r="AX96" s="14" t="s">
        <v>77</v>
      </c>
      <c r="AY96" s="221" t="s">
        <v>197</v>
      </c>
    </row>
    <row r="97" spans="1:65" s="14" customFormat="1" ht="11.25">
      <c r="B97" s="211"/>
      <c r="C97" s="212"/>
      <c r="D97" s="194" t="s">
        <v>210</v>
      </c>
      <c r="E97" s="213" t="s">
        <v>19</v>
      </c>
      <c r="F97" s="214" t="s">
        <v>2035</v>
      </c>
      <c r="G97" s="212"/>
      <c r="H97" s="215">
        <v>1095.5999999999999</v>
      </c>
      <c r="I97" s="216"/>
      <c r="J97" s="212"/>
      <c r="K97" s="212"/>
      <c r="L97" s="217"/>
      <c r="M97" s="218"/>
      <c r="N97" s="219"/>
      <c r="O97" s="219"/>
      <c r="P97" s="219"/>
      <c r="Q97" s="219"/>
      <c r="R97" s="219"/>
      <c r="S97" s="219"/>
      <c r="T97" s="220"/>
      <c r="AT97" s="221" t="s">
        <v>210</v>
      </c>
      <c r="AU97" s="221" t="s">
        <v>86</v>
      </c>
      <c r="AV97" s="14" t="s">
        <v>86</v>
      </c>
      <c r="AW97" s="14" t="s">
        <v>37</v>
      </c>
      <c r="AX97" s="14" t="s">
        <v>77</v>
      </c>
      <c r="AY97" s="221" t="s">
        <v>197</v>
      </c>
    </row>
    <row r="98" spans="1:65" s="15" customFormat="1" ht="11.25">
      <c r="B98" s="223"/>
      <c r="C98" s="224"/>
      <c r="D98" s="194" t="s">
        <v>210</v>
      </c>
      <c r="E98" s="225" t="s">
        <v>19</v>
      </c>
      <c r="F98" s="226" t="s">
        <v>295</v>
      </c>
      <c r="G98" s="224"/>
      <c r="H98" s="227">
        <v>5329.5</v>
      </c>
      <c r="I98" s="228"/>
      <c r="J98" s="224"/>
      <c r="K98" s="224"/>
      <c r="L98" s="229"/>
      <c r="M98" s="230"/>
      <c r="N98" s="231"/>
      <c r="O98" s="231"/>
      <c r="P98" s="231"/>
      <c r="Q98" s="231"/>
      <c r="R98" s="231"/>
      <c r="S98" s="231"/>
      <c r="T98" s="232"/>
      <c r="AT98" s="233" t="s">
        <v>210</v>
      </c>
      <c r="AU98" s="233" t="s">
        <v>86</v>
      </c>
      <c r="AV98" s="15" t="s">
        <v>204</v>
      </c>
      <c r="AW98" s="15" t="s">
        <v>37</v>
      </c>
      <c r="AX98" s="15" t="s">
        <v>84</v>
      </c>
      <c r="AY98" s="233" t="s">
        <v>197</v>
      </c>
    </row>
    <row r="99" spans="1:65" s="2" customFormat="1" ht="16.5" customHeight="1">
      <c r="A99" s="37"/>
      <c r="B99" s="38"/>
      <c r="C99" s="181" t="s">
        <v>86</v>
      </c>
      <c r="D99" s="181" t="s">
        <v>199</v>
      </c>
      <c r="E99" s="182" t="s">
        <v>2036</v>
      </c>
      <c r="F99" s="183" t="s">
        <v>2037</v>
      </c>
      <c r="G99" s="184" t="s">
        <v>202</v>
      </c>
      <c r="H99" s="185">
        <v>4845</v>
      </c>
      <c r="I99" s="186"/>
      <c r="J99" s="187">
        <f>ROUND(I99*H99,2)</f>
        <v>0</v>
      </c>
      <c r="K99" s="183" t="s">
        <v>469</v>
      </c>
      <c r="L99" s="42"/>
      <c r="M99" s="188" t="s">
        <v>19</v>
      </c>
      <c r="N99" s="189" t="s">
        <v>48</v>
      </c>
      <c r="O99" s="67"/>
      <c r="P99" s="190">
        <f>O99*H99</f>
        <v>0</v>
      </c>
      <c r="Q99" s="190">
        <v>0</v>
      </c>
      <c r="R99" s="190">
        <f>Q99*H99</f>
        <v>0</v>
      </c>
      <c r="S99" s="190">
        <v>0</v>
      </c>
      <c r="T99" s="191">
        <f>S99*H99</f>
        <v>0</v>
      </c>
      <c r="U99" s="37"/>
      <c r="V99" s="37"/>
      <c r="W99" s="37"/>
      <c r="X99" s="37"/>
      <c r="Y99" s="37"/>
      <c r="Z99" s="37"/>
      <c r="AA99" s="37"/>
      <c r="AB99" s="37"/>
      <c r="AC99" s="37"/>
      <c r="AD99" s="37"/>
      <c r="AE99" s="37"/>
      <c r="AR99" s="192" t="s">
        <v>2029</v>
      </c>
      <c r="AT99" s="192" t="s">
        <v>199</v>
      </c>
      <c r="AU99" s="192" t="s">
        <v>86</v>
      </c>
      <c r="AY99" s="20" t="s">
        <v>197</v>
      </c>
      <c r="BE99" s="193">
        <f>IF(N99="základní",J99,0)</f>
        <v>0</v>
      </c>
      <c r="BF99" s="193">
        <f>IF(N99="snížená",J99,0)</f>
        <v>0</v>
      </c>
      <c r="BG99" s="193">
        <f>IF(N99="zákl. přenesená",J99,0)</f>
        <v>0</v>
      </c>
      <c r="BH99" s="193">
        <f>IF(N99="sníž. přenesená",J99,0)</f>
        <v>0</v>
      </c>
      <c r="BI99" s="193">
        <f>IF(N99="nulová",J99,0)</f>
        <v>0</v>
      </c>
      <c r="BJ99" s="20" t="s">
        <v>84</v>
      </c>
      <c r="BK99" s="193">
        <f>ROUND(I99*H99,2)</f>
        <v>0</v>
      </c>
      <c r="BL99" s="20" t="s">
        <v>2029</v>
      </c>
      <c r="BM99" s="192" t="s">
        <v>2038</v>
      </c>
    </row>
    <row r="100" spans="1:65" s="2" customFormat="1" ht="11.25">
      <c r="A100" s="37"/>
      <c r="B100" s="38"/>
      <c r="C100" s="39"/>
      <c r="D100" s="194" t="s">
        <v>206</v>
      </c>
      <c r="E100" s="39"/>
      <c r="F100" s="195" t="s">
        <v>2037</v>
      </c>
      <c r="G100" s="39"/>
      <c r="H100" s="39"/>
      <c r="I100" s="196"/>
      <c r="J100" s="39"/>
      <c r="K100" s="39"/>
      <c r="L100" s="42"/>
      <c r="M100" s="197"/>
      <c r="N100" s="198"/>
      <c r="O100" s="67"/>
      <c r="P100" s="67"/>
      <c r="Q100" s="67"/>
      <c r="R100" s="67"/>
      <c r="S100" s="67"/>
      <c r="T100" s="68"/>
      <c r="U100" s="37"/>
      <c r="V100" s="37"/>
      <c r="W100" s="37"/>
      <c r="X100" s="37"/>
      <c r="Y100" s="37"/>
      <c r="Z100" s="37"/>
      <c r="AA100" s="37"/>
      <c r="AB100" s="37"/>
      <c r="AC100" s="37"/>
      <c r="AD100" s="37"/>
      <c r="AE100" s="37"/>
      <c r="AT100" s="20" t="s">
        <v>206</v>
      </c>
      <c r="AU100" s="20" t="s">
        <v>86</v>
      </c>
    </row>
    <row r="101" spans="1:65" s="2" customFormat="1" ht="19.5">
      <c r="A101" s="37"/>
      <c r="B101" s="38"/>
      <c r="C101" s="39"/>
      <c r="D101" s="194" t="s">
        <v>252</v>
      </c>
      <c r="E101" s="39"/>
      <c r="F101" s="222" t="s">
        <v>2039</v>
      </c>
      <c r="G101" s="39"/>
      <c r="H101" s="39"/>
      <c r="I101" s="196"/>
      <c r="J101" s="39"/>
      <c r="K101" s="39"/>
      <c r="L101" s="42"/>
      <c r="M101" s="197"/>
      <c r="N101" s="198"/>
      <c r="O101" s="67"/>
      <c r="P101" s="67"/>
      <c r="Q101" s="67"/>
      <c r="R101" s="67"/>
      <c r="S101" s="67"/>
      <c r="T101" s="68"/>
      <c r="U101" s="37"/>
      <c r="V101" s="37"/>
      <c r="W101" s="37"/>
      <c r="X101" s="37"/>
      <c r="Y101" s="37"/>
      <c r="Z101" s="37"/>
      <c r="AA101" s="37"/>
      <c r="AB101" s="37"/>
      <c r="AC101" s="37"/>
      <c r="AD101" s="37"/>
      <c r="AE101" s="37"/>
      <c r="AT101" s="20" t="s">
        <v>252</v>
      </c>
      <c r="AU101" s="20" t="s">
        <v>86</v>
      </c>
    </row>
    <row r="102" spans="1:65" s="13" customFormat="1" ht="11.25">
      <c r="B102" s="201"/>
      <c r="C102" s="202"/>
      <c r="D102" s="194" t="s">
        <v>210</v>
      </c>
      <c r="E102" s="203" t="s">
        <v>19</v>
      </c>
      <c r="F102" s="204" t="s">
        <v>2040</v>
      </c>
      <c r="G102" s="202"/>
      <c r="H102" s="203" t="s">
        <v>19</v>
      </c>
      <c r="I102" s="205"/>
      <c r="J102" s="202"/>
      <c r="K102" s="202"/>
      <c r="L102" s="206"/>
      <c r="M102" s="207"/>
      <c r="N102" s="208"/>
      <c r="O102" s="208"/>
      <c r="P102" s="208"/>
      <c r="Q102" s="208"/>
      <c r="R102" s="208"/>
      <c r="S102" s="208"/>
      <c r="T102" s="209"/>
      <c r="AT102" s="210" t="s">
        <v>210</v>
      </c>
      <c r="AU102" s="210" t="s">
        <v>86</v>
      </c>
      <c r="AV102" s="13" t="s">
        <v>84</v>
      </c>
      <c r="AW102" s="13" t="s">
        <v>37</v>
      </c>
      <c r="AX102" s="13" t="s">
        <v>77</v>
      </c>
      <c r="AY102" s="210" t="s">
        <v>197</v>
      </c>
    </row>
    <row r="103" spans="1:65" s="14" customFormat="1" ht="11.25">
      <c r="B103" s="211"/>
      <c r="C103" s="212"/>
      <c r="D103" s="194" t="s">
        <v>210</v>
      </c>
      <c r="E103" s="213" t="s">
        <v>19</v>
      </c>
      <c r="F103" s="214" t="s">
        <v>2041</v>
      </c>
      <c r="G103" s="212"/>
      <c r="H103" s="215">
        <v>1615</v>
      </c>
      <c r="I103" s="216"/>
      <c r="J103" s="212"/>
      <c r="K103" s="212"/>
      <c r="L103" s="217"/>
      <c r="M103" s="218"/>
      <c r="N103" s="219"/>
      <c r="O103" s="219"/>
      <c r="P103" s="219"/>
      <c r="Q103" s="219"/>
      <c r="R103" s="219"/>
      <c r="S103" s="219"/>
      <c r="T103" s="220"/>
      <c r="AT103" s="221" t="s">
        <v>210</v>
      </c>
      <c r="AU103" s="221" t="s">
        <v>86</v>
      </c>
      <c r="AV103" s="14" t="s">
        <v>86</v>
      </c>
      <c r="AW103" s="14" t="s">
        <v>37</v>
      </c>
      <c r="AX103" s="14" t="s">
        <v>77</v>
      </c>
      <c r="AY103" s="221" t="s">
        <v>197</v>
      </c>
    </row>
    <row r="104" spans="1:65" s="14" customFormat="1" ht="11.25">
      <c r="B104" s="211"/>
      <c r="C104" s="212"/>
      <c r="D104" s="194" t="s">
        <v>210</v>
      </c>
      <c r="E104" s="213" t="s">
        <v>19</v>
      </c>
      <c r="F104" s="214" t="s">
        <v>2042</v>
      </c>
      <c r="G104" s="212"/>
      <c r="H104" s="215">
        <v>997</v>
      </c>
      <c r="I104" s="216"/>
      <c r="J104" s="212"/>
      <c r="K104" s="212"/>
      <c r="L104" s="217"/>
      <c r="M104" s="218"/>
      <c r="N104" s="219"/>
      <c r="O104" s="219"/>
      <c r="P104" s="219"/>
      <c r="Q104" s="219"/>
      <c r="R104" s="219"/>
      <c r="S104" s="219"/>
      <c r="T104" s="220"/>
      <c r="AT104" s="221" t="s">
        <v>210</v>
      </c>
      <c r="AU104" s="221" t="s">
        <v>86</v>
      </c>
      <c r="AV104" s="14" t="s">
        <v>86</v>
      </c>
      <c r="AW104" s="14" t="s">
        <v>37</v>
      </c>
      <c r="AX104" s="14" t="s">
        <v>77</v>
      </c>
      <c r="AY104" s="221" t="s">
        <v>197</v>
      </c>
    </row>
    <row r="105" spans="1:65" s="14" customFormat="1" ht="11.25">
      <c r="B105" s="211"/>
      <c r="C105" s="212"/>
      <c r="D105" s="194" t="s">
        <v>210</v>
      </c>
      <c r="E105" s="213" t="s">
        <v>19</v>
      </c>
      <c r="F105" s="214" t="s">
        <v>2043</v>
      </c>
      <c r="G105" s="212"/>
      <c r="H105" s="215">
        <v>1237</v>
      </c>
      <c r="I105" s="216"/>
      <c r="J105" s="212"/>
      <c r="K105" s="212"/>
      <c r="L105" s="217"/>
      <c r="M105" s="218"/>
      <c r="N105" s="219"/>
      <c r="O105" s="219"/>
      <c r="P105" s="219"/>
      <c r="Q105" s="219"/>
      <c r="R105" s="219"/>
      <c r="S105" s="219"/>
      <c r="T105" s="220"/>
      <c r="AT105" s="221" t="s">
        <v>210</v>
      </c>
      <c r="AU105" s="221" t="s">
        <v>86</v>
      </c>
      <c r="AV105" s="14" t="s">
        <v>86</v>
      </c>
      <c r="AW105" s="14" t="s">
        <v>37</v>
      </c>
      <c r="AX105" s="14" t="s">
        <v>77</v>
      </c>
      <c r="AY105" s="221" t="s">
        <v>197</v>
      </c>
    </row>
    <row r="106" spans="1:65" s="14" customFormat="1" ht="11.25">
      <c r="B106" s="211"/>
      <c r="C106" s="212"/>
      <c r="D106" s="194" t="s">
        <v>210</v>
      </c>
      <c r="E106" s="213" t="s">
        <v>19</v>
      </c>
      <c r="F106" s="214" t="s">
        <v>2044</v>
      </c>
      <c r="G106" s="212"/>
      <c r="H106" s="215">
        <v>996</v>
      </c>
      <c r="I106" s="216"/>
      <c r="J106" s="212"/>
      <c r="K106" s="212"/>
      <c r="L106" s="217"/>
      <c r="M106" s="218"/>
      <c r="N106" s="219"/>
      <c r="O106" s="219"/>
      <c r="P106" s="219"/>
      <c r="Q106" s="219"/>
      <c r="R106" s="219"/>
      <c r="S106" s="219"/>
      <c r="T106" s="220"/>
      <c r="AT106" s="221" t="s">
        <v>210</v>
      </c>
      <c r="AU106" s="221" t="s">
        <v>86</v>
      </c>
      <c r="AV106" s="14" t="s">
        <v>86</v>
      </c>
      <c r="AW106" s="14" t="s">
        <v>37</v>
      </c>
      <c r="AX106" s="14" t="s">
        <v>77</v>
      </c>
      <c r="AY106" s="221" t="s">
        <v>197</v>
      </c>
    </row>
    <row r="107" spans="1:65" s="15" customFormat="1" ht="11.25">
      <c r="B107" s="223"/>
      <c r="C107" s="224"/>
      <c r="D107" s="194" t="s">
        <v>210</v>
      </c>
      <c r="E107" s="225" t="s">
        <v>19</v>
      </c>
      <c r="F107" s="226" t="s">
        <v>295</v>
      </c>
      <c r="G107" s="224"/>
      <c r="H107" s="227">
        <v>4845</v>
      </c>
      <c r="I107" s="228"/>
      <c r="J107" s="224"/>
      <c r="K107" s="224"/>
      <c r="L107" s="229"/>
      <c r="M107" s="230"/>
      <c r="N107" s="231"/>
      <c r="O107" s="231"/>
      <c r="P107" s="231"/>
      <c r="Q107" s="231"/>
      <c r="R107" s="231"/>
      <c r="S107" s="231"/>
      <c r="T107" s="232"/>
      <c r="AT107" s="233" t="s">
        <v>210</v>
      </c>
      <c r="AU107" s="233" t="s">
        <v>86</v>
      </c>
      <c r="AV107" s="15" t="s">
        <v>204</v>
      </c>
      <c r="AW107" s="15" t="s">
        <v>37</v>
      </c>
      <c r="AX107" s="15" t="s">
        <v>84</v>
      </c>
      <c r="AY107" s="233" t="s">
        <v>197</v>
      </c>
    </row>
    <row r="108" spans="1:65" s="2" customFormat="1" ht="24.2" customHeight="1">
      <c r="A108" s="37"/>
      <c r="B108" s="38"/>
      <c r="C108" s="181" t="s">
        <v>151</v>
      </c>
      <c r="D108" s="181" t="s">
        <v>199</v>
      </c>
      <c r="E108" s="182" t="s">
        <v>2045</v>
      </c>
      <c r="F108" s="183" t="s">
        <v>2046</v>
      </c>
      <c r="G108" s="184" t="s">
        <v>1110</v>
      </c>
      <c r="H108" s="185">
        <v>1</v>
      </c>
      <c r="I108" s="186"/>
      <c r="J108" s="187">
        <f>ROUND(I108*H108,2)</f>
        <v>0</v>
      </c>
      <c r="K108" s="183" t="s">
        <v>469</v>
      </c>
      <c r="L108" s="42"/>
      <c r="M108" s="188" t="s">
        <v>19</v>
      </c>
      <c r="N108" s="189" t="s">
        <v>48</v>
      </c>
      <c r="O108" s="67"/>
      <c r="P108" s="190">
        <f>O108*H108</f>
        <v>0</v>
      </c>
      <c r="Q108" s="190">
        <v>0</v>
      </c>
      <c r="R108" s="190">
        <f>Q108*H108</f>
        <v>0</v>
      </c>
      <c r="S108" s="190">
        <v>0</v>
      </c>
      <c r="T108" s="191">
        <f>S108*H108</f>
        <v>0</v>
      </c>
      <c r="U108" s="37"/>
      <c r="V108" s="37"/>
      <c r="W108" s="37"/>
      <c r="X108" s="37"/>
      <c r="Y108" s="37"/>
      <c r="Z108" s="37"/>
      <c r="AA108" s="37"/>
      <c r="AB108" s="37"/>
      <c r="AC108" s="37"/>
      <c r="AD108" s="37"/>
      <c r="AE108" s="37"/>
      <c r="AR108" s="192" t="s">
        <v>2029</v>
      </c>
      <c r="AT108" s="192" t="s">
        <v>199</v>
      </c>
      <c r="AU108" s="192" t="s">
        <v>86</v>
      </c>
      <c r="AY108" s="20" t="s">
        <v>197</v>
      </c>
      <c r="BE108" s="193">
        <f>IF(N108="základní",J108,0)</f>
        <v>0</v>
      </c>
      <c r="BF108" s="193">
        <f>IF(N108="snížená",J108,0)</f>
        <v>0</v>
      </c>
      <c r="BG108" s="193">
        <f>IF(N108="zákl. přenesená",J108,0)</f>
        <v>0</v>
      </c>
      <c r="BH108" s="193">
        <f>IF(N108="sníž. přenesená",J108,0)</f>
        <v>0</v>
      </c>
      <c r="BI108" s="193">
        <f>IF(N108="nulová",J108,0)</f>
        <v>0</v>
      </c>
      <c r="BJ108" s="20" t="s">
        <v>84</v>
      </c>
      <c r="BK108" s="193">
        <f>ROUND(I108*H108,2)</f>
        <v>0</v>
      </c>
      <c r="BL108" s="20" t="s">
        <v>2029</v>
      </c>
      <c r="BM108" s="192" t="s">
        <v>2047</v>
      </c>
    </row>
    <row r="109" spans="1:65" s="2" customFormat="1" ht="11.25">
      <c r="A109" s="37"/>
      <c r="B109" s="38"/>
      <c r="C109" s="39"/>
      <c r="D109" s="194" t="s">
        <v>206</v>
      </c>
      <c r="E109" s="39"/>
      <c r="F109" s="195" t="s">
        <v>2046</v>
      </c>
      <c r="G109" s="39"/>
      <c r="H109" s="39"/>
      <c r="I109" s="196"/>
      <c r="J109" s="39"/>
      <c r="K109" s="39"/>
      <c r="L109" s="42"/>
      <c r="M109" s="197"/>
      <c r="N109" s="198"/>
      <c r="O109" s="67"/>
      <c r="P109" s="67"/>
      <c r="Q109" s="67"/>
      <c r="R109" s="67"/>
      <c r="S109" s="67"/>
      <c r="T109" s="68"/>
      <c r="U109" s="37"/>
      <c r="V109" s="37"/>
      <c r="W109" s="37"/>
      <c r="X109" s="37"/>
      <c r="Y109" s="37"/>
      <c r="Z109" s="37"/>
      <c r="AA109" s="37"/>
      <c r="AB109" s="37"/>
      <c r="AC109" s="37"/>
      <c r="AD109" s="37"/>
      <c r="AE109" s="37"/>
      <c r="AT109" s="20" t="s">
        <v>206</v>
      </c>
      <c r="AU109" s="20" t="s">
        <v>86</v>
      </c>
    </row>
    <row r="110" spans="1:65" s="12" customFormat="1" ht="25.9" customHeight="1">
      <c r="B110" s="165"/>
      <c r="C110" s="166"/>
      <c r="D110" s="167" t="s">
        <v>76</v>
      </c>
      <c r="E110" s="168" t="s">
        <v>2048</v>
      </c>
      <c r="F110" s="168" t="s">
        <v>2049</v>
      </c>
      <c r="G110" s="166"/>
      <c r="H110" s="166"/>
      <c r="I110" s="169"/>
      <c r="J110" s="170">
        <f>BK110</f>
        <v>0</v>
      </c>
      <c r="K110" s="166"/>
      <c r="L110" s="171"/>
      <c r="M110" s="172"/>
      <c r="N110" s="173"/>
      <c r="O110" s="173"/>
      <c r="P110" s="174">
        <f>P111+P123+P134+P154+P158+P174</f>
        <v>0</v>
      </c>
      <c r="Q110" s="173"/>
      <c r="R110" s="174">
        <f>R111+R123+R134+R154+R158+R174</f>
        <v>0</v>
      </c>
      <c r="S110" s="173"/>
      <c r="T110" s="175">
        <f>T111+T123+T134+T154+T158+T174</f>
        <v>0</v>
      </c>
      <c r="AR110" s="176" t="s">
        <v>237</v>
      </c>
      <c r="AT110" s="177" t="s">
        <v>76</v>
      </c>
      <c r="AU110" s="177" t="s">
        <v>77</v>
      </c>
      <c r="AY110" s="176" t="s">
        <v>197</v>
      </c>
      <c r="BK110" s="178">
        <f>BK111+BK123+BK134+BK154+BK158+BK174</f>
        <v>0</v>
      </c>
    </row>
    <row r="111" spans="1:65" s="12" customFormat="1" ht="22.9" customHeight="1">
      <c r="B111" s="165"/>
      <c r="C111" s="166"/>
      <c r="D111" s="167" t="s">
        <v>76</v>
      </c>
      <c r="E111" s="179" t="s">
        <v>2050</v>
      </c>
      <c r="F111" s="179" t="s">
        <v>2051</v>
      </c>
      <c r="G111" s="166"/>
      <c r="H111" s="166"/>
      <c r="I111" s="169"/>
      <c r="J111" s="180">
        <f>BK111</f>
        <v>0</v>
      </c>
      <c r="K111" s="166"/>
      <c r="L111" s="171"/>
      <c r="M111" s="172"/>
      <c r="N111" s="173"/>
      <c r="O111" s="173"/>
      <c r="P111" s="174">
        <f>SUM(P112:P122)</f>
        <v>0</v>
      </c>
      <c r="Q111" s="173"/>
      <c r="R111" s="174">
        <f>SUM(R112:R122)</f>
        <v>0</v>
      </c>
      <c r="S111" s="173"/>
      <c r="T111" s="175">
        <f>SUM(T112:T122)</f>
        <v>0</v>
      </c>
      <c r="AR111" s="176" t="s">
        <v>237</v>
      </c>
      <c r="AT111" s="177" t="s">
        <v>76</v>
      </c>
      <c r="AU111" s="177" t="s">
        <v>84</v>
      </c>
      <c r="AY111" s="176" t="s">
        <v>197</v>
      </c>
      <c r="BK111" s="178">
        <f>SUM(BK112:BK122)</f>
        <v>0</v>
      </c>
    </row>
    <row r="112" spans="1:65" s="2" customFormat="1" ht="16.5" customHeight="1">
      <c r="A112" s="37"/>
      <c r="B112" s="38"/>
      <c r="C112" s="181" t="s">
        <v>204</v>
      </c>
      <c r="D112" s="181" t="s">
        <v>199</v>
      </c>
      <c r="E112" s="182" t="s">
        <v>2052</v>
      </c>
      <c r="F112" s="183" t="s">
        <v>2053</v>
      </c>
      <c r="G112" s="184" t="s">
        <v>884</v>
      </c>
      <c r="H112" s="185">
        <v>1</v>
      </c>
      <c r="I112" s="186"/>
      <c r="J112" s="187">
        <f>ROUND(I112*H112,2)</f>
        <v>0</v>
      </c>
      <c r="K112" s="183" t="s">
        <v>203</v>
      </c>
      <c r="L112" s="42"/>
      <c r="M112" s="188" t="s">
        <v>19</v>
      </c>
      <c r="N112" s="189" t="s">
        <v>48</v>
      </c>
      <c r="O112" s="67"/>
      <c r="P112" s="190">
        <f>O112*H112</f>
        <v>0</v>
      </c>
      <c r="Q112" s="190">
        <v>0</v>
      </c>
      <c r="R112" s="190">
        <f>Q112*H112</f>
        <v>0</v>
      </c>
      <c r="S112" s="190">
        <v>0</v>
      </c>
      <c r="T112" s="191">
        <f>S112*H112</f>
        <v>0</v>
      </c>
      <c r="U112" s="37"/>
      <c r="V112" s="37"/>
      <c r="W112" s="37"/>
      <c r="X112" s="37"/>
      <c r="Y112" s="37"/>
      <c r="Z112" s="37"/>
      <c r="AA112" s="37"/>
      <c r="AB112" s="37"/>
      <c r="AC112" s="37"/>
      <c r="AD112" s="37"/>
      <c r="AE112" s="37"/>
      <c r="AR112" s="192" t="s">
        <v>2054</v>
      </c>
      <c r="AT112" s="192" t="s">
        <v>199</v>
      </c>
      <c r="AU112" s="192" t="s">
        <v>86</v>
      </c>
      <c r="AY112" s="20" t="s">
        <v>197</v>
      </c>
      <c r="BE112" s="193">
        <f>IF(N112="základní",J112,0)</f>
        <v>0</v>
      </c>
      <c r="BF112" s="193">
        <f>IF(N112="snížená",J112,0)</f>
        <v>0</v>
      </c>
      <c r="BG112" s="193">
        <f>IF(N112="zákl. přenesená",J112,0)</f>
        <v>0</v>
      </c>
      <c r="BH112" s="193">
        <f>IF(N112="sníž. přenesená",J112,0)</f>
        <v>0</v>
      </c>
      <c r="BI112" s="193">
        <f>IF(N112="nulová",J112,0)</f>
        <v>0</v>
      </c>
      <c r="BJ112" s="20" t="s">
        <v>84</v>
      </c>
      <c r="BK112" s="193">
        <f>ROUND(I112*H112,2)</f>
        <v>0</v>
      </c>
      <c r="BL112" s="20" t="s">
        <v>2054</v>
      </c>
      <c r="BM112" s="192" t="s">
        <v>2055</v>
      </c>
    </row>
    <row r="113" spans="1:65" s="2" customFormat="1" ht="11.25">
      <c r="A113" s="37"/>
      <c r="B113" s="38"/>
      <c r="C113" s="39"/>
      <c r="D113" s="194" t="s">
        <v>206</v>
      </c>
      <c r="E113" s="39"/>
      <c r="F113" s="195" t="s">
        <v>2053</v>
      </c>
      <c r="G113" s="39"/>
      <c r="H113" s="39"/>
      <c r="I113" s="196"/>
      <c r="J113" s="39"/>
      <c r="K113" s="39"/>
      <c r="L113" s="42"/>
      <c r="M113" s="197"/>
      <c r="N113" s="198"/>
      <c r="O113" s="67"/>
      <c r="P113" s="67"/>
      <c r="Q113" s="67"/>
      <c r="R113" s="67"/>
      <c r="S113" s="67"/>
      <c r="T113" s="68"/>
      <c r="U113" s="37"/>
      <c r="V113" s="37"/>
      <c r="W113" s="37"/>
      <c r="X113" s="37"/>
      <c r="Y113" s="37"/>
      <c r="Z113" s="37"/>
      <c r="AA113" s="37"/>
      <c r="AB113" s="37"/>
      <c r="AC113" s="37"/>
      <c r="AD113" s="37"/>
      <c r="AE113" s="37"/>
      <c r="AT113" s="20" t="s">
        <v>206</v>
      </c>
      <c r="AU113" s="20" t="s">
        <v>86</v>
      </c>
    </row>
    <row r="114" spans="1:65" s="2" customFormat="1" ht="11.25">
      <c r="A114" s="37"/>
      <c r="B114" s="38"/>
      <c r="C114" s="39"/>
      <c r="D114" s="199" t="s">
        <v>208</v>
      </c>
      <c r="E114" s="39"/>
      <c r="F114" s="200" t="s">
        <v>2056</v>
      </c>
      <c r="G114" s="39"/>
      <c r="H114" s="39"/>
      <c r="I114" s="196"/>
      <c r="J114" s="39"/>
      <c r="K114" s="39"/>
      <c r="L114" s="42"/>
      <c r="M114" s="197"/>
      <c r="N114" s="198"/>
      <c r="O114" s="67"/>
      <c r="P114" s="67"/>
      <c r="Q114" s="67"/>
      <c r="R114" s="67"/>
      <c r="S114" s="67"/>
      <c r="T114" s="68"/>
      <c r="U114" s="37"/>
      <c r="V114" s="37"/>
      <c r="W114" s="37"/>
      <c r="X114" s="37"/>
      <c r="Y114" s="37"/>
      <c r="Z114" s="37"/>
      <c r="AA114" s="37"/>
      <c r="AB114" s="37"/>
      <c r="AC114" s="37"/>
      <c r="AD114" s="37"/>
      <c r="AE114" s="37"/>
      <c r="AT114" s="20" t="s">
        <v>208</v>
      </c>
      <c r="AU114" s="20" t="s">
        <v>86</v>
      </c>
    </row>
    <row r="115" spans="1:65" s="2" customFormat="1" ht="39">
      <c r="A115" s="37"/>
      <c r="B115" s="38"/>
      <c r="C115" s="39"/>
      <c r="D115" s="194" t="s">
        <v>252</v>
      </c>
      <c r="E115" s="39"/>
      <c r="F115" s="222" t="s">
        <v>2057</v>
      </c>
      <c r="G115" s="39"/>
      <c r="H115" s="39"/>
      <c r="I115" s="196"/>
      <c r="J115" s="39"/>
      <c r="K115" s="39"/>
      <c r="L115" s="42"/>
      <c r="M115" s="197"/>
      <c r="N115" s="198"/>
      <c r="O115" s="67"/>
      <c r="P115" s="67"/>
      <c r="Q115" s="67"/>
      <c r="R115" s="67"/>
      <c r="S115" s="67"/>
      <c r="T115" s="68"/>
      <c r="U115" s="37"/>
      <c r="V115" s="37"/>
      <c r="W115" s="37"/>
      <c r="X115" s="37"/>
      <c r="Y115" s="37"/>
      <c r="Z115" s="37"/>
      <c r="AA115" s="37"/>
      <c r="AB115" s="37"/>
      <c r="AC115" s="37"/>
      <c r="AD115" s="37"/>
      <c r="AE115" s="37"/>
      <c r="AT115" s="20" t="s">
        <v>252</v>
      </c>
      <c r="AU115" s="20" t="s">
        <v>86</v>
      </c>
    </row>
    <row r="116" spans="1:65" s="2" customFormat="1" ht="16.5" customHeight="1">
      <c r="A116" s="37"/>
      <c r="B116" s="38"/>
      <c r="C116" s="181" t="s">
        <v>237</v>
      </c>
      <c r="D116" s="181" t="s">
        <v>199</v>
      </c>
      <c r="E116" s="182" t="s">
        <v>2058</v>
      </c>
      <c r="F116" s="183" t="s">
        <v>2059</v>
      </c>
      <c r="G116" s="184" t="s">
        <v>884</v>
      </c>
      <c r="H116" s="185">
        <v>1</v>
      </c>
      <c r="I116" s="186"/>
      <c r="J116" s="187">
        <f>ROUND(I116*H116,2)</f>
        <v>0</v>
      </c>
      <c r="K116" s="183" t="s">
        <v>203</v>
      </c>
      <c r="L116" s="42"/>
      <c r="M116" s="188" t="s">
        <v>19</v>
      </c>
      <c r="N116" s="189" t="s">
        <v>48</v>
      </c>
      <c r="O116" s="67"/>
      <c r="P116" s="190">
        <f>O116*H116</f>
        <v>0</v>
      </c>
      <c r="Q116" s="190">
        <v>0</v>
      </c>
      <c r="R116" s="190">
        <f>Q116*H116</f>
        <v>0</v>
      </c>
      <c r="S116" s="190">
        <v>0</v>
      </c>
      <c r="T116" s="191">
        <f>S116*H116</f>
        <v>0</v>
      </c>
      <c r="U116" s="37"/>
      <c r="V116" s="37"/>
      <c r="W116" s="37"/>
      <c r="X116" s="37"/>
      <c r="Y116" s="37"/>
      <c r="Z116" s="37"/>
      <c r="AA116" s="37"/>
      <c r="AB116" s="37"/>
      <c r="AC116" s="37"/>
      <c r="AD116" s="37"/>
      <c r="AE116" s="37"/>
      <c r="AR116" s="192" t="s">
        <v>2054</v>
      </c>
      <c r="AT116" s="192" t="s">
        <v>199</v>
      </c>
      <c r="AU116" s="192" t="s">
        <v>86</v>
      </c>
      <c r="AY116" s="20" t="s">
        <v>197</v>
      </c>
      <c r="BE116" s="193">
        <f>IF(N116="základní",J116,0)</f>
        <v>0</v>
      </c>
      <c r="BF116" s="193">
        <f>IF(N116="snížená",J116,0)</f>
        <v>0</v>
      </c>
      <c r="BG116" s="193">
        <f>IF(N116="zákl. přenesená",J116,0)</f>
        <v>0</v>
      </c>
      <c r="BH116" s="193">
        <f>IF(N116="sníž. přenesená",J116,0)</f>
        <v>0</v>
      </c>
      <c r="BI116" s="193">
        <f>IF(N116="nulová",J116,0)</f>
        <v>0</v>
      </c>
      <c r="BJ116" s="20" t="s">
        <v>84</v>
      </c>
      <c r="BK116" s="193">
        <f>ROUND(I116*H116,2)</f>
        <v>0</v>
      </c>
      <c r="BL116" s="20" t="s">
        <v>2054</v>
      </c>
      <c r="BM116" s="192" t="s">
        <v>2060</v>
      </c>
    </row>
    <row r="117" spans="1:65" s="2" customFormat="1" ht="11.25">
      <c r="A117" s="37"/>
      <c r="B117" s="38"/>
      <c r="C117" s="39"/>
      <c r="D117" s="194" t="s">
        <v>206</v>
      </c>
      <c r="E117" s="39"/>
      <c r="F117" s="195" t="s">
        <v>2059</v>
      </c>
      <c r="G117" s="39"/>
      <c r="H117" s="39"/>
      <c r="I117" s="196"/>
      <c r="J117" s="39"/>
      <c r="K117" s="39"/>
      <c r="L117" s="42"/>
      <c r="M117" s="197"/>
      <c r="N117" s="198"/>
      <c r="O117" s="67"/>
      <c r="P117" s="67"/>
      <c r="Q117" s="67"/>
      <c r="R117" s="67"/>
      <c r="S117" s="67"/>
      <c r="T117" s="68"/>
      <c r="U117" s="37"/>
      <c r="V117" s="37"/>
      <c r="W117" s="37"/>
      <c r="X117" s="37"/>
      <c r="Y117" s="37"/>
      <c r="Z117" s="37"/>
      <c r="AA117" s="37"/>
      <c r="AB117" s="37"/>
      <c r="AC117" s="37"/>
      <c r="AD117" s="37"/>
      <c r="AE117" s="37"/>
      <c r="AT117" s="20" t="s">
        <v>206</v>
      </c>
      <c r="AU117" s="20" t="s">
        <v>86</v>
      </c>
    </row>
    <row r="118" spans="1:65" s="2" customFormat="1" ht="11.25">
      <c r="A118" s="37"/>
      <c r="B118" s="38"/>
      <c r="C118" s="39"/>
      <c r="D118" s="199" t="s">
        <v>208</v>
      </c>
      <c r="E118" s="39"/>
      <c r="F118" s="200" t="s">
        <v>2061</v>
      </c>
      <c r="G118" s="39"/>
      <c r="H118" s="39"/>
      <c r="I118" s="196"/>
      <c r="J118" s="39"/>
      <c r="K118" s="39"/>
      <c r="L118" s="42"/>
      <c r="M118" s="197"/>
      <c r="N118" s="198"/>
      <c r="O118" s="67"/>
      <c r="P118" s="67"/>
      <c r="Q118" s="67"/>
      <c r="R118" s="67"/>
      <c r="S118" s="67"/>
      <c r="T118" s="68"/>
      <c r="U118" s="37"/>
      <c r="V118" s="37"/>
      <c r="W118" s="37"/>
      <c r="X118" s="37"/>
      <c r="Y118" s="37"/>
      <c r="Z118" s="37"/>
      <c r="AA118" s="37"/>
      <c r="AB118" s="37"/>
      <c r="AC118" s="37"/>
      <c r="AD118" s="37"/>
      <c r="AE118" s="37"/>
      <c r="AT118" s="20" t="s">
        <v>208</v>
      </c>
      <c r="AU118" s="20" t="s">
        <v>86</v>
      </c>
    </row>
    <row r="119" spans="1:65" s="2" customFormat="1" ht="29.25">
      <c r="A119" s="37"/>
      <c r="B119" s="38"/>
      <c r="C119" s="39"/>
      <c r="D119" s="194" t="s">
        <v>252</v>
      </c>
      <c r="E119" s="39"/>
      <c r="F119" s="222" t="s">
        <v>2062</v>
      </c>
      <c r="G119" s="39"/>
      <c r="H119" s="39"/>
      <c r="I119" s="196"/>
      <c r="J119" s="39"/>
      <c r="K119" s="39"/>
      <c r="L119" s="42"/>
      <c r="M119" s="197"/>
      <c r="N119" s="198"/>
      <c r="O119" s="67"/>
      <c r="P119" s="67"/>
      <c r="Q119" s="67"/>
      <c r="R119" s="67"/>
      <c r="S119" s="67"/>
      <c r="T119" s="68"/>
      <c r="U119" s="37"/>
      <c r="V119" s="37"/>
      <c r="W119" s="37"/>
      <c r="X119" s="37"/>
      <c r="Y119" s="37"/>
      <c r="Z119" s="37"/>
      <c r="AA119" s="37"/>
      <c r="AB119" s="37"/>
      <c r="AC119" s="37"/>
      <c r="AD119" s="37"/>
      <c r="AE119" s="37"/>
      <c r="AT119" s="20" t="s">
        <v>252</v>
      </c>
      <c r="AU119" s="20" t="s">
        <v>86</v>
      </c>
    </row>
    <row r="120" spans="1:65" s="2" customFormat="1" ht="16.5" customHeight="1">
      <c r="A120" s="37"/>
      <c r="B120" s="38"/>
      <c r="C120" s="181" t="s">
        <v>246</v>
      </c>
      <c r="D120" s="181" t="s">
        <v>199</v>
      </c>
      <c r="E120" s="182" t="s">
        <v>2063</v>
      </c>
      <c r="F120" s="183" t="s">
        <v>2064</v>
      </c>
      <c r="G120" s="184" t="s">
        <v>884</v>
      </c>
      <c r="H120" s="185">
        <v>1</v>
      </c>
      <c r="I120" s="186"/>
      <c r="J120" s="187">
        <f>ROUND(I120*H120,2)</f>
        <v>0</v>
      </c>
      <c r="K120" s="183" t="s">
        <v>203</v>
      </c>
      <c r="L120" s="42"/>
      <c r="M120" s="188" t="s">
        <v>19</v>
      </c>
      <c r="N120" s="189" t="s">
        <v>48</v>
      </c>
      <c r="O120" s="67"/>
      <c r="P120" s="190">
        <f>O120*H120</f>
        <v>0</v>
      </c>
      <c r="Q120" s="190">
        <v>0</v>
      </c>
      <c r="R120" s="190">
        <f>Q120*H120</f>
        <v>0</v>
      </c>
      <c r="S120" s="190">
        <v>0</v>
      </c>
      <c r="T120" s="191">
        <f>S120*H120</f>
        <v>0</v>
      </c>
      <c r="U120" s="37"/>
      <c r="V120" s="37"/>
      <c r="W120" s="37"/>
      <c r="X120" s="37"/>
      <c r="Y120" s="37"/>
      <c r="Z120" s="37"/>
      <c r="AA120" s="37"/>
      <c r="AB120" s="37"/>
      <c r="AC120" s="37"/>
      <c r="AD120" s="37"/>
      <c r="AE120" s="37"/>
      <c r="AR120" s="192" t="s">
        <v>2054</v>
      </c>
      <c r="AT120" s="192" t="s">
        <v>199</v>
      </c>
      <c r="AU120" s="192" t="s">
        <v>86</v>
      </c>
      <c r="AY120" s="20" t="s">
        <v>197</v>
      </c>
      <c r="BE120" s="193">
        <f>IF(N120="základní",J120,0)</f>
        <v>0</v>
      </c>
      <c r="BF120" s="193">
        <f>IF(N120="snížená",J120,0)</f>
        <v>0</v>
      </c>
      <c r="BG120" s="193">
        <f>IF(N120="zákl. přenesená",J120,0)</f>
        <v>0</v>
      </c>
      <c r="BH120" s="193">
        <f>IF(N120="sníž. přenesená",J120,0)</f>
        <v>0</v>
      </c>
      <c r="BI120" s="193">
        <f>IF(N120="nulová",J120,0)</f>
        <v>0</v>
      </c>
      <c r="BJ120" s="20" t="s">
        <v>84</v>
      </c>
      <c r="BK120" s="193">
        <f>ROUND(I120*H120,2)</f>
        <v>0</v>
      </c>
      <c r="BL120" s="20" t="s">
        <v>2054</v>
      </c>
      <c r="BM120" s="192" t="s">
        <v>2065</v>
      </c>
    </row>
    <row r="121" spans="1:65" s="2" customFormat="1" ht="11.25">
      <c r="A121" s="37"/>
      <c r="B121" s="38"/>
      <c r="C121" s="39"/>
      <c r="D121" s="194" t="s">
        <v>206</v>
      </c>
      <c r="E121" s="39"/>
      <c r="F121" s="195" t="s">
        <v>2064</v>
      </c>
      <c r="G121" s="39"/>
      <c r="H121" s="39"/>
      <c r="I121" s="196"/>
      <c r="J121" s="39"/>
      <c r="K121" s="39"/>
      <c r="L121" s="42"/>
      <c r="M121" s="197"/>
      <c r="N121" s="198"/>
      <c r="O121" s="67"/>
      <c r="P121" s="67"/>
      <c r="Q121" s="67"/>
      <c r="R121" s="67"/>
      <c r="S121" s="67"/>
      <c r="T121" s="68"/>
      <c r="U121" s="37"/>
      <c r="V121" s="37"/>
      <c r="W121" s="37"/>
      <c r="X121" s="37"/>
      <c r="Y121" s="37"/>
      <c r="Z121" s="37"/>
      <c r="AA121" s="37"/>
      <c r="AB121" s="37"/>
      <c r="AC121" s="37"/>
      <c r="AD121" s="37"/>
      <c r="AE121" s="37"/>
      <c r="AT121" s="20" t="s">
        <v>206</v>
      </c>
      <c r="AU121" s="20" t="s">
        <v>86</v>
      </c>
    </row>
    <row r="122" spans="1:65" s="2" customFormat="1" ht="11.25">
      <c r="A122" s="37"/>
      <c r="B122" s="38"/>
      <c r="C122" s="39"/>
      <c r="D122" s="199" t="s">
        <v>208</v>
      </c>
      <c r="E122" s="39"/>
      <c r="F122" s="200" t="s">
        <v>2066</v>
      </c>
      <c r="G122" s="39"/>
      <c r="H122" s="39"/>
      <c r="I122" s="196"/>
      <c r="J122" s="39"/>
      <c r="K122" s="39"/>
      <c r="L122" s="42"/>
      <c r="M122" s="197"/>
      <c r="N122" s="198"/>
      <c r="O122" s="67"/>
      <c r="P122" s="67"/>
      <c r="Q122" s="67"/>
      <c r="R122" s="67"/>
      <c r="S122" s="67"/>
      <c r="T122" s="68"/>
      <c r="U122" s="37"/>
      <c r="V122" s="37"/>
      <c r="W122" s="37"/>
      <c r="X122" s="37"/>
      <c r="Y122" s="37"/>
      <c r="Z122" s="37"/>
      <c r="AA122" s="37"/>
      <c r="AB122" s="37"/>
      <c r="AC122" s="37"/>
      <c r="AD122" s="37"/>
      <c r="AE122" s="37"/>
      <c r="AT122" s="20" t="s">
        <v>208</v>
      </c>
      <c r="AU122" s="20" t="s">
        <v>86</v>
      </c>
    </row>
    <row r="123" spans="1:65" s="12" customFormat="1" ht="22.9" customHeight="1">
      <c r="B123" s="165"/>
      <c r="C123" s="166"/>
      <c r="D123" s="167" t="s">
        <v>76</v>
      </c>
      <c r="E123" s="179" t="s">
        <v>2067</v>
      </c>
      <c r="F123" s="179" t="s">
        <v>2068</v>
      </c>
      <c r="G123" s="166"/>
      <c r="H123" s="166"/>
      <c r="I123" s="169"/>
      <c r="J123" s="180">
        <f>BK123</f>
        <v>0</v>
      </c>
      <c r="K123" s="166"/>
      <c r="L123" s="171"/>
      <c r="M123" s="172"/>
      <c r="N123" s="173"/>
      <c r="O123" s="173"/>
      <c r="P123" s="174">
        <f>SUM(P124:P133)</f>
        <v>0</v>
      </c>
      <c r="Q123" s="173"/>
      <c r="R123" s="174">
        <f>SUM(R124:R133)</f>
        <v>0</v>
      </c>
      <c r="S123" s="173"/>
      <c r="T123" s="175">
        <f>SUM(T124:T133)</f>
        <v>0</v>
      </c>
      <c r="AR123" s="176" t="s">
        <v>237</v>
      </c>
      <c r="AT123" s="177" t="s">
        <v>76</v>
      </c>
      <c r="AU123" s="177" t="s">
        <v>84</v>
      </c>
      <c r="AY123" s="176" t="s">
        <v>197</v>
      </c>
      <c r="BK123" s="178">
        <f>SUM(BK124:BK133)</f>
        <v>0</v>
      </c>
    </row>
    <row r="124" spans="1:65" s="2" customFormat="1" ht="16.5" customHeight="1">
      <c r="A124" s="37"/>
      <c r="B124" s="38"/>
      <c r="C124" s="181" t="s">
        <v>256</v>
      </c>
      <c r="D124" s="181" t="s">
        <v>199</v>
      </c>
      <c r="E124" s="182" t="s">
        <v>2069</v>
      </c>
      <c r="F124" s="183" t="s">
        <v>2068</v>
      </c>
      <c r="G124" s="184" t="s">
        <v>1457</v>
      </c>
      <c r="H124" s="262"/>
      <c r="I124" s="186"/>
      <c r="J124" s="187">
        <f>ROUND(I124*H124,2)</f>
        <v>0</v>
      </c>
      <c r="K124" s="183" t="s">
        <v>203</v>
      </c>
      <c r="L124" s="42"/>
      <c r="M124" s="188" t="s">
        <v>19</v>
      </c>
      <c r="N124" s="189" t="s">
        <v>48</v>
      </c>
      <c r="O124" s="67"/>
      <c r="P124" s="190">
        <f>O124*H124</f>
        <v>0</v>
      </c>
      <c r="Q124" s="190">
        <v>0</v>
      </c>
      <c r="R124" s="190">
        <f>Q124*H124</f>
        <v>0</v>
      </c>
      <c r="S124" s="190">
        <v>0</v>
      </c>
      <c r="T124" s="191">
        <f>S124*H124</f>
        <v>0</v>
      </c>
      <c r="U124" s="37"/>
      <c r="V124" s="37"/>
      <c r="W124" s="37"/>
      <c r="X124" s="37"/>
      <c r="Y124" s="37"/>
      <c r="Z124" s="37"/>
      <c r="AA124" s="37"/>
      <c r="AB124" s="37"/>
      <c r="AC124" s="37"/>
      <c r="AD124" s="37"/>
      <c r="AE124" s="37"/>
      <c r="AR124" s="192" t="s">
        <v>2054</v>
      </c>
      <c r="AT124" s="192" t="s">
        <v>199</v>
      </c>
      <c r="AU124" s="192" t="s">
        <v>86</v>
      </c>
      <c r="AY124" s="20" t="s">
        <v>197</v>
      </c>
      <c r="BE124" s="193">
        <f>IF(N124="základní",J124,0)</f>
        <v>0</v>
      </c>
      <c r="BF124" s="193">
        <f>IF(N124="snížená",J124,0)</f>
        <v>0</v>
      </c>
      <c r="BG124" s="193">
        <f>IF(N124="zákl. přenesená",J124,0)</f>
        <v>0</v>
      </c>
      <c r="BH124" s="193">
        <f>IF(N124="sníž. přenesená",J124,0)</f>
        <v>0</v>
      </c>
      <c r="BI124" s="193">
        <f>IF(N124="nulová",J124,0)</f>
        <v>0</v>
      </c>
      <c r="BJ124" s="20" t="s">
        <v>84</v>
      </c>
      <c r="BK124" s="193">
        <f>ROUND(I124*H124,2)</f>
        <v>0</v>
      </c>
      <c r="BL124" s="20" t="s">
        <v>2054</v>
      </c>
      <c r="BM124" s="192" t="s">
        <v>2070</v>
      </c>
    </row>
    <row r="125" spans="1:65" s="2" customFormat="1" ht="11.25">
      <c r="A125" s="37"/>
      <c r="B125" s="38"/>
      <c r="C125" s="39"/>
      <c r="D125" s="194" t="s">
        <v>206</v>
      </c>
      <c r="E125" s="39"/>
      <c r="F125" s="195" t="s">
        <v>2068</v>
      </c>
      <c r="G125" s="39"/>
      <c r="H125" s="39"/>
      <c r="I125" s="196"/>
      <c r="J125" s="39"/>
      <c r="K125" s="39"/>
      <c r="L125" s="42"/>
      <c r="M125" s="197"/>
      <c r="N125" s="198"/>
      <c r="O125" s="67"/>
      <c r="P125" s="67"/>
      <c r="Q125" s="67"/>
      <c r="R125" s="67"/>
      <c r="S125" s="67"/>
      <c r="T125" s="68"/>
      <c r="U125" s="37"/>
      <c r="V125" s="37"/>
      <c r="W125" s="37"/>
      <c r="X125" s="37"/>
      <c r="Y125" s="37"/>
      <c r="Z125" s="37"/>
      <c r="AA125" s="37"/>
      <c r="AB125" s="37"/>
      <c r="AC125" s="37"/>
      <c r="AD125" s="37"/>
      <c r="AE125" s="37"/>
      <c r="AT125" s="20" t="s">
        <v>206</v>
      </c>
      <c r="AU125" s="20" t="s">
        <v>86</v>
      </c>
    </row>
    <row r="126" spans="1:65" s="2" customFormat="1" ht="11.25">
      <c r="A126" s="37"/>
      <c r="B126" s="38"/>
      <c r="C126" s="39"/>
      <c r="D126" s="199" t="s">
        <v>208</v>
      </c>
      <c r="E126" s="39"/>
      <c r="F126" s="200" t="s">
        <v>2071</v>
      </c>
      <c r="G126" s="39"/>
      <c r="H126" s="39"/>
      <c r="I126" s="196"/>
      <c r="J126" s="39"/>
      <c r="K126" s="39"/>
      <c r="L126" s="42"/>
      <c r="M126" s="197"/>
      <c r="N126" s="198"/>
      <c r="O126" s="67"/>
      <c r="P126" s="67"/>
      <c r="Q126" s="67"/>
      <c r="R126" s="67"/>
      <c r="S126" s="67"/>
      <c r="T126" s="68"/>
      <c r="U126" s="37"/>
      <c r="V126" s="37"/>
      <c r="W126" s="37"/>
      <c r="X126" s="37"/>
      <c r="Y126" s="37"/>
      <c r="Z126" s="37"/>
      <c r="AA126" s="37"/>
      <c r="AB126" s="37"/>
      <c r="AC126" s="37"/>
      <c r="AD126" s="37"/>
      <c r="AE126" s="37"/>
      <c r="AT126" s="20" t="s">
        <v>208</v>
      </c>
      <c r="AU126" s="20" t="s">
        <v>86</v>
      </c>
    </row>
    <row r="127" spans="1:65" s="2" customFormat="1" ht="175.5">
      <c r="A127" s="37"/>
      <c r="B127" s="38"/>
      <c r="C127" s="39"/>
      <c r="D127" s="194" t="s">
        <v>252</v>
      </c>
      <c r="E127" s="39"/>
      <c r="F127" s="222" t="s">
        <v>2072</v>
      </c>
      <c r="G127" s="39"/>
      <c r="H127" s="39"/>
      <c r="I127" s="196"/>
      <c r="J127" s="39"/>
      <c r="K127" s="39"/>
      <c r="L127" s="42"/>
      <c r="M127" s="197"/>
      <c r="N127" s="198"/>
      <c r="O127" s="67"/>
      <c r="P127" s="67"/>
      <c r="Q127" s="67"/>
      <c r="R127" s="67"/>
      <c r="S127" s="67"/>
      <c r="T127" s="68"/>
      <c r="U127" s="37"/>
      <c r="V127" s="37"/>
      <c r="W127" s="37"/>
      <c r="X127" s="37"/>
      <c r="Y127" s="37"/>
      <c r="Z127" s="37"/>
      <c r="AA127" s="37"/>
      <c r="AB127" s="37"/>
      <c r="AC127" s="37"/>
      <c r="AD127" s="37"/>
      <c r="AE127" s="37"/>
      <c r="AT127" s="20" t="s">
        <v>252</v>
      </c>
      <c r="AU127" s="20" t="s">
        <v>86</v>
      </c>
    </row>
    <row r="128" spans="1:65" s="2" customFormat="1" ht="16.5" customHeight="1">
      <c r="A128" s="37"/>
      <c r="B128" s="38"/>
      <c r="C128" s="181" t="s">
        <v>265</v>
      </c>
      <c r="D128" s="181" t="s">
        <v>199</v>
      </c>
      <c r="E128" s="182" t="s">
        <v>2073</v>
      </c>
      <c r="F128" s="183" t="s">
        <v>2074</v>
      </c>
      <c r="G128" s="184" t="s">
        <v>884</v>
      </c>
      <c r="H128" s="185">
        <v>1</v>
      </c>
      <c r="I128" s="186"/>
      <c r="J128" s="187">
        <f>ROUND(I128*H128,2)</f>
        <v>0</v>
      </c>
      <c r="K128" s="183" t="s">
        <v>203</v>
      </c>
      <c r="L128" s="42"/>
      <c r="M128" s="188" t="s">
        <v>19</v>
      </c>
      <c r="N128" s="189" t="s">
        <v>48</v>
      </c>
      <c r="O128" s="67"/>
      <c r="P128" s="190">
        <f>O128*H128</f>
        <v>0</v>
      </c>
      <c r="Q128" s="190">
        <v>0</v>
      </c>
      <c r="R128" s="190">
        <f>Q128*H128</f>
        <v>0</v>
      </c>
      <c r="S128" s="190">
        <v>0</v>
      </c>
      <c r="T128" s="191">
        <f>S128*H128</f>
        <v>0</v>
      </c>
      <c r="U128" s="37"/>
      <c r="V128" s="37"/>
      <c r="W128" s="37"/>
      <c r="X128" s="37"/>
      <c r="Y128" s="37"/>
      <c r="Z128" s="37"/>
      <c r="AA128" s="37"/>
      <c r="AB128" s="37"/>
      <c r="AC128" s="37"/>
      <c r="AD128" s="37"/>
      <c r="AE128" s="37"/>
      <c r="AR128" s="192" t="s">
        <v>2054</v>
      </c>
      <c r="AT128" s="192" t="s">
        <v>199</v>
      </c>
      <c r="AU128" s="192" t="s">
        <v>86</v>
      </c>
      <c r="AY128" s="20" t="s">
        <v>197</v>
      </c>
      <c r="BE128" s="193">
        <f>IF(N128="základní",J128,0)</f>
        <v>0</v>
      </c>
      <c r="BF128" s="193">
        <f>IF(N128="snížená",J128,0)</f>
        <v>0</v>
      </c>
      <c r="BG128" s="193">
        <f>IF(N128="zákl. přenesená",J128,0)</f>
        <v>0</v>
      </c>
      <c r="BH128" s="193">
        <f>IF(N128="sníž. přenesená",J128,0)</f>
        <v>0</v>
      </c>
      <c r="BI128" s="193">
        <f>IF(N128="nulová",J128,0)</f>
        <v>0</v>
      </c>
      <c r="BJ128" s="20" t="s">
        <v>84</v>
      </c>
      <c r="BK128" s="193">
        <f>ROUND(I128*H128,2)</f>
        <v>0</v>
      </c>
      <c r="BL128" s="20" t="s">
        <v>2054</v>
      </c>
      <c r="BM128" s="192" t="s">
        <v>2075</v>
      </c>
    </row>
    <row r="129" spans="1:65" s="2" customFormat="1" ht="11.25">
      <c r="A129" s="37"/>
      <c r="B129" s="38"/>
      <c r="C129" s="39"/>
      <c r="D129" s="194" t="s">
        <v>206</v>
      </c>
      <c r="E129" s="39"/>
      <c r="F129" s="195" t="s">
        <v>2074</v>
      </c>
      <c r="G129" s="39"/>
      <c r="H129" s="39"/>
      <c r="I129" s="196"/>
      <c r="J129" s="39"/>
      <c r="K129" s="39"/>
      <c r="L129" s="42"/>
      <c r="M129" s="197"/>
      <c r="N129" s="198"/>
      <c r="O129" s="67"/>
      <c r="P129" s="67"/>
      <c r="Q129" s="67"/>
      <c r="R129" s="67"/>
      <c r="S129" s="67"/>
      <c r="T129" s="68"/>
      <c r="U129" s="37"/>
      <c r="V129" s="37"/>
      <c r="W129" s="37"/>
      <c r="X129" s="37"/>
      <c r="Y129" s="37"/>
      <c r="Z129" s="37"/>
      <c r="AA129" s="37"/>
      <c r="AB129" s="37"/>
      <c r="AC129" s="37"/>
      <c r="AD129" s="37"/>
      <c r="AE129" s="37"/>
      <c r="AT129" s="20" t="s">
        <v>206</v>
      </c>
      <c r="AU129" s="20" t="s">
        <v>86</v>
      </c>
    </row>
    <row r="130" spans="1:65" s="2" customFormat="1" ht="11.25">
      <c r="A130" s="37"/>
      <c r="B130" s="38"/>
      <c r="C130" s="39"/>
      <c r="D130" s="199" t="s">
        <v>208</v>
      </c>
      <c r="E130" s="39"/>
      <c r="F130" s="200" t="s">
        <v>2076</v>
      </c>
      <c r="G130" s="39"/>
      <c r="H130" s="39"/>
      <c r="I130" s="196"/>
      <c r="J130" s="39"/>
      <c r="K130" s="39"/>
      <c r="L130" s="42"/>
      <c r="M130" s="197"/>
      <c r="N130" s="198"/>
      <c r="O130" s="67"/>
      <c r="P130" s="67"/>
      <c r="Q130" s="67"/>
      <c r="R130" s="67"/>
      <c r="S130" s="67"/>
      <c r="T130" s="68"/>
      <c r="U130" s="37"/>
      <c r="V130" s="37"/>
      <c r="W130" s="37"/>
      <c r="X130" s="37"/>
      <c r="Y130" s="37"/>
      <c r="Z130" s="37"/>
      <c r="AA130" s="37"/>
      <c r="AB130" s="37"/>
      <c r="AC130" s="37"/>
      <c r="AD130" s="37"/>
      <c r="AE130" s="37"/>
      <c r="AT130" s="20" t="s">
        <v>208</v>
      </c>
      <c r="AU130" s="20" t="s">
        <v>86</v>
      </c>
    </row>
    <row r="131" spans="1:65" s="2" customFormat="1" ht="39">
      <c r="A131" s="37"/>
      <c r="B131" s="38"/>
      <c r="C131" s="39"/>
      <c r="D131" s="194" t="s">
        <v>252</v>
      </c>
      <c r="E131" s="39"/>
      <c r="F131" s="222" t="s">
        <v>2077</v>
      </c>
      <c r="G131" s="39"/>
      <c r="H131" s="39"/>
      <c r="I131" s="196"/>
      <c r="J131" s="39"/>
      <c r="K131" s="39"/>
      <c r="L131" s="42"/>
      <c r="M131" s="197"/>
      <c r="N131" s="198"/>
      <c r="O131" s="67"/>
      <c r="P131" s="67"/>
      <c r="Q131" s="67"/>
      <c r="R131" s="67"/>
      <c r="S131" s="67"/>
      <c r="T131" s="68"/>
      <c r="U131" s="37"/>
      <c r="V131" s="37"/>
      <c r="W131" s="37"/>
      <c r="X131" s="37"/>
      <c r="Y131" s="37"/>
      <c r="Z131" s="37"/>
      <c r="AA131" s="37"/>
      <c r="AB131" s="37"/>
      <c r="AC131" s="37"/>
      <c r="AD131" s="37"/>
      <c r="AE131" s="37"/>
      <c r="AT131" s="20" t="s">
        <v>252</v>
      </c>
      <c r="AU131" s="20" t="s">
        <v>86</v>
      </c>
    </row>
    <row r="132" spans="1:65" s="13" customFormat="1" ht="22.5">
      <c r="B132" s="201"/>
      <c r="C132" s="202"/>
      <c r="D132" s="194" t="s">
        <v>210</v>
      </c>
      <c r="E132" s="203" t="s">
        <v>19</v>
      </c>
      <c r="F132" s="204" t="s">
        <v>2078</v>
      </c>
      <c r="G132" s="202"/>
      <c r="H132" s="203" t="s">
        <v>19</v>
      </c>
      <c r="I132" s="205"/>
      <c r="J132" s="202"/>
      <c r="K132" s="202"/>
      <c r="L132" s="206"/>
      <c r="M132" s="207"/>
      <c r="N132" s="208"/>
      <c r="O132" s="208"/>
      <c r="P132" s="208"/>
      <c r="Q132" s="208"/>
      <c r="R132" s="208"/>
      <c r="S132" s="208"/>
      <c r="T132" s="209"/>
      <c r="AT132" s="210" t="s">
        <v>210</v>
      </c>
      <c r="AU132" s="210" t="s">
        <v>86</v>
      </c>
      <c r="AV132" s="13" t="s">
        <v>84</v>
      </c>
      <c r="AW132" s="13" t="s">
        <v>37</v>
      </c>
      <c r="AX132" s="13" t="s">
        <v>77</v>
      </c>
      <c r="AY132" s="210" t="s">
        <v>197</v>
      </c>
    </row>
    <row r="133" spans="1:65" s="14" customFormat="1" ht="11.25">
      <c r="B133" s="211"/>
      <c r="C133" s="212"/>
      <c r="D133" s="194" t="s">
        <v>210</v>
      </c>
      <c r="E133" s="213" t="s">
        <v>19</v>
      </c>
      <c r="F133" s="214" t="s">
        <v>84</v>
      </c>
      <c r="G133" s="212"/>
      <c r="H133" s="215">
        <v>1</v>
      </c>
      <c r="I133" s="216"/>
      <c r="J133" s="212"/>
      <c r="K133" s="212"/>
      <c r="L133" s="217"/>
      <c r="M133" s="218"/>
      <c r="N133" s="219"/>
      <c r="O133" s="219"/>
      <c r="P133" s="219"/>
      <c r="Q133" s="219"/>
      <c r="R133" s="219"/>
      <c r="S133" s="219"/>
      <c r="T133" s="220"/>
      <c r="AT133" s="221" t="s">
        <v>210</v>
      </c>
      <c r="AU133" s="221" t="s">
        <v>86</v>
      </c>
      <c r="AV133" s="14" t="s">
        <v>86</v>
      </c>
      <c r="AW133" s="14" t="s">
        <v>37</v>
      </c>
      <c r="AX133" s="14" t="s">
        <v>84</v>
      </c>
      <c r="AY133" s="221" t="s">
        <v>197</v>
      </c>
    </row>
    <row r="134" spans="1:65" s="12" customFormat="1" ht="22.9" customHeight="1">
      <c r="B134" s="165"/>
      <c r="C134" s="166"/>
      <c r="D134" s="167" t="s">
        <v>76</v>
      </c>
      <c r="E134" s="179" t="s">
        <v>2079</v>
      </c>
      <c r="F134" s="179" t="s">
        <v>2080</v>
      </c>
      <c r="G134" s="166"/>
      <c r="H134" s="166"/>
      <c r="I134" s="169"/>
      <c r="J134" s="180">
        <f>BK134</f>
        <v>0</v>
      </c>
      <c r="K134" s="166"/>
      <c r="L134" s="171"/>
      <c r="M134" s="172"/>
      <c r="N134" s="173"/>
      <c r="O134" s="173"/>
      <c r="P134" s="174">
        <f>SUM(P135:P153)</f>
        <v>0</v>
      </c>
      <c r="Q134" s="173"/>
      <c r="R134" s="174">
        <f>SUM(R135:R153)</f>
        <v>0</v>
      </c>
      <c r="S134" s="173"/>
      <c r="T134" s="175">
        <f>SUM(T135:T153)</f>
        <v>0</v>
      </c>
      <c r="AR134" s="176" t="s">
        <v>237</v>
      </c>
      <c r="AT134" s="177" t="s">
        <v>76</v>
      </c>
      <c r="AU134" s="177" t="s">
        <v>84</v>
      </c>
      <c r="AY134" s="176" t="s">
        <v>197</v>
      </c>
      <c r="BK134" s="178">
        <f>SUM(BK135:BK153)</f>
        <v>0</v>
      </c>
    </row>
    <row r="135" spans="1:65" s="2" customFormat="1" ht="21.75" customHeight="1">
      <c r="A135" s="37"/>
      <c r="B135" s="38"/>
      <c r="C135" s="181" t="s">
        <v>273</v>
      </c>
      <c r="D135" s="181" t="s">
        <v>199</v>
      </c>
      <c r="E135" s="182" t="s">
        <v>2081</v>
      </c>
      <c r="F135" s="183" t="s">
        <v>2082</v>
      </c>
      <c r="G135" s="184" t="s">
        <v>884</v>
      </c>
      <c r="H135" s="185">
        <v>1</v>
      </c>
      <c r="I135" s="186"/>
      <c r="J135" s="187">
        <f>ROUND(I135*H135,2)</f>
        <v>0</v>
      </c>
      <c r="K135" s="183" t="s">
        <v>203</v>
      </c>
      <c r="L135" s="42"/>
      <c r="M135" s="188" t="s">
        <v>19</v>
      </c>
      <c r="N135" s="189" t="s">
        <v>48</v>
      </c>
      <c r="O135" s="67"/>
      <c r="P135" s="190">
        <f>O135*H135</f>
        <v>0</v>
      </c>
      <c r="Q135" s="190">
        <v>0</v>
      </c>
      <c r="R135" s="190">
        <f>Q135*H135</f>
        <v>0</v>
      </c>
      <c r="S135" s="190">
        <v>0</v>
      </c>
      <c r="T135" s="191">
        <f>S135*H135</f>
        <v>0</v>
      </c>
      <c r="U135" s="37"/>
      <c r="V135" s="37"/>
      <c r="W135" s="37"/>
      <c r="X135" s="37"/>
      <c r="Y135" s="37"/>
      <c r="Z135" s="37"/>
      <c r="AA135" s="37"/>
      <c r="AB135" s="37"/>
      <c r="AC135" s="37"/>
      <c r="AD135" s="37"/>
      <c r="AE135" s="37"/>
      <c r="AR135" s="192" t="s">
        <v>2054</v>
      </c>
      <c r="AT135" s="192" t="s">
        <v>199</v>
      </c>
      <c r="AU135" s="192" t="s">
        <v>86</v>
      </c>
      <c r="AY135" s="20" t="s">
        <v>197</v>
      </c>
      <c r="BE135" s="193">
        <f>IF(N135="základní",J135,0)</f>
        <v>0</v>
      </c>
      <c r="BF135" s="193">
        <f>IF(N135="snížená",J135,0)</f>
        <v>0</v>
      </c>
      <c r="BG135" s="193">
        <f>IF(N135="zákl. přenesená",J135,0)</f>
        <v>0</v>
      </c>
      <c r="BH135" s="193">
        <f>IF(N135="sníž. přenesená",J135,0)</f>
        <v>0</v>
      </c>
      <c r="BI135" s="193">
        <f>IF(N135="nulová",J135,0)</f>
        <v>0</v>
      </c>
      <c r="BJ135" s="20" t="s">
        <v>84</v>
      </c>
      <c r="BK135" s="193">
        <f>ROUND(I135*H135,2)</f>
        <v>0</v>
      </c>
      <c r="BL135" s="20" t="s">
        <v>2054</v>
      </c>
      <c r="BM135" s="192" t="s">
        <v>2083</v>
      </c>
    </row>
    <row r="136" spans="1:65" s="2" customFormat="1" ht="11.25">
      <c r="A136" s="37"/>
      <c r="B136" s="38"/>
      <c r="C136" s="39"/>
      <c r="D136" s="194" t="s">
        <v>206</v>
      </c>
      <c r="E136" s="39"/>
      <c r="F136" s="195" t="s">
        <v>2082</v>
      </c>
      <c r="G136" s="39"/>
      <c r="H136" s="39"/>
      <c r="I136" s="196"/>
      <c r="J136" s="39"/>
      <c r="K136" s="39"/>
      <c r="L136" s="42"/>
      <c r="M136" s="197"/>
      <c r="N136" s="198"/>
      <c r="O136" s="67"/>
      <c r="P136" s="67"/>
      <c r="Q136" s="67"/>
      <c r="R136" s="67"/>
      <c r="S136" s="67"/>
      <c r="T136" s="68"/>
      <c r="U136" s="37"/>
      <c r="V136" s="37"/>
      <c r="W136" s="37"/>
      <c r="X136" s="37"/>
      <c r="Y136" s="37"/>
      <c r="Z136" s="37"/>
      <c r="AA136" s="37"/>
      <c r="AB136" s="37"/>
      <c r="AC136" s="37"/>
      <c r="AD136" s="37"/>
      <c r="AE136" s="37"/>
      <c r="AT136" s="20" t="s">
        <v>206</v>
      </c>
      <c r="AU136" s="20" t="s">
        <v>86</v>
      </c>
    </row>
    <row r="137" spans="1:65" s="2" customFormat="1" ht="11.25">
      <c r="A137" s="37"/>
      <c r="B137" s="38"/>
      <c r="C137" s="39"/>
      <c r="D137" s="199" t="s">
        <v>208</v>
      </c>
      <c r="E137" s="39"/>
      <c r="F137" s="200" t="s">
        <v>2084</v>
      </c>
      <c r="G137" s="39"/>
      <c r="H137" s="39"/>
      <c r="I137" s="196"/>
      <c r="J137" s="39"/>
      <c r="K137" s="39"/>
      <c r="L137" s="42"/>
      <c r="M137" s="197"/>
      <c r="N137" s="198"/>
      <c r="O137" s="67"/>
      <c r="P137" s="67"/>
      <c r="Q137" s="67"/>
      <c r="R137" s="67"/>
      <c r="S137" s="67"/>
      <c r="T137" s="68"/>
      <c r="U137" s="37"/>
      <c r="V137" s="37"/>
      <c r="W137" s="37"/>
      <c r="X137" s="37"/>
      <c r="Y137" s="37"/>
      <c r="Z137" s="37"/>
      <c r="AA137" s="37"/>
      <c r="AB137" s="37"/>
      <c r="AC137" s="37"/>
      <c r="AD137" s="37"/>
      <c r="AE137" s="37"/>
      <c r="AT137" s="20" t="s">
        <v>208</v>
      </c>
      <c r="AU137" s="20" t="s">
        <v>86</v>
      </c>
    </row>
    <row r="138" spans="1:65" s="2" customFormat="1" ht="107.25">
      <c r="A138" s="37"/>
      <c r="B138" s="38"/>
      <c r="C138" s="39"/>
      <c r="D138" s="194" t="s">
        <v>252</v>
      </c>
      <c r="E138" s="39"/>
      <c r="F138" s="222" t="s">
        <v>2085</v>
      </c>
      <c r="G138" s="39"/>
      <c r="H138" s="39"/>
      <c r="I138" s="196"/>
      <c r="J138" s="39"/>
      <c r="K138" s="39"/>
      <c r="L138" s="42"/>
      <c r="M138" s="197"/>
      <c r="N138" s="198"/>
      <c r="O138" s="67"/>
      <c r="P138" s="67"/>
      <c r="Q138" s="67"/>
      <c r="R138" s="67"/>
      <c r="S138" s="67"/>
      <c r="T138" s="68"/>
      <c r="U138" s="37"/>
      <c r="V138" s="37"/>
      <c r="W138" s="37"/>
      <c r="X138" s="37"/>
      <c r="Y138" s="37"/>
      <c r="Z138" s="37"/>
      <c r="AA138" s="37"/>
      <c r="AB138" s="37"/>
      <c r="AC138" s="37"/>
      <c r="AD138" s="37"/>
      <c r="AE138" s="37"/>
      <c r="AT138" s="20" t="s">
        <v>252</v>
      </c>
      <c r="AU138" s="20" t="s">
        <v>86</v>
      </c>
    </row>
    <row r="139" spans="1:65" s="2" customFormat="1" ht="16.5" customHeight="1">
      <c r="A139" s="37"/>
      <c r="B139" s="38"/>
      <c r="C139" s="181" t="s">
        <v>277</v>
      </c>
      <c r="D139" s="181" t="s">
        <v>199</v>
      </c>
      <c r="E139" s="182" t="s">
        <v>2086</v>
      </c>
      <c r="F139" s="183" t="s">
        <v>2087</v>
      </c>
      <c r="G139" s="184" t="s">
        <v>884</v>
      </c>
      <c r="H139" s="185">
        <v>1</v>
      </c>
      <c r="I139" s="186"/>
      <c r="J139" s="187">
        <f>ROUND(I139*H139,2)</f>
        <v>0</v>
      </c>
      <c r="K139" s="183" t="s">
        <v>203</v>
      </c>
      <c r="L139" s="42"/>
      <c r="M139" s="188" t="s">
        <v>19</v>
      </c>
      <c r="N139" s="189" t="s">
        <v>48</v>
      </c>
      <c r="O139" s="67"/>
      <c r="P139" s="190">
        <f>O139*H139</f>
        <v>0</v>
      </c>
      <c r="Q139" s="190">
        <v>0</v>
      </c>
      <c r="R139" s="190">
        <f>Q139*H139</f>
        <v>0</v>
      </c>
      <c r="S139" s="190">
        <v>0</v>
      </c>
      <c r="T139" s="191">
        <f>S139*H139</f>
        <v>0</v>
      </c>
      <c r="U139" s="37"/>
      <c r="V139" s="37"/>
      <c r="W139" s="37"/>
      <c r="X139" s="37"/>
      <c r="Y139" s="37"/>
      <c r="Z139" s="37"/>
      <c r="AA139" s="37"/>
      <c r="AB139" s="37"/>
      <c r="AC139" s="37"/>
      <c r="AD139" s="37"/>
      <c r="AE139" s="37"/>
      <c r="AR139" s="192" t="s">
        <v>2054</v>
      </c>
      <c r="AT139" s="192" t="s">
        <v>199</v>
      </c>
      <c r="AU139" s="192" t="s">
        <v>86</v>
      </c>
      <c r="AY139" s="20" t="s">
        <v>197</v>
      </c>
      <c r="BE139" s="193">
        <f>IF(N139="základní",J139,0)</f>
        <v>0</v>
      </c>
      <c r="BF139" s="193">
        <f>IF(N139="snížená",J139,0)</f>
        <v>0</v>
      </c>
      <c r="BG139" s="193">
        <f>IF(N139="zákl. přenesená",J139,0)</f>
        <v>0</v>
      </c>
      <c r="BH139" s="193">
        <f>IF(N139="sníž. přenesená",J139,0)</f>
        <v>0</v>
      </c>
      <c r="BI139" s="193">
        <f>IF(N139="nulová",J139,0)</f>
        <v>0</v>
      </c>
      <c r="BJ139" s="20" t="s">
        <v>84</v>
      </c>
      <c r="BK139" s="193">
        <f>ROUND(I139*H139,2)</f>
        <v>0</v>
      </c>
      <c r="BL139" s="20" t="s">
        <v>2054</v>
      </c>
      <c r="BM139" s="192" t="s">
        <v>2088</v>
      </c>
    </row>
    <row r="140" spans="1:65" s="2" customFormat="1" ht="11.25">
      <c r="A140" s="37"/>
      <c r="B140" s="38"/>
      <c r="C140" s="39"/>
      <c r="D140" s="194" t="s">
        <v>206</v>
      </c>
      <c r="E140" s="39"/>
      <c r="F140" s="195" t="s">
        <v>2087</v>
      </c>
      <c r="G140" s="39"/>
      <c r="H140" s="39"/>
      <c r="I140" s="196"/>
      <c r="J140" s="39"/>
      <c r="K140" s="39"/>
      <c r="L140" s="42"/>
      <c r="M140" s="197"/>
      <c r="N140" s="198"/>
      <c r="O140" s="67"/>
      <c r="P140" s="67"/>
      <c r="Q140" s="67"/>
      <c r="R140" s="67"/>
      <c r="S140" s="67"/>
      <c r="T140" s="68"/>
      <c r="U140" s="37"/>
      <c r="V140" s="37"/>
      <c r="W140" s="37"/>
      <c r="X140" s="37"/>
      <c r="Y140" s="37"/>
      <c r="Z140" s="37"/>
      <c r="AA140" s="37"/>
      <c r="AB140" s="37"/>
      <c r="AC140" s="37"/>
      <c r="AD140" s="37"/>
      <c r="AE140" s="37"/>
      <c r="AT140" s="20" t="s">
        <v>206</v>
      </c>
      <c r="AU140" s="20" t="s">
        <v>86</v>
      </c>
    </row>
    <row r="141" spans="1:65" s="2" customFormat="1" ht="11.25">
      <c r="A141" s="37"/>
      <c r="B141" s="38"/>
      <c r="C141" s="39"/>
      <c r="D141" s="199" t="s">
        <v>208</v>
      </c>
      <c r="E141" s="39"/>
      <c r="F141" s="200" t="s">
        <v>2089</v>
      </c>
      <c r="G141" s="39"/>
      <c r="H141" s="39"/>
      <c r="I141" s="196"/>
      <c r="J141" s="39"/>
      <c r="K141" s="39"/>
      <c r="L141" s="42"/>
      <c r="M141" s="197"/>
      <c r="N141" s="198"/>
      <c r="O141" s="67"/>
      <c r="P141" s="67"/>
      <c r="Q141" s="67"/>
      <c r="R141" s="67"/>
      <c r="S141" s="67"/>
      <c r="T141" s="68"/>
      <c r="U141" s="37"/>
      <c r="V141" s="37"/>
      <c r="W141" s="37"/>
      <c r="X141" s="37"/>
      <c r="Y141" s="37"/>
      <c r="Z141" s="37"/>
      <c r="AA141" s="37"/>
      <c r="AB141" s="37"/>
      <c r="AC141" s="37"/>
      <c r="AD141" s="37"/>
      <c r="AE141" s="37"/>
      <c r="AT141" s="20" t="s">
        <v>208</v>
      </c>
      <c r="AU141" s="20" t="s">
        <v>86</v>
      </c>
    </row>
    <row r="142" spans="1:65" s="2" customFormat="1" ht="16.5" customHeight="1">
      <c r="A142" s="37"/>
      <c r="B142" s="38"/>
      <c r="C142" s="181" t="s">
        <v>287</v>
      </c>
      <c r="D142" s="181" t="s">
        <v>199</v>
      </c>
      <c r="E142" s="182" t="s">
        <v>2090</v>
      </c>
      <c r="F142" s="183" t="s">
        <v>2091</v>
      </c>
      <c r="G142" s="184" t="s">
        <v>884</v>
      </c>
      <c r="H142" s="185">
        <v>1</v>
      </c>
      <c r="I142" s="186"/>
      <c r="J142" s="187">
        <f>ROUND(I142*H142,2)</f>
        <v>0</v>
      </c>
      <c r="K142" s="183" t="s">
        <v>469</v>
      </c>
      <c r="L142" s="42"/>
      <c r="M142" s="188" t="s">
        <v>19</v>
      </c>
      <c r="N142" s="189" t="s">
        <v>48</v>
      </c>
      <c r="O142" s="67"/>
      <c r="P142" s="190">
        <f>O142*H142</f>
        <v>0</v>
      </c>
      <c r="Q142" s="190">
        <v>0</v>
      </c>
      <c r="R142" s="190">
        <f>Q142*H142</f>
        <v>0</v>
      </c>
      <c r="S142" s="190">
        <v>0</v>
      </c>
      <c r="T142" s="191">
        <f>S142*H142</f>
        <v>0</v>
      </c>
      <c r="U142" s="37"/>
      <c r="V142" s="37"/>
      <c r="W142" s="37"/>
      <c r="X142" s="37"/>
      <c r="Y142" s="37"/>
      <c r="Z142" s="37"/>
      <c r="AA142" s="37"/>
      <c r="AB142" s="37"/>
      <c r="AC142" s="37"/>
      <c r="AD142" s="37"/>
      <c r="AE142" s="37"/>
      <c r="AR142" s="192" t="s">
        <v>2054</v>
      </c>
      <c r="AT142" s="192" t="s">
        <v>199</v>
      </c>
      <c r="AU142" s="192" t="s">
        <v>86</v>
      </c>
      <c r="AY142" s="20" t="s">
        <v>197</v>
      </c>
      <c r="BE142" s="193">
        <f>IF(N142="základní",J142,0)</f>
        <v>0</v>
      </c>
      <c r="BF142" s="193">
        <f>IF(N142="snížená",J142,0)</f>
        <v>0</v>
      </c>
      <c r="BG142" s="193">
        <f>IF(N142="zákl. přenesená",J142,0)</f>
        <v>0</v>
      </c>
      <c r="BH142" s="193">
        <f>IF(N142="sníž. přenesená",J142,0)</f>
        <v>0</v>
      </c>
      <c r="BI142" s="193">
        <f>IF(N142="nulová",J142,0)</f>
        <v>0</v>
      </c>
      <c r="BJ142" s="20" t="s">
        <v>84</v>
      </c>
      <c r="BK142" s="193">
        <f>ROUND(I142*H142,2)</f>
        <v>0</v>
      </c>
      <c r="BL142" s="20" t="s">
        <v>2054</v>
      </c>
      <c r="BM142" s="192" t="s">
        <v>2092</v>
      </c>
    </row>
    <row r="143" spans="1:65" s="2" customFormat="1" ht="11.25">
      <c r="A143" s="37"/>
      <c r="B143" s="38"/>
      <c r="C143" s="39"/>
      <c r="D143" s="194" t="s">
        <v>206</v>
      </c>
      <c r="E143" s="39"/>
      <c r="F143" s="195" t="s">
        <v>2091</v>
      </c>
      <c r="G143" s="39"/>
      <c r="H143" s="39"/>
      <c r="I143" s="196"/>
      <c r="J143" s="39"/>
      <c r="K143" s="39"/>
      <c r="L143" s="42"/>
      <c r="M143" s="197"/>
      <c r="N143" s="198"/>
      <c r="O143" s="67"/>
      <c r="P143" s="67"/>
      <c r="Q143" s="67"/>
      <c r="R143" s="67"/>
      <c r="S143" s="67"/>
      <c r="T143" s="68"/>
      <c r="U143" s="37"/>
      <c r="V143" s="37"/>
      <c r="W143" s="37"/>
      <c r="X143" s="37"/>
      <c r="Y143" s="37"/>
      <c r="Z143" s="37"/>
      <c r="AA143" s="37"/>
      <c r="AB143" s="37"/>
      <c r="AC143" s="37"/>
      <c r="AD143" s="37"/>
      <c r="AE143" s="37"/>
      <c r="AT143" s="20" t="s">
        <v>206</v>
      </c>
      <c r="AU143" s="20" t="s">
        <v>86</v>
      </c>
    </row>
    <row r="144" spans="1:65" s="2" customFormat="1" ht="29.25">
      <c r="A144" s="37"/>
      <c r="B144" s="38"/>
      <c r="C144" s="39"/>
      <c r="D144" s="194" t="s">
        <v>252</v>
      </c>
      <c r="E144" s="39"/>
      <c r="F144" s="222" t="s">
        <v>2093</v>
      </c>
      <c r="G144" s="39"/>
      <c r="H144" s="39"/>
      <c r="I144" s="196"/>
      <c r="J144" s="39"/>
      <c r="K144" s="39"/>
      <c r="L144" s="42"/>
      <c r="M144" s="197"/>
      <c r="N144" s="198"/>
      <c r="O144" s="67"/>
      <c r="P144" s="67"/>
      <c r="Q144" s="67"/>
      <c r="R144" s="67"/>
      <c r="S144" s="67"/>
      <c r="T144" s="68"/>
      <c r="U144" s="37"/>
      <c r="V144" s="37"/>
      <c r="W144" s="37"/>
      <c r="X144" s="37"/>
      <c r="Y144" s="37"/>
      <c r="Z144" s="37"/>
      <c r="AA144" s="37"/>
      <c r="AB144" s="37"/>
      <c r="AC144" s="37"/>
      <c r="AD144" s="37"/>
      <c r="AE144" s="37"/>
      <c r="AT144" s="20" t="s">
        <v>252</v>
      </c>
      <c r="AU144" s="20" t="s">
        <v>86</v>
      </c>
    </row>
    <row r="145" spans="1:65" s="2" customFormat="1" ht="16.5" customHeight="1">
      <c r="A145" s="37"/>
      <c r="B145" s="38"/>
      <c r="C145" s="181" t="s">
        <v>8</v>
      </c>
      <c r="D145" s="181" t="s">
        <v>199</v>
      </c>
      <c r="E145" s="182" t="s">
        <v>2094</v>
      </c>
      <c r="F145" s="183" t="s">
        <v>2095</v>
      </c>
      <c r="G145" s="184" t="s">
        <v>1457</v>
      </c>
      <c r="H145" s="262"/>
      <c r="I145" s="186"/>
      <c r="J145" s="187">
        <f>ROUND(I145*H145,2)</f>
        <v>0</v>
      </c>
      <c r="K145" s="183" t="s">
        <v>203</v>
      </c>
      <c r="L145" s="42"/>
      <c r="M145" s="188" t="s">
        <v>19</v>
      </c>
      <c r="N145" s="189" t="s">
        <v>48</v>
      </c>
      <c r="O145" s="67"/>
      <c r="P145" s="190">
        <f>O145*H145</f>
        <v>0</v>
      </c>
      <c r="Q145" s="190">
        <v>0</v>
      </c>
      <c r="R145" s="190">
        <f>Q145*H145</f>
        <v>0</v>
      </c>
      <c r="S145" s="190">
        <v>0</v>
      </c>
      <c r="T145" s="191">
        <f>S145*H145</f>
        <v>0</v>
      </c>
      <c r="U145" s="37"/>
      <c r="V145" s="37"/>
      <c r="W145" s="37"/>
      <c r="X145" s="37"/>
      <c r="Y145" s="37"/>
      <c r="Z145" s="37"/>
      <c r="AA145" s="37"/>
      <c r="AB145" s="37"/>
      <c r="AC145" s="37"/>
      <c r="AD145" s="37"/>
      <c r="AE145" s="37"/>
      <c r="AR145" s="192" t="s">
        <v>2054</v>
      </c>
      <c r="AT145" s="192" t="s">
        <v>199</v>
      </c>
      <c r="AU145" s="192" t="s">
        <v>86</v>
      </c>
      <c r="AY145" s="20" t="s">
        <v>197</v>
      </c>
      <c r="BE145" s="193">
        <f>IF(N145="základní",J145,0)</f>
        <v>0</v>
      </c>
      <c r="BF145" s="193">
        <f>IF(N145="snížená",J145,0)</f>
        <v>0</v>
      </c>
      <c r="BG145" s="193">
        <f>IF(N145="zákl. přenesená",J145,0)</f>
        <v>0</v>
      </c>
      <c r="BH145" s="193">
        <f>IF(N145="sníž. přenesená",J145,0)</f>
        <v>0</v>
      </c>
      <c r="BI145" s="193">
        <f>IF(N145="nulová",J145,0)</f>
        <v>0</v>
      </c>
      <c r="BJ145" s="20" t="s">
        <v>84</v>
      </c>
      <c r="BK145" s="193">
        <f>ROUND(I145*H145,2)</f>
        <v>0</v>
      </c>
      <c r="BL145" s="20" t="s">
        <v>2054</v>
      </c>
      <c r="BM145" s="192" t="s">
        <v>2096</v>
      </c>
    </row>
    <row r="146" spans="1:65" s="2" customFormat="1" ht="11.25">
      <c r="A146" s="37"/>
      <c r="B146" s="38"/>
      <c r="C146" s="39"/>
      <c r="D146" s="194" t="s">
        <v>206</v>
      </c>
      <c r="E146" s="39"/>
      <c r="F146" s="195" t="s">
        <v>2095</v>
      </c>
      <c r="G146" s="39"/>
      <c r="H146" s="39"/>
      <c r="I146" s="196"/>
      <c r="J146" s="39"/>
      <c r="K146" s="39"/>
      <c r="L146" s="42"/>
      <c r="M146" s="197"/>
      <c r="N146" s="198"/>
      <c r="O146" s="67"/>
      <c r="P146" s="67"/>
      <c r="Q146" s="67"/>
      <c r="R146" s="67"/>
      <c r="S146" s="67"/>
      <c r="T146" s="68"/>
      <c r="U146" s="37"/>
      <c r="V146" s="37"/>
      <c r="W146" s="37"/>
      <c r="X146" s="37"/>
      <c r="Y146" s="37"/>
      <c r="Z146" s="37"/>
      <c r="AA146" s="37"/>
      <c r="AB146" s="37"/>
      <c r="AC146" s="37"/>
      <c r="AD146" s="37"/>
      <c r="AE146" s="37"/>
      <c r="AT146" s="20" t="s">
        <v>206</v>
      </c>
      <c r="AU146" s="20" t="s">
        <v>86</v>
      </c>
    </row>
    <row r="147" spans="1:65" s="2" customFormat="1" ht="11.25">
      <c r="A147" s="37"/>
      <c r="B147" s="38"/>
      <c r="C147" s="39"/>
      <c r="D147" s="199" t="s">
        <v>208</v>
      </c>
      <c r="E147" s="39"/>
      <c r="F147" s="200" t="s">
        <v>2097</v>
      </c>
      <c r="G147" s="39"/>
      <c r="H147" s="39"/>
      <c r="I147" s="196"/>
      <c r="J147" s="39"/>
      <c r="K147" s="39"/>
      <c r="L147" s="42"/>
      <c r="M147" s="197"/>
      <c r="N147" s="198"/>
      <c r="O147" s="67"/>
      <c r="P147" s="67"/>
      <c r="Q147" s="67"/>
      <c r="R147" s="67"/>
      <c r="S147" s="67"/>
      <c r="T147" s="68"/>
      <c r="U147" s="37"/>
      <c r="V147" s="37"/>
      <c r="W147" s="37"/>
      <c r="X147" s="37"/>
      <c r="Y147" s="37"/>
      <c r="Z147" s="37"/>
      <c r="AA147" s="37"/>
      <c r="AB147" s="37"/>
      <c r="AC147" s="37"/>
      <c r="AD147" s="37"/>
      <c r="AE147" s="37"/>
      <c r="AT147" s="20" t="s">
        <v>208</v>
      </c>
      <c r="AU147" s="20" t="s">
        <v>86</v>
      </c>
    </row>
    <row r="148" spans="1:65" s="2" customFormat="1" ht="24.2" customHeight="1">
      <c r="A148" s="37"/>
      <c r="B148" s="38"/>
      <c r="C148" s="181" t="s">
        <v>303</v>
      </c>
      <c r="D148" s="181" t="s">
        <v>199</v>
      </c>
      <c r="E148" s="182" t="s">
        <v>2098</v>
      </c>
      <c r="F148" s="183" t="s">
        <v>2099</v>
      </c>
      <c r="G148" s="184" t="s">
        <v>884</v>
      </c>
      <c r="H148" s="185">
        <v>1</v>
      </c>
      <c r="I148" s="186"/>
      <c r="J148" s="187">
        <f>ROUND(I148*H148,2)</f>
        <v>0</v>
      </c>
      <c r="K148" s="183" t="s">
        <v>469</v>
      </c>
      <c r="L148" s="42"/>
      <c r="M148" s="188" t="s">
        <v>19</v>
      </c>
      <c r="N148" s="189" t="s">
        <v>48</v>
      </c>
      <c r="O148" s="67"/>
      <c r="P148" s="190">
        <f>O148*H148</f>
        <v>0</v>
      </c>
      <c r="Q148" s="190">
        <v>0</v>
      </c>
      <c r="R148" s="190">
        <f>Q148*H148</f>
        <v>0</v>
      </c>
      <c r="S148" s="190">
        <v>0</v>
      </c>
      <c r="T148" s="191">
        <f>S148*H148</f>
        <v>0</v>
      </c>
      <c r="U148" s="37"/>
      <c r="V148" s="37"/>
      <c r="W148" s="37"/>
      <c r="X148" s="37"/>
      <c r="Y148" s="37"/>
      <c r="Z148" s="37"/>
      <c r="AA148" s="37"/>
      <c r="AB148" s="37"/>
      <c r="AC148" s="37"/>
      <c r="AD148" s="37"/>
      <c r="AE148" s="37"/>
      <c r="AR148" s="192" t="s">
        <v>2054</v>
      </c>
      <c r="AT148" s="192" t="s">
        <v>199</v>
      </c>
      <c r="AU148" s="192" t="s">
        <v>86</v>
      </c>
      <c r="AY148" s="20" t="s">
        <v>197</v>
      </c>
      <c r="BE148" s="193">
        <f>IF(N148="základní",J148,0)</f>
        <v>0</v>
      </c>
      <c r="BF148" s="193">
        <f>IF(N148="snížená",J148,0)</f>
        <v>0</v>
      </c>
      <c r="BG148" s="193">
        <f>IF(N148="zákl. přenesená",J148,0)</f>
        <v>0</v>
      </c>
      <c r="BH148" s="193">
        <f>IF(N148="sníž. přenesená",J148,0)</f>
        <v>0</v>
      </c>
      <c r="BI148" s="193">
        <f>IF(N148="nulová",J148,0)</f>
        <v>0</v>
      </c>
      <c r="BJ148" s="20" t="s">
        <v>84</v>
      </c>
      <c r="BK148" s="193">
        <f>ROUND(I148*H148,2)</f>
        <v>0</v>
      </c>
      <c r="BL148" s="20" t="s">
        <v>2054</v>
      </c>
      <c r="BM148" s="192" t="s">
        <v>2100</v>
      </c>
    </row>
    <row r="149" spans="1:65" s="2" customFormat="1" ht="11.25">
      <c r="A149" s="37"/>
      <c r="B149" s="38"/>
      <c r="C149" s="39"/>
      <c r="D149" s="194" t="s">
        <v>206</v>
      </c>
      <c r="E149" s="39"/>
      <c r="F149" s="195" t="s">
        <v>2099</v>
      </c>
      <c r="G149" s="39"/>
      <c r="H149" s="39"/>
      <c r="I149" s="196"/>
      <c r="J149" s="39"/>
      <c r="K149" s="39"/>
      <c r="L149" s="42"/>
      <c r="M149" s="197"/>
      <c r="N149" s="198"/>
      <c r="O149" s="67"/>
      <c r="P149" s="67"/>
      <c r="Q149" s="67"/>
      <c r="R149" s="67"/>
      <c r="S149" s="67"/>
      <c r="T149" s="68"/>
      <c r="U149" s="37"/>
      <c r="V149" s="37"/>
      <c r="W149" s="37"/>
      <c r="X149" s="37"/>
      <c r="Y149" s="37"/>
      <c r="Z149" s="37"/>
      <c r="AA149" s="37"/>
      <c r="AB149" s="37"/>
      <c r="AC149" s="37"/>
      <c r="AD149" s="37"/>
      <c r="AE149" s="37"/>
      <c r="AT149" s="20" t="s">
        <v>206</v>
      </c>
      <c r="AU149" s="20" t="s">
        <v>86</v>
      </c>
    </row>
    <row r="150" spans="1:65" s="2" customFormat="1" ht="107.25">
      <c r="A150" s="37"/>
      <c r="B150" s="38"/>
      <c r="C150" s="39"/>
      <c r="D150" s="194" t="s">
        <v>252</v>
      </c>
      <c r="E150" s="39"/>
      <c r="F150" s="222" t="s">
        <v>2101</v>
      </c>
      <c r="G150" s="39"/>
      <c r="H150" s="39"/>
      <c r="I150" s="196"/>
      <c r="J150" s="39"/>
      <c r="K150" s="39"/>
      <c r="L150" s="42"/>
      <c r="M150" s="197"/>
      <c r="N150" s="198"/>
      <c r="O150" s="67"/>
      <c r="P150" s="67"/>
      <c r="Q150" s="67"/>
      <c r="R150" s="67"/>
      <c r="S150" s="67"/>
      <c r="T150" s="68"/>
      <c r="U150" s="37"/>
      <c r="V150" s="37"/>
      <c r="W150" s="37"/>
      <c r="X150" s="37"/>
      <c r="Y150" s="37"/>
      <c r="Z150" s="37"/>
      <c r="AA150" s="37"/>
      <c r="AB150" s="37"/>
      <c r="AC150" s="37"/>
      <c r="AD150" s="37"/>
      <c r="AE150" s="37"/>
      <c r="AT150" s="20" t="s">
        <v>252</v>
      </c>
      <c r="AU150" s="20" t="s">
        <v>86</v>
      </c>
    </row>
    <row r="151" spans="1:65" s="2" customFormat="1" ht="24.2" customHeight="1">
      <c r="A151" s="37"/>
      <c r="B151" s="38"/>
      <c r="C151" s="181" t="s">
        <v>310</v>
      </c>
      <c r="D151" s="181" t="s">
        <v>199</v>
      </c>
      <c r="E151" s="182" t="s">
        <v>2102</v>
      </c>
      <c r="F151" s="183" t="s">
        <v>2103</v>
      </c>
      <c r="G151" s="184" t="s">
        <v>884</v>
      </c>
      <c r="H151" s="185">
        <v>1</v>
      </c>
      <c r="I151" s="186"/>
      <c r="J151" s="187">
        <f>ROUND(I151*H151,2)</f>
        <v>0</v>
      </c>
      <c r="K151" s="183" t="s">
        <v>469</v>
      </c>
      <c r="L151" s="42"/>
      <c r="M151" s="188" t="s">
        <v>19</v>
      </c>
      <c r="N151" s="189" t="s">
        <v>48</v>
      </c>
      <c r="O151" s="67"/>
      <c r="P151" s="190">
        <f>O151*H151</f>
        <v>0</v>
      </c>
      <c r="Q151" s="190">
        <v>0</v>
      </c>
      <c r="R151" s="190">
        <f>Q151*H151</f>
        <v>0</v>
      </c>
      <c r="S151" s="190">
        <v>0</v>
      </c>
      <c r="T151" s="191">
        <f>S151*H151</f>
        <v>0</v>
      </c>
      <c r="U151" s="37"/>
      <c r="V151" s="37"/>
      <c r="W151" s="37"/>
      <c r="X151" s="37"/>
      <c r="Y151" s="37"/>
      <c r="Z151" s="37"/>
      <c r="AA151" s="37"/>
      <c r="AB151" s="37"/>
      <c r="AC151" s="37"/>
      <c r="AD151" s="37"/>
      <c r="AE151" s="37"/>
      <c r="AR151" s="192" t="s">
        <v>2054</v>
      </c>
      <c r="AT151" s="192" t="s">
        <v>199</v>
      </c>
      <c r="AU151" s="192" t="s">
        <v>86</v>
      </c>
      <c r="AY151" s="20" t="s">
        <v>197</v>
      </c>
      <c r="BE151" s="193">
        <f>IF(N151="základní",J151,0)</f>
        <v>0</v>
      </c>
      <c r="BF151" s="193">
        <f>IF(N151="snížená",J151,0)</f>
        <v>0</v>
      </c>
      <c r="BG151" s="193">
        <f>IF(N151="zákl. přenesená",J151,0)</f>
        <v>0</v>
      </c>
      <c r="BH151" s="193">
        <f>IF(N151="sníž. přenesená",J151,0)</f>
        <v>0</v>
      </c>
      <c r="BI151" s="193">
        <f>IF(N151="nulová",J151,0)</f>
        <v>0</v>
      </c>
      <c r="BJ151" s="20" t="s">
        <v>84</v>
      </c>
      <c r="BK151" s="193">
        <f>ROUND(I151*H151,2)</f>
        <v>0</v>
      </c>
      <c r="BL151" s="20" t="s">
        <v>2054</v>
      </c>
      <c r="BM151" s="192" t="s">
        <v>2104</v>
      </c>
    </row>
    <row r="152" spans="1:65" s="2" customFormat="1" ht="11.25">
      <c r="A152" s="37"/>
      <c r="B152" s="38"/>
      <c r="C152" s="39"/>
      <c r="D152" s="194" t="s">
        <v>206</v>
      </c>
      <c r="E152" s="39"/>
      <c r="F152" s="195" t="s">
        <v>2103</v>
      </c>
      <c r="G152" s="39"/>
      <c r="H152" s="39"/>
      <c r="I152" s="196"/>
      <c r="J152" s="39"/>
      <c r="K152" s="39"/>
      <c r="L152" s="42"/>
      <c r="M152" s="197"/>
      <c r="N152" s="198"/>
      <c r="O152" s="67"/>
      <c r="P152" s="67"/>
      <c r="Q152" s="67"/>
      <c r="R152" s="67"/>
      <c r="S152" s="67"/>
      <c r="T152" s="68"/>
      <c r="U152" s="37"/>
      <c r="V152" s="37"/>
      <c r="W152" s="37"/>
      <c r="X152" s="37"/>
      <c r="Y152" s="37"/>
      <c r="Z152" s="37"/>
      <c r="AA152" s="37"/>
      <c r="AB152" s="37"/>
      <c r="AC152" s="37"/>
      <c r="AD152" s="37"/>
      <c r="AE152" s="37"/>
      <c r="AT152" s="20" t="s">
        <v>206</v>
      </c>
      <c r="AU152" s="20" t="s">
        <v>86</v>
      </c>
    </row>
    <row r="153" spans="1:65" s="2" customFormat="1" ht="48.75">
      <c r="A153" s="37"/>
      <c r="B153" s="38"/>
      <c r="C153" s="39"/>
      <c r="D153" s="194" t="s">
        <v>252</v>
      </c>
      <c r="E153" s="39"/>
      <c r="F153" s="222" t="s">
        <v>2105</v>
      </c>
      <c r="G153" s="39"/>
      <c r="H153" s="39"/>
      <c r="I153" s="196"/>
      <c r="J153" s="39"/>
      <c r="K153" s="39"/>
      <c r="L153" s="42"/>
      <c r="M153" s="197"/>
      <c r="N153" s="198"/>
      <c r="O153" s="67"/>
      <c r="P153" s="67"/>
      <c r="Q153" s="67"/>
      <c r="R153" s="67"/>
      <c r="S153" s="67"/>
      <c r="T153" s="68"/>
      <c r="U153" s="37"/>
      <c r="V153" s="37"/>
      <c r="W153" s="37"/>
      <c r="X153" s="37"/>
      <c r="Y153" s="37"/>
      <c r="Z153" s="37"/>
      <c r="AA153" s="37"/>
      <c r="AB153" s="37"/>
      <c r="AC153" s="37"/>
      <c r="AD153" s="37"/>
      <c r="AE153" s="37"/>
      <c r="AT153" s="20" t="s">
        <v>252</v>
      </c>
      <c r="AU153" s="20" t="s">
        <v>86</v>
      </c>
    </row>
    <row r="154" spans="1:65" s="12" customFormat="1" ht="22.9" customHeight="1">
      <c r="B154" s="165"/>
      <c r="C154" s="166"/>
      <c r="D154" s="167" t="s">
        <v>76</v>
      </c>
      <c r="E154" s="179" t="s">
        <v>2106</v>
      </c>
      <c r="F154" s="179" t="s">
        <v>2107</v>
      </c>
      <c r="G154" s="166"/>
      <c r="H154" s="166"/>
      <c r="I154" s="169"/>
      <c r="J154" s="180">
        <f>BK154</f>
        <v>0</v>
      </c>
      <c r="K154" s="166"/>
      <c r="L154" s="171"/>
      <c r="M154" s="172"/>
      <c r="N154" s="173"/>
      <c r="O154" s="173"/>
      <c r="P154" s="174">
        <f>SUM(P155:P157)</f>
        <v>0</v>
      </c>
      <c r="Q154" s="173"/>
      <c r="R154" s="174">
        <f>SUM(R155:R157)</f>
        <v>0</v>
      </c>
      <c r="S154" s="173"/>
      <c r="T154" s="175">
        <f>SUM(T155:T157)</f>
        <v>0</v>
      </c>
      <c r="AR154" s="176" t="s">
        <v>237</v>
      </c>
      <c r="AT154" s="177" t="s">
        <v>76</v>
      </c>
      <c r="AU154" s="177" t="s">
        <v>84</v>
      </c>
      <c r="AY154" s="176" t="s">
        <v>197</v>
      </c>
      <c r="BK154" s="178">
        <f>SUM(BK155:BK157)</f>
        <v>0</v>
      </c>
    </row>
    <row r="155" spans="1:65" s="2" customFormat="1" ht="21.75" customHeight="1">
      <c r="A155" s="37"/>
      <c r="B155" s="38"/>
      <c r="C155" s="181" t="s">
        <v>320</v>
      </c>
      <c r="D155" s="181" t="s">
        <v>199</v>
      </c>
      <c r="E155" s="182" t="s">
        <v>2108</v>
      </c>
      <c r="F155" s="183" t="s">
        <v>2109</v>
      </c>
      <c r="G155" s="184" t="s">
        <v>1457</v>
      </c>
      <c r="H155" s="262"/>
      <c r="I155" s="186"/>
      <c r="J155" s="187">
        <f>ROUND(I155*H155,2)</f>
        <v>0</v>
      </c>
      <c r="K155" s="183" t="s">
        <v>203</v>
      </c>
      <c r="L155" s="42"/>
      <c r="M155" s="188" t="s">
        <v>19</v>
      </c>
      <c r="N155" s="189" t="s">
        <v>48</v>
      </c>
      <c r="O155" s="67"/>
      <c r="P155" s="190">
        <f>O155*H155</f>
        <v>0</v>
      </c>
      <c r="Q155" s="190">
        <v>0</v>
      </c>
      <c r="R155" s="190">
        <f>Q155*H155</f>
        <v>0</v>
      </c>
      <c r="S155" s="190">
        <v>0</v>
      </c>
      <c r="T155" s="191">
        <f>S155*H155</f>
        <v>0</v>
      </c>
      <c r="U155" s="37"/>
      <c r="V155" s="37"/>
      <c r="W155" s="37"/>
      <c r="X155" s="37"/>
      <c r="Y155" s="37"/>
      <c r="Z155" s="37"/>
      <c r="AA155" s="37"/>
      <c r="AB155" s="37"/>
      <c r="AC155" s="37"/>
      <c r="AD155" s="37"/>
      <c r="AE155" s="37"/>
      <c r="AR155" s="192" t="s">
        <v>2054</v>
      </c>
      <c r="AT155" s="192" t="s">
        <v>199</v>
      </c>
      <c r="AU155" s="192" t="s">
        <v>86</v>
      </c>
      <c r="AY155" s="20" t="s">
        <v>197</v>
      </c>
      <c r="BE155" s="193">
        <f>IF(N155="základní",J155,0)</f>
        <v>0</v>
      </c>
      <c r="BF155" s="193">
        <f>IF(N155="snížená",J155,0)</f>
        <v>0</v>
      </c>
      <c r="BG155" s="193">
        <f>IF(N155="zákl. přenesená",J155,0)</f>
        <v>0</v>
      </c>
      <c r="BH155" s="193">
        <f>IF(N155="sníž. přenesená",J155,0)</f>
        <v>0</v>
      </c>
      <c r="BI155" s="193">
        <f>IF(N155="nulová",J155,0)</f>
        <v>0</v>
      </c>
      <c r="BJ155" s="20" t="s">
        <v>84</v>
      </c>
      <c r="BK155" s="193">
        <f>ROUND(I155*H155,2)</f>
        <v>0</v>
      </c>
      <c r="BL155" s="20" t="s">
        <v>2054</v>
      </c>
      <c r="BM155" s="192" t="s">
        <v>2110</v>
      </c>
    </row>
    <row r="156" spans="1:65" s="2" customFormat="1" ht="11.25">
      <c r="A156" s="37"/>
      <c r="B156" s="38"/>
      <c r="C156" s="39"/>
      <c r="D156" s="194" t="s">
        <v>206</v>
      </c>
      <c r="E156" s="39"/>
      <c r="F156" s="195" t="s">
        <v>2109</v>
      </c>
      <c r="G156" s="39"/>
      <c r="H156" s="39"/>
      <c r="I156" s="196"/>
      <c r="J156" s="39"/>
      <c r="K156" s="39"/>
      <c r="L156" s="42"/>
      <c r="M156" s="197"/>
      <c r="N156" s="198"/>
      <c r="O156" s="67"/>
      <c r="P156" s="67"/>
      <c r="Q156" s="67"/>
      <c r="R156" s="67"/>
      <c r="S156" s="67"/>
      <c r="T156" s="68"/>
      <c r="U156" s="37"/>
      <c r="V156" s="37"/>
      <c r="W156" s="37"/>
      <c r="X156" s="37"/>
      <c r="Y156" s="37"/>
      <c r="Z156" s="37"/>
      <c r="AA156" s="37"/>
      <c r="AB156" s="37"/>
      <c r="AC156" s="37"/>
      <c r="AD156" s="37"/>
      <c r="AE156" s="37"/>
      <c r="AT156" s="20" t="s">
        <v>206</v>
      </c>
      <c r="AU156" s="20" t="s">
        <v>86</v>
      </c>
    </row>
    <row r="157" spans="1:65" s="2" customFormat="1" ht="11.25">
      <c r="A157" s="37"/>
      <c r="B157" s="38"/>
      <c r="C157" s="39"/>
      <c r="D157" s="199" t="s">
        <v>208</v>
      </c>
      <c r="E157" s="39"/>
      <c r="F157" s="200" t="s">
        <v>2111</v>
      </c>
      <c r="G157" s="39"/>
      <c r="H157" s="39"/>
      <c r="I157" s="196"/>
      <c r="J157" s="39"/>
      <c r="K157" s="39"/>
      <c r="L157" s="42"/>
      <c r="M157" s="197"/>
      <c r="N157" s="198"/>
      <c r="O157" s="67"/>
      <c r="P157" s="67"/>
      <c r="Q157" s="67"/>
      <c r="R157" s="67"/>
      <c r="S157" s="67"/>
      <c r="T157" s="68"/>
      <c r="U157" s="37"/>
      <c r="V157" s="37"/>
      <c r="W157" s="37"/>
      <c r="X157" s="37"/>
      <c r="Y157" s="37"/>
      <c r="Z157" s="37"/>
      <c r="AA157" s="37"/>
      <c r="AB157" s="37"/>
      <c r="AC157" s="37"/>
      <c r="AD157" s="37"/>
      <c r="AE157" s="37"/>
      <c r="AT157" s="20" t="s">
        <v>208</v>
      </c>
      <c r="AU157" s="20" t="s">
        <v>86</v>
      </c>
    </row>
    <row r="158" spans="1:65" s="12" customFormat="1" ht="22.9" customHeight="1">
      <c r="B158" s="165"/>
      <c r="C158" s="166"/>
      <c r="D158" s="167" t="s">
        <v>76</v>
      </c>
      <c r="E158" s="179" t="s">
        <v>2112</v>
      </c>
      <c r="F158" s="179" t="s">
        <v>2113</v>
      </c>
      <c r="G158" s="166"/>
      <c r="H158" s="166"/>
      <c r="I158" s="169"/>
      <c r="J158" s="180">
        <f>BK158</f>
        <v>0</v>
      </c>
      <c r="K158" s="166"/>
      <c r="L158" s="171"/>
      <c r="M158" s="172"/>
      <c r="N158" s="173"/>
      <c r="O158" s="173"/>
      <c r="P158" s="174">
        <f>SUM(P159:P173)</f>
        <v>0</v>
      </c>
      <c r="Q158" s="173"/>
      <c r="R158" s="174">
        <f>SUM(R159:R173)</f>
        <v>0</v>
      </c>
      <c r="S158" s="173"/>
      <c r="T158" s="175">
        <f>SUM(T159:T173)</f>
        <v>0</v>
      </c>
      <c r="AR158" s="176" t="s">
        <v>237</v>
      </c>
      <c r="AT158" s="177" t="s">
        <v>76</v>
      </c>
      <c r="AU158" s="177" t="s">
        <v>84</v>
      </c>
      <c r="AY158" s="176" t="s">
        <v>197</v>
      </c>
      <c r="BK158" s="178">
        <f>SUM(BK159:BK173)</f>
        <v>0</v>
      </c>
    </row>
    <row r="159" spans="1:65" s="2" customFormat="1" ht="16.5" customHeight="1">
      <c r="A159" s="37"/>
      <c r="B159" s="38"/>
      <c r="C159" s="181" t="s">
        <v>328</v>
      </c>
      <c r="D159" s="181" t="s">
        <v>199</v>
      </c>
      <c r="E159" s="182" t="s">
        <v>2114</v>
      </c>
      <c r="F159" s="183" t="s">
        <v>2115</v>
      </c>
      <c r="G159" s="184" t="s">
        <v>1457</v>
      </c>
      <c r="H159" s="262"/>
      <c r="I159" s="186"/>
      <c r="J159" s="187">
        <f>ROUND(I159*H159,2)</f>
        <v>0</v>
      </c>
      <c r="K159" s="183" t="s">
        <v>203</v>
      </c>
      <c r="L159" s="42"/>
      <c r="M159" s="188" t="s">
        <v>19</v>
      </c>
      <c r="N159" s="189" t="s">
        <v>48</v>
      </c>
      <c r="O159" s="67"/>
      <c r="P159" s="190">
        <f>O159*H159</f>
        <v>0</v>
      </c>
      <c r="Q159" s="190">
        <v>0</v>
      </c>
      <c r="R159" s="190">
        <f>Q159*H159</f>
        <v>0</v>
      </c>
      <c r="S159" s="190">
        <v>0</v>
      </c>
      <c r="T159" s="191">
        <f>S159*H159</f>
        <v>0</v>
      </c>
      <c r="U159" s="37"/>
      <c r="V159" s="37"/>
      <c r="W159" s="37"/>
      <c r="X159" s="37"/>
      <c r="Y159" s="37"/>
      <c r="Z159" s="37"/>
      <c r="AA159" s="37"/>
      <c r="AB159" s="37"/>
      <c r="AC159" s="37"/>
      <c r="AD159" s="37"/>
      <c r="AE159" s="37"/>
      <c r="AR159" s="192" t="s">
        <v>2054</v>
      </c>
      <c r="AT159" s="192" t="s">
        <v>199</v>
      </c>
      <c r="AU159" s="192" t="s">
        <v>86</v>
      </c>
      <c r="AY159" s="20" t="s">
        <v>197</v>
      </c>
      <c r="BE159" s="193">
        <f>IF(N159="základní",J159,0)</f>
        <v>0</v>
      </c>
      <c r="BF159" s="193">
        <f>IF(N159="snížená",J159,0)</f>
        <v>0</v>
      </c>
      <c r="BG159" s="193">
        <f>IF(N159="zákl. přenesená",J159,0)</f>
        <v>0</v>
      </c>
      <c r="BH159" s="193">
        <f>IF(N159="sníž. přenesená",J159,0)</f>
        <v>0</v>
      </c>
      <c r="BI159" s="193">
        <f>IF(N159="nulová",J159,0)</f>
        <v>0</v>
      </c>
      <c r="BJ159" s="20" t="s">
        <v>84</v>
      </c>
      <c r="BK159" s="193">
        <f>ROUND(I159*H159,2)</f>
        <v>0</v>
      </c>
      <c r="BL159" s="20" t="s">
        <v>2054</v>
      </c>
      <c r="BM159" s="192" t="s">
        <v>2116</v>
      </c>
    </row>
    <row r="160" spans="1:65" s="2" customFormat="1" ht="11.25">
      <c r="A160" s="37"/>
      <c r="B160" s="38"/>
      <c r="C160" s="39"/>
      <c r="D160" s="194" t="s">
        <v>206</v>
      </c>
      <c r="E160" s="39"/>
      <c r="F160" s="195" t="s">
        <v>2115</v>
      </c>
      <c r="G160" s="39"/>
      <c r="H160" s="39"/>
      <c r="I160" s="196"/>
      <c r="J160" s="39"/>
      <c r="K160" s="39"/>
      <c r="L160" s="42"/>
      <c r="M160" s="197"/>
      <c r="N160" s="198"/>
      <c r="O160" s="67"/>
      <c r="P160" s="67"/>
      <c r="Q160" s="67"/>
      <c r="R160" s="67"/>
      <c r="S160" s="67"/>
      <c r="T160" s="68"/>
      <c r="U160" s="37"/>
      <c r="V160" s="37"/>
      <c r="W160" s="37"/>
      <c r="X160" s="37"/>
      <c r="Y160" s="37"/>
      <c r="Z160" s="37"/>
      <c r="AA160" s="37"/>
      <c r="AB160" s="37"/>
      <c r="AC160" s="37"/>
      <c r="AD160" s="37"/>
      <c r="AE160" s="37"/>
      <c r="AT160" s="20" t="s">
        <v>206</v>
      </c>
      <c r="AU160" s="20" t="s">
        <v>86</v>
      </c>
    </row>
    <row r="161" spans="1:65" s="2" customFormat="1" ht="11.25">
      <c r="A161" s="37"/>
      <c r="B161" s="38"/>
      <c r="C161" s="39"/>
      <c r="D161" s="199" t="s">
        <v>208</v>
      </c>
      <c r="E161" s="39"/>
      <c r="F161" s="200" t="s">
        <v>2117</v>
      </c>
      <c r="G161" s="39"/>
      <c r="H161" s="39"/>
      <c r="I161" s="196"/>
      <c r="J161" s="39"/>
      <c r="K161" s="39"/>
      <c r="L161" s="42"/>
      <c r="M161" s="197"/>
      <c r="N161" s="198"/>
      <c r="O161" s="67"/>
      <c r="P161" s="67"/>
      <c r="Q161" s="67"/>
      <c r="R161" s="67"/>
      <c r="S161" s="67"/>
      <c r="T161" s="68"/>
      <c r="U161" s="37"/>
      <c r="V161" s="37"/>
      <c r="W161" s="37"/>
      <c r="X161" s="37"/>
      <c r="Y161" s="37"/>
      <c r="Z161" s="37"/>
      <c r="AA161" s="37"/>
      <c r="AB161" s="37"/>
      <c r="AC161" s="37"/>
      <c r="AD161" s="37"/>
      <c r="AE161" s="37"/>
      <c r="AT161" s="20" t="s">
        <v>208</v>
      </c>
      <c r="AU161" s="20" t="s">
        <v>86</v>
      </c>
    </row>
    <row r="162" spans="1:65" s="2" customFormat="1" ht="16.5" customHeight="1">
      <c r="A162" s="37"/>
      <c r="B162" s="38"/>
      <c r="C162" s="181" t="s">
        <v>337</v>
      </c>
      <c r="D162" s="181" t="s">
        <v>199</v>
      </c>
      <c r="E162" s="182" t="s">
        <v>2118</v>
      </c>
      <c r="F162" s="183" t="s">
        <v>2119</v>
      </c>
      <c r="G162" s="184" t="s">
        <v>884</v>
      </c>
      <c r="H162" s="185">
        <v>1</v>
      </c>
      <c r="I162" s="186"/>
      <c r="J162" s="187">
        <f>ROUND(I162*H162,2)</f>
        <v>0</v>
      </c>
      <c r="K162" s="183" t="s">
        <v>203</v>
      </c>
      <c r="L162" s="42"/>
      <c r="M162" s="188" t="s">
        <v>19</v>
      </c>
      <c r="N162" s="189" t="s">
        <v>48</v>
      </c>
      <c r="O162" s="67"/>
      <c r="P162" s="190">
        <f>O162*H162</f>
        <v>0</v>
      </c>
      <c r="Q162" s="190">
        <v>0</v>
      </c>
      <c r="R162" s="190">
        <f>Q162*H162</f>
        <v>0</v>
      </c>
      <c r="S162" s="190">
        <v>0</v>
      </c>
      <c r="T162" s="191">
        <f>S162*H162</f>
        <v>0</v>
      </c>
      <c r="U162" s="37"/>
      <c r="V162" s="37"/>
      <c r="W162" s="37"/>
      <c r="X162" s="37"/>
      <c r="Y162" s="37"/>
      <c r="Z162" s="37"/>
      <c r="AA162" s="37"/>
      <c r="AB162" s="37"/>
      <c r="AC162" s="37"/>
      <c r="AD162" s="37"/>
      <c r="AE162" s="37"/>
      <c r="AR162" s="192" t="s">
        <v>2054</v>
      </c>
      <c r="AT162" s="192" t="s">
        <v>199</v>
      </c>
      <c r="AU162" s="192" t="s">
        <v>86</v>
      </c>
      <c r="AY162" s="20" t="s">
        <v>197</v>
      </c>
      <c r="BE162" s="193">
        <f>IF(N162="základní",J162,0)</f>
        <v>0</v>
      </c>
      <c r="BF162" s="193">
        <f>IF(N162="snížená",J162,0)</f>
        <v>0</v>
      </c>
      <c r="BG162" s="193">
        <f>IF(N162="zákl. přenesená",J162,0)</f>
        <v>0</v>
      </c>
      <c r="BH162" s="193">
        <f>IF(N162="sníž. přenesená",J162,0)</f>
        <v>0</v>
      </c>
      <c r="BI162" s="193">
        <f>IF(N162="nulová",J162,0)</f>
        <v>0</v>
      </c>
      <c r="BJ162" s="20" t="s">
        <v>84</v>
      </c>
      <c r="BK162" s="193">
        <f>ROUND(I162*H162,2)</f>
        <v>0</v>
      </c>
      <c r="BL162" s="20" t="s">
        <v>2054</v>
      </c>
      <c r="BM162" s="192" t="s">
        <v>2120</v>
      </c>
    </row>
    <row r="163" spans="1:65" s="2" customFormat="1" ht="11.25">
      <c r="A163" s="37"/>
      <c r="B163" s="38"/>
      <c r="C163" s="39"/>
      <c r="D163" s="194" t="s">
        <v>206</v>
      </c>
      <c r="E163" s="39"/>
      <c r="F163" s="195" t="s">
        <v>2119</v>
      </c>
      <c r="G163" s="39"/>
      <c r="H163" s="39"/>
      <c r="I163" s="196"/>
      <c r="J163" s="39"/>
      <c r="K163" s="39"/>
      <c r="L163" s="42"/>
      <c r="M163" s="197"/>
      <c r="N163" s="198"/>
      <c r="O163" s="67"/>
      <c r="P163" s="67"/>
      <c r="Q163" s="67"/>
      <c r="R163" s="67"/>
      <c r="S163" s="67"/>
      <c r="T163" s="68"/>
      <c r="U163" s="37"/>
      <c r="V163" s="37"/>
      <c r="W163" s="37"/>
      <c r="X163" s="37"/>
      <c r="Y163" s="37"/>
      <c r="Z163" s="37"/>
      <c r="AA163" s="37"/>
      <c r="AB163" s="37"/>
      <c r="AC163" s="37"/>
      <c r="AD163" s="37"/>
      <c r="AE163" s="37"/>
      <c r="AT163" s="20" t="s">
        <v>206</v>
      </c>
      <c r="AU163" s="20" t="s">
        <v>86</v>
      </c>
    </row>
    <row r="164" spans="1:65" s="2" customFormat="1" ht="11.25">
      <c r="A164" s="37"/>
      <c r="B164" s="38"/>
      <c r="C164" s="39"/>
      <c r="D164" s="199" t="s">
        <v>208</v>
      </c>
      <c r="E164" s="39"/>
      <c r="F164" s="200" t="s">
        <v>2121</v>
      </c>
      <c r="G164" s="39"/>
      <c r="H164" s="39"/>
      <c r="I164" s="196"/>
      <c r="J164" s="39"/>
      <c r="K164" s="39"/>
      <c r="L164" s="42"/>
      <c r="M164" s="197"/>
      <c r="N164" s="198"/>
      <c r="O164" s="67"/>
      <c r="P164" s="67"/>
      <c r="Q164" s="67"/>
      <c r="R164" s="67"/>
      <c r="S164" s="67"/>
      <c r="T164" s="68"/>
      <c r="U164" s="37"/>
      <c r="V164" s="37"/>
      <c r="W164" s="37"/>
      <c r="X164" s="37"/>
      <c r="Y164" s="37"/>
      <c r="Z164" s="37"/>
      <c r="AA164" s="37"/>
      <c r="AB164" s="37"/>
      <c r="AC164" s="37"/>
      <c r="AD164" s="37"/>
      <c r="AE164" s="37"/>
      <c r="AT164" s="20" t="s">
        <v>208</v>
      </c>
      <c r="AU164" s="20" t="s">
        <v>86</v>
      </c>
    </row>
    <row r="165" spans="1:65" s="2" customFormat="1" ht="253.5">
      <c r="A165" s="37"/>
      <c r="B165" s="38"/>
      <c r="C165" s="39"/>
      <c r="D165" s="194" t="s">
        <v>252</v>
      </c>
      <c r="E165" s="39"/>
      <c r="F165" s="222" t="s">
        <v>2122</v>
      </c>
      <c r="G165" s="39"/>
      <c r="H165" s="39"/>
      <c r="I165" s="196"/>
      <c r="J165" s="39"/>
      <c r="K165" s="39"/>
      <c r="L165" s="42"/>
      <c r="M165" s="197"/>
      <c r="N165" s="198"/>
      <c r="O165" s="67"/>
      <c r="P165" s="67"/>
      <c r="Q165" s="67"/>
      <c r="R165" s="67"/>
      <c r="S165" s="67"/>
      <c r="T165" s="68"/>
      <c r="U165" s="37"/>
      <c r="V165" s="37"/>
      <c r="W165" s="37"/>
      <c r="X165" s="37"/>
      <c r="Y165" s="37"/>
      <c r="Z165" s="37"/>
      <c r="AA165" s="37"/>
      <c r="AB165" s="37"/>
      <c r="AC165" s="37"/>
      <c r="AD165" s="37"/>
      <c r="AE165" s="37"/>
      <c r="AT165" s="20" t="s">
        <v>252</v>
      </c>
      <c r="AU165" s="20" t="s">
        <v>86</v>
      </c>
    </row>
    <row r="166" spans="1:65" s="2" customFormat="1" ht="24.2" customHeight="1">
      <c r="A166" s="37"/>
      <c r="B166" s="38"/>
      <c r="C166" s="181" t="s">
        <v>347</v>
      </c>
      <c r="D166" s="181" t="s">
        <v>199</v>
      </c>
      <c r="E166" s="182" t="s">
        <v>2123</v>
      </c>
      <c r="F166" s="183" t="s">
        <v>2124</v>
      </c>
      <c r="G166" s="184" t="s">
        <v>884</v>
      </c>
      <c r="H166" s="185">
        <v>1</v>
      </c>
      <c r="I166" s="186"/>
      <c r="J166" s="187">
        <f>ROUND(I166*H166,2)</f>
        <v>0</v>
      </c>
      <c r="K166" s="183" t="s">
        <v>469</v>
      </c>
      <c r="L166" s="42"/>
      <c r="M166" s="188" t="s">
        <v>19</v>
      </c>
      <c r="N166" s="189" t="s">
        <v>48</v>
      </c>
      <c r="O166" s="67"/>
      <c r="P166" s="190">
        <f>O166*H166</f>
        <v>0</v>
      </c>
      <c r="Q166" s="190">
        <v>0</v>
      </c>
      <c r="R166" s="190">
        <f>Q166*H166</f>
        <v>0</v>
      </c>
      <c r="S166" s="190">
        <v>0</v>
      </c>
      <c r="T166" s="191">
        <f>S166*H166</f>
        <v>0</v>
      </c>
      <c r="U166" s="37"/>
      <c r="V166" s="37"/>
      <c r="W166" s="37"/>
      <c r="X166" s="37"/>
      <c r="Y166" s="37"/>
      <c r="Z166" s="37"/>
      <c r="AA166" s="37"/>
      <c r="AB166" s="37"/>
      <c r="AC166" s="37"/>
      <c r="AD166" s="37"/>
      <c r="AE166" s="37"/>
      <c r="AR166" s="192" t="s">
        <v>2054</v>
      </c>
      <c r="AT166" s="192" t="s">
        <v>199</v>
      </c>
      <c r="AU166" s="192" t="s">
        <v>86</v>
      </c>
      <c r="AY166" s="20" t="s">
        <v>197</v>
      </c>
      <c r="BE166" s="193">
        <f>IF(N166="základní",J166,0)</f>
        <v>0</v>
      </c>
      <c r="BF166" s="193">
        <f>IF(N166="snížená",J166,0)</f>
        <v>0</v>
      </c>
      <c r="BG166" s="193">
        <f>IF(N166="zákl. přenesená",J166,0)</f>
        <v>0</v>
      </c>
      <c r="BH166" s="193">
        <f>IF(N166="sníž. přenesená",J166,0)</f>
        <v>0</v>
      </c>
      <c r="BI166" s="193">
        <f>IF(N166="nulová",J166,0)</f>
        <v>0</v>
      </c>
      <c r="BJ166" s="20" t="s">
        <v>84</v>
      </c>
      <c r="BK166" s="193">
        <f>ROUND(I166*H166,2)</f>
        <v>0</v>
      </c>
      <c r="BL166" s="20" t="s">
        <v>2054</v>
      </c>
      <c r="BM166" s="192" t="s">
        <v>2125</v>
      </c>
    </row>
    <row r="167" spans="1:65" s="2" customFormat="1" ht="11.25">
      <c r="A167" s="37"/>
      <c r="B167" s="38"/>
      <c r="C167" s="39"/>
      <c r="D167" s="194" t="s">
        <v>206</v>
      </c>
      <c r="E167" s="39"/>
      <c r="F167" s="195" t="s">
        <v>2124</v>
      </c>
      <c r="G167" s="39"/>
      <c r="H167" s="39"/>
      <c r="I167" s="196"/>
      <c r="J167" s="39"/>
      <c r="K167" s="39"/>
      <c r="L167" s="42"/>
      <c r="M167" s="197"/>
      <c r="N167" s="198"/>
      <c r="O167" s="67"/>
      <c r="P167" s="67"/>
      <c r="Q167" s="67"/>
      <c r="R167" s="67"/>
      <c r="S167" s="67"/>
      <c r="T167" s="68"/>
      <c r="U167" s="37"/>
      <c r="V167" s="37"/>
      <c r="W167" s="37"/>
      <c r="X167" s="37"/>
      <c r="Y167" s="37"/>
      <c r="Z167" s="37"/>
      <c r="AA167" s="37"/>
      <c r="AB167" s="37"/>
      <c r="AC167" s="37"/>
      <c r="AD167" s="37"/>
      <c r="AE167" s="37"/>
      <c r="AT167" s="20" t="s">
        <v>206</v>
      </c>
      <c r="AU167" s="20" t="s">
        <v>86</v>
      </c>
    </row>
    <row r="168" spans="1:65" s="2" customFormat="1" ht="24.2" customHeight="1">
      <c r="A168" s="37"/>
      <c r="B168" s="38"/>
      <c r="C168" s="181" t="s">
        <v>356</v>
      </c>
      <c r="D168" s="181" t="s">
        <v>199</v>
      </c>
      <c r="E168" s="182" t="s">
        <v>2126</v>
      </c>
      <c r="F168" s="183" t="s">
        <v>2127</v>
      </c>
      <c r="G168" s="184" t="s">
        <v>884</v>
      </c>
      <c r="H168" s="185">
        <v>1</v>
      </c>
      <c r="I168" s="186"/>
      <c r="J168" s="187">
        <f>ROUND(I168*H168,2)</f>
        <v>0</v>
      </c>
      <c r="K168" s="183" t="s">
        <v>469</v>
      </c>
      <c r="L168" s="42"/>
      <c r="M168" s="188" t="s">
        <v>19</v>
      </c>
      <c r="N168" s="189" t="s">
        <v>48</v>
      </c>
      <c r="O168" s="67"/>
      <c r="P168" s="190">
        <f>O168*H168</f>
        <v>0</v>
      </c>
      <c r="Q168" s="190">
        <v>0</v>
      </c>
      <c r="R168" s="190">
        <f>Q168*H168</f>
        <v>0</v>
      </c>
      <c r="S168" s="190">
        <v>0</v>
      </c>
      <c r="T168" s="191">
        <f>S168*H168</f>
        <v>0</v>
      </c>
      <c r="U168" s="37"/>
      <c r="V168" s="37"/>
      <c r="W168" s="37"/>
      <c r="X168" s="37"/>
      <c r="Y168" s="37"/>
      <c r="Z168" s="37"/>
      <c r="AA168" s="37"/>
      <c r="AB168" s="37"/>
      <c r="AC168" s="37"/>
      <c r="AD168" s="37"/>
      <c r="AE168" s="37"/>
      <c r="AR168" s="192" t="s">
        <v>2054</v>
      </c>
      <c r="AT168" s="192" t="s">
        <v>199</v>
      </c>
      <c r="AU168" s="192" t="s">
        <v>86</v>
      </c>
      <c r="AY168" s="20" t="s">
        <v>197</v>
      </c>
      <c r="BE168" s="193">
        <f>IF(N168="základní",J168,0)</f>
        <v>0</v>
      </c>
      <c r="BF168" s="193">
        <f>IF(N168="snížená",J168,0)</f>
        <v>0</v>
      </c>
      <c r="BG168" s="193">
        <f>IF(N168="zákl. přenesená",J168,0)</f>
        <v>0</v>
      </c>
      <c r="BH168" s="193">
        <f>IF(N168="sníž. přenesená",J168,0)</f>
        <v>0</v>
      </c>
      <c r="BI168" s="193">
        <f>IF(N168="nulová",J168,0)</f>
        <v>0</v>
      </c>
      <c r="BJ168" s="20" t="s">
        <v>84</v>
      </c>
      <c r="BK168" s="193">
        <f>ROUND(I168*H168,2)</f>
        <v>0</v>
      </c>
      <c r="BL168" s="20" t="s">
        <v>2054</v>
      </c>
      <c r="BM168" s="192" t="s">
        <v>2128</v>
      </c>
    </row>
    <row r="169" spans="1:65" s="2" customFormat="1" ht="19.5">
      <c r="A169" s="37"/>
      <c r="B169" s="38"/>
      <c r="C169" s="39"/>
      <c r="D169" s="194" t="s">
        <v>206</v>
      </c>
      <c r="E169" s="39"/>
      <c r="F169" s="195" t="s">
        <v>2127</v>
      </c>
      <c r="G169" s="39"/>
      <c r="H169" s="39"/>
      <c r="I169" s="196"/>
      <c r="J169" s="39"/>
      <c r="K169" s="39"/>
      <c r="L169" s="42"/>
      <c r="M169" s="197"/>
      <c r="N169" s="198"/>
      <c r="O169" s="67"/>
      <c r="P169" s="67"/>
      <c r="Q169" s="67"/>
      <c r="R169" s="67"/>
      <c r="S169" s="67"/>
      <c r="T169" s="68"/>
      <c r="U169" s="37"/>
      <c r="V169" s="37"/>
      <c r="W169" s="37"/>
      <c r="X169" s="37"/>
      <c r="Y169" s="37"/>
      <c r="Z169" s="37"/>
      <c r="AA169" s="37"/>
      <c r="AB169" s="37"/>
      <c r="AC169" s="37"/>
      <c r="AD169" s="37"/>
      <c r="AE169" s="37"/>
      <c r="AT169" s="20" t="s">
        <v>206</v>
      </c>
      <c r="AU169" s="20" t="s">
        <v>86</v>
      </c>
    </row>
    <row r="170" spans="1:65" s="2" customFormat="1" ht="16.5" customHeight="1">
      <c r="A170" s="37"/>
      <c r="B170" s="38"/>
      <c r="C170" s="181" t="s">
        <v>362</v>
      </c>
      <c r="D170" s="181" t="s">
        <v>199</v>
      </c>
      <c r="E170" s="182" t="s">
        <v>2129</v>
      </c>
      <c r="F170" s="183" t="s">
        <v>2130</v>
      </c>
      <c r="G170" s="184" t="s">
        <v>884</v>
      </c>
      <c r="H170" s="185">
        <v>1</v>
      </c>
      <c r="I170" s="186"/>
      <c r="J170" s="187">
        <f>ROUND(I170*H170,2)</f>
        <v>0</v>
      </c>
      <c r="K170" s="183" t="s">
        <v>203</v>
      </c>
      <c r="L170" s="42"/>
      <c r="M170" s="188" t="s">
        <v>19</v>
      </c>
      <c r="N170" s="189" t="s">
        <v>48</v>
      </c>
      <c r="O170" s="67"/>
      <c r="P170" s="190">
        <f>O170*H170</f>
        <v>0</v>
      </c>
      <c r="Q170" s="190">
        <v>0</v>
      </c>
      <c r="R170" s="190">
        <f>Q170*H170</f>
        <v>0</v>
      </c>
      <c r="S170" s="190">
        <v>0</v>
      </c>
      <c r="T170" s="191">
        <f>S170*H170</f>
        <v>0</v>
      </c>
      <c r="U170" s="37"/>
      <c r="V170" s="37"/>
      <c r="W170" s="37"/>
      <c r="X170" s="37"/>
      <c r="Y170" s="37"/>
      <c r="Z170" s="37"/>
      <c r="AA170" s="37"/>
      <c r="AB170" s="37"/>
      <c r="AC170" s="37"/>
      <c r="AD170" s="37"/>
      <c r="AE170" s="37"/>
      <c r="AR170" s="192" t="s">
        <v>2054</v>
      </c>
      <c r="AT170" s="192" t="s">
        <v>199</v>
      </c>
      <c r="AU170" s="192" t="s">
        <v>86</v>
      </c>
      <c r="AY170" s="20" t="s">
        <v>197</v>
      </c>
      <c r="BE170" s="193">
        <f>IF(N170="základní",J170,0)</f>
        <v>0</v>
      </c>
      <c r="BF170" s="193">
        <f>IF(N170="snížená",J170,0)</f>
        <v>0</v>
      </c>
      <c r="BG170" s="193">
        <f>IF(N170="zákl. přenesená",J170,0)</f>
        <v>0</v>
      </c>
      <c r="BH170" s="193">
        <f>IF(N170="sníž. přenesená",J170,0)</f>
        <v>0</v>
      </c>
      <c r="BI170" s="193">
        <f>IF(N170="nulová",J170,0)</f>
        <v>0</v>
      </c>
      <c r="BJ170" s="20" t="s">
        <v>84</v>
      </c>
      <c r="BK170" s="193">
        <f>ROUND(I170*H170,2)</f>
        <v>0</v>
      </c>
      <c r="BL170" s="20" t="s">
        <v>2054</v>
      </c>
      <c r="BM170" s="192" t="s">
        <v>2131</v>
      </c>
    </row>
    <row r="171" spans="1:65" s="2" customFormat="1" ht="11.25">
      <c r="A171" s="37"/>
      <c r="B171" s="38"/>
      <c r="C171" s="39"/>
      <c r="D171" s="194" t="s">
        <v>206</v>
      </c>
      <c r="E171" s="39"/>
      <c r="F171" s="195" t="s">
        <v>2130</v>
      </c>
      <c r="G171" s="39"/>
      <c r="H171" s="39"/>
      <c r="I171" s="196"/>
      <c r="J171" s="39"/>
      <c r="K171" s="39"/>
      <c r="L171" s="42"/>
      <c r="M171" s="197"/>
      <c r="N171" s="198"/>
      <c r="O171" s="67"/>
      <c r="P171" s="67"/>
      <c r="Q171" s="67"/>
      <c r="R171" s="67"/>
      <c r="S171" s="67"/>
      <c r="T171" s="68"/>
      <c r="U171" s="37"/>
      <c r="V171" s="37"/>
      <c r="W171" s="37"/>
      <c r="X171" s="37"/>
      <c r="Y171" s="37"/>
      <c r="Z171" s="37"/>
      <c r="AA171" s="37"/>
      <c r="AB171" s="37"/>
      <c r="AC171" s="37"/>
      <c r="AD171" s="37"/>
      <c r="AE171" s="37"/>
      <c r="AT171" s="20" t="s">
        <v>206</v>
      </c>
      <c r="AU171" s="20" t="s">
        <v>86</v>
      </c>
    </row>
    <row r="172" spans="1:65" s="2" customFormat="1" ht="11.25">
      <c r="A172" s="37"/>
      <c r="B172" s="38"/>
      <c r="C172" s="39"/>
      <c r="D172" s="199" t="s">
        <v>208</v>
      </c>
      <c r="E172" s="39"/>
      <c r="F172" s="200" t="s">
        <v>2132</v>
      </c>
      <c r="G172" s="39"/>
      <c r="H172" s="39"/>
      <c r="I172" s="196"/>
      <c r="J172" s="39"/>
      <c r="K172" s="39"/>
      <c r="L172" s="42"/>
      <c r="M172" s="197"/>
      <c r="N172" s="198"/>
      <c r="O172" s="67"/>
      <c r="P172" s="67"/>
      <c r="Q172" s="67"/>
      <c r="R172" s="67"/>
      <c r="S172" s="67"/>
      <c r="T172" s="68"/>
      <c r="U172" s="37"/>
      <c r="V172" s="37"/>
      <c r="W172" s="37"/>
      <c r="X172" s="37"/>
      <c r="Y172" s="37"/>
      <c r="Z172" s="37"/>
      <c r="AA172" s="37"/>
      <c r="AB172" s="37"/>
      <c r="AC172" s="37"/>
      <c r="AD172" s="37"/>
      <c r="AE172" s="37"/>
      <c r="AT172" s="20" t="s">
        <v>208</v>
      </c>
      <c r="AU172" s="20" t="s">
        <v>86</v>
      </c>
    </row>
    <row r="173" spans="1:65" s="2" customFormat="1" ht="68.25">
      <c r="A173" s="37"/>
      <c r="B173" s="38"/>
      <c r="C173" s="39"/>
      <c r="D173" s="194" t="s">
        <v>252</v>
      </c>
      <c r="E173" s="39"/>
      <c r="F173" s="222" t="s">
        <v>2133</v>
      </c>
      <c r="G173" s="39"/>
      <c r="H173" s="39"/>
      <c r="I173" s="196"/>
      <c r="J173" s="39"/>
      <c r="K173" s="39"/>
      <c r="L173" s="42"/>
      <c r="M173" s="197"/>
      <c r="N173" s="198"/>
      <c r="O173" s="67"/>
      <c r="P173" s="67"/>
      <c r="Q173" s="67"/>
      <c r="R173" s="67"/>
      <c r="S173" s="67"/>
      <c r="T173" s="68"/>
      <c r="U173" s="37"/>
      <c r="V173" s="37"/>
      <c r="W173" s="37"/>
      <c r="X173" s="37"/>
      <c r="Y173" s="37"/>
      <c r="Z173" s="37"/>
      <c r="AA173" s="37"/>
      <c r="AB173" s="37"/>
      <c r="AC173" s="37"/>
      <c r="AD173" s="37"/>
      <c r="AE173" s="37"/>
      <c r="AT173" s="20" t="s">
        <v>252</v>
      </c>
      <c r="AU173" s="20" t="s">
        <v>86</v>
      </c>
    </row>
    <row r="174" spans="1:65" s="12" customFormat="1" ht="22.9" customHeight="1">
      <c r="B174" s="165"/>
      <c r="C174" s="166"/>
      <c r="D174" s="167" t="s">
        <v>76</v>
      </c>
      <c r="E174" s="179" t="s">
        <v>2134</v>
      </c>
      <c r="F174" s="179" t="s">
        <v>2135</v>
      </c>
      <c r="G174" s="166"/>
      <c r="H174" s="166"/>
      <c r="I174" s="169"/>
      <c r="J174" s="180">
        <f>BK174</f>
        <v>0</v>
      </c>
      <c r="K174" s="166"/>
      <c r="L174" s="171"/>
      <c r="M174" s="172"/>
      <c r="N174" s="173"/>
      <c r="O174" s="173"/>
      <c r="P174" s="174">
        <f>SUM(P175:P177)</f>
        <v>0</v>
      </c>
      <c r="Q174" s="173"/>
      <c r="R174" s="174">
        <f>SUM(R175:R177)</f>
        <v>0</v>
      </c>
      <c r="S174" s="173"/>
      <c r="T174" s="175">
        <f>SUM(T175:T177)</f>
        <v>0</v>
      </c>
      <c r="AR174" s="176" t="s">
        <v>237</v>
      </c>
      <c r="AT174" s="177" t="s">
        <v>76</v>
      </c>
      <c r="AU174" s="177" t="s">
        <v>84</v>
      </c>
      <c r="AY174" s="176" t="s">
        <v>197</v>
      </c>
      <c r="BK174" s="178">
        <f>SUM(BK175:BK177)</f>
        <v>0</v>
      </c>
    </row>
    <row r="175" spans="1:65" s="2" customFormat="1" ht="16.5" customHeight="1">
      <c r="A175" s="37"/>
      <c r="B175" s="38"/>
      <c r="C175" s="181" t="s">
        <v>7</v>
      </c>
      <c r="D175" s="181" t="s">
        <v>199</v>
      </c>
      <c r="E175" s="182" t="s">
        <v>2136</v>
      </c>
      <c r="F175" s="183" t="s">
        <v>2137</v>
      </c>
      <c r="G175" s="184" t="s">
        <v>1457</v>
      </c>
      <c r="H175" s="262"/>
      <c r="I175" s="186"/>
      <c r="J175" s="187">
        <f>ROUND(I175*H175,2)</f>
        <v>0</v>
      </c>
      <c r="K175" s="183" t="s">
        <v>203</v>
      </c>
      <c r="L175" s="42"/>
      <c r="M175" s="188" t="s">
        <v>19</v>
      </c>
      <c r="N175" s="189" t="s">
        <v>48</v>
      </c>
      <c r="O175" s="67"/>
      <c r="P175" s="190">
        <f>O175*H175</f>
        <v>0</v>
      </c>
      <c r="Q175" s="190">
        <v>0</v>
      </c>
      <c r="R175" s="190">
        <f>Q175*H175</f>
        <v>0</v>
      </c>
      <c r="S175" s="190">
        <v>0</v>
      </c>
      <c r="T175" s="191">
        <f>S175*H175</f>
        <v>0</v>
      </c>
      <c r="U175" s="37"/>
      <c r="V175" s="37"/>
      <c r="W175" s="37"/>
      <c r="X175" s="37"/>
      <c r="Y175" s="37"/>
      <c r="Z175" s="37"/>
      <c r="AA175" s="37"/>
      <c r="AB175" s="37"/>
      <c r="AC175" s="37"/>
      <c r="AD175" s="37"/>
      <c r="AE175" s="37"/>
      <c r="AR175" s="192" t="s">
        <v>2054</v>
      </c>
      <c r="AT175" s="192" t="s">
        <v>199</v>
      </c>
      <c r="AU175" s="192" t="s">
        <v>86</v>
      </c>
      <c r="AY175" s="20" t="s">
        <v>197</v>
      </c>
      <c r="BE175" s="193">
        <f>IF(N175="základní",J175,0)</f>
        <v>0</v>
      </c>
      <c r="BF175" s="193">
        <f>IF(N175="snížená",J175,0)</f>
        <v>0</v>
      </c>
      <c r="BG175" s="193">
        <f>IF(N175="zákl. přenesená",J175,0)</f>
        <v>0</v>
      </c>
      <c r="BH175" s="193">
        <f>IF(N175="sníž. přenesená",J175,0)</f>
        <v>0</v>
      </c>
      <c r="BI175" s="193">
        <f>IF(N175="nulová",J175,0)</f>
        <v>0</v>
      </c>
      <c r="BJ175" s="20" t="s">
        <v>84</v>
      </c>
      <c r="BK175" s="193">
        <f>ROUND(I175*H175,2)</f>
        <v>0</v>
      </c>
      <c r="BL175" s="20" t="s">
        <v>2054</v>
      </c>
      <c r="BM175" s="192" t="s">
        <v>2138</v>
      </c>
    </row>
    <row r="176" spans="1:65" s="2" customFormat="1" ht="11.25">
      <c r="A176" s="37"/>
      <c r="B176" s="38"/>
      <c r="C176" s="39"/>
      <c r="D176" s="194" t="s">
        <v>206</v>
      </c>
      <c r="E176" s="39"/>
      <c r="F176" s="195" t="s">
        <v>2137</v>
      </c>
      <c r="G176" s="39"/>
      <c r="H176" s="39"/>
      <c r="I176" s="196"/>
      <c r="J176" s="39"/>
      <c r="K176" s="39"/>
      <c r="L176" s="42"/>
      <c r="M176" s="197"/>
      <c r="N176" s="198"/>
      <c r="O176" s="67"/>
      <c r="P176" s="67"/>
      <c r="Q176" s="67"/>
      <c r="R176" s="67"/>
      <c r="S176" s="67"/>
      <c r="T176" s="68"/>
      <c r="U176" s="37"/>
      <c r="V176" s="37"/>
      <c r="W176" s="37"/>
      <c r="X176" s="37"/>
      <c r="Y176" s="37"/>
      <c r="Z176" s="37"/>
      <c r="AA176" s="37"/>
      <c r="AB176" s="37"/>
      <c r="AC176" s="37"/>
      <c r="AD176" s="37"/>
      <c r="AE176" s="37"/>
      <c r="AT176" s="20" t="s">
        <v>206</v>
      </c>
      <c r="AU176" s="20" t="s">
        <v>86</v>
      </c>
    </row>
    <row r="177" spans="1:47" s="2" customFormat="1" ht="11.25">
      <c r="A177" s="37"/>
      <c r="B177" s="38"/>
      <c r="C177" s="39"/>
      <c r="D177" s="199" t="s">
        <v>208</v>
      </c>
      <c r="E177" s="39"/>
      <c r="F177" s="200" t="s">
        <v>2139</v>
      </c>
      <c r="G177" s="39"/>
      <c r="H177" s="39"/>
      <c r="I177" s="196"/>
      <c r="J177" s="39"/>
      <c r="K177" s="39"/>
      <c r="L177" s="42"/>
      <c r="M177" s="247"/>
      <c r="N177" s="248"/>
      <c r="O177" s="249"/>
      <c r="P177" s="249"/>
      <c r="Q177" s="249"/>
      <c r="R177" s="249"/>
      <c r="S177" s="249"/>
      <c r="T177" s="250"/>
      <c r="U177" s="37"/>
      <c r="V177" s="37"/>
      <c r="W177" s="37"/>
      <c r="X177" s="37"/>
      <c r="Y177" s="37"/>
      <c r="Z177" s="37"/>
      <c r="AA177" s="37"/>
      <c r="AB177" s="37"/>
      <c r="AC177" s="37"/>
      <c r="AD177" s="37"/>
      <c r="AE177" s="37"/>
      <c r="AT177" s="20" t="s">
        <v>208</v>
      </c>
      <c r="AU177" s="20" t="s">
        <v>86</v>
      </c>
    </row>
    <row r="178" spans="1:47" s="2" customFormat="1" ht="6.95" customHeight="1">
      <c r="A178" s="37"/>
      <c r="B178" s="50"/>
      <c r="C178" s="51"/>
      <c r="D178" s="51"/>
      <c r="E178" s="51"/>
      <c r="F178" s="51"/>
      <c r="G178" s="51"/>
      <c r="H178" s="51"/>
      <c r="I178" s="51"/>
      <c r="J178" s="51"/>
      <c r="K178" s="51"/>
      <c r="L178" s="42"/>
      <c r="M178" s="37"/>
      <c r="O178" s="37"/>
      <c r="P178" s="37"/>
      <c r="Q178" s="37"/>
      <c r="R178" s="37"/>
      <c r="S178" s="37"/>
      <c r="T178" s="37"/>
      <c r="U178" s="37"/>
      <c r="V178" s="37"/>
      <c r="W178" s="37"/>
      <c r="X178" s="37"/>
      <c r="Y178" s="37"/>
      <c r="Z178" s="37"/>
      <c r="AA178" s="37"/>
      <c r="AB178" s="37"/>
      <c r="AC178" s="37"/>
      <c r="AD178" s="37"/>
      <c r="AE178" s="37"/>
    </row>
  </sheetData>
  <sheetProtection algorithmName="SHA-512" hashValue="2zbypZeexBTVmbSlUK0198rUXhOL2BBG9ZZ0VrUkEX6gs7MeNHnUtDjT7Zx/nEmTESLcvZhY1o6KqhWvDrjSKQ==" saltValue="KPfsa9Z42ZojjH9P865WkTfMEH2ec5o3rBfXg4nD9Ls4R/YgviFLJsnTXT33AqjTN7K/rsAwxAdSo/sgnzPksg==" spinCount="100000" sheet="1" objects="1" scenarios="1" formatColumns="0" formatRows="0" autoFilter="0"/>
  <autoFilter ref="C87:K177" xr:uid="{00000000-0009-0000-0000-000018000000}"/>
  <mergeCells count="9">
    <mergeCell ref="E50:H50"/>
    <mergeCell ref="E78:H78"/>
    <mergeCell ref="E80:H80"/>
    <mergeCell ref="L2:V2"/>
    <mergeCell ref="E7:H7"/>
    <mergeCell ref="E9:H9"/>
    <mergeCell ref="E18:H18"/>
    <mergeCell ref="E27:H27"/>
    <mergeCell ref="E48:H48"/>
  </mergeCells>
  <hyperlinks>
    <hyperlink ref="F114" r:id="rId1" xr:uid="{00000000-0004-0000-1800-000000000000}"/>
    <hyperlink ref="F118" r:id="rId2" xr:uid="{00000000-0004-0000-1800-000001000000}"/>
    <hyperlink ref="F122" r:id="rId3" xr:uid="{00000000-0004-0000-1800-000002000000}"/>
    <hyperlink ref="F126" r:id="rId4" xr:uid="{00000000-0004-0000-1800-000003000000}"/>
    <hyperlink ref="F130" r:id="rId5" xr:uid="{00000000-0004-0000-1800-000004000000}"/>
    <hyperlink ref="F137" r:id="rId6" xr:uid="{00000000-0004-0000-1800-000005000000}"/>
    <hyperlink ref="F141" r:id="rId7" xr:uid="{00000000-0004-0000-1800-000006000000}"/>
    <hyperlink ref="F147" r:id="rId8" xr:uid="{00000000-0004-0000-1800-000007000000}"/>
    <hyperlink ref="F157" r:id="rId9" xr:uid="{00000000-0004-0000-1800-000008000000}"/>
    <hyperlink ref="F161" r:id="rId10" xr:uid="{00000000-0004-0000-1800-000009000000}"/>
    <hyperlink ref="F164" r:id="rId11" xr:uid="{00000000-0004-0000-1800-00000A000000}"/>
    <hyperlink ref="F172" r:id="rId12" xr:uid="{00000000-0004-0000-1800-00000B000000}"/>
    <hyperlink ref="F177" r:id="rId13" xr:uid="{00000000-0004-0000-1800-00000C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14"/>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K219"/>
  <sheetViews>
    <sheetView showGridLines="0" topLeftCell="A43" zoomScale="110" zoomScaleNormal="110" workbookViewId="0"/>
  </sheetViews>
  <sheetFormatPr defaultRowHeight="15"/>
  <cols>
    <col min="1" max="1" width="8.33203125" style="263" customWidth="1"/>
    <col min="2" max="2" width="1.6640625" style="263" customWidth="1"/>
    <col min="3" max="4" width="5" style="263" customWidth="1"/>
    <col min="5" max="5" width="11.6640625" style="263" customWidth="1"/>
    <col min="6" max="6" width="9.1640625" style="263" customWidth="1"/>
    <col min="7" max="7" width="5" style="263" customWidth="1"/>
    <col min="8" max="8" width="77.83203125" style="263" customWidth="1"/>
    <col min="9" max="10" width="20" style="263" customWidth="1"/>
    <col min="11" max="11" width="1.6640625" style="263" customWidth="1"/>
  </cols>
  <sheetData>
    <row r="1" spans="2:11" s="1" customFormat="1" ht="37.5" customHeight="1"/>
    <row r="2" spans="2:11" s="1" customFormat="1" ht="7.5" customHeight="1">
      <c r="B2" s="264"/>
      <c r="C2" s="265"/>
      <c r="D2" s="265"/>
      <c r="E2" s="265"/>
      <c r="F2" s="265"/>
      <c r="G2" s="265"/>
      <c r="H2" s="265"/>
      <c r="I2" s="265"/>
      <c r="J2" s="265"/>
      <c r="K2" s="266"/>
    </row>
    <row r="3" spans="2:11" s="17" customFormat="1" ht="45" customHeight="1">
      <c r="B3" s="267"/>
      <c r="C3" s="409" t="s">
        <v>2140</v>
      </c>
      <c r="D3" s="409"/>
      <c r="E3" s="409"/>
      <c r="F3" s="409"/>
      <c r="G3" s="409"/>
      <c r="H3" s="409"/>
      <c r="I3" s="409"/>
      <c r="J3" s="409"/>
      <c r="K3" s="268"/>
    </row>
    <row r="4" spans="2:11" s="1" customFormat="1" ht="25.5" customHeight="1">
      <c r="B4" s="269"/>
      <c r="C4" s="408" t="s">
        <v>2141</v>
      </c>
      <c r="D4" s="408"/>
      <c r="E4" s="408"/>
      <c r="F4" s="408"/>
      <c r="G4" s="408"/>
      <c r="H4" s="408"/>
      <c r="I4" s="408"/>
      <c r="J4" s="408"/>
      <c r="K4" s="270"/>
    </row>
    <row r="5" spans="2:11" s="1" customFormat="1" ht="5.25" customHeight="1">
      <c r="B5" s="269"/>
      <c r="C5" s="271"/>
      <c r="D5" s="271"/>
      <c r="E5" s="271"/>
      <c r="F5" s="271"/>
      <c r="G5" s="271"/>
      <c r="H5" s="271"/>
      <c r="I5" s="271"/>
      <c r="J5" s="271"/>
      <c r="K5" s="270"/>
    </row>
    <row r="6" spans="2:11" s="1" customFormat="1" ht="15" customHeight="1">
      <c r="B6" s="269"/>
      <c r="C6" s="407" t="s">
        <v>2142</v>
      </c>
      <c r="D6" s="407"/>
      <c r="E6" s="407"/>
      <c r="F6" s="407"/>
      <c r="G6" s="407"/>
      <c r="H6" s="407"/>
      <c r="I6" s="407"/>
      <c r="J6" s="407"/>
      <c r="K6" s="270"/>
    </row>
    <row r="7" spans="2:11" s="1" customFormat="1" ht="15" customHeight="1">
      <c r="B7" s="273"/>
      <c r="C7" s="407" t="s">
        <v>2143</v>
      </c>
      <c r="D7" s="407"/>
      <c r="E7" s="407"/>
      <c r="F7" s="407"/>
      <c r="G7" s="407"/>
      <c r="H7" s="407"/>
      <c r="I7" s="407"/>
      <c r="J7" s="407"/>
      <c r="K7" s="270"/>
    </row>
    <row r="8" spans="2:11" s="1" customFormat="1" ht="12.75" customHeight="1">
      <c r="B8" s="273"/>
      <c r="C8" s="272"/>
      <c r="D8" s="272"/>
      <c r="E8" s="272"/>
      <c r="F8" s="272"/>
      <c r="G8" s="272"/>
      <c r="H8" s="272"/>
      <c r="I8" s="272"/>
      <c r="J8" s="272"/>
      <c r="K8" s="270"/>
    </row>
    <row r="9" spans="2:11" s="1" customFormat="1" ht="15" customHeight="1">
      <c r="B9" s="273"/>
      <c r="C9" s="407" t="s">
        <v>2144</v>
      </c>
      <c r="D9" s="407"/>
      <c r="E9" s="407"/>
      <c r="F9" s="407"/>
      <c r="G9" s="407"/>
      <c r="H9" s="407"/>
      <c r="I9" s="407"/>
      <c r="J9" s="407"/>
      <c r="K9" s="270"/>
    </row>
    <row r="10" spans="2:11" s="1" customFormat="1" ht="15" customHeight="1">
      <c r="B10" s="273"/>
      <c r="C10" s="272"/>
      <c r="D10" s="407" t="s">
        <v>2145</v>
      </c>
      <c r="E10" s="407"/>
      <c r="F10" s="407"/>
      <c r="G10" s="407"/>
      <c r="H10" s="407"/>
      <c r="I10" s="407"/>
      <c r="J10" s="407"/>
      <c r="K10" s="270"/>
    </row>
    <row r="11" spans="2:11" s="1" customFormat="1" ht="15" customHeight="1">
      <c r="B11" s="273"/>
      <c r="C11" s="274"/>
      <c r="D11" s="407" t="s">
        <v>2146</v>
      </c>
      <c r="E11" s="407"/>
      <c r="F11" s="407"/>
      <c r="G11" s="407"/>
      <c r="H11" s="407"/>
      <c r="I11" s="407"/>
      <c r="J11" s="407"/>
      <c r="K11" s="270"/>
    </row>
    <row r="12" spans="2:11" s="1" customFormat="1" ht="15" customHeight="1">
      <c r="B12" s="273"/>
      <c r="C12" s="274"/>
      <c r="D12" s="272"/>
      <c r="E12" s="272"/>
      <c r="F12" s="272"/>
      <c r="G12" s="272"/>
      <c r="H12" s="272"/>
      <c r="I12" s="272"/>
      <c r="J12" s="272"/>
      <c r="K12" s="270"/>
    </row>
    <row r="13" spans="2:11" s="1" customFormat="1" ht="15" customHeight="1">
      <c r="B13" s="273"/>
      <c r="C13" s="274"/>
      <c r="D13" s="275" t="s">
        <v>2147</v>
      </c>
      <c r="E13" s="272"/>
      <c r="F13" s="272"/>
      <c r="G13" s="272"/>
      <c r="H13" s="272"/>
      <c r="I13" s="272"/>
      <c r="J13" s="272"/>
      <c r="K13" s="270"/>
    </row>
    <row r="14" spans="2:11" s="1" customFormat="1" ht="12.75" customHeight="1">
      <c r="B14" s="273"/>
      <c r="C14" s="274"/>
      <c r="D14" s="274"/>
      <c r="E14" s="274"/>
      <c r="F14" s="274"/>
      <c r="G14" s="274"/>
      <c r="H14" s="274"/>
      <c r="I14" s="274"/>
      <c r="J14" s="274"/>
      <c r="K14" s="270"/>
    </row>
    <row r="15" spans="2:11" s="1" customFormat="1" ht="15" customHeight="1">
      <c r="B15" s="273"/>
      <c r="C15" s="274"/>
      <c r="D15" s="407" t="s">
        <v>2148</v>
      </c>
      <c r="E15" s="407"/>
      <c r="F15" s="407"/>
      <c r="G15" s="407"/>
      <c r="H15" s="407"/>
      <c r="I15" s="407"/>
      <c r="J15" s="407"/>
      <c r="K15" s="270"/>
    </row>
    <row r="16" spans="2:11" s="1" customFormat="1" ht="15" customHeight="1">
      <c r="B16" s="273"/>
      <c r="C16" s="274"/>
      <c r="D16" s="407" t="s">
        <v>2149</v>
      </c>
      <c r="E16" s="407"/>
      <c r="F16" s="407"/>
      <c r="G16" s="407"/>
      <c r="H16" s="407"/>
      <c r="I16" s="407"/>
      <c r="J16" s="407"/>
      <c r="K16" s="270"/>
    </row>
    <row r="17" spans="2:11" s="1" customFormat="1" ht="15" customHeight="1">
      <c r="B17" s="273"/>
      <c r="C17" s="274"/>
      <c r="D17" s="407" t="s">
        <v>2150</v>
      </c>
      <c r="E17" s="407"/>
      <c r="F17" s="407"/>
      <c r="G17" s="407"/>
      <c r="H17" s="407"/>
      <c r="I17" s="407"/>
      <c r="J17" s="407"/>
      <c r="K17" s="270"/>
    </row>
    <row r="18" spans="2:11" s="1" customFormat="1" ht="15" customHeight="1">
      <c r="B18" s="273"/>
      <c r="C18" s="274"/>
      <c r="D18" s="274"/>
      <c r="E18" s="276" t="s">
        <v>83</v>
      </c>
      <c r="F18" s="407" t="s">
        <v>2151</v>
      </c>
      <c r="G18" s="407"/>
      <c r="H18" s="407"/>
      <c r="I18" s="407"/>
      <c r="J18" s="407"/>
      <c r="K18" s="270"/>
    </row>
    <row r="19" spans="2:11" s="1" customFormat="1" ht="15" customHeight="1">
      <c r="B19" s="273"/>
      <c r="C19" s="274"/>
      <c r="D19" s="274"/>
      <c r="E19" s="276" t="s">
        <v>2152</v>
      </c>
      <c r="F19" s="407" t="s">
        <v>2153</v>
      </c>
      <c r="G19" s="407"/>
      <c r="H19" s="407"/>
      <c r="I19" s="407"/>
      <c r="J19" s="407"/>
      <c r="K19" s="270"/>
    </row>
    <row r="20" spans="2:11" s="1" customFormat="1" ht="15" customHeight="1">
      <c r="B20" s="273"/>
      <c r="C20" s="274"/>
      <c r="D20" s="274"/>
      <c r="E20" s="276" t="s">
        <v>2154</v>
      </c>
      <c r="F20" s="407" t="s">
        <v>2155</v>
      </c>
      <c r="G20" s="407"/>
      <c r="H20" s="407"/>
      <c r="I20" s="407"/>
      <c r="J20" s="407"/>
      <c r="K20" s="270"/>
    </row>
    <row r="21" spans="2:11" s="1" customFormat="1" ht="15" customHeight="1">
      <c r="B21" s="273"/>
      <c r="C21" s="274"/>
      <c r="D21" s="274"/>
      <c r="E21" s="276" t="s">
        <v>167</v>
      </c>
      <c r="F21" s="407" t="s">
        <v>2156</v>
      </c>
      <c r="G21" s="407"/>
      <c r="H21" s="407"/>
      <c r="I21" s="407"/>
      <c r="J21" s="407"/>
      <c r="K21" s="270"/>
    </row>
    <row r="22" spans="2:11" s="1" customFormat="1" ht="15" customHeight="1">
      <c r="B22" s="273"/>
      <c r="C22" s="274"/>
      <c r="D22" s="274"/>
      <c r="E22" s="276" t="s">
        <v>2024</v>
      </c>
      <c r="F22" s="407" t="s">
        <v>2025</v>
      </c>
      <c r="G22" s="407"/>
      <c r="H22" s="407"/>
      <c r="I22" s="407"/>
      <c r="J22" s="407"/>
      <c r="K22" s="270"/>
    </row>
    <row r="23" spans="2:11" s="1" customFormat="1" ht="15" customHeight="1">
      <c r="B23" s="273"/>
      <c r="C23" s="274"/>
      <c r="D23" s="274"/>
      <c r="E23" s="276" t="s">
        <v>90</v>
      </c>
      <c r="F23" s="407" t="s">
        <v>2157</v>
      </c>
      <c r="G23" s="407"/>
      <c r="H23" s="407"/>
      <c r="I23" s="407"/>
      <c r="J23" s="407"/>
      <c r="K23" s="270"/>
    </row>
    <row r="24" spans="2:11" s="1" customFormat="1" ht="12.75" customHeight="1">
      <c r="B24" s="273"/>
      <c r="C24" s="274"/>
      <c r="D24" s="274"/>
      <c r="E24" s="274"/>
      <c r="F24" s="274"/>
      <c r="G24" s="274"/>
      <c r="H24" s="274"/>
      <c r="I24" s="274"/>
      <c r="J24" s="274"/>
      <c r="K24" s="270"/>
    </row>
    <row r="25" spans="2:11" s="1" customFormat="1" ht="15" customHeight="1">
      <c r="B25" s="273"/>
      <c r="C25" s="407" t="s">
        <v>2158</v>
      </c>
      <c r="D25" s="407"/>
      <c r="E25" s="407"/>
      <c r="F25" s="407"/>
      <c r="G25" s="407"/>
      <c r="H25" s="407"/>
      <c r="I25" s="407"/>
      <c r="J25" s="407"/>
      <c r="K25" s="270"/>
    </row>
    <row r="26" spans="2:11" s="1" customFormat="1" ht="15" customHeight="1">
      <c r="B26" s="273"/>
      <c r="C26" s="407" t="s">
        <v>2159</v>
      </c>
      <c r="D26" s="407"/>
      <c r="E26" s="407"/>
      <c r="F26" s="407"/>
      <c r="G26" s="407"/>
      <c r="H26" s="407"/>
      <c r="I26" s="407"/>
      <c r="J26" s="407"/>
      <c r="K26" s="270"/>
    </row>
    <row r="27" spans="2:11" s="1" customFormat="1" ht="15" customHeight="1">
      <c r="B27" s="273"/>
      <c r="C27" s="272"/>
      <c r="D27" s="407" t="s">
        <v>2160</v>
      </c>
      <c r="E27" s="407"/>
      <c r="F27" s="407"/>
      <c r="G27" s="407"/>
      <c r="H27" s="407"/>
      <c r="I27" s="407"/>
      <c r="J27" s="407"/>
      <c r="K27" s="270"/>
    </row>
    <row r="28" spans="2:11" s="1" customFormat="1" ht="15" customHeight="1">
      <c r="B28" s="273"/>
      <c r="C28" s="274"/>
      <c r="D28" s="407" t="s">
        <v>2161</v>
      </c>
      <c r="E28" s="407"/>
      <c r="F28" s="407"/>
      <c r="G28" s="407"/>
      <c r="H28" s="407"/>
      <c r="I28" s="407"/>
      <c r="J28" s="407"/>
      <c r="K28" s="270"/>
    </row>
    <row r="29" spans="2:11" s="1" customFormat="1" ht="12.75" customHeight="1">
      <c r="B29" s="273"/>
      <c r="C29" s="274"/>
      <c r="D29" s="274"/>
      <c r="E29" s="274"/>
      <c r="F29" s="274"/>
      <c r="G29" s="274"/>
      <c r="H29" s="274"/>
      <c r="I29" s="274"/>
      <c r="J29" s="274"/>
      <c r="K29" s="270"/>
    </row>
    <row r="30" spans="2:11" s="1" customFormat="1" ht="15" customHeight="1">
      <c r="B30" s="273"/>
      <c r="C30" s="274"/>
      <c r="D30" s="407" t="s">
        <v>2162</v>
      </c>
      <c r="E30" s="407"/>
      <c r="F30" s="407"/>
      <c r="G30" s="407"/>
      <c r="H30" s="407"/>
      <c r="I30" s="407"/>
      <c r="J30" s="407"/>
      <c r="K30" s="270"/>
    </row>
    <row r="31" spans="2:11" s="1" customFormat="1" ht="15" customHeight="1">
      <c r="B31" s="273"/>
      <c r="C31" s="274"/>
      <c r="D31" s="407" t="s">
        <v>2163</v>
      </c>
      <c r="E31" s="407"/>
      <c r="F31" s="407"/>
      <c r="G31" s="407"/>
      <c r="H31" s="407"/>
      <c r="I31" s="407"/>
      <c r="J31" s="407"/>
      <c r="K31" s="270"/>
    </row>
    <row r="32" spans="2:11" s="1" customFormat="1" ht="12.75" customHeight="1">
      <c r="B32" s="273"/>
      <c r="C32" s="274"/>
      <c r="D32" s="274"/>
      <c r="E32" s="274"/>
      <c r="F32" s="274"/>
      <c r="G32" s="274"/>
      <c r="H32" s="274"/>
      <c r="I32" s="274"/>
      <c r="J32" s="274"/>
      <c r="K32" s="270"/>
    </row>
    <row r="33" spans="2:11" s="1" customFormat="1" ht="15" customHeight="1">
      <c r="B33" s="273"/>
      <c r="C33" s="274"/>
      <c r="D33" s="407" t="s">
        <v>2164</v>
      </c>
      <c r="E33" s="407"/>
      <c r="F33" s="407"/>
      <c r="G33" s="407"/>
      <c r="H33" s="407"/>
      <c r="I33" s="407"/>
      <c r="J33" s="407"/>
      <c r="K33" s="270"/>
    </row>
    <row r="34" spans="2:11" s="1" customFormat="1" ht="15" customHeight="1">
      <c r="B34" s="273"/>
      <c r="C34" s="274"/>
      <c r="D34" s="407" t="s">
        <v>2165</v>
      </c>
      <c r="E34" s="407"/>
      <c r="F34" s="407"/>
      <c r="G34" s="407"/>
      <c r="H34" s="407"/>
      <c r="I34" s="407"/>
      <c r="J34" s="407"/>
      <c r="K34" s="270"/>
    </row>
    <row r="35" spans="2:11" s="1" customFormat="1" ht="15" customHeight="1">
      <c r="B35" s="273"/>
      <c r="C35" s="274"/>
      <c r="D35" s="407" t="s">
        <v>2166</v>
      </c>
      <c r="E35" s="407"/>
      <c r="F35" s="407"/>
      <c r="G35" s="407"/>
      <c r="H35" s="407"/>
      <c r="I35" s="407"/>
      <c r="J35" s="407"/>
      <c r="K35" s="270"/>
    </row>
    <row r="36" spans="2:11" s="1" customFormat="1" ht="15" customHeight="1">
      <c r="B36" s="273"/>
      <c r="C36" s="274"/>
      <c r="D36" s="272"/>
      <c r="E36" s="275" t="s">
        <v>183</v>
      </c>
      <c r="F36" s="272"/>
      <c r="G36" s="407" t="s">
        <v>2167</v>
      </c>
      <c r="H36" s="407"/>
      <c r="I36" s="407"/>
      <c r="J36" s="407"/>
      <c r="K36" s="270"/>
    </row>
    <row r="37" spans="2:11" s="1" customFormat="1" ht="30.75" customHeight="1">
      <c r="B37" s="273"/>
      <c r="C37" s="274"/>
      <c r="D37" s="272"/>
      <c r="E37" s="275" t="s">
        <v>2168</v>
      </c>
      <c r="F37" s="272"/>
      <c r="G37" s="407" t="s">
        <v>2169</v>
      </c>
      <c r="H37" s="407"/>
      <c r="I37" s="407"/>
      <c r="J37" s="407"/>
      <c r="K37" s="270"/>
    </row>
    <row r="38" spans="2:11" s="1" customFormat="1" ht="15" customHeight="1">
      <c r="B38" s="273"/>
      <c r="C38" s="274"/>
      <c r="D38" s="272"/>
      <c r="E38" s="275" t="s">
        <v>58</v>
      </c>
      <c r="F38" s="272"/>
      <c r="G38" s="407" t="s">
        <v>2170</v>
      </c>
      <c r="H38" s="407"/>
      <c r="I38" s="407"/>
      <c r="J38" s="407"/>
      <c r="K38" s="270"/>
    </row>
    <row r="39" spans="2:11" s="1" customFormat="1" ht="15" customHeight="1">
      <c r="B39" s="273"/>
      <c r="C39" s="274"/>
      <c r="D39" s="272"/>
      <c r="E39" s="275" t="s">
        <v>59</v>
      </c>
      <c r="F39" s="272"/>
      <c r="G39" s="407" t="s">
        <v>2171</v>
      </c>
      <c r="H39" s="407"/>
      <c r="I39" s="407"/>
      <c r="J39" s="407"/>
      <c r="K39" s="270"/>
    </row>
    <row r="40" spans="2:11" s="1" customFormat="1" ht="15" customHeight="1">
      <c r="B40" s="273"/>
      <c r="C40" s="274"/>
      <c r="D40" s="272"/>
      <c r="E40" s="275" t="s">
        <v>184</v>
      </c>
      <c r="F40" s="272"/>
      <c r="G40" s="407" t="s">
        <v>2172</v>
      </c>
      <c r="H40" s="407"/>
      <c r="I40" s="407"/>
      <c r="J40" s="407"/>
      <c r="K40" s="270"/>
    </row>
    <row r="41" spans="2:11" s="1" customFormat="1" ht="15" customHeight="1">
      <c r="B41" s="273"/>
      <c r="C41" s="274"/>
      <c r="D41" s="272"/>
      <c r="E41" s="275" t="s">
        <v>185</v>
      </c>
      <c r="F41" s="272"/>
      <c r="G41" s="407" t="s">
        <v>2173</v>
      </c>
      <c r="H41" s="407"/>
      <c r="I41" s="407"/>
      <c r="J41" s="407"/>
      <c r="K41" s="270"/>
    </row>
    <row r="42" spans="2:11" s="1" customFormat="1" ht="15" customHeight="1">
      <c r="B42" s="273"/>
      <c r="C42" s="274"/>
      <c r="D42" s="272"/>
      <c r="E42" s="275" t="s">
        <v>2174</v>
      </c>
      <c r="F42" s="272"/>
      <c r="G42" s="407" t="s">
        <v>2175</v>
      </c>
      <c r="H42" s="407"/>
      <c r="I42" s="407"/>
      <c r="J42" s="407"/>
      <c r="K42" s="270"/>
    </row>
    <row r="43" spans="2:11" s="1" customFormat="1" ht="15" customHeight="1">
      <c r="B43" s="273"/>
      <c r="C43" s="274"/>
      <c r="D43" s="272"/>
      <c r="E43" s="275"/>
      <c r="F43" s="272"/>
      <c r="G43" s="407" t="s">
        <v>2176</v>
      </c>
      <c r="H43" s="407"/>
      <c r="I43" s="407"/>
      <c r="J43" s="407"/>
      <c r="K43" s="270"/>
    </row>
    <row r="44" spans="2:11" s="1" customFormat="1" ht="15" customHeight="1">
      <c r="B44" s="273"/>
      <c r="C44" s="274"/>
      <c r="D44" s="272"/>
      <c r="E44" s="275" t="s">
        <v>2177</v>
      </c>
      <c r="F44" s="272"/>
      <c r="G44" s="407" t="s">
        <v>2178</v>
      </c>
      <c r="H44" s="407"/>
      <c r="I44" s="407"/>
      <c r="J44" s="407"/>
      <c r="K44" s="270"/>
    </row>
    <row r="45" spans="2:11" s="1" customFormat="1" ht="15" customHeight="1">
      <c r="B45" s="273"/>
      <c r="C45" s="274"/>
      <c r="D45" s="272"/>
      <c r="E45" s="275" t="s">
        <v>187</v>
      </c>
      <c r="F45" s="272"/>
      <c r="G45" s="407" t="s">
        <v>2179</v>
      </c>
      <c r="H45" s="407"/>
      <c r="I45" s="407"/>
      <c r="J45" s="407"/>
      <c r="K45" s="270"/>
    </row>
    <row r="46" spans="2:11" s="1" customFormat="1" ht="12.75" customHeight="1">
      <c r="B46" s="273"/>
      <c r="C46" s="274"/>
      <c r="D46" s="272"/>
      <c r="E46" s="272"/>
      <c r="F46" s="272"/>
      <c r="G46" s="272"/>
      <c r="H46" s="272"/>
      <c r="I46" s="272"/>
      <c r="J46" s="272"/>
      <c r="K46" s="270"/>
    </row>
    <row r="47" spans="2:11" s="1" customFormat="1" ht="15" customHeight="1">
      <c r="B47" s="273"/>
      <c r="C47" s="274"/>
      <c r="D47" s="407" t="s">
        <v>2180</v>
      </c>
      <c r="E47" s="407"/>
      <c r="F47" s="407"/>
      <c r="G47" s="407"/>
      <c r="H47" s="407"/>
      <c r="I47" s="407"/>
      <c r="J47" s="407"/>
      <c r="K47" s="270"/>
    </row>
    <row r="48" spans="2:11" s="1" customFormat="1" ht="15" customHeight="1">
      <c r="B48" s="273"/>
      <c r="C48" s="274"/>
      <c r="D48" s="274"/>
      <c r="E48" s="407" t="s">
        <v>2181</v>
      </c>
      <c r="F48" s="407"/>
      <c r="G48" s="407"/>
      <c r="H48" s="407"/>
      <c r="I48" s="407"/>
      <c r="J48" s="407"/>
      <c r="K48" s="270"/>
    </row>
    <row r="49" spans="2:11" s="1" customFormat="1" ht="15" customHeight="1">
      <c r="B49" s="273"/>
      <c r="C49" s="274"/>
      <c r="D49" s="274"/>
      <c r="E49" s="407" t="s">
        <v>2182</v>
      </c>
      <c r="F49" s="407"/>
      <c r="G49" s="407"/>
      <c r="H49" s="407"/>
      <c r="I49" s="407"/>
      <c r="J49" s="407"/>
      <c r="K49" s="270"/>
    </row>
    <row r="50" spans="2:11" s="1" customFormat="1" ht="15" customHeight="1">
      <c r="B50" s="273"/>
      <c r="C50" s="274"/>
      <c r="D50" s="274"/>
      <c r="E50" s="407" t="s">
        <v>2183</v>
      </c>
      <c r="F50" s="407"/>
      <c r="G50" s="407"/>
      <c r="H50" s="407"/>
      <c r="I50" s="407"/>
      <c r="J50" s="407"/>
      <c r="K50" s="270"/>
    </row>
    <row r="51" spans="2:11" s="1" customFormat="1" ht="15" customHeight="1">
      <c r="B51" s="273"/>
      <c r="C51" s="274"/>
      <c r="D51" s="407" t="s">
        <v>2184</v>
      </c>
      <c r="E51" s="407"/>
      <c r="F51" s="407"/>
      <c r="G51" s="407"/>
      <c r="H51" s="407"/>
      <c r="I51" s="407"/>
      <c r="J51" s="407"/>
      <c r="K51" s="270"/>
    </row>
    <row r="52" spans="2:11" s="1" customFormat="1" ht="25.5" customHeight="1">
      <c r="B52" s="269"/>
      <c r="C52" s="408" t="s">
        <v>2185</v>
      </c>
      <c r="D52" s="408"/>
      <c r="E52" s="408"/>
      <c r="F52" s="408"/>
      <c r="G52" s="408"/>
      <c r="H52" s="408"/>
      <c r="I52" s="408"/>
      <c r="J52" s="408"/>
      <c r="K52" s="270"/>
    </row>
    <row r="53" spans="2:11" s="1" customFormat="1" ht="5.25" customHeight="1">
      <c r="B53" s="269"/>
      <c r="C53" s="271"/>
      <c r="D53" s="271"/>
      <c r="E53" s="271"/>
      <c r="F53" s="271"/>
      <c r="G53" s="271"/>
      <c r="H53" s="271"/>
      <c r="I53" s="271"/>
      <c r="J53" s="271"/>
      <c r="K53" s="270"/>
    </row>
    <row r="54" spans="2:11" s="1" customFormat="1" ht="15" customHeight="1">
      <c r="B54" s="269"/>
      <c r="C54" s="407" t="s">
        <v>2186</v>
      </c>
      <c r="D54" s="407"/>
      <c r="E54" s="407"/>
      <c r="F54" s="407"/>
      <c r="G54" s="407"/>
      <c r="H54" s="407"/>
      <c r="I54" s="407"/>
      <c r="J54" s="407"/>
      <c r="K54" s="270"/>
    </row>
    <row r="55" spans="2:11" s="1" customFormat="1" ht="15" customHeight="1">
      <c r="B55" s="269"/>
      <c r="C55" s="407" t="s">
        <v>2187</v>
      </c>
      <c r="D55" s="407"/>
      <c r="E55" s="407"/>
      <c r="F55" s="407"/>
      <c r="G55" s="407"/>
      <c r="H55" s="407"/>
      <c r="I55" s="407"/>
      <c r="J55" s="407"/>
      <c r="K55" s="270"/>
    </row>
    <row r="56" spans="2:11" s="1" customFormat="1" ht="12.75" customHeight="1">
      <c r="B56" s="269"/>
      <c r="C56" s="272"/>
      <c r="D56" s="272"/>
      <c r="E56" s="272"/>
      <c r="F56" s="272"/>
      <c r="G56" s="272"/>
      <c r="H56" s="272"/>
      <c r="I56" s="272"/>
      <c r="J56" s="272"/>
      <c r="K56" s="270"/>
    </row>
    <row r="57" spans="2:11" s="1" customFormat="1" ht="15" customHeight="1">
      <c r="B57" s="269"/>
      <c r="C57" s="407" t="s">
        <v>2188</v>
      </c>
      <c r="D57" s="407"/>
      <c r="E57" s="407"/>
      <c r="F57" s="407"/>
      <c r="G57" s="407"/>
      <c r="H57" s="407"/>
      <c r="I57" s="407"/>
      <c r="J57" s="407"/>
      <c r="K57" s="270"/>
    </row>
    <row r="58" spans="2:11" s="1" customFormat="1" ht="15" customHeight="1">
      <c r="B58" s="269"/>
      <c r="C58" s="274"/>
      <c r="D58" s="407" t="s">
        <v>2189</v>
      </c>
      <c r="E58" s="407"/>
      <c r="F58" s="407"/>
      <c r="G58" s="407"/>
      <c r="H58" s="407"/>
      <c r="I58" s="407"/>
      <c r="J58" s="407"/>
      <c r="K58" s="270"/>
    </row>
    <row r="59" spans="2:11" s="1" customFormat="1" ht="15" customHeight="1">
      <c r="B59" s="269"/>
      <c r="C59" s="274"/>
      <c r="D59" s="407" t="s">
        <v>2190</v>
      </c>
      <c r="E59" s="407"/>
      <c r="F59" s="407"/>
      <c r="G59" s="407"/>
      <c r="H59" s="407"/>
      <c r="I59" s="407"/>
      <c r="J59" s="407"/>
      <c r="K59" s="270"/>
    </row>
    <row r="60" spans="2:11" s="1" customFormat="1" ht="15" customHeight="1">
      <c r="B60" s="269"/>
      <c r="C60" s="274"/>
      <c r="D60" s="407" t="s">
        <v>2191</v>
      </c>
      <c r="E60" s="407"/>
      <c r="F60" s="407"/>
      <c r="G60" s="407"/>
      <c r="H60" s="407"/>
      <c r="I60" s="407"/>
      <c r="J60" s="407"/>
      <c r="K60" s="270"/>
    </row>
    <row r="61" spans="2:11" s="1" customFormat="1" ht="15" customHeight="1">
      <c r="B61" s="269"/>
      <c r="C61" s="274"/>
      <c r="D61" s="407" t="s">
        <v>2192</v>
      </c>
      <c r="E61" s="407"/>
      <c r="F61" s="407"/>
      <c r="G61" s="407"/>
      <c r="H61" s="407"/>
      <c r="I61" s="407"/>
      <c r="J61" s="407"/>
      <c r="K61" s="270"/>
    </row>
    <row r="62" spans="2:11" s="1" customFormat="1" ht="15" customHeight="1">
      <c r="B62" s="269"/>
      <c r="C62" s="274"/>
      <c r="D62" s="410" t="s">
        <v>2193</v>
      </c>
      <c r="E62" s="410"/>
      <c r="F62" s="410"/>
      <c r="G62" s="410"/>
      <c r="H62" s="410"/>
      <c r="I62" s="410"/>
      <c r="J62" s="410"/>
      <c r="K62" s="270"/>
    </row>
    <row r="63" spans="2:11" s="1" customFormat="1" ht="15" customHeight="1">
      <c r="B63" s="269"/>
      <c r="C63" s="274"/>
      <c r="D63" s="407" t="s">
        <v>2194</v>
      </c>
      <c r="E63" s="407"/>
      <c r="F63" s="407"/>
      <c r="G63" s="407"/>
      <c r="H63" s="407"/>
      <c r="I63" s="407"/>
      <c r="J63" s="407"/>
      <c r="K63" s="270"/>
    </row>
    <row r="64" spans="2:11" s="1" customFormat="1" ht="12.75" customHeight="1">
      <c r="B64" s="269"/>
      <c r="C64" s="274"/>
      <c r="D64" s="274"/>
      <c r="E64" s="277"/>
      <c r="F64" s="274"/>
      <c r="G64" s="274"/>
      <c r="H64" s="274"/>
      <c r="I64" s="274"/>
      <c r="J64" s="274"/>
      <c r="K64" s="270"/>
    </row>
    <row r="65" spans="2:11" s="1" customFormat="1" ht="15" customHeight="1">
      <c r="B65" s="269"/>
      <c r="C65" s="274"/>
      <c r="D65" s="407" t="s">
        <v>2195</v>
      </c>
      <c r="E65" s="407"/>
      <c r="F65" s="407"/>
      <c r="G65" s="407"/>
      <c r="H65" s="407"/>
      <c r="I65" s="407"/>
      <c r="J65" s="407"/>
      <c r="K65" s="270"/>
    </row>
    <row r="66" spans="2:11" s="1" customFormat="1" ht="15" customHeight="1">
      <c r="B66" s="269"/>
      <c r="C66" s="274"/>
      <c r="D66" s="410" t="s">
        <v>2196</v>
      </c>
      <c r="E66" s="410"/>
      <c r="F66" s="410"/>
      <c r="G66" s="410"/>
      <c r="H66" s="410"/>
      <c r="I66" s="410"/>
      <c r="J66" s="410"/>
      <c r="K66" s="270"/>
    </row>
    <row r="67" spans="2:11" s="1" customFormat="1" ht="15" customHeight="1">
      <c r="B67" s="269"/>
      <c r="C67" s="274"/>
      <c r="D67" s="407" t="s">
        <v>2197</v>
      </c>
      <c r="E67" s="407"/>
      <c r="F67" s="407"/>
      <c r="G67" s="407"/>
      <c r="H67" s="407"/>
      <c r="I67" s="407"/>
      <c r="J67" s="407"/>
      <c r="K67" s="270"/>
    </row>
    <row r="68" spans="2:11" s="1" customFormat="1" ht="15" customHeight="1">
      <c r="B68" s="269"/>
      <c r="C68" s="274"/>
      <c r="D68" s="407" t="s">
        <v>2198</v>
      </c>
      <c r="E68" s="407"/>
      <c r="F68" s="407"/>
      <c r="G68" s="407"/>
      <c r="H68" s="407"/>
      <c r="I68" s="407"/>
      <c r="J68" s="407"/>
      <c r="K68" s="270"/>
    </row>
    <row r="69" spans="2:11" s="1" customFormat="1" ht="15" customHeight="1">
      <c r="B69" s="269"/>
      <c r="C69" s="274"/>
      <c r="D69" s="407" t="s">
        <v>2199</v>
      </c>
      <c r="E69" s="407"/>
      <c r="F69" s="407"/>
      <c r="G69" s="407"/>
      <c r="H69" s="407"/>
      <c r="I69" s="407"/>
      <c r="J69" s="407"/>
      <c r="K69" s="270"/>
    </row>
    <row r="70" spans="2:11" s="1" customFormat="1" ht="15" customHeight="1">
      <c r="B70" s="269"/>
      <c r="C70" s="274"/>
      <c r="D70" s="407" t="s">
        <v>2200</v>
      </c>
      <c r="E70" s="407"/>
      <c r="F70" s="407"/>
      <c r="G70" s="407"/>
      <c r="H70" s="407"/>
      <c r="I70" s="407"/>
      <c r="J70" s="407"/>
      <c r="K70" s="270"/>
    </row>
    <row r="71" spans="2:11" s="1" customFormat="1" ht="12.75" customHeight="1">
      <c r="B71" s="278"/>
      <c r="C71" s="279"/>
      <c r="D71" s="279"/>
      <c r="E71" s="279"/>
      <c r="F71" s="279"/>
      <c r="G71" s="279"/>
      <c r="H71" s="279"/>
      <c r="I71" s="279"/>
      <c r="J71" s="279"/>
      <c r="K71" s="280"/>
    </row>
    <row r="72" spans="2:11" s="1" customFormat="1" ht="18.75" customHeight="1">
      <c r="B72" s="281"/>
      <c r="C72" s="281"/>
      <c r="D72" s="281"/>
      <c r="E72" s="281"/>
      <c r="F72" s="281"/>
      <c r="G72" s="281"/>
      <c r="H72" s="281"/>
      <c r="I72" s="281"/>
      <c r="J72" s="281"/>
      <c r="K72" s="282"/>
    </row>
    <row r="73" spans="2:11" s="1" customFormat="1" ht="18.75" customHeight="1">
      <c r="B73" s="282"/>
      <c r="C73" s="282"/>
      <c r="D73" s="282"/>
      <c r="E73" s="282"/>
      <c r="F73" s="282"/>
      <c r="G73" s="282"/>
      <c r="H73" s="282"/>
      <c r="I73" s="282"/>
      <c r="J73" s="282"/>
      <c r="K73" s="282"/>
    </row>
    <row r="74" spans="2:11" s="1" customFormat="1" ht="7.5" customHeight="1">
      <c r="B74" s="283"/>
      <c r="C74" s="284"/>
      <c r="D74" s="284"/>
      <c r="E74" s="284"/>
      <c r="F74" s="284"/>
      <c r="G74" s="284"/>
      <c r="H74" s="284"/>
      <c r="I74" s="284"/>
      <c r="J74" s="284"/>
      <c r="K74" s="285"/>
    </row>
    <row r="75" spans="2:11" s="1" customFormat="1" ht="45" customHeight="1">
      <c r="B75" s="286"/>
      <c r="C75" s="411" t="s">
        <v>2201</v>
      </c>
      <c r="D75" s="411"/>
      <c r="E75" s="411"/>
      <c r="F75" s="411"/>
      <c r="G75" s="411"/>
      <c r="H75" s="411"/>
      <c r="I75" s="411"/>
      <c r="J75" s="411"/>
      <c r="K75" s="287"/>
    </row>
    <row r="76" spans="2:11" s="1" customFormat="1" ht="17.25" customHeight="1">
      <c r="B76" s="286"/>
      <c r="C76" s="288" t="s">
        <v>2202</v>
      </c>
      <c r="D76" s="288"/>
      <c r="E76" s="288"/>
      <c r="F76" s="288" t="s">
        <v>2203</v>
      </c>
      <c r="G76" s="289"/>
      <c r="H76" s="288" t="s">
        <v>59</v>
      </c>
      <c r="I76" s="288" t="s">
        <v>62</v>
      </c>
      <c r="J76" s="288" t="s">
        <v>2204</v>
      </c>
      <c r="K76" s="287"/>
    </row>
    <row r="77" spans="2:11" s="1" customFormat="1" ht="17.25" customHeight="1">
      <c r="B77" s="286"/>
      <c r="C77" s="290" t="s">
        <v>2205</v>
      </c>
      <c r="D77" s="290"/>
      <c r="E77" s="290"/>
      <c r="F77" s="291" t="s">
        <v>2206</v>
      </c>
      <c r="G77" s="292"/>
      <c r="H77" s="290"/>
      <c r="I77" s="290"/>
      <c r="J77" s="290" t="s">
        <v>2207</v>
      </c>
      <c r="K77" s="287"/>
    </row>
    <row r="78" spans="2:11" s="1" customFormat="1" ht="5.25" customHeight="1">
      <c r="B78" s="286"/>
      <c r="C78" s="293"/>
      <c r="D78" s="293"/>
      <c r="E78" s="293"/>
      <c r="F78" s="293"/>
      <c r="G78" s="294"/>
      <c r="H78" s="293"/>
      <c r="I78" s="293"/>
      <c r="J78" s="293"/>
      <c r="K78" s="287"/>
    </row>
    <row r="79" spans="2:11" s="1" customFormat="1" ht="15" customHeight="1">
      <c r="B79" s="286"/>
      <c r="C79" s="275" t="s">
        <v>58</v>
      </c>
      <c r="D79" s="295"/>
      <c r="E79" s="295"/>
      <c r="F79" s="296" t="s">
        <v>2208</v>
      </c>
      <c r="G79" s="297"/>
      <c r="H79" s="275" t="s">
        <v>2209</v>
      </c>
      <c r="I79" s="275" t="s">
        <v>2210</v>
      </c>
      <c r="J79" s="275">
        <v>20</v>
      </c>
      <c r="K79" s="287"/>
    </row>
    <row r="80" spans="2:11" s="1" customFormat="1" ht="15" customHeight="1">
      <c r="B80" s="286"/>
      <c r="C80" s="275" t="s">
        <v>2211</v>
      </c>
      <c r="D80" s="275"/>
      <c r="E80" s="275"/>
      <c r="F80" s="296" t="s">
        <v>2208</v>
      </c>
      <c r="G80" s="297"/>
      <c r="H80" s="275" t="s">
        <v>2212</v>
      </c>
      <c r="I80" s="275" t="s">
        <v>2210</v>
      </c>
      <c r="J80" s="275">
        <v>120</v>
      </c>
      <c r="K80" s="287"/>
    </row>
    <row r="81" spans="2:11" s="1" customFormat="1" ht="15" customHeight="1">
      <c r="B81" s="298"/>
      <c r="C81" s="275" t="s">
        <v>2213</v>
      </c>
      <c r="D81" s="275"/>
      <c r="E81" s="275"/>
      <c r="F81" s="296" t="s">
        <v>2214</v>
      </c>
      <c r="G81" s="297"/>
      <c r="H81" s="275" t="s">
        <v>2215</v>
      </c>
      <c r="I81" s="275" t="s">
        <v>2210</v>
      </c>
      <c r="J81" s="275">
        <v>50</v>
      </c>
      <c r="K81" s="287"/>
    </row>
    <row r="82" spans="2:11" s="1" customFormat="1" ht="15" customHeight="1">
      <c r="B82" s="298"/>
      <c r="C82" s="275" t="s">
        <v>2216</v>
      </c>
      <c r="D82" s="275"/>
      <c r="E82" s="275"/>
      <c r="F82" s="296" t="s">
        <v>2208</v>
      </c>
      <c r="G82" s="297"/>
      <c r="H82" s="275" t="s">
        <v>2217</v>
      </c>
      <c r="I82" s="275" t="s">
        <v>2218</v>
      </c>
      <c r="J82" s="275"/>
      <c r="K82" s="287"/>
    </row>
    <row r="83" spans="2:11" s="1" customFormat="1" ht="15" customHeight="1">
      <c r="B83" s="298"/>
      <c r="C83" s="299" t="s">
        <v>2219</v>
      </c>
      <c r="D83" s="299"/>
      <c r="E83" s="299"/>
      <c r="F83" s="300" t="s">
        <v>2214</v>
      </c>
      <c r="G83" s="299"/>
      <c r="H83" s="299" t="s">
        <v>2220</v>
      </c>
      <c r="I83" s="299" t="s">
        <v>2210</v>
      </c>
      <c r="J83" s="299">
        <v>15</v>
      </c>
      <c r="K83" s="287"/>
    </row>
    <row r="84" spans="2:11" s="1" customFormat="1" ht="15" customHeight="1">
      <c r="B84" s="298"/>
      <c r="C84" s="299" t="s">
        <v>2221</v>
      </c>
      <c r="D84" s="299"/>
      <c r="E84" s="299"/>
      <c r="F84" s="300" t="s">
        <v>2214</v>
      </c>
      <c r="G84" s="299"/>
      <c r="H84" s="299" t="s">
        <v>2222</v>
      </c>
      <c r="I84" s="299" t="s">
        <v>2210</v>
      </c>
      <c r="J84" s="299">
        <v>15</v>
      </c>
      <c r="K84" s="287"/>
    </row>
    <row r="85" spans="2:11" s="1" customFormat="1" ht="15" customHeight="1">
      <c r="B85" s="298"/>
      <c r="C85" s="299" t="s">
        <v>2223</v>
      </c>
      <c r="D85" s="299"/>
      <c r="E85" s="299"/>
      <c r="F85" s="300" t="s">
        <v>2214</v>
      </c>
      <c r="G85" s="299"/>
      <c r="H85" s="299" t="s">
        <v>2224</v>
      </c>
      <c r="I85" s="299" t="s">
        <v>2210</v>
      </c>
      <c r="J85" s="299">
        <v>20</v>
      </c>
      <c r="K85" s="287"/>
    </row>
    <row r="86" spans="2:11" s="1" customFormat="1" ht="15" customHeight="1">
      <c r="B86" s="298"/>
      <c r="C86" s="299" t="s">
        <v>2225</v>
      </c>
      <c r="D86" s="299"/>
      <c r="E86" s="299"/>
      <c r="F86" s="300" t="s">
        <v>2214</v>
      </c>
      <c r="G86" s="299"/>
      <c r="H86" s="299" t="s">
        <v>2226</v>
      </c>
      <c r="I86" s="299" t="s">
        <v>2210</v>
      </c>
      <c r="J86" s="299">
        <v>20</v>
      </c>
      <c r="K86" s="287"/>
    </row>
    <row r="87" spans="2:11" s="1" customFormat="1" ht="15" customHeight="1">
      <c r="B87" s="298"/>
      <c r="C87" s="275" t="s">
        <v>2227</v>
      </c>
      <c r="D87" s="275"/>
      <c r="E87" s="275"/>
      <c r="F87" s="296" t="s">
        <v>2214</v>
      </c>
      <c r="G87" s="297"/>
      <c r="H87" s="275" t="s">
        <v>2228</v>
      </c>
      <c r="I87" s="275" t="s">
        <v>2210</v>
      </c>
      <c r="J87" s="275">
        <v>50</v>
      </c>
      <c r="K87" s="287"/>
    </row>
    <row r="88" spans="2:11" s="1" customFormat="1" ht="15" customHeight="1">
      <c r="B88" s="298"/>
      <c r="C88" s="275" t="s">
        <v>2229</v>
      </c>
      <c r="D88" s="275"/>
      <c r="E88" s="275"/>
      <c r="F88" s="296" t="s">
        <v>2214</v>
      </c>
      <c r="G88" s="297"/>
      <c r="H88" s="275" t="s">
        <v>2230</v>
      </c>
      <c r="I88" s="275" t="s">
        <v>2210</v>
      </c>
      <c r="J88" s="275">
        <v>20</v>
      </c>
      <c r="K88" s="287"/>
    </row>
    <row r="89" spans="2:11" s="1" customFormat="1" ht="15" customHeight="1">
      <c r="B89" s="298"/>
      <c r="C89" s="275" t="s">
        <v>2231</v>
      </c>
      <c r="D89" s="275"/>
      <c r="E89" s="275"/>
      <c r="F89" s="296" t="s">
        <v>2214</v>
      </c>
      <c r="G89" s="297"/>
      <c r="H89" s="275" t="s">
        <v>2232</v>
      </c>
      <c r="I89" s="275" t="s">
        <v>2210</v>
      </c>
      <c r="J89" s="275">
        <v>20</v>
      </c>
      <c r="K89" s="287"/>
    </row>
    <row r="90" spans="2:11" s="1" customFormat="1" ht="15" customHeight="1">
      <c r="B90" s="298"/>
      <c r="C90" s="275" t="s">
        <v>2233</v>
      </c>
      <c r="D90" s="275"/>
      <c r="E90" s="275"/>
      <c r="F90" s="296" t="s">
        <v>2214</v>
      </c>
      <c r="G90" s="297"/>
      <c r="H90" s="275" t="s">
        <v>2234</v>
      </c>
      <c r="I90" s="275" t="s">
        <v>2210</v>
      </c>
      <c r="J90" s="275">
        <v>50</v>
      </c>
      <c r="K90" s="287"/>
    </row>
    <row r="91" spans="2:11" s="1" customFormat="1" ht="15" customHeight="1">
      <c r="B91" s="298"/>
      <c r="C91" s="275" t="s">
        <v>2235</v>
      </c>
      <c r="D91" s="275"/>
      <c r="E91" s="275"/>
      <c r="F91" s="296" t="s">
        <v>2214</v>
      </c>
      <c r="G91" s="297"/>
      <c r="H91" s="275" t="s">
        <v>2235</v>
      </c>
      <c r="I91" s="275" t="s">
        <v>2210</v>
      </c>
      <c r="J91" s="275">
        <v>50</v>
      </c>
      <c r="K91" s="287"/>
    </row>
    <row r="92" spans="2:11" s="1" customFormat="1" ht="15" customHeight="1">
      <c r="B92" s="298"/>
      <c r="C92" s="275" t="s">
        <v>2236</v>
      </c>
      <c r="D92" s="275"/>
      <c r="E92" s="275"/>
      <c r="F92" s="296" t="s">
        <v>2214</v>
      </c>
      <c r="G92" s="297"/>
      <c r="H92" s="275" t="s">
        <v>2237</v>
      </c>
      <c r="I92" s="275" t="s">
        <v>2210</v>
      </c>
      <c r="J92" s="275">
        <v>255</v>
      </c>
      <c r="K92" s="287"/>
    </row>
    <row r="93" spans="2:11" s="1" customFormat="1" ht="15" customHeight="1">
      <c r="B93" s="298"/>
      <c r="C93" s="275" t="s">
        <v>2238</v>
      </c>
      <c r="D93" s="275"/>
      <c r="E93" s="275"/>
      <c r="F93" s="296" t="s">
        <v>2208</v>
      </c>
      <c r="G93" s="297"/>
      <c r="H93" s="275" t="s">
        <v>2239</v>
      </c>
      <c r="I93" s="275" t="s">
        <v>2240</v>
      </c>
      <c r="J93" s="275"/>
      <c r="K93" s="287"/>
    </row>
    <row r="94" spans="2:11" s="1" customFormat="1" ht="15" customHeight="1">
      <c r="B94" s="298"/>
      <c r="C94" s="275" t="s">
        <v>2241</v>
      </c>
      <c r="D94" s="275"/>
      <c r="E94" s="275"/>
      <c r="F94" s="296" t="s">
        <v>2208</v>
      </c>
      <c r="G94" s="297"/>
      <c r="H94" s="275" t="s">
        <v>2242</v>
      </c>
      <c r="I94" s="275" t="s">
        <v>2243</v>
      </c>
      <c r="J94" s="275"/>
      <c r="K94" s="287"/>
    </row>
    <row r="95" spans="2:11" s="1" customFormat="1" ht="15" customHeight="1">
      <c r="B95" s="298"/>
      <c r="C95" s="275" t="s">
        <v>2244</v>
      </c>
      <c r="D95" s="275"/>
      <c r="E95" s="275"/>
      <c r="F95" s="296" t="s">
        <v>2208</v>
      </c>
      <c r="G95" s="297"/>
      <c r="H95" s="275" t="s">
        <v>2244</v>
      </c>
      <c r="I95" s="275" t="s">
        <v>2243</v>
      </c>
      <c r="J95" s="275"/>
      <c r="K95" s="287"/>
    </row>
    <row r="96" spans="2:11" s="1" customFormat="1" ht="15" customHeight="1">
      <c r="B96" s="298"/>
      <c r="C96" s="275" t="s">
        <v>43</v>
      </c>
      <c r="D96" s="275"/>
      <c r="E96" s="275"/>
      <c r="F96" s="296" t="s">
        <v>2208</v>
      </c>
      <c r="G96" s="297"/>
      <c r="H96" s="275" t="s">
        <v>2245</v>
      </c>
      <c r="I96" s="275" t="s">
        <v>2243</v>
      </c>
      <c r="J96" s="275"/>
      <c r="K96" s="287"/>
    </row>
    <row r="97" spans="2:11" s="1" customFormat="1" ht="15" customHeight="1">
      <c r="B97" s="298"/>
      <c r="C97" s="275" t="s">
        <v>53</v>
      </c>
      <c r="D97" s="275"/>
      <c r="E97" s="275"/>
      <c r="F97" s="296" t="s">
        <v>2208</v>
      </c>
      <c r="G97" s="297"/>
      <c r="H97" s="275" t="s">
        <v>2246</v>
      </c>
      <c r="I97" s="275" t="s">
        <v>2243</v>
      </c>
      <c r="J97" s="275"/>
      <c r="K97" s="287"/>
    </row>
    <row r="98" spans="2:11" s="1" customFormat="1" ht="15" customHeight="1">
      <c r="B98" s="301"/>
      <c r="C98" s="302"/>
      <c r="D98" s="302"/>
      <c r="E98" s="302"/>
      <c r="F98" s="302"/>
      <c r="G98" s="302"/>
      <c r="H98" s="302"/>
      <c r="I98" s="302"/>
      <c r="J98" s="302"/>
      <c r="K98" s="303"/>
    </row>
    <row r="99" spans="2:11" s="1" customFormat="1" ht="18.75" customHeight="1">
      <c r="B99" s="304"/>
      <c r="C99" s="305"/>
      <c r="D99" s="305"/>
      <c r="E99" s="305"/>
      <c r="F99" s="305"/>
      <c r="G99" s="305"/>
      <c r="H99" s="305"/>
      <c r="I99" s="305"/>
      <c r="J99" s="305"/>
      <c r="K99" s="304"/>
    </row>
    <row r="100" spans="2:11" s="1" customFormat="1" ht="18.75" customHeight="1">
      <c r="B100" s="282"/>
      <c r="C100" s="282"/>
      <c r="D100" s="282"/>
      <c r="E100" s="282"/>
      <c r="F100" s="282"/>
      <c r="G100" s="282"/>
      <c r="H100" s="282"/>
      <c r="I100" s="282"/>
      <c r="J100" s="282"/>
      <c r="K100" s="282"/>
    </row>
    <row r="101" spans="2:11" s="1" customFormat="1" ht="7.5" customHeight="1">
      <c r="B101" s="283"/>
      <c r="C101" s="284"/>
      <c r="D101" s="284"/>
      <c r="E101" s="284"/>
      <c r="F101" s="284"/>
      <c r="G101" s="284"/>
      <c r="H101" s="284"/>
      <c r="I101" s="284"/>
      <c r="J101" s="284"/>
      <c r="K101" s="285"/>
    </row>
    <row r="102" spans="2:11" s="1" customFormat="1" ht="45" customHeight="1">
      <c r="B102" s="286"/>
      <c r="C102" s="411" t="s">
        <v>2247</v>
      </c>
      <c r="D102" s="411"/>
      <c r="E102" s="411"/>
      <c r="F102" s="411"/>
      <c r="G102" s="411"/>
      <c r="H102" s="411"/>
      <c r="I102" s="411"/>
      <c r="J102" s="411"/>
      <c r="K102" s="287"/>
    </row>
    <row r="103" spans="2:11" s="1" customFormat="1" ht="17.25" customHeight="1">
      <c r="B103" s="286"/>
      <c r="C103" s="288" t="s">
        <v>2202</v>
      </c>
      <c r="D103" s="288"/>
      <c r="E103" s="288"/>
      <c r="F103" s="288" t="s">
        <v>2203</v>
      </c>
      <c r="G103" s="289"/>
      <c r="H103" s="288" t="s">
        <v>59</v>
      </c>
      <c r="I103" s="288" t="s">
        <v>62</v>
      </c>
      <c r="J103" s="288" t="s">
        <v>2204</v>
      </c>
      <c r="K103" s="287"/>
    </row>
    <row r="104" spans="2:11" s="1" customFormat="1" ht="17.25" customHeight="1">
      <c r="B104" s="286"/>
      <c r="C104" s="290" t="s">
        <v>2205</v>
      </c>
      <c r="D104" s="290"/>
      <c r="E104" s="290"/>
      <c r="F104" s="291" t="s">
        <v>2206</v>
      </c>
      <c r="G104" s="292"/>
      <c r="H104" s="290"/>
      <c r="I104" s="290"/>
      <c r="J104" s="290" t="s">
        <v>2207</v>
      </c>
      <c r="K104" s="287"/>
    </row>
    <row r="105" spans="2:11" s="1" customFormat="1" ht="5.25" customHeight="1">
      <c r="B105" s="286"/>
      <c r="C105" s="288"/>
      <c r="D105" s="288"/>
      <c r="E105" s="288"/>
      <c r="F105" s="288"/>
      <c r="G105" s="306"/>
      <c r="H105" s="288"/>
      <c r="I105" s="288"/>
      <c r="J105" s="288"/>
      <c r="K105" s="287"/>
    </row>
    <row r="106" spans="2:11" s="1" customFormat="1" ht="15" customHeight="1">
      <c r="B106" s="286"/>
      <c r="C106" s="275" t="s">
        <v>58</v>
      </c>
      <c r="D106" s="295"/>
      <c r="E106" s="295"/>
      <c r="F106" s="296" t="s">
        <v>2208</v>
      </c>
      <c r="G106" s="275"/>
      <c r="H106" s="275" t="s">
        <v>2248</v>
      </c>
      <c r="I106" s="275" t="s">
        <v>2210</v>
      </c>
      <c r="J106" s="275">
        <v>20</v>
      </c>
      <c r="K106" s="287"/>
    </row>
    <row r="107" spans="2:11" s="1" customFormat="1" ht="15" customHeight="1">
      <c r="B107" s="286"/>
      <c r="C107" s="275" t="s">
        <v>2211</v>
      </c>
      <c r="D107" s="275"/>
      <c r="E107" s="275"/>
      <c r="F107" s="296" t="s">
        <v>2208</v>
      </c>
      <c r="G107" s="275"/>
      <c r="H107" s="275" t="s">
        <v>2248</v>
      </c>
      <c r="I107" s="275" t="s">
        <v>2210</v>
      </c>
      <c r="J107" s="275">
        <v>120</v>
      </c>
      <c r="K107" s="287"/>
    </row>
    <row r="108" spans="2:11" s="1" customFormat="1" ht="15" customHeight="1">
      <c r="B108" s="298"/>
      <c r="C108" s="275" t="s">
        <v>2213</v>
      </c>
      <c r="D108" s="275"/>
      <c r="E108" s="275"/>
      <c r="F108" s="296" t="s">
        <v>2214</v>
      </c>
      <c r="G108" s="275"/>
      <c r="H108" s="275" t="s">
        <v>2248</v>
      </c>
      <c r="I108" s="275" t="s">
        <v>2210</v>
      </c>
      <c r="J108" s="275">
        <v>50</v>
      </c>
      <c r="K108" s="287"/>
    </row>
    <row r="109" spans="2:11" s="1" customFormat="1" ht="15" customHeight="1">
      <c r="B109" s="298"/>
      <c r="C109" s="275" t="s">
        <v>2216</v>
      </c>
      <c r="D109" s="275"/>
      <c r="E109" s="275"/>
      <c r="F109" s="296" t="s">
        <v>2208</v>
      </c>
      <c r="G109" s="275"/>
      <c r="H109" s="275" t="s">
        <v>2248</v>
      </c>
      <c r="I109" s="275" t="s">
        <v>2218</v>
      </c>
      <c r="J109" s="275"/>
      <c r="K109" s="287"/>
    </row>
    <row r="110" spans="2:11" s="1" customFormat="1" ht="15" customHeight="1">
      <c r="B110" s="298"/>
      <c r="C110" s="275" t="s">
        <v>2227</v>
      </c>
      <c r="D110" s="275"/>
      <c r="E110" s="275"/>
      <c r="F110" s="296" t="s">
        <v>2214</v>
      </c>
      <c r="G110" s="275"/>
      <c r="H110" s="275" t="s">
        <v>2248</v>
      </c>
      <c r="I110" s="275" t="s">
        <v>2210</v>
      </c>
      <c r="J110" s="275">
        <v>50</v>
      </c>
      <c r="K110" s="287"/>
    </row>
    <row r="111" spans="2:11" s="1" customFormat="1" ht="15" customHeight="1">
      <c r="B111" s="298"/>
      <c r="C111" s="275" t="s">
        <v>2235</v>
      </c>
      <c r="D111" s="275"/>
      <c r="E111" s="275"/>
      <c r="F111" s="296" t="s">
        <v>2214</v>
      </c>
      <c r="G111" s="275"/>
      <c r="H111" s="275" t="s">
        <v>2248</v>
      </c>
      <c r="I111" s="275" t="s">
        <v>2210</v>
      </c>
      <c r="J111" s="275">
        <v>50</v>
      </c>
      <c r="K111" s="287"/>
    </row>
    <row r="112" spans="2:11" s="1" customFormat="1" ht="15" customHeight="1">
      <c r="B112" s="298"/>
      <c r="C112" s="275" t="s">
        <v>2233</v>
      </c>
      <c r="D112" s="275"/>
      <c r="E112" s="275"/>
      <c r="F112" s="296" t="s">
        <v>2214</v>
      </c>
      <c r="G112" s="275"/>
      <c r="H112" s="275" t="s">
        <v>2248</v>
      </c>
      <c r="I112" s="275" t="s">
        <v>2210</v>
      </c>
      <c r="J112" s="275">
        <v>50</v>
      </c>
      <c r="K112" s="287"/>
    </row>
    <row r="113" spans="2:11" s="1" customFormat="1" ht="15" customHeight="1">
      <c r="B113" s="298"/>
      <c r="C113" s="275" t="s">
        <v>58</v>
      </c>
      <c r="D113" s="275"/>
      <c r="E113" s="275"/>
      <c r="F113" s="296" t="s">
        <v>2208</v>
      </c>
      <c r="G113" s="275"/>
      <c r="H113" s="275" t="s">
        <v>2249</v>
      </c>
      <c r="I113" s="275" t="s">
        <v>2210</v>
      </c>
      <c r="J113" s="275">
        <v>20</v>
      </c>
      <c r="K113" s="287"/>
    </row>
    <row r="114" spans="2:11" s="1" customFormat="1" ht="15" customHeight="1">
      <c r="B114" s="298"/>
      <c r="C114" s="275" t="s">
        <v>2250</v>
      </c>
      <c r="D114" s="275"/>
      <c r="E114" s="275"/>
      <c r="F114" s="296" t="s">
        <v>2208</v>
      </c>
      <c r="G114" s="275"/>
      <c r="H114" s="275" t="s">
        <v>2251</v>
      </c>
      <c r="I114" s="275" t="s">
        <v>2210</v>
      </c>
      <c r="J114" s="275">
        <v>120</v>
      </c>
      <c r="K114" s="287"/>
    </row>
    <row r="115" spans="2:11" s="1" customFormat="1" ht="15" customHeight="1">
      <c r="B115" s="298"/>
      <c r="C115" s="275" t="s">
        <v>43</v>
      </c>
      <c r="D115" s="275"/>
      <c r="E115" s="275"/>
      <c r="F115" s="296" t="s">
        <v>2208</v>
      </c>
      <c r="G115" s="275"/>
      <c r="H115" s="275" t="s">
        <v>2252</v>
      </c>
      <c r="I115" s="275" t="s">
        <v>2243</v>
      </c>
      <c r="J115" s="275"/>
      <c r="K115" s="287"/>
    </row>
    <row r="116" spans="2:11" s="1" customFormat="1" ht="15" customHeight="1">
      <c r="B116" s="298"/>
      <c r="C116" s="275" t="s">
        <v>53</v>
      </c>
      <c r="D116" s="275"/>
      <c r="E116" s="275"/>
      <c r="F116" s="296" t="s">
        <v>2208</v>
      </c>
      <c r="G116" s="275"/>
      <c r="H116" s="275" t="s">
        <v>2253</v>
      </c>
      <c r="I116" s="275" t="s">
        <v>2243</v>
      </c>
      <c r="J116" s="275"/>
      <c r="K116" s="287"/>
    </row>
    <row r="117" spans="2:11" s="1" customFormat="1" ht="15" customHeight="1">
      <c r="B117" s="298"/>
      <c r="C117" s="275" t="s">
        <v>62</v>
      </c>
      <c r="D117" s="275"/>
      <c r="E117" s="275"/>
      <c r="F117" s="296" t="s">
        <v>2208</v>
      </c>
      <c r="G117" s="275"/>
      <c r="H117" s="275" t="s">
        <v>2254</v>
      </c>
      <c r="I117" s="275" t="s">
        <v>2255</v>
      </c>
      <c r="J117" s="275"/>
      <c r="K117" s="287"/>
    </row>
    <row r="118" spans="2:11" s="1" customFormat="1" ht="15" customHeight="1">
      <c r="B118" s="301"/>
      <c r="C118" s="307"/>
      <c r="D118" s="307"/>
      <c r="E118" s="307"/>
      <c r="F118" s="307"/>
      <c r="G118" s="307"/>
      <c r="H118" s="307"/>
      <c r="I118" s="307"/>
      <c r="J118" s="307"/>
      <c r="K118" s="303"/>
    </row>
    <row r="119" spans="2:11" s="1" customFormat="1" ht="18.75" customHeight="1">
      <c r="B119" s="308"/>
      <c r="C119" s="309"/>
      <c r="D119" s="309"/>
      <c r="E119" s="309"/>
      <c r="F119" s="310"/>
      <c r="G119" s="309"/>
      <c r="H119" s="309"/>
      <c r="I119" s="309"/>
      <c r="J119" s="309"/>
      <c r="K119" s="308"/>
    </row>
    <row r="120" spans="2:11" s="1" customFormat="1" ht="18.75" customHeight="1">
      <c r="B120" s="282"/>
      <c r="C120" s="282"/>
      <c r="D120" s="282"/>
      <c r="E120" s="282"/>
      <c r="F120" s="282"/>
      <c r="G120" s="282"/>
      <c r="H120" s="282"/>
      <c r="I120" s="282"/>
      <c r="J120" s="282"/>
      <c r="K120" s="282"/>
    </row>
    <row r="121" spans="2:11" s="1" customFormat="1" ht="7.5" customHeight="1">
      <c r="B121" s="311"/>
      <c r="C121" s="312"/>
      <c r="D121" s="312"/>
      <c r="E121" s="312"/>
      <c r="F121" s="312"/>
      <c r="G121" s="312"/>
      <c r="H121" s="312"/>
      <c r="I121" s="312"/>
      <c r="J121" s="312"/>
      <c r="K121" s="313"/>
    </row>
    <row r="122" spans="2:11" s="1" customFormat="1" ht="45" customHeight="1">
      <c r="B122" s="314"/>
      <c r="C122" s="409" t="s">
        <v>2256</v>
      </c>
      <c r="D122" s="409"/>
      <c r="E122" s="409"/>
      <c r="F122" s="409"/>
      <c r="G122" s="409"/>
      <c r="H122" s="409"/>
      <c r="I122" s="409"/>
      <c r="J122" s="409"/>
      <c r="K122" s="315"/>
    </row>
    <row r="123" spans="2:11" s="1" customFormat="1" ht="17.25" customHeight="1">
      <c r="B123" s="316"/>
      <c r="C123" s="288" t="s">
        <v>2202</v>
      </c>
      <c r="D123" s="288"/>
      <c r="E123" s="288"/>
      <c r="F123" s="288" t="s">
        <v>2203</v>
      </c>
      <c r="G123" s="289"/>
      <c r="H123" s="288" t="s">
        <v>59</v>
      </c>
      <c r="I123" s="288" t="s">
        <v>62</v>
      </c>
      <c r="J123" s="288" t="s">
        <v>2204</v>
      </c>
      <c r="K123" s="317"/>
    </row>
    <row r="124" spans="2:11" s="1" customFormat="1" ht="17.25" customHeight="1">
      <c r="B124" s="316"/>
      <c r="C124" s="290" t="s">
        <v>2205</v>
      </c>
      <c r="D124" s="290"/>
      <c r="E124" s="290"/>
      <c r="F124" s="291" t="s">
        <v>2206</v>
      </c>
      <c r="G124" s="292"/>
      <c r="H124" s="290"/>
      <c r="I124" s="290"/>
      <c r="J124" s="290" t="s">
        <v>2207</v>
      </c>
      <c r="K124" s="317"/>
    </row>
    <row r="125" spans="2:11" s="1" customFormat="1" ht="5.25" customHeight="1">
      <c r="B125" s="318"/>
      <c r="C125" s="293"/>
      <c r="D125" s="293"/>
      <c r="E125" s="293"/>
      <c r="F125" s="293"/>
      <c r="G125" s="319"/>
      <c r="H125" s="293"/>
      <c r="I125" s="293"/>
      <c r="J125" s="293"/>
      <c r="K125" s="320"/>
    </row>
    <row r="126" spans="2:11" s="1" customFormat="1" ht="15" customHeight="1">
      <c r="B126" s="318"/>
      <c r="C126" s="275" t="s">
        <v>2211</v>
      </c>
      <c r="D126" s="295"/>
      <c r="E126" s="295"/>
      <c r="F126" s="296" t="s">
        <v>2208</v>
      </c>
      <c r="G126" s="275"/>
      <c r="H126" s="275" t="s">
        <v>2248</v>
      </c>
      <c r="I126" s="275" t="s">
        <v>2210</v>
      </c>
      <c r="J126" s="275">
        <v>120</v>
      </c>
      <c r="K126" s="321"/>
    </row>
    <row r="127" spans="2:11" s="1" customFormat="1" ht="15" customHeight="1">
      <c r="B127" s="318"/>
      <c r="C127" s="275" t="s">
        <v>2257</v>
      </c>
      <c r="D127" s="275"/>
      <c r="E127" s="275"/>
      <c r="F127" s="296" t="s">
        <v>2208</v>
      </c>
      <c r="G127" s="275"/>
      <c r="H127" s="275" t="s">
        <v>2258</v>
      </c>
      <c r="I127" s="275" t="s">
        <v>2210</v>
      </c>
      <c r="J127" s="275" t="s">
        <v>2259</v>
      </c>
      <c r="K127" s="321"/>
    </row>
    <row r="128" spans="2:11" s="1" customFormat="1" ht="15" customHeight="1">
      <c r="B128" s="318"/>
      <c r="C128" s="275" t="s">
        <v>90</v>
      </c>
      <c r="D128" s="275"/>
      <c r="E128" s="275"/>
      <c r="F128" s="296" t="s">
        <v>2208</v>
      </c>
      <c r="G128" s="275"/>
      <c r="H128" s="275" t="s">
        <v>2260</v>
      </c>
      <c r="I128" s="275" t="s">
        <v>2210</v>
      </c>
      <c r="J128" s="275" t="s">
        <v>2259</v>
      </c>
      <c r="K128" s="321"/>
    </row>
    <row r="129" spans="2:11" s="1" customFormat="1" ht="15" customHeight="1">
      <c r="B129" s="318"/>
      <c r="C129" s="275" t="s">
        <v>2219</v>
      </c>
      <c r="D129" s="275"/>
      <c r="E129" s="275"/>
      <c r="F129" s="296" t="s">
        <v>2214</v>
      </c>
      <c r="G129" s="275"/>
      <c r="H129" s="275" t="s">
        <v>2220</v>
      </c>
      <c r="I129" s="275" t="s">
        <v>2210</v>
      </c>
      <c r="J129" s="275">
        <v>15</v>
      </c>
      <c r="K129" s="321"/>
    </row>
    <row r="130" spans="2:11" s="1" customFormat="1" ht="15" customHeight="1">
      <c r="B130" s="318"/>
      <c r="C130" s="299" t="s">
        <v>2221</v>
      </c>
      <c r="D130" s="299"/>
      <c r="E130" s="299"/>
      <c r="F130" s="300" t="s">
        <v>2214</v>
      </c>
      <c r="G130" s="299"/>
      <c r="H130" s="299" t="s">
        <v>2222</v>
      </c>
      <c r="I130" s="299" t="s">
        <v>2210</v>
      </c>
      <c r="J130" s="299">
        <v>15</v>
      </c>
      <c r="K130" s="321"/>
    </row>
    <row r="131" spans="2:11" s="1" customFormat="1" ht="15" customHeight="1">
      <c r="B131" s="318"/>
      <c r="C131" s="299" t="s">
        <v>2223</v>
      </c>
      <c r="D131" s="299"/>
      <c r="E131" s="299"/>
      <c r="F131" s="300" t="s">
        <v>2214</v>
      </c>
      <c r="G131" s="299"/>
      <c r="H131" s="299" t="s">
        <v>2224</v>
      </c>
      <c r="I131" s="299" t="s">
        <v>2210</v>
      </c>
      <c r="J131" s="299">
        <v>20</v>
      </c>
      <c r="K131" s="321"/>
    </row>
    <row r="132" spans="2:11" s="1" customFormat="1" ht="15" customHeight="1">
      <c r="B132" s="318"/>
      <c r="C132" s="299" t="s">
        <v>2225</v>
      </c>
      <c r="D132" s="299"/>
      <c r="E132" s="299"/>
      <c r="F132" s="300" t="s">
        <v>2214</v>
      </c>
      <c r="G132" s="299"/>
      <c r="H132" s="299" t="s">
        <v>2226</v>
      </c>
      <c r="I132" s="299" t="s">
        <v>2210</v>
      </c>
      <c r="J132" s="299">
        <v>20</v>
      </c>
      <c r="K132" s="321"/>
    </row>
    <row r="133" spans="2:11" s="1" customFormat="1" ht="15" customHeight="1">
      <c r="B133" s="318"/>
      <c r="C133" s="275" t="s">
        <v>2213</v>
      </c>
      <c r="D133" s="275"/>
      <c r="E133" s="275"/>
      <c r="F133" s="296" t="s">
        <v>2214</v>
      </c>
      <c r="G133" s="275"/>
      <c r="H133" s="275" t="s">
        <v>2248</v>
      </c>
      <c r="I133" s="275" t="s">
        <v>2210</v>
      </c>
      <c r="J133" s="275">
        <v>50</v>
      </c>
      <c r="K133" s="321"/>
    </row>
    <row r="134" spans="2:11" s="1" customFormat="1" ht="15" customHeight="1">
      <c r="B134" s="318"/>
      <c r="C134" s="275" t="s">
        <v>2227</v>
      </c>
      <c r="D134" s="275"/>
      <c r="E134" s="275"/>
      <c r="F134" s="296" t="s">
        <v>2214</v>
      </c>
      <c r="G134" s="275"/>
      <c r="H134" s="275" t="s">
        <v>2248</v>
      </c>
      <c r="I134" s="275" t="s">
        <v>2210</v>
      </c>
      <c r="J134" s="275">
        <v>50</v>
      </c>
      <c r="K134" s="321"/>
    </row>
    <row r="135" spans="2:11" s="1" customFormat="1" ht="15" customHeight="1">
      <c r="B135" s="318"/>
      <c r="C135" s="275" t="s">
        <v>2233</v>
      </c>
      <c r="D135" s="275"/>
      <c r="E135" s="275"/>
      <c r="F135" s="296" t="s">
        <v>2214</v>
      </c>
      <c r="G135" s="275"/>
      <c r="H135" s="275" t="s">
        <v>2248</v>
      </c>
      <c r="I135" s="275" t="s">
        <v>2210</v>
      </c>
      <c r="J135" s="275">
        <v>50</v>
      </c>
      <c r="K135" s="321"/>
    </row>
    <row r="136" spans="2:11" s="1" customFormat="1" ht="15" customHeight="1">
      <c r="B136" s="318"/>
      <c r="C136" s="275" t="s">
        <v>2235</v>
      </c>
      <c r="D136" s="275"/>
      <c r="E136" s="275"/>
      <c r="F136" s="296" t="s">
        <v>2214</v>
      </c>
      <c r="G136" s="275"/>
      <c r="H136" s="275" t="s">
        <v>2248</v>
      </c>
      <c r="I136" s="275" t="s">
        <v>2210</v>
      </c>
      <c r="J136" s="275">
        <v>50</v>
      </c>
      <c r="K136" s="321"/>
    </row>
    <row r="137" spans="2:11" s="1" customFormat="1" ht="15" customHeight="1">
      <c r="B137" s="318"/>
      <c r="C137" s="275" t="s">
        <v>2236</v>
      </c>
      <c r="D137" s="275"/>
      <c r="E137" s="275"/>
      <c r="F137" s="296" t="s">
        <v>2214</v>
      </c>
      <c r="G137" s="275"/>
      <c r="H137" s="275" t="s">
        <v>2261</v>
      </c>
      <c r="I137" s="275" t="s">
        <v>2210</v>
      </c>
      <c r="J137" s="275">
        <v>255</v>
      </c>
      <c r="K137" s="321"/>
    </row>
    <row r="138" spans="2:11" s="1" customFormat="1" ht="15" customHeight="1">
      <c r="B138" s="318"/>
      <c r="C138" s="275" t="s">
        <v>2238</v>
      </c>
      <c r="D138" s="275"/>
      <c r="E138" s="275"/>
      <c r="F138" s="296" t="s">
        <v>2208</v>
      </c>
      <c r="G138" s="275"/>
      <c r="H138" s="275" t="s">
        <v>2262</v>
      </c>
      <c r="I138" s="275" t="s">
        <v>2240</v>
      </c>
      <c r="J138" s="275"/>
      <c r="K138" s="321"/>
    </row>
    <row r="139" spans="2:11" s="1" customFormat="1" ht="15" customHeight="1">
      <c r="B139" s="318"/>
      <c r="C139" s="275" t="s">
        <v>2241</v>
      </c>
      <c r="D139" s="275"/>
      <c r="E139" s="275"/>
      <c r="F139" s="296" t="s">
        <v>2208</v>
      </c>
      <c r="G139" s="275"/>
      <c r="H139" s="275" t="s">
        <v>2263</v>
      </c>
      <c r="I139" s="275" t="s">
        <v>2243</v>
      </c>
      <c r="J139" s="275"/>
      <c r="K139" s="321"/>
    </row>
    <row r="140" spans="2:11" s="1" customFormat="1" ht="15" customHeight="1">
      <c r="B140" s="318"/>
      <c r="C140" s="275" t="s">
        <v>2244</v>
      </c>
      <c r="D140" s="275"/>
      <c r="E140" s="275"/>
      <c r="F140" s="296" t="s">
        <v>2208</v>
      </c>
      <c r="G140" s="275"/>
      <c r="H140" s="275" t="s">
        <v>2244</v>
      </c>
      <c r="I140" s="275" t="s">
        <v>2243</v>
      </c>
      <c r="J140" s="275"/>
      <c r="K140" s="321"/>
    </row>
    <row r="141" spans="2:11" s="1" customFormat="1" ht="15" customHeight="1">
      <c r="B141" s="318"/>
      <c r="C141" s="275" t="s">
        <v>43</v>
      </c>
      <c r="D141" s="275"/>
      <c r="E141" s="275"/>
      <c r="F141" s="296" t="s">
        <v>2208</v>
      </c>
      <c r="G141" s="275"/>
      <c r="H141" s="275" t="s">
        <v>2264</v>
      </c>
      <c r="I141" s="275" t="s">
        <v>2243</v>
      </c>
      <c r="J141" s="275"/>
      <c r="K141" s="321"/>
    </row>
    <row r="142" spans="2:11" s="1" customFormat="1" ht="15" customHeight="1">
      <c r="B142" s="318"/>
      <c r="C142" s="275" t="s">
        <v>2265</v>
      </c>
      <c r="D142" s="275"/>
      <c r="E142" s="275"/>
      <c r="F142" s="296" t="s">
        <v>2208</v>
      </c>
      <c r="G142" s="275"/>
      <c r="H142" s="275" t="s">
        <v>2266</v>
      </c>
      <c r="I142" s="275" t="s">
        <v>2243</v>
      </c>
      <c r="J142" s="275"/>
      <c r="K142" s="321"/>
    </row>
    <row r="143" spans="2:11" s="1" customFormat="1" ht="15" customHeight="1">
      <c r="B143" s="322"/>
      <c r="C143" s="323"/>
      <c r="D143" s="323"/>
      <c r="E143" s="323"/>
      <c r="F143" s="323"/>
      <c r="G143" s="323"/>
      <c r="H143" s="323"/>
      <c r="I143" s="323"/>
      <c r="J143" s="323"/>
      <c r="K143" s="324"/>
    </row>
    <row r="144" spans="2:11" s="1" customFormat="1" ht="18.75" customHeight="1">
      <c r="B144" s="309"/>
      <c r="C144" s="309"/>
      <c r="D144" s="309"/>
      <c r="E144" s="309"/>
      <c r="F144" s="310"/>
      <c r="G144" s="309"/>
      <c r="H144" s="309"/>
      <c r="I144" s="309"/>
      <c r="J144" s="309"/>
      <c r="K144" s="309"/>
    </row>
    <row r="145" spans="2:11" s="1" customFormat="1" ht="18.75" customHeight="1">
      <c r="B145" s="282"/>
      <c r="C145" s="282"/>
      <c r="D145" s="282"/>
      <c r="E145" s="282"/>
      <c r="F145" s="282"/>
      <c r="G145" s="282"/>
      <c r="H145" s="282"/>
      <c r="I145" s="282"/>
      <c r="J145" s="282"/>
      <c r="K145" s="282"/>
    </row>
    <row r="146" spans="2:11" s="1" customFormat="1" ht="7.5" customHeight="1">
      <c r="B146" s="283"/>
      <c r="C146" s="284"/>
      <c r="D146" s="284"/>
      <c r="E146" s="284"/>
      <c r="F146" s="284"/>
      <c r="G146" s="284"/>
      <c r="H146" s="284"/>
      <c r="I146" s="284"/>
      <c r="J146" s="284"/>
      <c r="K146" s="285"/>
    </row>
    <row r="147" spans="2:11" s="1" customFormat="1" ht="45" customHeight="1">
      <c r="B147" s="286"/>
      <c r="C147" s="411" t="s">
        <v>2267</v>
      </c>
      <c r="D147" s="411"/>
      <c r="E147" s="411"/>
      <c r="F147" s="411"/>
      <c r="G147" s="411"/>
      <c r="H147" s="411"/>
      <c r="I147" s="411"/>
      <c r="J147" s="411"/>
      <c r="K147" s="287"/>
    </row>
    <row r="148" spans="2:11" s="1" customFormat="1" ht="17.25" customHeight="1">
      <c r="B148" s="286"/>
      <c r="C148" s="288" t="s">
        <v>2202</v>
      </c>
      <c r="D148" s="288"/>
      <c r="E148" s="288"/>
      <c r="F148" s="288" t="s">
        <v>2203</v>
      </c>
      <c r="G148" s="289"/>
      <c r="H148" s="288" t="s">
        <v>59</v>
      </c>
      <c r="I148" s="288" t="s">
        <v>62</v>
      </c>
      <c r="J148" s="288" t="s">
        <v>2204</v>
      </c>
      <c r="K148" s="287"/>
    </row>
    <row r="149" spans="2:11" s="1" customFormat="1" ht="17.25" customHeight="1">
      <c r="B149" s="286"/>
      <c r="C149" s="290" t="s">
        <v>2205</v>
      </c>
      <c r="D149" s="290"/>
      <c r="E149" s="290"/>
      <c r="F149" s="291" t="s">
        <v>2206</v>
      </c>
      <c r="G149" s="292"/>
      <c r="H149" s="290"/>
      <c r="I149" s="290"/>
      <c r="J149" s="290" t="s">
        <v>2207</v>
      </c>
      <c r="K149" s="287"/>
    </row>
    <row r="150" spans="2:11" s="1" customFormat="1" ht="5.25" customHeight="1">
      <c r="B150" s="298"/>
      <c r="C150" s="293"/>
      <c r="D150" s="293"/>
      <c r="E150" s="293"/>
      <c r="F150" s="293"/>
      <c r="G150" s="294"/>
      <c r="H150" s="293"/>
      <c r="I150" s="293"/>
      <c r="J150" s="293"/>
      <c r="K150" s="321"/>
    </row>
    <row r="151" spans="2:11" s="1" customFormat="1" ht="15" customHeight="1">
      <c r="B151" s="298"/>
      <c r="C151" s="325" t="s">
        <v>2211</v>
      </c>
      <c r="D151" s="275"/>
      <c r="E151" s="275"/>
      <c r="F151" s="326" t="s">
        <v>2208</v>
      </c>
      <c r="G151" s="275"/>
      <c r="H151" s="325" t="s">
        <v>2248</v>
      </c>
      <c r="I151" s="325" t="s">
        <v>2210</v>
      </c>
      <c r="J151" s="325">
        <v>120</v>
      </c>
      <c r="K151" s="321"/>
    </row>
    <row r="152" spans="2:11" s="1" customFormat="1" ht="15" customHeight="1">
      <c r="B152" s="298"/>
      <c r="C152" s="325" t="s">
        <v>2257</v>
      </c>
      <c r="D152" s="275"/>
      <c r="E152" s="275"/>
      <c r="F152" s="326" t="s">
        <v>2208</v>
      </c>
      <c r="G152" s="275"/>
      <c r="H152" s="325" t="s">
        <v>2268</v>
      </c>
      <c r="I152" s="325" t="s">
        <v>2210</v>
      </c>
      <c r="J152" s="325" t="s">
        <v>2259</v>
      </c>
      <c r="K152" s="321"/>
    </row>
    <row r="153" spans="2:11" s="1" customFormat="1" ht="15" customHeight="1">
      <c r="B153" s="298"/>
      <c r="C153" s="325" t="s">
        <v>90</v>
      </c>
      <c r="D153" s="275"/>
      <c r="E153" s="275"/>
      <c r="F153" s="326" t="s">
        <v>2208</v>
      </c>
      <c r="G153" s="275"/>
      <c r="H153" s="325" t="s">
        <v>2269</v>
      </c>
      <c r="I153" s="325" t="s">
        <v>2210</v>
      </c>
      <c r="J153" s="325" t="s">
        <v>2259</v>
      </c>
      <c r="K153" s="321"/>
    </row>
    <row r="154" spans="2:11" s="1" customFormat="1" ht="15" customHeight="1">
      <c r="B154" s="298"/>
      <c r="C154" s="325" t="s">
        <v>2213</v>
      </c>
      <c r="D154" s="275"/>
      <c r="E154" s="275"/>
      <c r="F154" s="326" t="s">
        <v>2214</v>
      </c>
      <c r="G154" s="275"/>
      <c r="H154" s="325" t="s">
        <v>2248</v>
      </c>
      <c r="I154" s="325" t="s">
        <v>2210</v>
      </c>
      <c r="J154" s="325">
        <v>50</v>
      </c>
      <c r="K154" s="321"/>
    </row>
    <row r="155" spans="2:11" s="1" customFormat="1" ht="15" customHeight="1">
      <c r="B155" s="298"/>
      <c r="C155" s="325" t="s">
        <v>2216</v>
      </c>
      <c r="D155" s="275"/>
      <c r="E155" s="275"/>
      <c r="F155" s="326" t="s">
        <v>2208</v>
      </c>
      <c r="G155" s="275"/>
      <c r="H155" s="325" t="s">
        <v>2248</v>
      </c>
      <c r="I155" s="325" t="s">
        <v>2218</v>
      </c>
      <c r="J155" s="325"/>
      <c r="K155" s="321"/>
    </row>
    <row r="156" spans="2:11" s="1" customFormat="1" ht="15" customHeight="1">
      <c r="B156" s="298"/>
      <c r="C156" s="325" t="s">
        <v>2227</v>
      </c>
      <c r="D156" s="275"/>
      <c r="E156" s="275"/>
      <c r="F156" s="326" t="s">
        <v>2214</v>
      </c>
      <c r="G156" s="275"/>
      <c r="H156" s="325" t="s">
        <v>2248</v>
      </c>
      <c r="I156" s="325" t="s">
        <v>2210</v>
      </c>
      <c r="J156" s="325">
        <v>50</v>
      </c>
      <c r="K156" s="321"/>
    </row>
    <row r="157" spans="2:11" s="1" customFormat="1" ht="15" customHeight="1">
      <c r="B157" s="298"/>
      <c r="C157" s="325" t="s">
        <v>2235</v>
      </c>
      <c r="D157" s="275"/>
      <c r="E157" s="275"/>
      <c r="F157" s="326" t="s">
        <v>2214</v>
      </c>
      <c r="G157" s="275"/>
      <c r="H157" s="325" t="s">
        <v>2248</v>
      </c>
      <c r="I157" s="325" t="s">
        <v>2210</v>
      </c>
      <c r="J157" s="325">
        <v>50</v>
      </c>
      <c r="K157" s="321"/>
    </row>
    <row r="158" spans="2:11" s="1" customFormat="1" ht="15" customHeight="1">
      <c r="B158" s="298"/>
      <c r="C158" s="325" t="s">
        <v>2233</v>
      </c>
      <c r="D158" s="275"/>
      <c r="E158" s="275"/>
      <c r="F158" s="326" t="s">
        <v>2214</v>
      </c>
      <c r="G158" s="275"/>
      <c r="H158" s="325" t="s">
        <v>2248</v>
      </c>
      <c r="I158" s="325" t="s">
        <v>2210</v>
      </c>
      <c r="J158" s="325">
        <v>50</v>
      </c>
      <c r="K158" s="321"/>
    </row>
    <row r="159" spans="2:11" s="1" customFormat="1" ht="15" customHeight="1">
      <c r="B159" s="298"/>
      <c r="C159" s="325" t="s">
        <v>175</v>
      </c>
      <c r="D159" s="275"/>
      <c r="E159" s="275"/>
      <c r="F159" s="326" t="s">
        <v>2208</v>
      </c>
      <c r="G159" s="275"/>
      <c r="H159" s="325" t="s">
        <v>2270</v>
      </c>
      <c r="I159" s="325" t="s">
        <v>2210</v>
      </c>
      <c r="J159" s="325" t="s">
        <v>2271</v>
      </c>
      <c r="K159" s="321"/>
    </row>
    <row r="160" spans="2:11" s="1" customFormat="1" ht="15" customHeight="1">
      <c r="B160" s="298"/>
      <c r="C160" s="325" t="s">
        <v>2272</v>
      </c>
      <c r="D160" s="275"/>
      <c r="E160" s="275"/>
      <c r="F160" s="326" t="s">
        <v>2208</v>
      </c>
      <c r="G160" s="275"/>
      <c r="H160" s="325" t="s">
        <v>2273</v>
      </c>
      <c r="I160" s="325" t="s">
        <v>2243</v>
      </c>
      <c r="J160" s="325"/>
      <c r="K160" s="321"/>
    </row>
    <row r="161" spans="2:11" s="1" customFormat="1" ht="15" customHeight="1">
      <c r="B161" s="327"/>
      <c r="C161" s="307"/>
      <c r="D161" s="307"/>
      <c r="E161" s="307"/>
      <c r="F161" s="307"/>
      <c r="G161" s="307"/>
      <c r="H161" s="307"/>
      <c r="I161" s="307"/>
      <c r="J161" s="307"/>
      <c r="K161" s="328"/>
    </row>
    <row r="162" spans="2:11" s="1" customFormat="1" ht="18.75" customHeight="1">
      <c r="B162" s="309"/>
      <c r="C162" s="319"/>
      <c r="D162" s="319"/>
      <c r="E162" s="319"/>
      <c r="F162" s="329"/>
      <c r="G162" s="319"/>
      <c r="H162" s="319"/>
      <c r="I162" s="319"/>
      <c r="J162" s="319"/>
      <c r="K162" s="309"/>
    </row>
    <row r="163" spans="2:11" s="1" customFormat="1" ht="18.75" customHeight="1">
      <c r="B163" s="282"/>
      <c r="C163" s="282"/>
      <c r="D163" s="282"/>
      <c r="E163" s="282"/>
      <c r="F163" s="282"/>
      <c r="G163" s="282"/>
      <c r="H163" s="282"/>
      <c r="I163" s="282"/>
      <c r="J163" s="282"/>
      <c r="K163" s="282"/>
    </row>
    <row r="164" spans="2:11" s="1" customFormat="1" ht="7.5" customHeight="1">
      <c r="B164" s="264"/>
      <c r="C164" s="265"/>
      <c r="D164" s="265"/>
      <c r="E164" s="265"/>
      <c r="F164" s="265"/>
      <c r="G164" s="265"/>
      <c r="H164" s="265"/>
      <c r="I164" s="265"/>
      <c r="J164" s="265"/>
      <c r="K164" s="266"/>
    </row>
    <row r="165" spans="2:11" s="1" customFormat="1" ht="45" customHeight="1">
      <c r="B165" s="267"/>
      <c r="C165" s="409" t="s">
        <v>2274</v>
      </c>
      <c r="D165" s="409"/>
      <c r="E165" s="409"/>
      <c r="F165" s="409"/>
      <c r="G165" s="409"/>
      <c r="H165" s="409"/>
      <c r="I165" s="409"/>
      <c r="J165" s="409"/>
      <c r="K165" s="268"/>
    </row>
    <row r="166" spans="2:11" s="1" customFormat="1" ht="17.25" customHeight="1">
      <c r="B166" s="267"/>
      <c r="C166" s="288" t="s">
        <v>2202</v>
      </c>
      <c r="D166" s="288"/>
      <c r="E166" s="288"/>
      <c r="F166" s="288" t="s">
        <v>2203</v>
      </c>
      <c r="G166" s="330"/>
      <c r="H166" s="331" t="s">
        <v>59</v>
      </c>
      <c r="I166" s="331" t="s">
        <v>62</v>
      </c>
      <c r="J166" s="288" t="s">
        <v>2204</v>
      </c>
      <c r="K166" s="268"/>
    </row>
    <row r="167" spans="2:11" s="1" customFormat="1" ht="17.25" customHeight="1">
      <c r="B167" s="269"/>
      <c r="C167" s="290" t="s">
        <v>2205</v>
      </c>
      <c r="D167" s="290"/>
      <c r="E167" s="290"/>
      <c r="F167" s="291" t="s">
        <v>2206</v>
      </c>
      <c r="G167" s="332"/>
      <c r="H167" s="333"/>
      <c r="I167" s="333"/>
      <c r="J167" s="290" t="s">
        <v>2207</v>
      </c>
      <c r="K167" s="270"/>
    </row>
    <row r="168" spans="2:11" s="1" customFormat="1" ht="5.25" customHeight="1">
      <c r="B168" s="298"/>
      <c r="C168" s="293"/>
      <c r="D168" s="293"/>
      <c r="E168" s="293"/>
      <c r="F168" s="293"/>
      <c r="G168" s="294"/>
      <c r="H168" s="293"/>
      <c r="I168" s="293"/>
      <c r="J168" s="293"/>
      <c r="K168" s="321"/>
    </row>
    <row r="169" spans="2:11" s="1" customFormat="1" ht="15" customHeight="1">
      <c r="B169" s="298"/>
      <c r="C169" s="275" t="s">
        <v>2211</v>
      </c>
      <c r="D169" s="275"/>
      <c r="E169" s="275"/>
      <c r="F169" s="296" t="s">
        <v>2208</v>
      </c>
      <c r="G169" s="275"/>
      <c r="H169" s="275" t="s">
        <v>2248</v>
      </c>
      <c r="I169" s="275" t="s">
        <v>2210</v>
      </c>
      <c r="J169" s="275">
        <v>120</v>
      </c>
      <c r="K169" s="321"/>
    </row>
    <row r="170" spans="2:11" s="1" customFormat="1" ht="15" customHeight="1">
      <c r="B170" s="298"/>
      <c r="C170" s="275" t="s">
        <v>2257</v>
      </c>
      <c r="D170" s="275"/>
      <c r="E170" s="275"/>
      <c r="F170" s="296" t="s">
        <v>2208</v>
      </c>
      <c r="G170" s="275"/>
      <c r="H170" s="275" t="s">
        <v>2258</v>
      </c>
      <c r="I170" s="275" t="s">
        <v>2210</v>
      </c>
      <c r="J170" s="275" t="s">
        <v>2259</v>
      </c>
      <c r="K170" s="321"/>
    </row>
    <row r="171" spans="2:11" s="1" customFormat="1" ht="15" customHeight="1">
      <c r="B171" s="298"/>
      <c r="C171" s="275" t="s">
        <v>90</v>
      </c>
      <c r="D171" s="275"/>
      <c r="E171" s="275"/>
      <c r="F171" s="296" t="s">
        <v>2208</v>
      </c>
      <c r="G171" s="275"/>
      <c r="H171" s="275" t="s">
        <v>2275</v>
      </c>
      <c r="I171" s="275" t="s">
        <v>2210</v>
      </c>
      <c r="J171" s="275" t="s">
        <v>2259</v>
      </c>
      <c r="K171" s="321"/>
    </row>
    <row r="172" spans="2:11" s="1" customFormat="1" ht="15" customHeight="1">
      <c r="B172" s="298"/>
      <c r="C172" s="275" t="s">
        <v>2213</v>
      </c>
      <c r="D172" s="275"/>
      <c r="E172" s="275"/>
      <c r="F172" s="296" t="s">
        <v>2214</v>
      </c>
      <c r="G172" s="275"/>
      <c r="H172" s="275" t="s">
        <v>2275</v>
      </c>
      <c r="I172" s="275" t="s">
        <v>2210</v>
      </c>
      <c r="J172" s="275">
        <v>50</v>
      </c>
      <c r="K172" s="321"/>
    </row>
    <row r="173" spans="2:11" s="1" customFormat="1" ht="15" customHeight="1">
      <c r="B173" s="298"/>
      <c r="C173" s="275" t="s">
        <v>2216</v>
      </c>
      <c r="D173" s="275"/>
      <c r="E173" s="275"/>
      <c r="F173" s="296" t="s">
        <v>2208</v>
      </c>
      <c r="G173" s="275"/>
      <c r="H173" s="275" t="s">
        <v>2275</v>
      </c>
      <c r="I173" s="275" t="s">
        <v>2218</v>
      </c>
      <c r="J173" s="275"/>
      <c r="K173" s="321"/>
    </row>
    <row r="174" spans="2:11" s="1" customFormat="1" ht="15" customHeight="1">
      <c r="B174" s="298"/>
      <c r="C174" s="275" t="s">
        <v>2227</v>
      </c>
      <c r="D174" s="275"/>
      <c r="E174" s="275"/>
      <c r="F174" s="296" t="s">
        <v>2214</v>
      </c>
      <c r="G174" s="275"/>
      <c r="H174" s="275" t="s">
        <v>2275</v>
      </c>
      <c r="I174" s="275" t="s">
        <v>2210</v>
      </c>
      <c r="J174" s="275">
        <v>50</v>
      </c>
      <c r="K174" s="321"/>
    </row>
    <row r="175" spans="2:11" s="1" customFormat="1" ht="15" customHeight="1">
      <c r="B175" s="298"/>
      <c r="C175" s="275" t="s">
        <v>2235</v>
      </c>
      <c r="D175" s="275"/>
      <c r="E175" s="275"/>
      <c r="F175" s="296" t="s">
        <v>2214</v>
      </c>
      <c r="G175" s="275"/>
      <c r="H175" s="275" t="s">
        <v>2275</v>
      </c>
      <c r="I175" s="275" t="s">
        <v>2210</v>
      </c>
      <c r="J175" s="275">
        <v>50</v>
      </c>
      <c r="K175" s="321"/>
    </row>
    <row r="176" spans="2:11" s="1" customFormat="1" ht="15" customHeight="1">
      <c r="B176" s="298"/>
      <c r="C176" s="275" t="s">
        <v>2233</v>
      </c>
      <c r="D176" s="275"/>
      <c r="E176" s="275"/>
      <c r="F176" s="296" t="s">
        <v>2214</v>
      </c>
      <c r="G176" s="275"/>
      <c r="H176" s="275" t="s">
        <v>2275</v>
      </c>
      <c r="I176" s="275" t="s">
        <v>2210</v>
      </c>
      <c r="J176" s="275">
        <v>50</v>
      </c>
      <c r="K176" s="321"/>
    </row>
    <row r="177" spans="2:11" s="1" customFormat="1" ht="15" customHeight="1">
      <c r="B177" s="298"/>
      <c r="C177" s="275" t="s">
        <v>183</v>
      </c>
      <c r="D177" s="275"/>
      <c r="E177" s="275"/>
      <c r="F177" s="296" t="s">
        <v>2208</v>
      </c>
      <c r="G177" s="275"/>
      <c r="H177" s="275" t="s">
        <v>2276</v>
      </c>
      <c r="I177" s="275" t="s">
        <v>2277</v>
      </c>
      <c r="J177" s="275"/>
      <c r="K177" s="321"/>
    </row>
    <row r="178" spans="2:11" s="1" customFormat="1" ht="15" customHeight="1">
      <c r="B178" s="298"/>
      <c r="C178" s="275" t="s">
        <v>62</v>
      </c>
      <c r="D178" s="275"/>
      <c r="E178" s="275"/>
      <c r="F178" s="296" t="s">
        <v>2208</v>
      </c>
      <c r="G178" s="275"/>
      <c r="H178" s="275" t="s">
        <v>2278</v>
      </c>
      <c r="I178" s="275" t="s">
        <v>2279</v>
      </c>
      <c r="J178" s="275">
        <v>1</v>
      </c>
      <c r="K178" s="321"/>
    </row>
    <row r="179" spans="2:11" s="1" customFormat="1" ht="15" customHeight="1">
      <c r="B179" s="298"/>
      <c r="C179" s="275" t="s">
        <v>58</v>
      </c>
      <c r="D179" s="275"/>
      <c r="E179" s="275"/>
      <c r="F179" s="296" t="s">
        <v>2208</v>
      </c>
      <c r="G179" s="275"/>
      <c r="H179" s="275" t="s">
        <v>2280</v>
      </c>
      <c r="I179" s="275" t="s">
        <v>2210</v>
      </c>
      <c r="J179" s="275">
        <v>20</v>
      </c>
      <c r="K179" s="321"/>
    </row>
    <row r="180" spans="2:11" s="1" customFormat="1" ht="15" customHeight="1">
      <c r="B180" s="298"/>
      <c r="C180" s="275" t="s">
        <v>59</v>
      </c>
      <c r="D180" s="275"/>
      <c r="E180" s="275"/>
      <c r="F180" s="296" t="s">
        <v>2208</v>
      </c>
      <c r="G180" s="275"/>
      <c r="H180" s="275" t="s">
        <v>2281</v>
      </c>
      <c r="I180" s="275" t="s">
        <v>2210</v>
      </c>
      <c r="J180" s="275">
        <v>255</v>
      </c>
      <c r="K180" s="321"/>
    </row>
    <row r="181" spans="2:11" s="1" customFormat="1" ht="15" customHeight="1">
      <c r="B181" s="298"/>
      <c r="C181" s="275" t="s">
        <v>184</v>
      </c>
      <c r="D181" s="275"/>
      <c r="E181" s="275"/>
      <c r="F181" s="296" t="s">
        <v>2208</v>
      </c>
      <c r="G181" s="275"/>
      <c r="H181" s="275" t="s">
        <v>2172</v>
      </c>
      <c r="I181" s="275" t="s">
        <v>2210</v>
      </c>
      <c r="J181" s="275">
        <v>10</v>
      </c>
      <c r="K181" s="321"/>
    </row>
    <row r="182" spans="2:11" s="1" customFormat="1" ht="15" customHeight="1">
      <c r="B182" s="298"/>
      <c r="C182" s="275" t="s">
        <v>185</v>
      </c>
      <c r="D182" s="275"/>
      <c r="E182" s="275"/>
      <c r="F182" s="296" t="s">
        <v>2208</v>
      </c>
      <c r="G182" s="275"/>
      <c r="H182" s="275" t="s">
        <v>2282</v>
      </c>
      <c r="I182" s="275" t="s">
        <v>2243</v>
      </c>
      <c r="J182" s="275"/>
      <c r="K182" s="321"/>
    </row>
    <row r="183" spans="2:11" s="1" customFormat="1" ht="15" customHeight="1">
      <c r="B183" s="298"/>
      <c r="C183" s="275" t="s">
        <v>2283</v>
      </c>
      <c r="D183" s="275"/>
      <c r="E183" s="275"/>
      <c r="F183" s="296" t="s">
        <v>2208</v>
      </c>
      <c r="G183" s="275"/>
      <c r="H183" s="275" t="s">
        <v>2284</v>
      </c>
      <c r="I183" s="275" t="s">
        <v>2243</v>
      </c>
      <c r="J183" s="275"/>
      <c r="K183" s="321"/>
    </row>
    <row r="184" spans="2:11" s="1" customFormat="1" ht="15" customHeight="1">
      <c r="B184" s="298"/>
      <c r="C184" s="275" t="s">
        <v>2272</v>
      </c>
      <c r="D184" s="275"/>
      <c r="E184" s="275"/>
      <c r="F184" s="296" t="s">
        <v>2208</v>
      </c>
      <c r="G184" s="275"/>
      <c r="H184" s="275" t="s">
        <v>2285</v>
      </c>
      <c r="I184" s="275" t="s">
        <v>2243</v>
      </c>
      <c r="J184" s="275"/>
      <c r="K184" s="321"/>
    </row>
    <row r="185" spans="2:11" s="1" customFormat="1" ht="15" customHeight="1">
      <c r="B185" s="298"/>
      <c r="C185" s="275" t="s">
        <v>187</v>
      </c>
      <c r="D185" s="275"/>
      <c r="E185" s="275"/>
      <c r="F185" s="296" t="s">
        <v>2214</v>
      </c>
      <c r="G185" s="275"/>
      <c r="H185" s="275" t="s">
        <v>2286</v>
      </c>
      <c r="I185" s="275" t="s">
        <v>2210</v>
      </c>
      <c r="J185" s="275">
        <v>50</v>
      </c>
      <c r="K185" s="321"/>
    </row>
    <row r="186" spans="2:11" s="1" customFormat="1" ht="15" customHeight="1">
      <c r="B186" s="298"/>
      <c r="C186" s="275" t="s">
        <v>2287</v>
      </c>
      <c r="D186" s="275"/>
      <c r="E186" s="275"/>
      <c r="F186" s="296" t="s">
        <v>2214</v>
      </c>
      <c r="G186" s="275"/>
      <c r="H186" s="275" t="s">
        <v>2288</v>
      </c>
      <c r="I186" s="275" t="s">
        <v>2289</v>
      </c>
      <c r="J186" s="275"/>
      <c r="K186" s="321"/>
    </row>
    <row r="187" spans="2:11" s="1" customFormat="1" ht="15" customHeight="1">
      <c r="B187" s="298"/>
      <c r="C187" s="275" t="s">
        <v>2290</v>
      </c>
      <c r="D187" s="275"/>
      <c r="E187" s="275"/>
      <c r="F187" s="296" t="s">
        <v>2214</v>
      </c>
      <c r="G187" s="275"/>
      <c r="H187" s="275" t="s">
        <v>2291</v>
      </c>
      <c r="I187" s="275" t="s">
        <v>2289</v>
      </c>
      <c r="J187" s="275"/>
      <c r="K187" s="321"/>
    </row>
    <row r="188" spans="2:11" s="1" customFormat="1" ht="15" customHeight="1">
      <c r="B188" s="298"/>
      <c r="C188" s="275" t="s">
        <v>2292</v>
      </c>
      <c r="D188" s="275"/>
      <c r="E188" s="275"/>
      <c r="F188" s="296" t="s">
        <v>2214</v>
      </c>
      <c r="G188" s="275"/>
      <c r="H188" s="275" t="s">
        <v>2293</v>
      </c>
      <c r="I188" s="275" t="s">
        <v>2289</v>
      </c>
      <c r="J188" s="275"/>
      <c r="K188" s="321"/>
    </row>
    <row r="189" spans="2:11" s="1" customFormat="1" ht="15" customHeight="1">
      <c r="B189" s="298"/>
      <c r="C189" s="334" t="s">
        <v>2294</v>
      </c>
      <c r="D189" s="275"/>
      <c r="E189" s="275"/>
      <c r="F189" s="296" t="s">
        <v>2214</v>
      </c>
      <c r="G189" s="275"/>
      <c r="H189" s="275" t="s">
        <v>2295</v>
      </c>
      <c r="I189" s="275" t="s">
        <v>2296</v>
      </c>
      <c r="J189" s="335" t="s">
        <v>2297</v>
      </c>
      <c r="K189" s="321"/>
    </row>
    <row r="190" spans="2:11" s="18" customFormat="1" ht="15" customHeight="1">
      <c r="B190" s="336"/>
      <c r="C190" s="337" t="s">
        <v>2298</v>
      </c>
      <c r="D190" s="338"/>
      <c r="E190" s="338"/>
      <c r="F190" s="339" t="s">
        <v>2214</v>
      </c>
      <c r="G190" s="338"/>
      <c r="H190" s="338" t="s">
        <v>2299</v>
      </c>
      <c r="I190" s="338" t="s">
        <v>2296</v>
      </c>
      <c r="J190" s="340" t="s">
        <v>2297</v>
      </c>
      <c r="K190" s="341"/>
    </row>
    <row r="191" spans="2:11" s="1" customFormat="1" ht="15" customHeight="1">
      <c r="B191" s="298"/>
      <c r="C191" s="334" t="s">
        <v>47</v>
      </c>
      <c r="D191" s="275"/>
      <c r="E191" s="275"/>
      <c r="F191" s="296" t="s">
        <v>2208</v>
      </c>
      <c r="G191" s="275"/>
      <c r="H191" s="272" t="s">
        <v>2300</v>
      </c>
      <c r="I191" s="275" t="s">
        <v>2301</v>
      </c>
      <c r="J191" s="275"/>
      <c r="K191" s="321"/>
    </row>
    <row r="192" spans="2:11" s="1" customFormat="1" ht="15" customHeight="1">
      <c r="B192" s="298"/>
      <c r="C192" s="334" t="s">
        <v>2302</v>
      </c>
      <c r="D192" s="275"/>
      <c r="E192" s="275"/>
      <c r="F192" s="296" t="s">
        <v>2208</v>
      </c>
      <c r="G192" s="275"/>
      <c r="H192" s="275" t="s">
        <v>2303</v>
      </c>
      <c r="I192" s="275" t="s">
        <v>2243</v>
      </c>
      <c r="J192" s="275"/>
      <c r="K192" s="321"/>
    </row>
    <row r="193" spans="2:11" s="1" customFormat="1" ht="15" customHeight="1">
      <c r="B193" s="298"/>
      <c r="C193" s="334" t="s">
        <v>2304</v>
      </c>
      <c r="D193" s="275"/>
      <c r="E193" s="275"/>
      <c r="F193" s="296" t="s">
        <v>2208</v>
      </c>
      <c r="G193" s="275"/>
      <c r="H193" s="275" t="s">
        <v>2305</v>
      </c>
      <c r="I193" s="275" t="s">
        <v>2243</v>
      </c>
      <c r="J193" s="275"/>
      <c r="K193" s="321"/>
    </row>
    <row r="194" spans="2:11" s="1" customFormat="1" ht="15" customHeight="1">
      <c r="B194" s="298"/>
      <c r="C194" s="334" t="s">
        <v>2306</v>
      </c>
      <c r="D194" s="275"/>
      <c r="E194" s="275"/>
      <c r="F194" s="296" t="s">
        <v>2214</v>
      </c>
      <c r="G194" s="275"/>
      <c r="H194" s="275" t="s">
        <v>2307</v>
      </c>
      <c r="I194" s="275" t="s">
        <v>2243</v>
      </c>
      <c r="J194" s="275"/>
      <c r="K194" s="321"/>
    </row>
    <row r="195" spans="2:11" s="1" customFormat="1" ht="15" customHeight="1">
      <c r="B195" s="327"/>
      <c r="C195" s="342"/>
      <c r="D195" s="307"/>
      <c r="E195" s="307"/>
      <c r="F195" s="307"/>
      <c r="G195" s="307"/>
      <c r="H195" s="307"/>
      <c r="I195" s="307"/>
      <c r="J195" s="307"/>
      <c r="K195" s="328"/>
    </row>
    <row r="196" spans="2:11" s="1" customFormat="1" ht="18.75" customHeight="1">
      <c r="B196" s="309"/>
      <c r="C196" s="319"/>
      <c r="D196" s="319"/>
      <c r="E196" s="319"/>
      <c r="F196" s="329"/>
      <c r="G196" s="319"/>
      <c r="H196" s="319"/>
      <c r="I196" s="319"/>
      <c r="J196" s="319"/>
      <c r="K196" s="309"/>
    </row>
    <row r="197" spans="2:11" s="1" customFormat="1" ht="18.75" customHeight="1">
      <c r="B197" s="309"/>
      <c r="C197" s="319"/>
      <c r="D197" s="319"/>
      <c r="E197" s="319"/>
      <c r="F197" s="329"/>
      <c r="G197" s="319"/>
      <c r="H197" s="319"/>
      <c r="I197" s="319"/>
      <c r="J197" s="319"/>
      <c r="K197" s="309"/>
    </row>
    <row r="198" spans="2:11" s="1" customFormat="1" ht="18.75" customHeight="1">
      <c r="B198" s="282"/>
      <c r="C198" s="282"/>
      <c r="D198" s="282"/>
      <c r="E198" s="282"/>
      <c r="F198" s="282"/>
      <c r="G198" s="282"/>
      <c r="H198" s="282"/>
      <c r="I198" s="282"/>
      <c r="J198" s="282"/>
      <c r="K198" s="282"/>
    </row>
    <row r="199" spans="2:11" s="1" customFormat="1" ht="13.5">
      <c r="B199" s="264"/>
      <c r="C199" s="265"/>
      <c r="D199" s="265"/>
      <c r="E199" s="265"/>
      <c r="F199" s="265"/>
      <c r="G199" s="265"/>
      <c r="H199" s="265"/>
      <c r="I199" s="265"/>
      <c r="J199" s="265"/>
      <c r="K199" s="266"/>
    </row>
    <row r="200" spans="2:11" s="1" customFormat="1" ht="21">
      <c r="B200" s="267"/>
      <c r="C200" s="409" t="s">
        <v>2308</v>
      </c>
      <c r="D200" s="409"/>
      <c r="E200" s="409"/>
      <c r="F200" s="409"/>
      <c r="G200" s="409"/>
      <c r="H200" s="409"/>
      <c r="I200" s="409"/>
      <c r="J200" s="409"/>
      <c r="K200" s="268"/>
    </row>
    <row r="201" spans="2:11" s="1" customFormat="1" ht="25.5" customHeight="1">
      <c r="B201" s="267"/>
      <c r="C201" s="343" t="s">
        <v>2309</v>
      </c>
      <c r="D201" s="343"/>
      <c r="E201" s="343"/>
      <c r="F201" s="343" t="s">
        <v>2310</v>
      </c>
      <c r="G201" s="344"/>
      <c r="H201" s="412" t="s">
        <v>2311</v>
      </c>
      <c r="I201" s="412"/>
      <c r="J201" s="412"/>
      <c r="K201" s="268"/>
    </row>
    <row r="202" spans="2:11" s="1" customFormat="1" ht="5.25" customHeight="1">
      <c r="B202" s="298"/>
      <c r="C202" s="293"/>
      <c r="D202" s="293"/>
      <c r="E202" s="293"/>
      <c r="F202" s="293"/>
      <c r="G202" s="319"/>
      <c r="H202" s="293"/>
      <c r="I202" s="293"/>
      <c r="J202" s="293"/>
      <c r="K202" s="321"/>
    </row>
    <row r="203" spans="2:11" s="1" customFormat="1" ht="15" customHeight="1">
      <c r="B203" s="298"/>
      <c r="C203" s="275" t="s">
        <v>2301</v>
      </c>
      <c r="D203" s="275"/>
      <c r="E203" s="275"/>
      <c r="F203" s="296" t="s">
        <v>48</v>
      </c>
      <c r="G203" s="275"/>
      <c r="H203" s="413" t="s">
        <v>2312</v>
      </c>
      <c r="I203" s="413"/>
      <c r="J203" s="413"/>
      <c r="K203" s="321"/>
    </row>
    <row r="204" spans="2:11" s="1" customFormat="1" ht="15" customHeight="1">
      <c r="B204" s="298"/>
      <c r="C204" s="275"/>
      <c r="D204" s="275"/>
      <c r="E204" s="275"/>
      <c r="F204" s="296" t="s">
        <v>49</v>
      </c>
      <c r="G204" s="275"/>
      <c r="H204" s="413" t="s">
        <v>2313</v>
      </c>
      <c r="I204" s="413"/>
      <c r="J204" s="413"/>
      <c r="K204" s="321"/>
    </row>
    <row r="205" spans="2:11" s="1" customFormat="1" ht="15" customHeight="1">
      <c r="B205" s="298"/>
      <c r="C205" s="275"/>
      <c r="D205" s="275"/>
      <c r="E205" s="275"/>
      <c r="F205" s="296" t="s">
        <v>52</v>
      </c>
      <c r="G205" s="275"/>
      <c r="H205" s="413" t="s">
        <v>2314</v>
      </c>
      <c r="I205" s="413"/>
      <c r="J205" s="413"/>
      <c r="K205" s="321"/>
    </row>
    <row r="206" spans="2:11" s="1" customFormat="1" ht="15" customHeight="1">
      <c r="B206" s="298"/>
      <c r="C206" s="275"/>
      <c r="D206" s="275"/>
      <c r="E206" s="275"/>
      <c r="F206" s="296" t="s">
        <v>50</v>
      </c>
      <c r="G206" s="275"/>
      <c r="H206" s="413" t="s">
        <v>2315</v>
      </c>
      <c r="I206" s="413"/>
      <c r="J206" s="413"/>
      <c r="K206" s="321"/>
    </row>
    <row r="207" spans="2:11" s="1" customFormat="1" ht="15" customHeight="1">
      <c r="B207" s="298"/>
      <c r="C207" s="275"/>
      <c r="D207" s="275"/>
      <c r="E207" s="275"/>
      <c r="F207" s="296" t="s">
        <v>51</v>
      </c>
      <c r="G207" s="275"/>
      <c r="H207" s="413" t="s">
        <v>2316</v>
      </c>
      <c r="I207" s="413"/>
      <c r="J207" s="413"/>
      <c r="K207" s="321"/>
    </row>
    <row r="208" spans="2:11" s="1" customFormat="1" ht="15" customHeight="1">
      <c r="B208" s="298"/>
      <c r="C208" s="275"/>
      <c r="D208" s="275"/>
      <c r="E208" s="275"/>
      <c r="F208" s="296"/>
      <c r="G208" s="275"/>
      <c r="H208" s="275"/>
      <c r="I208" s="275"/>
      <c r="J208" s="275"/>
      <c r="K208" s="321"/>
    </row>
    <row r="209" spans="2:11" s="1" customFormat="1" ht="15" customHeight="1">
      <c r="B209" s="298"/>
      <c r="C209" s="275" t="s">
        <v>2255</v>
      </c>
      <c r="D209" s="275"/>
      <c r="E209" s="275"/>
      <c r="F209" s="296" t="s">
        <v>83</v>
      </c>
      <c r="G209" s="275"/>
      <c r="H209" s="413" t="s">
        <v>2317</v>
      </c>
      <c r="I209" s="413"/>
      <c r="J209" s="413"/>
      <c r="K209" s="321"/>
    </row>
    <row r="210" spans="2:11" s="1" customFormat="1" ht="15" customHeight="1">
      <c r="B210" s="298"/>
      <c r="C210" s="275"/>
      <c r="D210" s="275"/>
      <c r="E210" s="275"/>
      <c r="F210" s="296" t="s">
        <v>2154</v>
      </c>
      <c r="G210" s="275"/>
      <c r="H210" s="413" t="s">
        <v>2155</v>
      </c>
      <c r="I210" s="413"/>
      <c r="J210" s="413"/>
      <c r="K210" s="321"/>
    </row>
    <row r="211" spans="2:11" s="1" customFormat="1" ht="15" customHeight="1">
      <c r="B211" s="298"/>
      <c r="C211" s="275"/>
      <c r="D211" s="275"/>
      <c r="E211" s="275"/>
      <c r="F211" s="296" t="s">
        <v>2152</v>
      </c>
      <c r="G211" s="275"/>
      <c r="H211" s="413" t="s">
        <v>2318</v>
      </c>
      <c r="I211" s="413"/>
      <c r="J211" s="413"/>
      <c r="K211" s="321"/>
    </row>
    <row r="212" spans="2:11" s="1" customFormat="1" ht="15" customHeight="1">
      <c r="B212" s="345"/>
      <c r="C212" s="275"/>
      <c r="D212" s="275"/>
      <c r="E212" s="275"/>
      <c r="F212" s="296" t="s">
        <v>167</v>
      </c>
      <c r="G212" s="334"/>
      <c r="H212" s="414" t="s">
        <v>2156</v>
      </c>
      <c r="I212" s="414"/>
      <c r="J212" s="414"/>
      <c r="K212" s="346"/>
    </row>
    <row r="213" spans="2:11" s="1" customFormat="1" ht="15" customHeight="1">
      <c r="B213" s="345"/>
      <c r="C213" s="275"/>
      <c r="D213" s="275"/>
      <c r="E213" s="275"/>
      <c r="F213" s="296" t="s">
        <v>2024</v>
      </c>
      <c r="G213" s="334"/>
      <c r="H213" s="414" t="s">
        <v>2319</v>
      </c>
      <c r="I213" s="414"/>
      <c r="J213" s="414"/>
      <c r="K213" s="346"/>
    </row>
    <row r="214" spans="2:11" s="1" customFormat="1" ht="15" customHeight="1">
      <c r="B214" s="345"/>
      <c r="C214" s="275"/>
      <c r="D214" s="275"/>
      <c r="E214" s="275"/>
      <c r="F214" s="296"/>
      <c r="G214" s="334"/>
      <c r="H214" s="325"/>
      <c r="I214" s="325"/>
      <c r="J214" s="325"/>
      <c r="K214" s="346"/>
    </row>
    <row r="215" spans="2:11" s="1" customFormat="1" ht="15" customHeight="1">
      <c r="B215" s="345"/>
      <c r="C215" s="275" t="s">
        <v>2279</v>
      </c>
      <c r="D215" s="275"/>
      <c r="E215" s="275"/>
      <c r="F215" s="296">
        <v>1</v>
      </c>
      <c r="G215" s="334"/>
      <c r="H215" s="414" t="s">
        <v>2320</v>
      </c>
      <c r="I215" s="414"/>
      <c r="J215" s="414"/>
      <c r="K215" s="346"/>
    </row>
    <row r="216" spans="2:11" s="1" customFormat="1" ht="15" customHeight="1">
      <c r="B216" s="345"/>
      <c r="C216" s="275"/>
      <c r="D216" s="275"/>
      <c r="E216" s="275"/>
      <c r="F216" s="296">
        <v>2</v>
      </c>
      <c r="G216" s="334"/>
      <c r="H216" s="414" t="s">
        <v>2321</v>
      </c>
      <c r="I216" s="414"/>
      <c r="J216" s="414"/>
      <c r="K216" s="346"/>
    </row>
    <row r="217" spans="2:11" s="1" customFormat="1" ht="15" customHeight="1">
      <c r="B217" s="345"/>
      <c r="C217" s="275"/>
      <c r="D217" s="275"/>
      <c r="E217" s="275"/>
      <c r="F217" s="296">
        <v>3</v>
      </c>
      <c r="G217" s="334"/>
      <c r="H217" s="414" t="s">
        <v>2322</v>
      </c>
      <c r="I217" s="414"/>
      <c r="J217" s="414"/>
      <c r="K217" s="346"/>
    </row>
    <row r="218" spans="2:11" s="1" customFormat="1" ht="15" customHeight="1">
      <c r="B218" s="345"/>
      <c r="C218" s="275"/>
      <c r="D218" s="275"/>
      <c r="E218" s="275"/>
      <c r="F218" s="296">
        <v>4</v>
      </c>
      <c r="G218" s="334"/>
      <c r="H218" s="414" t="s">
        <v>2323</v>
      </c>
      <c r="I218" s="414"/>
      <c r="J218" s="414"/>
      <c r="K218" s="346"/>
    </row>
    <row r="219" spans="2:11" s="1" customFormat="1" ht="12.75" customHeight="1">
      <c r="B219" s="347"/>
      <c r="C219" s="348"/>
      <c r="D219" s="348"/>
      <c r="E219" s="348"/>
      <c r="F219" s="348"/>
      <c r="G219" s="348"/>
      <c r="H219" s="348"/>
      <c r="I219" s="348"/>
      <c r="J219" s="348"/>
      <c r="K219" s="349"/>
    </row>
  </sheetData>
  <sheetProtection formatCells="0" formatColumns="0" formatRows="0" insertColumns="0" insertRows="0" insertHyperlinks="0" deleteColumns="0" deleteRows="0" sort="0" autoFilter="0" pivotTables="0"/>
  <mergeCells count="77">
    <mergeCell ref="H217:J217"/>
    <mergeCell ref="H218:J218"/>
    <mergeCell ref="H216:J216"/>
    <mergeCell ref="H213:J213"/>
    <mergeCell ref="H212:J212"/>
    <mergeCell ref="H206:J206"/>
    <mergeCell ref="H207:J207"/>
    <mergeCell ref="H209:J209"/>
    <mergeCell ref="H211:J211"/>
    <mergeCell ref="H215:J215"/>
    <mergeCell ref="H210:J210"/>
    <mergeCell ref="C200:J200"/>
    <mergeCell ref="H201:J201"/>
    <mergeCell ref="H203:J203"/>
    <mergeCell ref="H204:J204"/>
    <mergeCell ref="H205:J205"/>
    <mergeCell ref="C75:J75"/>
    <mergeCell ref="C102:J102"/>
    <mergeCell ref="C122:J122"/>
    <mergeCell ref="C147:J147"/>
    <mergeCell ref="C165:J165"/>
    <mergeCell ref="D66:J66"/>
    <mergeCell ref="D67:J67"/>
    <mergeCell ref="D68:J68"/>
    <mergeCell ref="D69:J69"/>
    <mergeCell ref="D70:J70"/>
    <mergeCell ref="D60:J60"/>
    <mergeCell ref="D61:J61"/>
    <mergeCell ref="D62:J62"/>
    <mergeCell ref="D63:J63"/>
    <mergeCell ref="D65:J65"/>
    <mergeCell ref="C54:J54"/>
    <mergeCell ref="C55:J55"/>
    <mergeCell ref="C57:J57"/>
    <mergeCell ref="D58:J58"/>
    <mergeCell ref="D59:J59"/>
    <mergeCell ref="F23:J23"/>
    <mergeCell ref="C25:J25"/>
    <mergeCell ref="C26:J26"/>
    <mergeCell ref="D27:J27"/>
    <mergeCell ref="D28:J28"/>
    <mergeCell ref="C52:J52"/>
    <mergeCell ref="C3:J3"/>
    <mergeCell ref="C4:J4"/>
    <mergeCell ref="C6:J6"/>
    <mergeCell ref="C7:J7"/>
    <mergeCell ref="C9:J9"/>
    <mergeCell ref="D10:J10"/>
    <mergeCell ref="D11:J11"/>
    <mergeCell ref="D15:J15"/>
    <mergeCell ref="D16:J16"/>
    <mergeCell ref="D17:J17"/>
    <mergeCell ref="F18:J18"/>
    <mergeCell ref="F19:J19"/>
    <mergeCell ref="F20:J20"/>
    <mergeCell ref="F21:J21"/>
    <mergeCell ref="F22:J22"/>
    <mergeCell ref="D47:J47"/>
    <mergeCell ref="E48:J48"/>
    <mergeCell ref="E49:J49"/>
    <mergeCell ref="E50:J50"/>
    <mergeCell ref="D51:J51"/>
    <mergeCell ref="G41:J41"/>
    <mergeCell ref="G42:J42"/>
    <mergeCell ref="G43:J43"/>
    <mergeCell ref="G44:J44"/>
    <mergeCell ref="G45:J45"/>
    <mergeCell ref="G36:J36"/>
    <mergeCell ref="G37:J37"/>
    <mergeCell ref="G38:J38"/>
    <mergeCell ref="G39:J39"/>
    <mergeCell ref="G40:J40"/>
    <mergeCell ref="D30:J30"/>
    <mergeCell ref="D31:J31"/>
    <mergeCell ref="D33:J33"/>
    <mergeCell ref="D34:J34"/>
    <mergeCell ref="D35:J35"/>
  </mergeCells>
  <pageMargins left="0.59027779999999996" right="0.59027779999999996" top="0.59027779999999996" bottom="0.59027779999999996" header="0" footer="0"/>
  <pageSetup paperSize="9" scale="7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BM188"/>
  <sheetViews>
    <sheetView showGridLines="0" workbookViewId="0">
      <selection activeCell="D6" sqref="D6"/>
    </sheetView>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94"/>
      <c r="M2" s="394"/>
      <c r="N2" s="394"/>
      <c r="O2" s="394"/>
      <c r="P2" s="394"/>
      <c r="Q2" s="394"/>
      <c r="R2" s="394"/>
      <c r="S2" s="394"/>
      <c r="T2" s="394"/>
      <c r="U2" s="394"/>
      <c r="V2" s="394"/>
      <c r="AT2" s="20" t="s">
        <v>94</v>
      </c>
    </row>
    <row r="3" spans="1:46" s="1" customFormat="1" ht="6.95" customHeight="1">
      <c r="B3" s="111"/>
      <c r="C3" s="112"/>
      <c r="D3" s="112"/>
      <c r="E3" s="112"/>
      <c r="F3" s="112"/>
      <c r="G3" s="112"/>
      <c r="H3" s="112"/>
      <c r="I3" s="112"/>
      <c r="J3" s="112"/>
      <c r="K3" s="112"/>
      <c r="L3" s="23"/>
      <c r="AT3" s="20" t="s">
        <v>86</v>
      </c>
    </row>
    <row r="4" spans="1:46" s="1" customFormat="1" ht="24.95" customHeight="1">
      <c r="B4" s="23"/>
      <c r="D4" s="113" t="s">
        <v>169</v>
      </c>
      <c r="L4" s="23"/>
      <c r="M4" s="114" t="s">
        <v>10</v>
      </c>
      <c r="AT4" s="20" t="s">
        <v>4</v>
      </c>
    </row>
    <row r="5" spans="1:46" s="1" customFormat="1" ht="6.95" customHeight="1">
      <c r="B5" s="23"/>
      <c r="L5" s="23"/>
    </row>
    <row r="6" spans="1:46" s="1" customFormat="1" ht="12" customHeight="1">
      <c r="B6" s="23"/>
      <c r="D6" s="115" t="s">
        <v>16</v>
      </c>
      <c r="L6" s="23"/>
    </row>
    <row r="7" spans="1:46" s="1" customFormat="1" ht="16.5" customHeight="1">
      <c r="B7" s="23"/>
      <c r="E7" s="395" t="str">
        <f>'Rekapitulace stavby'!K6</f>
        <v>VÝMĚNA OBRUBNÍKŮ V ULICI STRÁNSKÉHO A SOVÍ - TÁBOR</v>
      </c>
      <c r="F7" s="396"/>
      <c r="G7" s="396"/>
      <c r="H7" s="396"/>
      <c r="L7" s="23"/>
    </row>
    <row r="8" spans="1:46" s="1" customFormat="1" ht="12" customHeight="1">
      <c r="B8" s="23"/>
      <c r="D8" s="115" t="s">
        <v>170</v>
      </c>
      <c r="L8" s="23"/>
    </row>
    <row r="9" spans="1:46" s="2" customFormat="1" ht="16.5" customHeight="1">
      <c r="A9" s="37"/>
      <c r="B9" s="42"/>
      <c r="C9" s="37"/>
      <c r="D9" s="37"/>
      <c r="E9" s="395" t="s">
        <v>171</v>
      </c>
      <c r="F9" s="397"/>
      <c r="G9" s="397"/>
      <c r="H9" s="397"/>
      <c r="I9" s="37"/>
      <c r="J9" s="37"/>
      <c r="K9" s="37"/>
      <c r="L9" s="116"/>
      <c r="S9" s="37"/>
      <c r="T9" s="37"/>
      <c r="U9" s="37"/>
      <c r="V9" s="37"/>
      <c r="W9" s="37"/>
      <c r="X9" s="37"/>
      <c r="Y9" s="37"/>
      <c r="Z9" s="37"/>
      <c r="AA9" s="37"/>
      <c r="AB9" s="37"/>
      <c r="AC9" s="37"/>
      <c r="AD9" s="37"/>
      <c r="AE9" s="37"/>
    </row>
    <row r="10" spans="1:46" s="2" customFormat="1" ht="12" customHeight="1">
      <c r="A10" s="37"/>
      <c r="B10" s="42"/>
      <c r="C10" s="37"/>
      <c r="D10" s="115" t="s">
        <v>172</v>
      </c>
      <c r="E10" s="37"/>
      <c r="F10" s="37"/>
      <c r="G10" s="37"/>
      <c r="H10" s="37"/>
      <c r="I10" s="37"/>
      <c r="J10" s="37"/>
      <c r="K10" s="37"/>
      <c r="L10" s="116"/>
      <c r="S10" s="37"/>
      <c r="T10" s="37"/>
      <c r="U10" s="37"/>
      <c r="V10" s="37"/>
      <c r="W10" s="37"/>
      <c r="X10" s="37"/>
      <c r="Y10" s="37"/>
      <c r="Z10" s="37"/>
      <c r="AA10" s="37"/>
      <c r="AB10" s="37"/>
      <c r="AC10" s="37"/>
      <c r="AD10" s="37"/>
      <c r="AE10" s="37"/>
    </row>
    <row r="11" spans="1:46" s="2" customFormat="1" ht="16.5" customHeight="1">
      <c r="A11" s="37"/>
      <c r="B11" s="42"/>
      <c r="C11" s="37"/>
      <c r="D11" s="37"/>
      <c r="E11" s="398" t="s">
        <v>380</v>
      </c>
      <c r="F11" s="397"/>
      <c r="G11" s="397"/>
      <c r="H11" s="397"/>
      <c r="I11" s="37"/>
      <c r="J11" s="37"/>
      <c r="K11" s="37"/>
      <c r="L11" s="116"/>
      <c r="S11" s="37"/>
      <c r="T11" s="37"/>
      <c r="U11" s="37"/>
      <c r="V11" s="37"/>
      <c r="W11" s="37"/>
      <c r="X11" s="37"/>
      <c r="Y11" s="37"/>
      <c r="Z11" s="37"/>
      <c r="AA11" s="37"/>
      <c r="AB11" s="37"/>
      <c r="AC11" s="37"/>
      <c r="AD11" s="37"/>
      <c r="AE11" s="37"/>
    </row>
    <row r="12" spans="1:46" s="2" customFormat="1" ht="11.25">
      <c r="A12" s="37"/>
      <c r="B12" s="42"/>
      <c r="C12" s="37"/>
      <c r="D12" s="37"/>
      <c r="E12" s="37"/>
      <c r="F12" s="37"/>
      <c r="G12" s="37"/>
      <c r="H12" s="37"/>
      <c r="I12" s="37"/>
      <c r="J12" s="37"/>
      <c r="K12" s="37"/>
      <c r="L12" s="116"/>
      <c r="S12" s="37"/>
      <c r="T12" s="37"/>
      <c r="U12" s="37"/>
      <c r="V12" s="37"/>
      <c r="W12" s="37"/>
      <c r="X12" s="37"/>
      <c r="Y12" s="37"/>
      <c r="Z12" s="37"/>
      <c r="AA12" s="37"/>
      <c r="AB12" s="37"/>
      <c r="AC12" s="37"/>
      <c r="AD12" s="37"/>
      <c r="AE12" s="37"/>
    </row>
    <row r="13" spans="1:46" s="2" customFormat="1" ht="12" customHeight="1">
      <c r="A13" s="37"/>
      <c r="B13" s="42"/>
      <c r="C13" s="37"/>
      <c r="D13" s="115" t="s">
        <v>18</v>
      </c>
      <c r="E13" s="37"/>
      <c r="F13" s="106" t="s">
        <v>19</v>
      </c>
      <c r="G13" s="37"/>
      <c r="H13" s="37"/>
      <c r="I13" s="115" t="s">
        <v>20</v>
      </c>
      <c r="J13" s="106" t="s">
        <v>19</v>
      </c>
      <c r="K13" s="37"/>
      <c r="L13" s="116"/>
      <c r="S13" s="37"/>
      <c r="T13" s="37"/>
      <c r="U13" s="37"/>
      <c r="V13" s="37"/>
      <c r="W13" s="37"/>
      <c r="X13" s="37"/>
      <c r="Y13" s="37"/>
      <c r="Z13" s="37"/>
      <c r="AA13" s="37"/>
      <c r="AB13" s="37"/>
      <c r="AC13" s="37"/>
      <c r="AD13" s="37"/>
      <c r="AE13" s="37"/>
    </row>
    <row r="14" spans="1:46" s="2" customFormat="1" ht="12" customHeight="1">
      <c r="A14" s="37"/>
      <c r="B14" s="42"/>
      <c r="C14" s="37"/>
      <c r="D14" s="115" t="s">
        <v>21</v>
      </c>
      <c r="E14" s="37"/>
      <c r="F14" s="106" t="s">
        <v>22</v>
      </c>
      <c r="G14" s="37"/>
      <c r="H14" s="37"/>
      <c r="I14" s="115" t="s">
        <v>23</v>
      </c>
      <c r="J14" s="117" t="str">
        <f>'Rekapitulace stavby'!AN8</f>
        <v>8. 1. 2026</v>
      </c>
      <c r="K14" s="37"/>
      <c r="L14" s="116"/>
      <c r="S14" s="37"/>
      <c r="T14" s="37"/>
      <c r="U14" s="37"/>
      <c r="V14" s="37"/>
      <c r="W14" s="37"/>
      <c r="X14" s="37"/>
      <c r="Y14" s="37"/>
      <c r="Z14" s="37"/>
      <c r="AA14" s="37"/>
      <c r="AB14" s="37"/>
      <c r="AC14" s="37"/>
      <c r="AD14" s="37"/>
      <c r="AE14" s="37"/>
    </row>
    <row r="15" spans="1:46" s="2" customFormat="1" ht="10.9" customHeight="1">
      <c r="A15" s="37"/>
      <c r="B15" s="42"/>
      <c r="C15" s="37"/>
      <c r="D15" s="37"/>
      <c r="E15" s="37"/>
      <c r="F15" s="37"/>
      <c r="G15" s="37"/>
      <c r="H15" s="37"/>
      <c r="I15" s="37"/>
      <c r="J15" s="37"/>
      <c r="K15" s="37"/>
      <c r="L15" s="116"/>
      <c r="S15" s="37"/>
      <c r="T15" s="37"/>
      <c r="U15" s="37"/>
      <c r="V15" s="37"/>
      <c r="W15" s="37"/>
      <c r="X15" s="37"/>
      <c r="Y15" s="37"/>
      <c r="Z15" s="37"/>
      <c r="AA15" s="37"/>
      <c r="AB15" s="37"/>
      <c r="AC15" s="37"/>
      <c r="AD15" s="37"/>
      <c r="AE15" s="37"/>
    </row>
    <row r="16" spans="1:46" s="2" customFormat="1" ht="12" customHeight="1">
      <c r="A16" s="37"/>
      <c r="B16" s="42"/>
      <c r="C16" s="37"/>
      <c r="D16" s="115" t="s">
        <v>25</v>
      </c>
      <c r="E16" s="37"/>
      <c r="F16" s="37"/>
      <c r="G16" s="37"/>
      <c r="H16" s="37"/>
      <c r="I16" s="115" t="s">
        <v>26</v>
      </c>
      <c r="J16" s="106" t="s">
        <v>27</v>
      </c>
      <c r="K16" s="37"/>
      <c r="L16" s="116"/>
      <c r="S16" s="37"/>
      <c r="T16" s="37"/>
      <c r="U16" s="37"/>
      <c r="V16" s="37"/>
      <c r="W16" s="37"/>
      <c r="X16" s="37"/>
      <c r="Y16" s="37"/>
      <c r="Z16" s="37"/>
      <c r="AA16" s="37"/>
      <c r="AB16" s="37"/>
      <c r="AC16" s="37"/>
      <c r="AD16" s="37"/>
      <c r="AE16" s="37"/>
    </row>
    <row r="17" spans="1:31" s="2" customFormat="1" ht="18" customHeight="1">
      <c r="A17" s="37"/>
      <c r="B17" s="42"/>
      <c r="C17" s="37"/>
      <c r="D17" s="37"/>
      <c r="E17" s="106" t="s">
        <v>28</v>
      </c>
      <c r="F17" s="37"/>
      <c r="G17" s="37"/>
      <c r="H17" s="37"/>
      <c r="I17" s="115" t="s">
        <v>29</v>
      </c>
      <c r="J17" s="106" t="s">
        <v>30</v>
      </c>
      <c r="K17" s="37"/>
      <c r="L17" s="116"/>
      <c r="S17" s="37"/>
      <c r="T17" s="37"/>
      <c r="U17" s="37"/>
      <c r="V17" s="37"/>
      <c r="W17" s="37"/>
      <c r="X17" s="37"/>
      <c r="Y17" s="37"/>
      <c r="Z17" s="37"/>
      <c r="AA17" s="37"/>
      <c r="AB17" s="37"/>
      <c r="AC17" s="37"/>
      <c r="AD17" s="37"/>
      <c r="AE17" s="37"/>
    </row>
    <row r="18" spans="1:31" s="2" customFormat="1" ht="6.95" customHeight="1">
      <c r="A18" s="37"/>
      <c r="B18" s="42"/>
      <c r="C18" s="37"/>
      <c r="D18" s="37"/>
      <c r="E18" s="37"/>
      <c r="F18" s="37"/>
      <c r="G18" s="37"/>
      <c r="H18" s="37"/>
      <c r="I18" s="37"/>
      <c r="J18" s="37"/>
      <c r="K18" s="37"/>
      <c r="L18" s="116"/>
      <c r="S18" s="37"/>
      <c r="T18" s="37"/>
      <c r="U18" s="37"/>
      <c r="V18" s="37"/>
      <c r="W18" s="37"/>
      <c r="X18" s="37"/>
      <c r="Y18" s="37"/>
      <c r="Z18" s="37"/>
      <c r="AA18" s="37"/>
      <c r="AB18" s="37"/>
      <c r="AC18" s="37"/>
      <c r="AD18" s="37"/>
      <c r="AE18" s="37"/>
    </row>
    <row r="19" spans="1:31" s="2" customFormat="1" ht="12" customHeight="1">
      <c r="A19" s="37"/>
      <c r="B19" s="42"/>
      <c r="C19" s="37"/>
      <c r="D19" s="115" t="s">
        <v>31</v>
      </c>
      <c r="E19" s="37"/>
      <c r="F19" s="37"/>
      <c r="G19" s="37"/>
      <c r="H19" s="37"/>
      <c r="I19" s="115" t="s">
        <v>26</v>
      </c>
      <c r="J19" s="33" t="str">
        <f>'Rekapitulace stavby'!AN13</f>
        <v>Vyplň údaj</v>
      </c>
      <c r="K19" s="37"/>
      <c r="L19" s="116"/>
      <c r="S19" s="37"/>
      <c r="T19" s="37"/>
      <c r="U19" s="37"/>
      <c r="V19" s="37"/>
      <c r="W19" s="37"/>
      <c r="X19" s="37"/>
      <c r="Y19" s="37"/>
      <c r="Z19" s="37"/>
      <c r="AA19" s="37"/>
      <c r="AB19" s="37"/>
      <c r="AC19" s="37"/>
      <c r="AD19" s="37"/>
      <c r="AE19" s="37"/>
    </row>
    <row r="20" spans="1:31" s="2" customFormat="1" ht="18" customHeight="1">
      <c r="A20" s="37"/>
      <c r="B20" s="42"/>
      <c r="C20" s="37"/>
      <c r="D20" s="37"/>
      <c r="E20" s="399" t="str">
        <f>'Rekapitulace stavby'!E14</f>
        <v>Vyplň údaj</v>
      </c>
      <c r="F20" s="400"/>
      <c r="G20" s="400"/>
      <c r="H20" s="400"/>
      <c r="I20" s="115" t="s">
        <v>29</v>
      </c>
      <c r="J20" s="33" t="str">
        <f>'Rekapitulace stavby'!AN14</f>
        <v>Vyplň údaj</v>
      </c>
      <c r="K20" s="37"/>
      <c r="L20" s="116"/>
      <c r="S20" s="37"/>
      <c r="T20" s="37"/>
      <c r="U20" s="37"/>
      <c r="V20" s="37"/>
      <c r="W20" s="37"/>
      <c r="X20" s="37"/>
      <c r="Y20" s="37"/>
      <c r="Z20" s="37"/>
      <c r="AA20" s="37"/>
      <c r="AB20" s="37"/>
      <c r="AC20" s="37"/>
      <c r="AD20" s="37"/>
      <c r="AE20" s="37"/>
    </row>
    <row r="21" spans="1:31" s="2" customFormat="1" ht="6.95" customHeight="1">
      <c r="A21" s="37"/>
      <c r="B21" s="42"/>
      <c r="C21" s="37"/>
      <c r="D21" s="37"/>
      <c r="E21" s="37"/>
      <c r="F21" s="37"/>
      <c r="G21" s="37"/>
      <c r="H21" s="37"/>
      <c r="I21" s="37"/>
      <c r="J21" s="37"/>
      <c r="K21" s="37"/>
      <c r="L21" s="116"/>
      <c r="S21" s="37"/>
      <c r="T21" s="37"/>
      <c r="U21" s="37"/>
      <c r="V21" s="37"/>
      <c r="W21" s="37"/>
      <c r="X21" s="37"/>
      <c r="Y21" s="37"/>
      <c r="Z21" s="37"/>
      <c r="AA21" s="37"/>
      <c r="AB21" s="37"/>
      <c r="AC21" s="37"/>
      <c r="AD21" s="37"/>
      <c r="AE21" s="37"/>
    </row>
    <row r="22" spans="1:31" s="2" customFormat="1" ht="12" customHeight="1">
      <c r="A22" s="37"/>
      <c r="B22" s="42"/>
      <c r="C22" s="37"/>
      <c r="D22" s="115" t="s">
        <v>33</v>
      </c>
      <c r="E22" s="37"/>
      <c r="F22" s="37"/>
      <c r="G22" s="37"/>
      <c r="H22" s="37"/>
      <c r="I22" s="115" t="s">
        <v>26</v>
      </c>
      <c r="J22" s="106" t="s">
        <v>34</v>
      </c>
      <c r="K22" s="37"/>
      <c r="L22" s="116"/>
      <c r="S22" s="37"/>
      <c r="T22" s="37"/>
      <c r="U22" s="37"/>
      <c r="V22" s="37"/>
      <c r="W22" s="37"/>
      <c r="X22" s="37"/>
      <c r="Y22" s="37"/>
      <c r="Z22" s="37"/>
      <c r="AA22" s="37"/>
      <c r="AB22" s="37"/>
      <c r="AC22" s="37"/>
      <c r="AD22" s="37"/>
      <c r="AE22" s="37"/>
    </row>
    <row r="23" spans="1:31" s="2" customFormat="1" ht="18" customHeight="1">
      <c r="A23" s="37"/>
      <c r="B23" s="42"/>
      <c r="C23" s="37"/>
      <c r="D23" s="37"/>
      <c r="E23" s="106" t="s">
        <v>35</v>
      </c>
      <c r="F23" s="37"/>
      <c r="G23" s="37"/>
      <c r="H23" s="37"/>
      <c r="I23" s="115" t="s">
        <v>29</v>
      </c>
      <c r="J23" s="106" t="s">
        <v>36</v>
      </c>
      <c r="K23" s="37"/>
      <c r="L23" s="116"/>
      <c r="S23" s="37"/>
      <c r="T23" s="37"/>
      <c r="U23" s="37"/>
      <c r="V23" s="37"/>
      <c r="W23" s="37"/>
      <c r="X23" s="37"/>
      <c r="Y23" s="37"/>
      <c r="Z23" s="37"/>
      <c r="AA23" s="37"/>
      <c r="AB23" s="37"/>
      <c r="AC23" s="37"/>
      <c r="AD23" s="37"/>
      <c r="AE23" s="37"/>
    </row>
    <row r="24" spans="1:31" s="2" customFormat="1" ht="6.95" customHeight="1">
      <c r="A24" s="37"/>
      <c r="B24" s="42"/>
      <c r="C24" s="37"/>
      <c r="D24" s="37"/>
      <c r="E24" s="37"/>
      <c r="F24" s="37"/>
      <c r="G24" s="37"/>
      <c r="H24" s="37"/>
      <c r="I24" s="37"/>
      <c r="J24" s="37"/>
      <c r="K24" s="37"/>
      <c r="L24" s="116"/>
      <c r="S24" s="37"/>
      <c r="T24" s="37"/>
      <c r="U24" s="37"/>
      <c r="V24" s="37"/>
      <c r="W24" s="37"/>
      <c r="X24" s="37"/>
      <c r="Y24" s="37"/>
      <c r="Z24" s="37"/>
      <c r="AA24" s="37"/>
      <c r="AB24" s="37"/>
      <c r="AC24" s="37"/>
      <c r="AD24" s="37"/>
      <c r="AE24" s="37"/>
    </row>
    <row r="25" spans="1:31" s="2" customFormat="1" ht="12" customHeight="1">
      <c r="A25" s="37"/>
      <c r="B25" s="42"/>
      <c r="C25" s="37"/>
      <c r="D25" s="115" t="s">
        <v>38</v>
      </c>
      <c r="E25" s="37"/>
      <c r="F25" s="37"/>
      <c r="G25" s="37"/>
      <c r="H25" s="37"/>
      <c r="I25" s="115" t="s">
        <v>26</v>
      </c>
      <c r="J25" s="106" t="s">
        <v>39</v>
      </c>
      <c r="K25" s="37"/>
      <c r="L25" s="116"/>
      <c r="S25" s="37"/>
      <c r="T25" s="37"/>
      <c r="U25" s="37"/>
      <c r="V25" s="37"/>
      <c r="W25" s="37"/>
      <c r="X25" s="37"/>
      <c r="Y25" s="37"/>
      <c r="Z25" s="37"/>
      <c r="AA25" s="37"/>
      <c r="AB25" s="37"/>
      <c r="AC25" s="37"/>
      <c r="AD25" s="37"/>
      <c r="AE25" s="37"/>
    </row>
    <row r="26" spans="1:31" s="2" customFormat="1" ht="18" customHeight="1">
      <c r="A26" s="37"/>
      <c r="B26" s="42"/>
      <c r="C26" s="37"/>
      <c r="D26" s="37"/>
      <c r="E26" s="106" t="s">
        <v>40</v>
      </c>
      <c r="F26" s="37"/>
      <c r="G26" s="37"/>
      <c r="H26" s="37"/>
      <c r="I26" s="115" t="s">
        <v>29</v>
      </c>
      <c r="J26" s="106" t="s">
        <v>19</v>
      </c>
      <c r="K26" s="37"/>
      <c r="L26" s="116"/>
      <c r="S26" s="37"/>
      <c r="T26" s="37"/>
      <c r="U26" s="37"/>
      <c r="V26" s="37"/>
      <c r="W26" s="37"/>
      <c r="X26" s="37"/>
      <c r="Y26" s="37"/>
      <c r="Z26" s="37"/>
      <c r="AA26" s="37"/>
      <c r="AB26" s="37"/>
      <c r="AC26" s="37"/>
      <c r="AD26" s="37"/>
      <c r="AE26" s="37"/>
    </row>
    <row r="27" spans="1:31" s="2" customFormat="1" ht="6.95" customHeight="1">
      <c r="A27" s="37"/>
      <c r="B27" s="42"/>
      <c r="C27" s="37"/>
      <c r="D27" s="37"/>
      <c r="E27" s="37"/>
      <c r="F27" s="37"/>
      <c r="G27" s="37"/>
      <c r="H27" s="37"/>
      <c r="I27" s="37"/>
      <c r="J27" s="37"/>
      <c r="K27" s="37"/>
      <c r="L27" s="116"/>
      <c r="S27" s="37"/>
      <c r="T27" s="37"/>
      <c r="U27" s="37"/>
      <c r="V27" s="37"/>
      <c r="W27" s="37"/>
      <c r="X27" s="37"/>
      <c r="Y27" s="37"/>
      <c r="Z27" s="37"/>
      <c r="AA27" s="37"/>
      <c r="AB27" s="37"/>
      <c r="AC27" s="37"/>
      <c r="AD27" s="37"/>
      <c r="AE27" s="37"/>
    </row>
    <row r="28" spans="1:31" s="2" customFormat="1" ht="12" customHeight="1">
      <c r="A28" s="37"/>
      <c r="B28" s="42"/>
      <c r="C28" s="37"/>
      <c r="D28" s="115" t="s">
        <v>41</v>
      </c>
      <c r="E28" s="37"/>
      <c r="F28" s="37"/>
      <c r="G28" s="37"/>
      <c r="H28" s="37"/>
      <c r="I28" s="37"/>
      <c r="J28" s="37"/>
      <c r="K28" s="37"/>
      <c r="L28" s="116"/>
      <c r="S28" s="37"/>
      <c r="T28" s="37"/>
      <c r="U28" s="37"/>
      <c r="V28" s="37"/>
      <c r="W28" s="37"/>
      <c r="X28" s="37"/>
      <c r="Y28" s="37"/>
      <c r="Z28" s="37"/>
      <c r="AA28" s="37"/>
      <c r="AB28" s="37"/>
      <c r="AC28" s="37"/>
      <c r="AD28" s="37"/>
      <c r="AE28" s="37"/>
    </row>
    <row r="29" spans="1:31" s="8" customFormat="1" ht="16.5" customHeight="1">
      <c r="A29" s="118"/>
      <c r="B29" s="119"/>
      <c r="C29" s="118"/>
      <c r="D29" s="118"/>
      <c r="E29" s="401" t="s">
        <v>19</v>
      </c>
      <c r="F29" s="401"/>
      <c r="G29" s="401"/>
      <c r="H29" s="401"/>
      <c r="I29" s="118"/>
      <c r="J29" s="118"/>
      <c r="K29" s="118"/>
      <c r="L29" s="120"/>
      <c r="S29" s="118"/>
      <c r="T29" s="118"/>
      <c r="U29" s="118"/>
      <c r="V29" s="118"/>
      <c r="W29" s="118"/>
      <c r="X29" s="118"/>
      <c r="Y29" s="118"/>
      <c r="Z29" s="118"/>
      <c r="AA29" s="118"/>
      <c r="AB29" s="118"/>
      <c r="AC29" s="118"/>
      <c r="AD29" s="118"/>
      <c r="AE29" s="118"/>
    </row>
    <row r="30" spans="1:31" s="2" customFormat="1" ht="6.95" customHeight="1">
      <c r="A30" s="37"/>
      <c r="B30" s="42"/>
      <c r="C30" s="37"/>
      <c r="D30" s="37"/>
      <c r="E30" s="37"/>
      <c r="F30" s="37"/>
      <c r="G30" s="37"/>
      <c r="H30" s="37"/>
      <c r="I30" s="37"/>
      <c r="J30" s="37"/>
      <c r="K30" s="37"/>
      <c r="L30" s="116"/>
      <c r="S30" s="37"/>
      <c r="T30" s="37"/>
      <c r="U30" s="37"/>
      <c r="V30" s="37"/>
      <c r="W30" s="37"/>
      <c r="X30" s="37"/>
      <c r="Y30" s="37"/>
      <c r="Z30" s="37"/>
      <c r="AA30" s="37"/>
      <c r="AB30" s="37"/>
      <c r="AC30" s="37"/>
      <c r="AD30" s="37"/>
      <c r="AE30" s="37"/>
    </row>
    <row r="31" spans="1:31" s="2" customFormat="1" ht="6.95" customHeight="1">
      <c r="A31" s="37"/>
      <c r="B31" s="42"/>
      <c r="C31" s="37"/>
      <c r="D31" s="121"/>
      <c r="E31" s="121"/>
      <c r="F31" s="121"/>
      <c r="G31" s="121"/>
      <c r="H31" s="121"/>
      <c r="I31" s="121"/>
      <c r="J31" s="121"/>
      <c r="K31" s="121"/>
      <c r="L31" s="116"/>
      <c r="S31" s="37"/>
      <c r="T31" s="37"/>
      <c r="U31" s="37"/>
      <c r="V31" s="37"/>
      <c r="W31" s="37"/>
      <c r="X31" s="37"/>
      <c r="Y31" s="37"/>
      <c r="Z31" s="37"/>
      <c r="AA31" s="37"/>
      <c r="AB31" s="37"/>
      <c r="AC31" s="37"/>
      <c r="AD31" s="37"/>
      <c r="AE31" s="37"/>
    </row>
    <row r="32" spans="1:31" s="2" customFormat="1" ht="25.35" customHeight="1">
      <c r="A32" s="37"/>
      <c r="B32" s="42"/>
      <c r="C32" s="37"/>
      <c r="D32" s="122" t="s">
        <v>43</v>
      </c>
      <c r="E32" s="37"/>
      <c r="F32" s="37"/>
      <c r="G32" s="37"/>
      <c r="H32" s="37"/>
      <c r="I32" s="37"/>
      <c r="J32" s="123">
        <f>ROUND(J90, 2)</f>
        <v>0</v>
      </c>
      <c r="K32" s="37"/>
      <c r="L32" s="116"/>
      <c r="S32" s="37"/>
      <c r="T32" s="37"/>
      <c r="U32" s="37"/>
      <c r="V32" s="37"/>
      <c r="W32" s="37"/>
      <c r="X32" s="37"/>
      <c r="Y32" s="37"/>
      <c r="Z32" s="37"/>
      <c r="AA32" s="37"/>
      <c r="AB32" s="37"/>
      <c r="AC32" s="37"/>
      <c r="AD32" s="37"/>
      <c r="AE32" s="37"/>
    </row>
    <row r="33" spans="1:31" s="2" customFormat="1" ht="6.95" customHeight="1">
      <c r="A33" s="37"/>
      <c r="B33" s="42"/>
      <c r="C33" s="37"/>
      <c r="D33" s="121"/>
      <c r="E33" s="121"/>
      <c r="F33" s="121"/>
      <c r="G33" s="121"/>
      <c r="H33" s="121"/>
      <c r="I33" s="121"/>
      <c r="J33" s="121"/>
      <c r="K33" s="121"/>
      <c r="L33" s="116"/>
      <c r="S33" s="37"/>
      <c r="T33" s="37"/>
      <c r="U33" s="37"/>
      <c r="V33" s="37"/>
      <c r="W33" s="37"/>
      <c r="X33" s="37"/>
      <c r="Y33" s="37"/>
      <c r="Z33" s="37"/>
      <c r="AA33" s="37"/>
      <c r="AB33" s="37"/>
      <c r="AC33" s="37"/>
      <c r="AD33" s="37"/>
      <c r="AE33" s="37"/>
    </row>
    <row r="34" spans="1:31" s="2" customFormat="1" ht="14.45" customHeight="1">
      <c r="A34" s="37"/>
      <c r="B34" s="42"/>
      <c r="C34" s="37"/>
      <c r="D34" s="37"/>
      <c r="E34" s="37"/>
      <c r="F34" s="124" t="s">
        <v>45</v>
      </c>
      <c r="G34" s="37"/>
      <c r="H34" s="37"/>
      <c r="I34" s="124" t="s">
        <v>44</v>
      </c>
      <c r="J34" s="124" t="s">
        <v>46</v>
      </c>
      <c r="K34" s="37"/>
      <c r="L34" s="116"/>
      <c r="S34" s="37"/>
      <c r="T34" s="37"/>
      <c r="U34" s="37"/>
      <c r="V34" s="37"/>
      <c r="W34" s="37"/>
      <c r="X34" s="37"/>
      <c r="Y34" s="37"/>
      <c r="Z34" s="37"/>
      <c r="AA34" s="37"/>
      <c r="AB34" s="37"/>
      <c r="AC34" s="37"/>
      <c r="AD34" s="37"/>
      <c r="AE34" s="37"/>
    </row>
    <row r="35" spans="1:31" s="2" customFormat="1" ht="14.45" customHeight="1">
      <c r="A35" s="37"/>
      <c r="B35" s="42"/>
      <c r="C35" s="37"/>
      <c r="D35" s="125" t="s">
        <v>47</v>
      </c>
      <c r="E35" s="115" t="s">
        <v>48</v>
      </c>
      <c r="F35" s="126">
        <f>ROUND((SUM(BE90:BE187)),  2)</f>
        <v>0</v>
      </c>
      <c r="G35" s="37"/>
      <c r="H35" s="37"/>
      <c r="I35" s="127">
        <v>0.21</v>
      </c>
      <c r="J35" s="126">
        <f>ROUND(((SUM(BE90:BE187))*I35),  2)</f>
        <v>0</v>
      </c>
      <c r="K35" s="37"/>
      <c r="L35" s="116"/>
      <c r="S35" s="37"/>
      <c r="T35" s="37"/>
      <c r="U35" s="37"/>
      <c r="V35" s="37"/>
      <c r="W35" s="37"/>
      <c r="X35" s="37"/>
      <c r="Y35" s="37"/>
      <c r="Z35" s="37"/>
      <c r="AA35" s="37"/>
      <c r="AB35" s="37"/>
      <c r="AC35" s="37"/>
      <c r="AD35" s="37"/>
      <c r="AE35" s="37"/>
    </row>
    <row r="36" spans="1:31" s="2" customFormat="1" ht="14.45" customHeight="1">
      <c r="A36" s="37"/>
      <c r="B36" s="42"/>
      <c r="C36" s="37"/>
      <c r="D36" s="37"/>
      <c r="E36" s="115" t="s">
        <v>49</v>
      </c>
      <c r="F36" s="126">
        <f>ROUND((SUM(BF90:BF187)),  2)</f>
        <v>0</v>
      </c>
      <c r="G36" s="37"/>
      <c r="H36" s="37"/>
      <c r="I36" s="127">
        <v>0.12</v>
      </c>
      <c r="J36" s="126">
        <f>ROUND(((SUM(BF90:BF187))*I36),  2)</f>
        <v>0</v>
      </c>
      <c r="K36" s="37"/>
      <c r="L36" s="116"/>
      <c r="S36" s="37"/>
      <c r="T36" s="37"/>
      <c r="U36" s="37"/>
      <c r="V36" s="37"/>
      <c r="W36" s="37"/>
      <c r="X36" s="37"/>
      <c r="Y36" s="37"/>
      <c r="Z36" s="37"/>
      <c r="AA36" s="37"/>
      <c r="AB36" s="37"/>
      <c r="AC36" s="37"/>
      <c r="AD36" s="37"/>
      <c r="AE36" s="37"/>
    </row>
    <row r="37" spans="1:31" s="2" customFormat="1" ht="14.45" hidden="1" customHeight="1">
      <c r="A37" s="37"/>
      <c r="B37" s="42"/>
      <c r="C37" s="37"/>
      <c r="D37" s="37"/>
      <c r="E37" s="115" t="s">
        <v>50</v>
      </c>
      <c r="F37" s="126">
        <f>ROUND((SUM(BG90:BG187)),  2)</f>
        <v>0</v>
      </c>
      <c r="G37" s="37"/>
      <c r="H37" s="37"/>
      <c r="I37" s="127">
        <v>0.21</v>
      </c>
      <c r="J37" s="126">
        <f>0</f>
        <v>0</v>
      </c>
      <c r="K37" s="37"/>
      <c r="L37" s="116"/>
      <c r="S37" s="37"/>
      <c r="T37" s="37"/>
      <c r="U37" s="37"/>
      <c r="V37" s="37"/>
      <c r="W37" s="37"/>
      <c r="X37" s="37"/>
      <c r="Y37" s="37"/>
      <c r="Z37" s="37"/>
      <c r="AA37" s="37"/>
      <c r="AB37" s="37"/>
      <c r="AC37" s="37"/>
      <c r="AD37" s="37"/>
      <c r="AE37" s="37"/>
    </row>
    <row r="38" spans="1:31" s="2" customFormat="1" ht="14.45" hidden="1" customHeight="1">
      <c r="A38" s="37"/>
      <c r="B38" s="42"/>
      <c r="C38" s="37"/>
      <c r="D38" s="37"/>
      <c r="E38" s="115" t="s">
        <v>51</v>
      </c>
      <c r="F38" s="126">
        <f>ROUND((SUM(BH90:BH187)),  2)</f>
        <v>0</v>
      </c>
      <c r="G38" s="37"/>
      <c r="H38" s="37"/>
      <c r="I38" s="127">
        <v>0.12</v>
      </c>
      <c r="J38" s="126">
        <f>0</f>
        <v>0</v>
      </c>
      <c r="K38" s="37"/>
      <c r="L38" s="116"/>
      <c r="S38" s="37"/>
      <c r="T38" s="37"/>
      <c r="U38" s="37"/>
      <c r="V38" s="37"/>
      <c r="W38" s="37"/>
      <c r="X38" s="37"/>
      <c r="Y38" s="37"/>
      <c r="Z38" s="37"/>
      <c r="AA38" s="37"/>
      <c r="AB38" s="37"/>
      <c r="AC38" s="37"/>
      <c r="AD38" s="37"/>
      <c r="AE38" s="37"/>
    </row>
    <row r="39" spans="1:31" s="2" customFormat="1" ht="14.45" hidden="1" customHeight="1">
      <c r="A39" s="37"/>
      <c r="B39" s="42"/>
      <c r="C39" s="37"/>
      <c r="D39" s="37"/>
      <c r="E39" s="115" t="s">
        <v>52</v>
      </c>
      <c r="F39" s="126">
        <f>ROUND((SUM(BI90:BI187)),  2)</f>
        <v>0</v>
      </c>
      <c r="G39" s="37"/>
      <c r="H39" s="37"/>
      <c r="I39" s="127">
        <v>0</v>
      </c>
      <c r="J39" s="126">
        <f>0</f>
        <v>0</v>
      </c>
      <c r="K39" s="37"/>
      <c r="L39" s="116"/>
      <c r="S39" s="37"/>
      <c r="T39" s="37"/>
      <c r="U39" s="37"/>
      <c r="V39" s="37"/>
      <c r="W39" s="37"/>
      <c r="X39" s="37"/>
      <c r="Y39" s="37"/>
      <c r="Z39" s="37"/>
      <c r="AA39" s="37"/>
      <c r="AB39" s="37"/>
      <c r="AC39" s="37"/>
      <c r="AD39" s="37"/>
      <c r="AE39" s="37"/>
    </row>
    <row r="40" spans="1:31" s="2" customFormat="1" ht="6.95" customHeight="1">
      <c r="A40" s="37"/>
      <c r="B40" s="42"/>
      <c r="C40" s="37"/>
      <c r="D40" s="37"/>
      <c r="E40" s="37"/>
      <c r="F40" s="37"/>
      <c r="G40" s="37"/>
      <c r="H40" s="37"/>
      <c r="I40" s="37"/>
      <c r="J40" s="37"/>
      <c r="K40" s="37"/>
      <c r="L40" s="116"/>
      <c r="S40" s="37"/>
      <c r="T40" s="37"/>
      <c r="U40" s="37"/>
      <c r="V40" s="37"/>
      <c r="W40" s="37"/>
      <c r="X40" s="37"/>
      <c r="Y40" s="37"/>
      <c r="Z40" s="37"/>
      <c r="AA40" s="37"/>
      <c r="AB40" s="37"/>
      <c r="AC40" s="37"/>
      <c r="AD40" s="37"/>
      <c r="AE40" s="37"/>
    </row>
    <row r="41" spans="1:31" s="2" customFormat="1" ht="25.35" customHeight="1">
      <c r="A41" s="37"/>
      <c r="B41" s="42"/>
      <c r="C41" s="128"/>
      <c r="D41" s="129" t="s">
        <v>53</v>
      </c>
      <c r="E41" s="130"/>
      <c r="F41" s="130"/>
      <c r="G41" s="131" t="s">
        <v>54</v>
      </c>
      <c r="H41" s="132" t="s">
        <v>55</v>
      </c>
      <c r="I41" s="130"/>
      <c r="J41" s="133">
        <f>SUM(J32:J39)</f>
        <v>0</v>
      </c>
      <c r="K41" s="134"/>
      <c r="L41" s="116"/>
      <c r="S41" s="37"/>
      <c r="T41" s="37"/>
      <c r="U41" s="37"/>
      <c r="V41" s="37"/>
      <c r="W41" s="37"/>
      <c r="X41" s="37"/>
      <c r="Y41" s="37"/>
      <c r="Z41" s="37"/>
      <c r="AA41" s="37"/>
      <c r="AB41" s="37"/>
      <c r="AC41" s="37"/>
      <c r="AD41" s="37"/>
      <c r="AE41" s="37"/>
    </row>
    <row r="42" spans="1:31" s="2" customFormat="1" ht="14.45" customHeight="1">
      <c r="A42" s="37"/>
      <c r="B42" s="135"/>
      <c r="C42" s="136"/>
      <c r="D42" s="136"/>
      <c r="E42" s="136"/>
      <c r="F42" s="136"/>
      <c r="G42" s="136"/>
      <c r="H42" s="136"/>
      <c r="I42" s="136"/>
      <c r="J42" s="136"/>
      <c r="K42" s="136"/>
      <c r="L42" s="116"/>
      <c r="S42" s="37"/>
      <c r="T42" s="37"/>
      <c r="U42" s="37"/>
      <c r="V42" s="37"/>
      <c r="W42" s="37"/>
      <c r="X42" s="37"/>
      <c r="Y42" s="37"/>
      <c r="Z42" s="37"/>
      <c r="AA42" s="37"/>
      <c r="AB42" s="37"/>
      <c r="AC42" s="37"/>
      <c r="AD42" s="37"/>
      <c r="AE42" s="37"/>
    </row>
    <row r="46" spans="1:31" s="2" customFormat="1" ht="6.95" customHeight="1">
      <c r="A46" s="37"/>
      <c r="B46" s="137"/>
      <c r="C46" s="138"/>
      <c r="D46" s="138"/>
      <c r="E46" s="138"/>
      <c r="F46" s="138"/>
      <c r="G46" s="138"/>
      <c r="H46" s="138"/>
      <c r="I46" s="138"/>
      <c r="J46" s="138"/>
      <c r="K46" s="138"/>
      <c r="L46" s="116"/>
      <c r="S46" s="37"/>
      <c r="T46" s="37"/>
      <c r="U46" s="37"/>
      <c r="V46" s="37"/>
      <c r="W46" s="37"/>
      <c r="X46" s="37"/>
      <c r="Y46" s="37"/>
      <c r="Z46" s="37"/>
      <c r="AA46" s="37"/>
      <c r="AB46" s="37"/>
      <c r="AC46" s="37"/>
      <c r="AD46" s="37"/>
      <c r="AE46" s="37"/>
    </row>
    <row r="47" spans="1:31" s="2" customFormat="1" ht="24.95" customHeight="1">
      <c r="A47" s="37"/>
      <c r="B47" s="38"/>
      <c r="C47" s="26" t="s">
        <v>174</v>
      </c>
      <c r="D47" s="39"/>
      <c r="E47" s="39"/>
      <c r="F47" s="39"/>
      <c r="G47" s="39"/>
      <c r="H47" s="39"/>
      <c r="I47" s="39"/>
      <c r="J47" s="39"/>
      <c r="K47" s="39"/>
      <c r="L47" s="116"/>
      <c r="S47" s="37"/>
      <c r="T47" s="37"/>
      <c r="U47" s="37"/>
      <c r="V47" s="37"/>
      <c r="W47" s="37"/>
      <c r="X47" s="37"/>
      <c r="Y47" s="37"/>
      <c r="Z47" s="37"/>
      <c r="AA47" s="37"/>
      <c r="AB47" s="37"/>
      <c r="AC47" s="37"/>
      <c r="AD47" s="37"/>
      <c r="AE47" s="37"/>
    </row>
    <row r="48" spans="1:31" s="2" customFormat="1" ht="6.95" customHeight="1">
      <c r="A48" s="37"/>
      <c r="B48" s="38"/>
      <c r="C48" s="39"/>
      <c r="D48" s="39"/>
      <c r="E48" s="39"/>
      <c r="F48" s="39"/>
      <c r="G48" s="39"/>
      <c r="H48" s="39"/>
      <c r="I48" s="39"/>
      <c r="J48" s="39"/>
      <c r="K48" s="39"/>
      <c r="L48" s="116"/>
      <c r="S48" s="37"/>
      <c r="T48" s="37"/>
      <c r="U48" s="37"/>
      <c r="V48" s="37"/>
      <c r="W48" s="37"/>
      <c r="X48" s="37"/>
      <c r="Y48" s="37"/>
      <c r="Z48" s="37"/>
      <c r="AA48" s="37"/>
      <c r="AB48" s="37"/>
      <c r="AC48" s="37"/>
      <c r="AD48" s="37"/>
      <c r="AE48" s="37"/>
    </row>
    <row r="49" spans="1:47" s="2" customFormat="1" ht="12" customHeight="1">
      <c r="A49" s="37"/>
      <c r="B49" s="38"/>
      <c r="C49" s="32" t="s">
        <v>16</v>
      </c>
      <c r="D49" s="39"/>
      <c r="E49" s="39"/>
      <c r="F49" s="39"/>
      <c r="G49" s="39"/>
      <c r="H49" s="39"/>
      <c r="I49" s="39"/>
      <c r="J49" s="39"/>
      <c r="K49" s="39"/>
      <c r="L49" s="116"/>
      <c r="S49" s="37"/>
      <c r="T49" s="37"/>
      <c r="U49" s="37"/>
      <c r="V49" s="37"/>
      <c r="W49" s="37"/>
      <c r="X49" s="37"/>
      <c r="Y49" s="37"/>
      <c r="Z49" s="37"/>
      <c r="AA49" s="37"/>
      <c r="AB49" s="37"/>
      <c r="AC49" s="37"/>
      <c r="AD49" s="37"/>
      <c r="AE49" s="37"/>
    </row>
    <row r="50" spans="1:47" s="2" customFormat="1" ht="16.5" customHeight="1">
      <c r="A50" s="37"/>
      <c r="B50" s="38"/>
      <c r="C50" s="39"/>
      <c r="D50" s="39"/>
      <c r="E50" s="402" t="str">
        <f>E7</f>
        <v>VÝMĚNA OBRUBNÍKŮ V ULICI STRÁNSKÉHO A SOVÍ - TÁBOR</v>
      </c>
      <c r="F50" s="403"/>
      <c r="G50" s="403"/>
      <c r="H50" s="403"/>
      <c r="I50" s="39"/>
      <c r="J50" s="39"/>
      <c r="K50" s="39"/>
      <c r="L50" s="116"/>
      <c r="S50" s="37"/>
      <c r="T50" s="37"/>
      <c r="U50" s="37"/>
      <c r="V50" s="37"/>
      <c r="W50" s="37"/>
      <c r="X50" s="37"/>
      <c r="Y50" s="37"/>
      <c r="Z50" s="37"/>
      <c r="AA50" s="37"/>
      <c r="AB50" s="37"/>
      <c r="AC50" s="37"/>
      <c r="AD50" s="37"/>
      <c r="AE50" s="37"/>
    </row>
    <row r="51" spans="1:47" s="1" customFormat="1" ht="12" customHeight="1">
      <c r="B51" s="24"/>
      <c r="C51" s="32" t="s">
        <v>170</v>
      </c>
      <c r="D51" s="25"/>
      <c r="E51" s="25"/>
      <c r="F51" s="25"/>
      <c r="G51" s="25"/>
      <c r="H51" s="25"/>
      <c r="I51" s="25"/>
      <c r="J51" s="25"/>
      <c r="K51" s="25"/>
      <c r="L51" s="23"/>
    </row>
    <row r="52" spans="1:47" s="2" customFormat="1" ht="16.5" customHeight="1">
      <c r="A52" s="37"/>
      <c r="B52" s="38"/>
      <c r="C52" s="39"/>
      <c r="D52" s="39"/>
      <c r="E52" s="402" t="s">
        <v>171</v>
      </c>
      <c r="F52" s="404"/>
      <c r="G52" s="404"/>
      <c r="H52" s="404"/>
      <c r="I52" s="39"/>
      <c r="J52" s="39"/>
      <c r="K52" s="39"/>
      <c r="L52" s="116"/>
      <c r="S52" s="37"/>
      <c r="T52" s="37"/>
      <c r="U52" s="37"/>
      <c r="V52" s="37"/>
      <c r="W52" s="37"/>
      <c r="X52" s="37"/>
      <c r="Y52" s="37"/>
      <c r="Z52" s="37"/>
      <c r="AA52" s="37"/>
      <c r="AB52" s="37"/>
      <c r="AC52" s="37"/>
      <c r="AD52" s="37"/>
      <c r="AE52" s="37"/>
    </row>
    <row r="53" spans="1:47" s="2" customFormat="1" ht="12" customHeight="1">
      <c r="A53" s="37"/>
      <c r="B53" s="38"/>
      <c r="C53" s="32" t="s">
        <v>172</v>
      </c>
      <c r="D53" s="39"/>
      <c r="E53" s="39"/>
      <c r="F53" s="39"/>
      <c r="G53" s="39"/>
      <c r="H53" s="39"/>
      <c r="I53" s="39"/>
      <c r="J53" s="39"/>
      <c r="K53" s="39"/>
      <c r="L53" s="116"/>
      <c r="S53" s="37"/>
      <c r="T53" s="37"/>
      <c r="U53" s="37"/>
      <c r="V53" s="37"/>
      <c r="W53" s="37"/>
      <c r="X53" s="37"/>
      <c r="Y53" s="37"/>
      <c r="Z53" s="37"/>
      <c r="AA53" s="37"/>
      <c r="AB53" s="37"/>
      <c r="AC53" s="37"/>
      <c r="AD53" s="37"/>
      <c r="AE53" s="37"/>
    </row>
    <row r="54" spans="1:47" s="2" customFormat="1" ht="16.5" customHeight="1">
      <c r="A54" s="37"/>
      <c r="B54" s="38"/>
      <c r="C54" s="39"/>
      <c r="D54" s="39"/>
      <c r="E54" s="358" t="str">
        <f>E11</f>
        <v>102 - Nové konstrukce</v>
      </c>
      <c r="F54" s="404"/>
      <c r="G54" s="404"/>
      <c r="H54" s="404"/>
      <c r="I54" s="39"/>
      <c r="J54" s="39"/>
      <c r="K54" s="39"/>
      <c r="L54" s="116"/>
      <c r="S54" s="37"/>
      <c r="T54" s="37"/>
      <c r="U54" s="37"/>
      <c r="V54" s="37"/>
      <c r="W54" s="37"/>
      <c r="X54" s="37"/>
      <c r="Y54" s="37"/>
      <c r="Z54" s="37"/>
      <c r="AA54" s="37"/>
      <c r="AB54" s="37"/>
      <c r="AC54" s="37"/>
      <c r="AD54" s="37"/>
      <c r="AE54" s="37"/>
    </row>
    <row r="55" spans="1:47" s="2" customFormat="1" ht="6.95" customHeight="1">
      <c r="A55" s="37"/>
      <c r="B55" s="38"/>
      <c r="C55" s="39"/>
      <c r="D55" s="39"/>
      <c r="E55" s="39"/>
      <c r="F55" s="39"/>
      <c r="G55" s="39"/>
      <c r="H55" s="39"/>
      <c r="I55" s="39"/>
      <c r="J55" s="39"/>
      <c r="K55" s="39"/>
      <c r="L55" s="116"/>
      <c r="S55" s="37"/>
      <c r="T55" s="37"/>
      <c r="U55" s="37"/>
      <c r="V55" s="37"/>
      <c r="W55" s="37"/>
      <c r="X55" s="37"/>
      <c r="Y55" s="37"/>
      <c r="Z55" s="37"/>
      <c r="AA55" s="37"/>
      <c r="AB55" s="37"/>
      <c r="AC55" s="37"/>
      <c r="AD55" s="37"/>
      <c r="AE55" s="37"/>
    </row>
    <row r="56" spans="1:47" s="2" customFormat="1" ht="12" customHeight="1">
      <c r="A56" s="37"/>
      <c r="B56" s="38"/>
      <c r="C56" s="32" t="s">
        <v>21</v>
      </c>
      <c r="D56" s="39"/>
      <c r="E56" s="39"/>
      <c r="F56" s="30" t="str">
        <f>F14</f>
        <v>ul. Stránského a Soví, Tábor</v>
      </c>
      <c r="G56" s="39"/>
      <c r="H56" s="39"/>
      <c r="I56" s="32" t="s">
        <v>23</v>
      </c>
      <c r="J56" s="62" t="str">
        <f>IF(J14="","",J14)</f>
        <v>8. 1. 2026</v>
      </c>
      <c r="K56" s="39"/>
      <c r="L56" s="116"/>
      <c r="S56" s="37"/>
      <c r="T56" s="37"/>
      <c r="U56" s="37"/>
      <c r="V56" s="37"/>
      <c r="W56" s="37"/>
      <c r="X56" s="37"/>
      <c r="Y56" s="37"/>
      <c r="Z56" s="37"/>
      <c r="AA56" s="37"/>
      <c r="AB56" s="37"/>
      <c r="AC56" s="37"/>
      <c r="AD56" s="37"/>
      <c r="AE56" s="37"/>
    </row>
    <row r="57" spans="1:47" s="2" customFormat="1" ht="6.95" customHeight="1">
      <c r="A57" s="37"/>
      <c r="B57" s="38"/>
      <c r="C57" s="39"/>
      <c r="D57" s="39"/>
      <c r="E57" s="39"/>
      <c r="F57" s="39"/>
      <c r="G57" s="39"/>
      <c r="H57" s="39"/>
      <c r="I57" s="39"/>
      <c r="J57" s="39"/>
      <c r="K57" s="39"/>
      <c r="L57" s="116"/>
      <c r="S57" s="37"/>
      <c r="T57" s="37"/>
      <c r="U57" s="37"/>
      <c r="V57" s="37"/>
      <c r="W57" s="37"/>
      <c r="X57" s="37"/>
      <c r="Y57" s="37"/>
      <c r="Z57" s="37"/>
      <c r="AA57" s="37"/>
      <c r="AB57" s="37"/>
      <c r="AC57" s="37"/>
      <c r="AD57" s="37"/>
      <c r="AE57" s="37"/>
    </row>
    <row r="58" spans="1:47" s="2" customFormat="1" ht="15.2" customHeight="1">
      <c r="A58" s="37"/>
      <c r="B58" s="38"/>
      <c r="C58" s="32" t="s">
        <v>25</v>
      </c>
      <c r="D58" s="39"/>
      <c r="E58" s="39"/>
      <c r="F58" s="30" t="str">
        <f>E17</f>
        <v>MĚSTO TÁBOR</v>
      </c>
      <c r="G58" s="39"/>
      <c r="H58" s="39"/>
      <c r="I58" s="32" t="s">
        <v>33</v>
      </c>
      <c r="J58" s="35" t="str">
        <f>E23</f>
        <v>Graphic PRO s.r.o.</v>
      </c>
      <c r="K58" s="39"/>
      <c r="L58" s="116"/>
      <c r="S58" s="37"/>
      <c r="T58" s="37"/>
      <c r="U58" s="37"/>
      <c r="V58" s="37"/>
      <c r="W58" s="37"/>
      <c r="X58" s="37"/>
      <c r="Y58" s="37"/>
      <c r="Z58" s="37"/>
      <c r="AA58" s="37"/>
      <c r="AB58" s="37"/>
      <c r="AC58" s="37"/>
      <c r="AD58" s="37"/>
      <c r="AE58" s="37"/>
    </row>
    <row r="59" spans="1:47" s="2" customFormat="1" ht="15.2" customHeight="1">
      <c r="A59" s="37"/>
      <c r="B59" s="38"/>
      <c r="C59" s="32" t="s">
        <v>31</v>
      </c>
      <c r="D59" s="39"/>
      <c r="E59" s="39"/>
      <c r="F59" s="30" t="str">
        <f>IF(E20="","",E20)</f>
        <v>Vyplň údaj</v>
      </c>
      <c r="G59" s="39"/>
      <c r="H59" s="39"/>
      <c r="I59" s="32" t="s">
        <v>38</v>
      </c>
      <c r="J59" s="35" t="str">
        <f>E26</f>
        <v>Ing. Pavel Vochozka</v>
      </c>
      <c r="K59" s="39"/>
      <c r="L59" s="116"/>
      <c r="S59" s="37"/>
      <c r="T59" s="37"/>
      <c r="U59" s="37"/>
      <c r="V59" s="37"/>
      <c r="W59" s="37"/>
      <c r="X59" s="37"/>
      <c r="Y59" s="37"/>
      <c r="Z59" s="37"/>
      <c r="AA59" s="37"/>
      <c r="AB59" s="37"/>
      <c r="AC59" s="37"/>
      <c r="AD59" s="37"/>
      <c r="AE59" s="37"/>
    </row>
    <row r="60" spans="1:47" s="2" customFormat="1" ht="10.35" customHeight="1">
      <c r="A60" s="37"/>
      <c r="B60" s="38"/>
      <c r="C60" s="39"/>
      <c r="D60" s="39"/>
      <c r="E60" s="39"/>
      <c r="F60" s="39"/>
      <c r="G60" s="39"/>
      <c r="H60" s="39"/>
      <c r="I60" s="39"/>
      <c r="J60" s="39"/>
      <c r="K60" s="39"/>
      <c r="L60" s="116"/>
      <c r="S60" s="37"/>
      <c r="T60" s="37"/>
      <c r="U60" s="37"/>
      <c r="V60" s="37"/>
      <c r="W60" s="37"/>
      <c r="X60" s="37"/>
      <c r="Y60" s="37"/>
      <c r="Z60" s="37"/>
      <c r="AA60" s="37"/>
      <c r="AB60" s="37"/>
      <c r="AC60" s="37"/>
      <c r="AD60" s="37"/>
      <c r="AE60" s="37"/>
    </row>
    <row r="61" spans="1:47" s="2" customFormat="1" ht="29.25" customHeight="1">
      <c r="A61" s="37"/>
      <c r="B61" s="38"/>
      <c r="C61" s="139" t="s">
        <v>175</v>
      </c>
      <c r="D61" s="140"/>
      <c r="E61" s="140"/>
      <c r="F61" s="140"/>
      <c r="G61" s="140"/>
      <c r="H61" s="140"/>
      <c r="I61" s="140"/>
      <c r="J61" s="141" t="s">
        <v>176</v>
      </c>
      <c r="K61" s="140"/>
      <c r="L61" s="116"/>
      <c r="S61" s="37"/>
      <c r="T61" s="37"/>
      <c r="U61" s="37"/>
      <c r="V61" s="37"/>
      <c r="W61" s="37"/>
      <c r="X61" s="37"/>
      <c r="Y61" s="37"/>
      <c r="Z61" s="37"/>
      <c r="AA61" s="37"/>
      <c r="AB61" s="37"/>
      <c r="AC61" s="37"/>
      <c r="AD61" s="37"/>
      <c r="AE61" s="37"/>
    </row>
    <row r="62" spans="1:47" s="2" customFormat="1" ht="10.35" customHeight="1">
      <c r="A62" s="37"/>
      <c r="B62" s="38"/>
      <c r="C62" s="39"/>
      <c r="D62" s="39"/>
      <c r="E62" s="39"/>
      <c r="F62" s="39"/>
      <c r="G62" s="39"/>
      <c r="H62" s="39"/>
      <c r="I62" s="39"/>
      <c r="J62" s="39"/>
      <c r="K62" s="39"/>
      <c r="L62" s="116"/>
      <c r="S62" s="37"/>
      <c r="T62" s="37"/>
      <c r="U62" s="37"/>
      <c r="V62" s="37"/>
      <c r="W62" s="37"/>
      <c r="X62" s="37"/>
      <c r="Y62" s="37"/>
      <c r="Z62" s="37"/>
      <c r="AA62" s="37"/>
      <c r="AB62" s="37"/>
      <c r="AC62" s="37"/>
      <c r="AD62" s="37"/>
      <c r="AE62" s="37"/>
    </row>
    <row r="63" spans="1:47" s="2" customFormat="1" ht="22.9" customHeight="1">
      <c r="A63" s="37"/>
      <c r="B63" s="38"/>
      <c r="C63" s="142" t="s">
        <v>75</v>
      </c>
      <c r="D63" s="39"/>
      <c r="E63" s="39"/>
      <c r="F63" s="39"/>
      <c r="G63" s="39"/>
      <c r="H63" s="39"/>
      <c r="I63" s="39"/>
      <c r="J63" s="80">
        <f>J90</f>
        <v>0</v>
      </c>
      <c r="K63" s="39"/>
      <c r="L63" s="116"/>
      <c r="S63" s="37"/>
      <c r="T63" s="37"/>
      <c r="U63" s="37"/>
      <c r="V63" s="37"/>
      <c r="W63" s="37"/>
      <c r="X63" s="37"/>
      <c r="Y63" s="37"/>
      <c r="Z63" s="37"/>
      <c r="AA63" s="37"/>
      <c r="AB63" s="37"/>
      <c r="AC63" s="37"/>
      <c r="AD63" s="37"/>
      <c r="AE63" s="37"/>
      <c r="AU63" s="20" t="s">
        <v>177</v>
      </c>
    </row>
    <row r="64" spans="1:47" s="9" customFormat="1" ht="24.95" customHeight="1">
      <c r="B64" s="143"/>
      <c r="C64" s="144"/>
      <c r="D64" s="145" t="s">
        <v>178</v>
      </c>
      <c r="E64" s="146"/>
      <c r="F64" s="146"/>
      <c r="G64" s="146"/>
      <c r="H64" s="146"/>
      <c r="I64" s="146"/>
      <c r="J64" s="147">
        <f>J91</f>
        <v>0</v>
      </c>
      <c r="K64" s="144"/>
      <c r="L64" s="148"/>
    </row>
    <row r="65" spans="1:31" s="10" customFormat="1" ht="19.899999999999999" customHeight="1">
      <c r="B65" s="149"/>
      <c r="C65" s="100"/>
      <c r="D65" s="150" t="s">
        <v>381</v>
      </c>
      <c r="E65" s="151"/>
      <c r="F65" s="151"/>
      <c r="G65" s="151"/>
      <c r="H65" s="151"/>
      <c r="I65" s="151"/>
      <c r="J65" s="152">
        <f>J92</f>
        <v>0</v>
      </c>
      <c r="K65" s="100"/>
      <c r="L65" s="153"/>
    </row>
    <row r="66" spans="1:31" s="10" customFormat="1" ht="19.899999999999999" customHeight="1">
      <c r="B66" s="149"/>
      <c r="C66" s="100"/>
      <c r="D66" s="150" t="s">
        <v>382</v>
      </c>
      <c r="E66" s="151"/>
      <c r="F66" s="151"/>
      <c r="G66" s="151"/>
      <c r="H66" s="151"/>
      <c r="I66" s="151"/>
      <c r="J66" s="152">
        <f>J99</f>
        <v>0</v>
      </c>
      <c r="K66" s="100"/>
      <c r="L66" s="153"/>
    </row>
    <row r="67" spans="1:31" s="10" customFormat="1" ht="19.899999999999999" customHeight="1">
      <c r="B67" s="149"/>
      <c r="C67" s="100"/>
      <c r="D67" s="150" t="s">
        <v>180</v>
      </c>
      <c r="E67" s="151"/>
      <c r="F67" s="151"/>
      <c r="G67" s="151"/>
      <c r="H67" s="151"/>
      <c r="I67" s="151"/>
      <c r="J67" s="152">
        <f>J167</f>
        <v>0</v>
      </c>
      <c r="K67" s="100"/>
      <c r="L67" s="153"/>
    </row>
    <row r="68" spans="1:31" s="10" customFormat="1" ht="19.899999999999999" customHeight="1">
      <c r="B68" s="149"/>
      <c r="C68" s="100"/>
      <c r="D68" s="150" t="s">
        <v>383</v>
      </c>
      <c r="E68" s="151"/>
      <c r="F68" s="151"/>
      <c r="G68" s="151"/>
      <c r="H68" s="151"/>
      <c r="I68" s="151"/>
      <c r="J68" s="152">
        <f>J184</f>
        <v>0</v>
      </c>
      <c r="K68" s="100"/>
      <c r="L68" s="153"/>
    </row>
    <row r="69" spans="1:31" s="2" customFormat="1" ht="21.75" customHeight="1">
      <c r="A69" s="37"/>
      <c r="B69" s="38"/>
      <c r="C69" s="39"/>
      <c r="D69" s="39"/>
      <c r="E69" s="39"/>
      <c r="F69" s="39"/>
      <c r="G69" s="39"/>
      <c r="H69" s="39"/>
      <c r="I69" s="39"/>
      <c r="J69" s="39"/>
      <c r="K69" s="39"/>
      <c r="L69" s="116"/>
      <c r="S69" s="37"/>
      <c r="T69" s="37"/>
      <c r="U69" s="37"/>
      <c r="V69" s="37"/>
      <c r="W69" s="37"/>
      <c r="X69" s="37"/>
      <c r="Y69" s="37"/>
      <c r="Z69" s="37"/>
      <c r="AA69" s="37"/>
      <c r="AB69" s="37"/>
      <c r="AC69" s="37"/>
      <c r="AD69" s="37"/>
      <c r="AE69" s="37"/>
    </row>
    <row r="70" spans="1:31" s="2" customFormat="1" ht="6.95" customHeight="1">
      <c r="A70" s="37"/>
      <c r="B70" s="50"/>
      <c r="C70" s="51"/>
      <c r="D70" s="51"/>
      <c r="E70" s="51"/>
      <c r="F70" s="51"/>
      <c r="G70" s="51"/>
      <c r="H70" s="51"/>
      <c r="I70" s="51"/>
      <c r="J70" s="51"/>
      <c r="K70" s="51"/>
      <c r="L70" s="116"/>
      <c r="S70" s="37"/>
      <c r="T70" s="37"/>
      <c r="U70" s="37"/>
      <c r="V70" s="37"/>
      <c r="W70" s="37"/>
      <c r="X70" s="37"/>
      <c r="Y70" s="37"/>
      <c r="Z70" s="37"/>
      <c r="AA70" s="37"/>
      <c r="AB70" s="37"/>
      <c r="AC70" s="37"/>
      <c r="AD70" s="37"/>
      <c r="AE70" s="37"/>
    </row>
    <row r="74" spans="1:31" s="2" customFormat="1" ht="6.95" customHeight="1">
      <c r="A74" s="37"/>
      <c r="B74" s="52"/>
      <c r="C74" s="53"/>
      <c r="D74" s="53"/>
      <c r="E74" s="53"/>
      <c r="F74" s="53"/>
      <c r="G74" s="53"/>
      <c r="H74" s="53"/>
      <c r="I74" s="53"/>
      <c r="J74" s="53"/>
      <c r="K74" s="53"/>
      <c r="L74" s="116"/>
      <c r="S74" s="37"/>
      <c r="T74" s="37"/>
      <c r="U74" s="37"/>
      <c r="V74" s="37"/>
      <c r="W74" s="37"/>
      <c r="X74" s="37"/>
      <c r="Y74" s="37"/>
      <c r="Z74" s="37"/>
      <c r="AA74" s="37"/>
      <c r="AB74" s="37"/>
      <c r="AC74" s="37"/>
      <c r="AD74" s="37"/>
      <c r="AE74" s="37"/>
    </row>
    <row r="75" spans="1:31" s="2" customFormat="1" ht="24.95" customHeight="1">
      <c r="A75" s="37"/>
      <c r="B75" s="38"/>
      <c r="C75" s="26" t="s">
        <v>182</v>
      </c>
      <c r="D75" s="39"/>
      <c r="E75" s="39"/>
      <c r="F75" s="39"/>
      <c r="G75" s="39"/>
      <c r="H75" s="39"/>
      <c r="I75" s="39"/>
      <c r="J75" s="39"/>
      <c r="K75" s="39"/>
      <c r="L75" s="116"/>
      <c r="S75" s="37"/>
      <c r="T75" s="37"/>
      <c r="U75" s="37"/>
      <c r="V75" s="37"/>
      <c r="W75" s="37"/>
      <c r="X75" s="37"/>
      <c r="Y75" s="37"/>
      <c r="Z75" s="37"/>
      <c r="AA75" s="37"/>
      <c r="AB75" s="37"/>
      <c r="AC75" s="37"/>
      <c r="AD75" s="37"/>
      <c r="AE75" s="37"/>
    </row>
    <row r="76" spans="1:31" s="2" customFormat="1" ht="6.95" customHeight="1">
      <c r="A76" s="37"/>
      <c r="B76" s="38"/>
      <c r="C76" s="39"/>
      <c r="D76" s="39"/>
      <c r="E76" s="39"/>
      <c r="F76" s="39"/>
      <c r="G76" s="39"/>
      <c r="H76" s="39"/>
      <c r="I76" s="39"/>
      <c r="J76" s="39"/>
      <c r="K76" s="39"/>
      <c r="L76" s="116"/>
      <c r="S76" s="37"/>
      <c r="T76" s="37"/>
      <c r="U76" s="37"/>
      <c r="V76" s="37"/>
      <c r="W76" s="37"/>
      <c r="X76" s="37"/>
      <c r="Y76" s="37"/>
      <c r="Z76" s="37"/>
      <c r="AA76" s="37"/>
      <c r="AB76" s="37"/>
      <c r="AC76" s="37"/>
      <c r="AD76" s="37"/>
      <c r="AE76" s="37"/>
    </row>
    <row r="77" spans="1:31" s="2" customFormat="1" ht="12" customHeight="1">
      <c r="A77" s="37"/>
      <c r="B77" s="38"/>
      <c r="C77" s="32" t="s">
        <v>16</v>
      </c>
      <c r="D77" s="39"/>
      <c r="E77" s="39"/>
      <c r="F77" s="39"/>
      <c r="G77" s="39"/>
      <c r="H77" s="39"/>
      <c r="I77" s="39"/>
      <c r="J77" s="39"/>
      <c r="K77" s="39"/>
      <c r="L77" s="116"/>
      <c r="S77" s="37"/>
      <c r="T77" s="37"/>
      <c r="U77" s="37"/>
      <c r="V77" s="37"/>
      <c r="W77" s="37"/>
      <c r="X77" s="37"/>
      <c r="Y77" s="37"/>
      <c r="Z77" s="37"/>
      <c r="AA77" s="37"/>
      <c r="AB77" s="37"/>
      <c r="AC77" s="37"/>
      <c r="AD77" s="37"/>
      <c r="AE77" s="37"/>
    </row>
    <row r="78" spans="1:31" s="2" customFormat="1" ht="16.5" customHeight="1">
      <c r="A78" s="37"/>
      <c r="B78" s="38"/>
      <c r="C78" s="39"/>
      <c r="D78" s="39"/>
      <c r="E78" s="402" t="str">
        <f>E7</f>
        <v>VÝMĚNA OBRUBNÍKŮ V ULICI STRÁNSKÉHO A SOVÍ - TÁBOR</v>
      </c>
      <c r="F78" s="403"/>
      <c r="G78" s="403"/>
      <c r="H78" s="403"/>
      <c r="I78" s="39"/>
      <c r="J78" s="39"/>
      <c r="K78" s="39"/>
      <c r="L78" s="116"/>
      <c r="S78" s="37"/>
      <c r="T78" s="37"/>
      <c r="U78" s="37"/>
      <c r="V78" s="37"/>
      <c r="W78" s="37"/>
      <c r="X78" s="37"/>
      <c r="Y78" s="37"/>
      <c r="Z78" s="37"/>
      <c r="AA78" s="37"/>
      <c r="AB78" s="37"/>
      <c r="AC78" s="37"/>
      <c r="AD78" s="37"/>
      <c r="AE78" s="37"/>
    </row>
    <row r="79" spans="1:31" s="1" customFormat="1" ht="12" customHeight="1">
      <c r="B79" s="24"/>
      <c r="C79" s="32" t="s">
        <v>170</v>
      </c>
      <c r="D79" s="25"/>
      <c r="E79" s="25"/>
      <c r="F79" s="25"/>
      <c r="G79" s="25"/>
      <c r="H79" s="25"/>
      <c r="I79" s="25"/>
      <c r="J79" s="25"/>
      <c r="K79" s="25"/>
      <c r="L79" s="23"/>
    </row>
    <row r="80" spans="1:31" s="2" customFormat="1" ht="16.5" customHeight="1">
      <c r="A80" s="37"/>
      <c r="B80" s="38"/>
      <c r="C80" s="39"/>
      <c r="D80" s="39"/>
      <c r="E80" s="402" t="s">
        <v>171</v>
      </c>
      <c r="F80" s="404"/>
      <c r="G80" s="404"/>
      <c r="H80" s="404"/>
      <c r="I80" s="39"/>
      <c r="J80" s="39"/>
      <c r="K80" s="39"/>
      <c r="L80" s="116"/>
      <c r="S80" s="37"/>
      <c r="T80" s="37"/>
      <c r="U80" s="37"/>
      <c r="V80" s="37"/>
      <c r="W80" s="37"/>
      <c r="X80" s="37"/>
      <c r="Y80" s="37"/>
      <c r="Z80" s="37"/>
      <c r="AA80" s="37"/>
      <c r="AB80" s="37"/>
      <c r="AC80" s="37"/>
      <c r="AD80" s="37"/>
      <c r="AE80" s="37"/>
    </row>
    <row r="81" spans="1:65" s="2" customFormat="1" ht="12" customHeight="1">
      <c r="A81" s="37"/>
      <c r="B81" s="38"/>
      <c r="C81" s="32" t="s">
        <v>172</v>
      </c>
      <c r="D81" s="39"/>
      <c r="E81" s="39"/>
      <c r="F81" s="39"/>
      <c r="G81" s="39"/>
      <c r="H81" s="39"/>
      <c r="I81" s="39"/>
      <c r="J81" s="39"/>
      <c r="K81" s="39"/>
      <c r="L81" s="116"/>
      <c r="S81" s="37"/>
      <c r="T81" s="37"/>
      <c r="U81" s="37"/>
      <c r="V81" s="37"/>
      <c r="W81" s="37"/>
      <c r="X81" s="37"/>
      <c r="Y81" s="37"/>
      <c r="Z81" s="37"/>
      <c r="AA81" s="37"/>
      <c r="AB81" s="37"/>
      <c r="AC81" s="37"/>
      <c r="AD81" s="37"/>
      <c r="AE81" s="37"/>
    </row>
    <row r="82" spans="1:65" s="2" customFormat="1" ht="16.5" customHeight="1">
      <c r="A82" s="37"/>
      <c r="B82" s="38"/>
      <c r="C82" s="39"/>
      <c r="D82" s="39"/>
      <c r="E82" s="358" t="str">
        <f>E11</f>
        <v>102 - Nové konstrukce</v>
      </c>
      <c r="F82" s="404"/>
      <c r="G82" s="404"/>
      <c r="H82" s="404"/>
      <c r="I82" s="39"/>
      <c r="J82" s="39"/>
      <c r="K82" s="39"/>
      <c r="L82" s="116"/>
      <c r="S82" s="37"/>
      <c r="T82" s="37"/>
      <c r="U82" s="37"/>
      <c r="V82" s="37"/>
      <c r="W82" s="37"/>
      <c r="X82" s="37"/>
      <c r="Y82" s="37"/>
      <c r="Z82" s="37"/>
      <c r="AA82" s="37"/>
      <c r="AB82" s="37"/>
      <c r="AC82" s="37"/>
      <c r="AD82" s="37"/>
      <c r="AE82" s="37"/>
    </row>
    <row r="83" spans="1:65" s="2" customFormat="1" ht="6.95" customHeight="1">
      <c r="A83" s="37"/>
      <c r="B83" s="38"/>
      <c r="C83" s="39"/>
      <c r="D83" s="39"/>
      <c r="E83" s="39"/>
      <c r="F83" s="39"/>
      <c r="G83" s="39"/>
      <c r="H83" s="39"/>
      <c r="I83" s="39"/>
      <c r="J83" s="39"/>
      <c r="K83" s="39"/>
      <c r="L83" s="116"/>
      <c r="S83" s="37"/>
      <c r="T83" s="37"/>
      <c r="U83" s="37"/>
      <c r="V83" s="37"/>
      <c r="W83" s="37"/>
      <c r="X83" s="37"/>
      <c r="Y83" s="37"/>
      <c r="Z83" s="37"/>
      <c r="AA83" s="37"/>
      <c r="AB83" s="37"/>
      <c r="AC83" s="37"/>
      <c r="AD83" s="37"/>
      <c r="AE83" s="37"/>
    </row>
    <row r="84" spans="1:65" s="2" customFormat="1" ht="12" customHeight="1">
      <c r="A84" s="37"/>
      <c r="B84" s="38"/>
      <c r="C84" s="32" t="s">
        <v>21</v>
      </c>
      <c r="D84" s="39"/>
      <c r="E84" s="39"/>
      <c r="F84" s="30" t="str">
        <f>F14</f>
        <v>ul. Stránského a Soví, Tábor</v>
      </c>
      <c r="G84" s="39"/>
      <c r="H84" s="39"/>
      <c r="I84" s="32" t="s">
        <v>23</v>
      </c>
      <c r="J84" s="62" t="str">
        <f>IF(J14="","",J14)</f>
        <v>8. 1. 2026</v>
      </c>
      <c r="K84" s="39"/>
      <c r="L84" s="116"/>
      <c r="S84" s="37"/>
      <c r="T84" s="37"/>
      <c r="U84" s="37"/>
      <c r="V84" s="37"/>
      <c r="W84" s="37"/>
      <c r="X84" s="37"/>
      <c r="Y84" s="37"/>
      <c r="Z84" s="37"/>
      <c r="AA84" s="37"/>
      <c r="AB84" s="37"/>
      <c r="AC84" s="37"/>
      <c r="AD84" s="37"/>
      <c r="AE84" s="37"/>
    </row>
    <row r="85" spans="1:65" s="2" customFormat="1" ht="6.95" customHeight="1">
      <c r="A85" s="37"/>
      <c r="B85" s="38"/>
      <c r="C85" s="39"/>
      <c r="D85" s="39"/>
      <c r="E85" s="39"/>
      <c r="F85" s="39"/>
      <c r="G85" s="39"/>
      <c r="H85" s="39"/>
      <c r="I85" s="39"/>
      <c r="J85" s="39"/>
      <c r="K85" s="39"/>
      <c r="L85" s="116"/>
      <c r="S85" s="37"/>
      <c r="T85" s="37"/>
      <c r="U85" s="37"/>
      <c r="V85" s="37"/>
      <c r="W85" s="37"/>
      <c r="X85" s="37"/>
      <c r="Y85" s="37"/>
      <c r="Z85" s="37"/>
      <c r="AA85" s="37"/>
      <c r="AB85" s="37"/>
      <c r="AC85" s="37"/>
      <c r="AD85" s="37"/>
      <c r="AE85" s="37"/>
    </row>
    <row r="86" spans="1:65" s="2" customFormat="1" ht="15.2" customHeight="1">
      <c r="A86" s="37"/>
      <c r="B86" s="38"/>
      <c r="C86" s="32" t="s">
        <v>25</v>
      </c>
      <c r="D86" s="39"/>
      <c r="E86" s="39"/>
      <c r="F86" s="30" t="str">
        <f>E17</f>
        <v>MĚSTO TÁBOR</v>
      </c>
      <c r="G86" s="39"/>
      <c r="H86" s="39"/>
      <c r="I86" s="32" t="s">
        <v>33</v>
      </c>
      <c r="J86" s="35" t="str">
        <f>E23</f>
        <v>Graphic PRO s.r.o.</v>
      </c>
      <c r="K86" s="39"/>
      <c r="L86" s="116"/>
      <c r="S86" s="37"/>
      <c r="T86" s="37"/>
      <c r="U86" s="37"/>
      <c r="V86" s="37"/>
      <c r="W86" s="37"/>
      <c r="X86" s="37"/>
      <c r="Y86" s="37"/>
      <c r="Z86" s="37"/>
      <c r="AA86" s="37"/>
      <c r="AB86" s="37"/>
      <c r="AC86" s="37"/>
      <c r="AD86" s="37"/>
      <c r="AE86" s="37"/>
    </row>
    <row r="87" spans="1:65" s="2" customFormat="1" ht="15.2" customHeight="1">
      <c r="A87" s="37"/>
      <c r="B87" s="38"/>
      <c r="C87" s="32" t="s">
        <v>31</v>
      </c>
      <c r="D87" s="39"/>
      <c r="E87" s="39"/>
      <c r="F87" s="30" t="str">
        <f>IF(E20="","",E20)</f>
        <v>Vyplň údaj</v>
      </c>
      <c r="G87" s="39"/>
      <c r="H87" s="39"/>
      <c r="I87" s="32" t="s">
        <v>38</v>
      </c>
      <c r="J87" s="35" t="str">
        <f>E26</f>
        <v>Ing. Pavel Vochozka</v>
      </c>
      <c r="K87" s="39"/>
      <c r="L87" s="116"/>
      <c r="S87" s="37"/>
      <c r="T87" s="37"/>
      <c r="U87" s="37"/>
      <c r="V87" s="37"/>
      <c r="W87" s="37"/>
      <c r="X87" s="37"/>
      <c r="Y87" s="37"/>
      <c r="Z87" s="37"/>
      <c r="AA87" s="37"/>
      <c r="AB87" s="37"/>
      <c r="AC87" s="37"/>
      <c r="AD87" s="37"/>
      <c r="AE87" s="37"/>
    </row>
    <row r="88" spans="1:65" s="2" customFormat="1" ht="10.35" customHeight="1">
      <c r="A88" s="37"/>
      <c r="B88" s="38"/>
      <c r="C88" s="39"/>
      <c r="D88" s="39"/>
      <c r="E88" s="39"/>
      <c r="F88" s="39"/>
      <c r="G88" s="39"/>
      <c r="H88" s="39"/>
      <c r="I88" s="39"/>
      <c r="J88" s="39"/>
      <c r="K88" s="39"/>
      <c r="L88" s="116"/>
      <c r="S88" s="37"/>
      <c r="T88" s="37"/>
      <c r="U88" s="37"/>
      <c r="V88" s="37"/>
      <c r="W88" s="37"/>
      <c r="X88" s="37"/>
      <c r="Y88" s="37"/>
      <c r="Z88" s="37"/>
      <c r="AA88" s="37"/>
      <c r="AB88" s="37"/>
      <c r="AC88" s="37"/>
      <c r="AD88" s="37"/>
      <c r="AE88" s="37"/>
    </row>
    <row r="89" spans="1:65" s="11" customFormat="1" ht="29.25" customHeight="1">
      <c r="A89" s="154"/>
      <c r="B89" s="155"/>
      <c r="C89" s="156" t="s">
        <v>183</v>
      </c>
      <c r="D89" s="157" t="s">
        <v>62</v>
      </c>
      <c r="E89" s="157" t="s">
        <v>58</v>
      </c>
      <c r="F89" s="157" t="s">
        <v>59</v>
      </c>
      <c r="G89" s="157" t="s">
        <v>184</v>
      </c>
      <c r="H89" s="157" t="s">
        <v>185</v>
      </c>
      <c r="I89" s="157" t="s">
        <v>186</v>
      </c>
      <c r="J89" s="157" t="s">
        <v>176</v>
      </c>
      <c r="K89" s="158" t="s">
        <v>187</v>
      </c>
      <c r="L89" s="159"/>
      <c r="M89" s="71" t="s">
        <v>19</v>
      </c>
      <c r="N89" s="72" t="s">
        <v>47</v>
      </c>
      <c r="O89" s="72" t="s">
        <v>188</v>
      </c>
      <c r="P89" s="72" t="s">
        <v>189</v>
      </c>
      <c r="Q89" s="72" t="s">
        <v>190</v>
      </c>
      <c r="R89" s="72" t="s">
        <v>191</v>
      </c>
      <c r="S89" s="72" t="s">
        <v>192</v>
      </c>
      <c r="T89" s="73" t="s">
        <v>193</v>
      </c>
      <c r="U89" s="154"/>
      <c r="V89" s="154"/>
      <c r="W89" s="154"/>
      <c r="X89" s="154"/>
      <c r="Y89" s="154"/>
      <c r="Z89" s="154"/>
      <c r="AA89" s="154"/>
      <c r="AB89" s="154"/>
      <c r="AC89" s="154"/>
      <c r="AD89" s="154"/>
      <c r="AE89" s="154"/>
    </row>
    <row r="90" spans="1:65" s="2" customFormat="1" ht="22.9" customHeight="1">
      <c r="A90" s="37"/>
      <c r="B90" s="38"/>
      <c r="C90" s="78" t="s">
        <v>194</v>
      </c>
      <c r="D90" s="39"/>
      <c r="E90" s="39"/>
      <c r="F90" s="39"/>
      <c r="G90" s="39"/>
      <c r="H90" s="39"/>
      <c r="I90" s="39"/>
      <c r="J90" s="160">
        <f>BK90</f>
        <v>0</v>
      </c>
      <c r="K90" s="39"/>
      <c r="L90" s="42"/>
      <c r="M90" s="74"/>
      <c r="N90" s="161"/>
      <c r="O90" s="75"/>
      <c r="P90" s="162">
        <f>P91</f>
        <v>0</v>
      </c>
      <c r="Q90" s="75"/>
      <c r="R90" s="162">
        <f>R91</f>
        <v>185.83168774167999</v>
      </c>
      <c r="S90" s="75"/>
      <c r="T90" s="163">
        <f>T91</f>
        <v>0</v>
      </c>
      <c r="U90" s="37"/>
      <c r="V90" s="37"/>
      <c r="W90" s="37"/>
      <c r="X90" s="37"/>
      <c r="Y90" s="37"/>
      <c r="Z90" s="37"/>
      <c r="AA90" s="37"/>
      <c r="AB90" s="37"/>
      <c r="AC90" s="37"/>
      <c r="AD90" s="37"/>
      <c r="AE90" s="37"/>
      <c r="AT90" s="20" t="s">
        <v>76</v>
      </c>
      <c r="AU90" s="20" t="s">
        <v>177</v>
      </c>
      <c r="BK90" s="164">
        <f>BK91</f>
        <v>0</v>
      </c>
    </row>
    <row r="91" spans="1:65" s="12" customFormat="1" ht="25.9" customHeight="1">
      <c r="B91" s="165"/>
      <c r="C91" s="166"/>
      <c r="D91" s="167" t="s">
        <v>76</v>
      </c>
      <c r="E91" s="168" t="s">
        <v>195</v>
      </c>
      <c r="F91" s="168" t="s">
        <v>196</v>
      </c>
      <c r="G91" s="166"/>
      <c r="H91" s="166"/>
      <c r="I91" s="169"/>
      <c r="J91" s="170">
        <f>BK91</f>
        <v>0</v>
      </c>
      <c r="K91" s="166"/>
      <c r="L91" s="171"/>
      <c r="M91" s="172"/>
      <c r="N91" s="173"/>
      <c r="O91" s="173"/>
      <c r="P91" s="174">
        <f>P92+P99+P167+P184</f>
        <v>0</v>
      </c>
      <c r="Q91" s="173"/>
      <c r="R91" s="174">
        <f>R92+R99+R167+R184</f>
        <v>185.83168774167999</v>
      </c>
      <c r="S91" s="173"/>
      <c r="T91" s="175">
        <f>T92+T99+T167+T184</f>
        <v>0</v>
      </c>
      <c r="AR91" s="176" t="s">
        <v>84</v>
      </c>
      <c r="AT91" s="177" t="s">
        <v>76</v>
      </c>
      <c r="AU91" s="177" t="s">
        <v>77</v>
      </c>
      <c r="AY91" s="176" t="s">
        <v>197</v>
      </c>
      <c r="BK91" s="178">
        <f>BK92+BK99+BK167+BK184</f>
        <v>0</v>
      </c>
    </row>
    <row r="92" spans="1:65" s="12" customFormat="1" ht="22.9" customHeight="1">
      <c r="B92" s="165"/>
      <c r="C92" s="166"/>
      <c r="D92" s="167" t="s">
        <v>76</v>
      </c>
      <c r="E92" s="179" t="s">
        <v>204</v>
      </c>
      <c r="F92" s="179" t="s">
        <v>384</v>
      </c>
      <c r="G92" s="166"/>
      <c r="H92" s="166"/>
      <c r="I92" s="169"/>
      <c r="J92" s="180">
        <f>BK92</f>
        <v>0</v>
      </c>
      <c r="K92" s="166"/>
      <c r="L92" s="171"/>
      <c r="M92" s="172"/>
      <c r="N92" s="173"/>
      <c r="O92" s="173"/>
      <c r="P92" s="174">
        <f>SUM(P93:P98)</f>
        <v>0</v>
      </c>
      <c r="Q92" s="173"/>
      <c r="R92" s="174">
        <f>SUM(R93:R98)</f>
        <v>0.57020100000000007</v>
      </c>
      <c r="S92" s="173"/>
      <c r="T92" s="175">
        <f>SUM(T93:T98)</f>
        <v>0</v>
      </c>
      <c r="AR92" s="176" t="s">
        <v>84</v>
      </c>
      <c r="AT92" s="177" t="s">
        <v>76</v>
      </c>
      <c r="AU92" s="177" t="s">
        <v>84</v>
      </c>
      <c r="AY92" s="176" t="s">
        <v>197</v>
      </c>
      <c r="BK92" s="178">
        <f>SUM(BK93:BK98)</f>
        <v>0</v>
      </c>
    </row>
    <row r="93" spans="1:65" s="2" customFormat="1" ht="24.2" customHeight="1">
      <c r="A93" s="37"/>
      <c r="B93" s="38"/>
      <c r="C93" s="181" t="s">
        <v>84</v>
      </c>
      <c r="D93" s="181" t="s">
        <v>199</v>
      </c>
      <c r="E93" s="182" t="s">
        <v>385</v>
      </c>
      <c r="F93" s="183" t="s">
        <v>386</v>
      </c>
      <c r="G93" s="184" t="s">
        <v>240</v>
      </c>
      <c r="H93" s="185">
        <v>380.13400000000001</v>
      </c>
      <c r="I93" s="186"/>
      <c r="J93" s="187">
        <f>ROUND(I93*H93,2)</f>
        <v>0</v>
      </c>
      <c r="K93" s="183" t="s">
        <v>203</v>
      </c>
      <c r="L93" s="42"/>
      <c r="M93" s="188" t="s">
        <v>19</v>
      </c>
      <c r="N93" s="189" t="s">
        <v>48</v>
      </c>
      <c r="O93" s="67"/>
      <c r="P93" s="190">
        <f>O93*H93</f>
        <v>0</v>
      </c>
      <c r="Q93" s="190">
        <v>1.5E-3</v>
      </c>
      <c r="R93" s="190">
        <f>Q93*H93</f>
        <v>0.57020100000000007</v>
      </c>
      <c r="S93" s="190">
        <v>0</v>
      </c>
      <c r="T93" s="191">
        <f>S93*H93</f>
        <v>0</v>
      </c>
      <c r="U93" s="37"/>
      <c r="V93" s="37"/>
      <c r="W93" s="37"/>
      <c r="X93" s="37"/>
      <c r="Y93" s="37"/>
      <c r="Z93" s="37"/>
      <c r="AA93" s="37"/>
      <c r="AB93" s="37"/>
      <c r="AC93" s="37"/>
      <c r="AD93" s="37"/>
      <c r="AE93" s="37"/>
      <c r="AR93" s="192" t="s">
        <v>204</v>
      </c>
      <c r="AT93" s="192" t="s">
        <v>199</v>
      </c>
      <c r="AU93" s="192" t="s">
        <v>86</v>
      </c>
      <c r="AY93" s="20" t="s">
        <v>197</v>
      </c>
      <c r="BE93" s="193">
        <f>IF(N93="základní",J93,0)</f>
        <v>0</v>
      </c>
      <c r="BF93" s="193">
        <f>IF(N93="snížená",J93,0)</f>
        <v>0</v>
      </c>
      <c r="BG93" s="193">
        <f>IF(N93="zákl. přenesená",J93,0)</f>
        <v>0</v>
      </c>
      <c r="BH93" s="193">
        <f>IF(N93="sníž. přenesená",J93,0)</f>
        <v>0</v>
      </c>
      <c r="BI93" s="193">
        <f>IF(N93="nulová",J93,0)</f>
        <v>0</v>
      </c>
      <c r="BJ93" s="20" t="s">
        <v>84</v>
      </c>
      <c r="BK93" s="193">
        <f>ROUND(I93*H93,2)</f>
        <v>0</v>
      </c>
      <c r="BL93" s="20" t="s">
        <v>204</v>
      </c>
      <c r="BM93" s="192" t="s">
        <v>387</v>
      </c>
    </row>
    <row r="94" spans="1:65" s="2" customFormat="1" ht="29.25">
      <c r="A94" s="37"/>
      <c r="B94" s="38"/>
      <c r="C94" s="39"/>
      <c r="D94" s="194" t="s">
        <v>206</v>
      </c>
      <c r="E94" s="39"/>
      <c r="F94" s="195" t="s">
        <v>388</v>
      </c>
      <c r="G94" s="39"/>
      <c r="H94" s="39"/>
      <c r="I94" s="196"/>
      <c r="J94" s="39"/>
      <c r="K94" s="39"/>
      <c r="L94" s="42"/>
      <c r="M94" s="197"/>
      <c r="N94" s="198"/>
      <c r="O94" s="67"/>
      <c r="P94" s="67"/>
      <c r="Q94" s="67"/>
      <c r="R94" s="67"/>
      <c r="S94" s="67"/>
      <c r="T94" s="68"/>
      <c r="U94" s="37"/>
      <c r="V94" s="37"/>
      <c r="W94" s="37"/>
      <c r="X94" s="37"/>
      <c r="Y94" s="37"/>
      <c r="Z94" s="37"/>
      <c r="AA94" s="37"/>
      <c r="AB94" s="37"/>
      <c r="AC94" s="37"/>
      <c r="AD94" s="37"/>
      <c r="AE94" s="37"/>
      <c r="AT94" s="20" t="s">
        <v>206</v>
      </c>
      <c r="AU94" s="20" t="s">
        <v>86</v>
      </c>
    </row>
    <row r="95" spans="1:65" s="2" customFormat="1" ht="11.25">
      <c r="A95" s="37"/>
      <c r="B95" s="38"/>
      <c r="C95" s="39"/>
      <c r="D95" s="199" t="s">
        <v>208</v>
      </c>
      <c r="E95" s="39"/>
      <c r="F95" s="200" t="s">
        <v>389</v>
      </c>
      <c r="G95" s="39"/>
      <c r="H95" s="39"/>
      <c r="I95" s="196"/>
      <c r="J95" s="39"/>
      <c r="K95" s="39"/>
      <c r="L95" s="42"/>
      <c r="M95" s="197"/>
      <c r="N95" s="198"/>
      <c r="O95" s="67"/>
      <c r="P95" s="67"/>
      <c r="Q95" s="67"/>
      <c r="R95" s="67"/>
      <c r="S95" s="67"/>
      <c r="T95" s="68"/>
      <c r="U95" s="37"/>
      <c r="V95" s="37"/>
      <c r="W95" s="37"/>
      <c r="X95" s="37"/>
      <c r="Y95" s="37"/>
      <c r="Z95" s="37"/>
      <c r="AA95" s="37"/>
      <c r="AB95" s="37"/>
      <c r="AC95" s="37"/>
      <c r="AD95" s="37"/>
      <c r="AE95" s="37"/>
      <c r="AT95" s="20" t="s">
        <v>208</v>
      </c>
      <c r="AU95" s="20" t="s">
        <v>86</v>
      </c>
    </row>
    <row r="96" spans="1:65" s="13" customFormat="1" ht="22.5">
      <c r="B96" s="201"/>
      <c r="C96" s="202"/>
      <c r="D96" s="194" t="s">
        <v>210</v>
      </c>
      <c r="E96" s="203" t="s">
        <v>19</v>
      </c>
      <c r="F96" s="204" t="s">
        <v>390</v>
      </c>
      <c r="G96" s="202"/>
      <c r="H96" s="203" t="s">
        <v>19</v>
      </c>
      <c r="I96" s="205"/>
      <c r="J96" s="202"/>
      <c r="K96" s="202"/>
      <c r="L96" s="206"/>
      <c r="M96" s="207"/>
      <c r="N96" s="208"/>
      <c r="O96" s="208"/>
      <c r="P96" s="208"/>
      <c r="Q96" s="208"/>
      <c r="R96" s="208"/>
      <c r="S96" s="208"/>
      <c r="T96" s="209"/>
      <c r="AT96" s="210" t="s">
        <v>210</v>
      </c>
      <c r="AU96" s="210" t="s">
        <v>86</v>
      </c>
      <c r="AV96" s="13" t="s">
        <v>84</v>
      </c>
      <c r="AW96" s="13" t="s">
        <v>37</v>
      </c>
      <c r="AX96" s="13" t="s">
        <v>77</v>
      </c>
      <c r="AY96" s="210" t="s">
        <v>197</v>
      </c>
    </row>
    <row r="97" spans="1:65" s="13" customFormat="1" ht="11.25">
      <c r="B97" s="201"/>
      <c r="C97" s="202"/>
      <c r="D97" s="194" t="s">
        <v>210</v>
      </c>
      <c r="E97" s="203" t="s">
        <v>19</v>
      </c>
      <c r="F97" s="204" t="s">
        <v>391</v>
      </c>
      <c r="G97" s="202"/>
      <c r="H97" s="203" t="s">
        <v>19</v>
      </c>
      <c r="I97" s="205"/>
      <c r="J97" s="202"/>
      <c r="K97" s="202"/>
      <c r="L97" s="206"/>
      <c r="M97" s="207"/>
      <c r="N97" s="208"/>
      <c r="O97" s="208"/>
      <c r="P97" s="208"/>
      <c r="Q97" s="208"/>
      <c r="R97" s="208"/>
      <c r="S97" s="208"/>
      <c r="T97" s="209"/>
      <c r="AT97" s="210" t="s">
        <v>210</v>
      </c>
      <c r="AU97" s="210" t="s">
        <v>86</v>
      </c>
      <c r="AV97" s="13" t="s">
        <v>84</v>
      </c>
      <c r="AW97" s="13" t="s">
        <v>37</v>
      </c>
      <c r="AX97" s="13" t="s">
        <v>77</v>
      </c>
      <c r="AY97" s="210" t="s">
        <v>197</v>
      </c>
    </row>
    <row r="98" spans="1:65" s="14" customFormat="1" ht="11.25">
      <c r="B98" s="211"/>
      <c r="C98" s="212"/>
      <c r="D98" s="194" t="s">
        <v>210</v>
      </c>
      <c r="E98" s="213" t="s">
        <v>19</v>
      </c>
      <c r="F98" s="214" t="s">
        <v>392</v>
      </c>
      <c r="G98" s="212"/>
      <c r="H98" s="215">
        <v>380.13400000000001</v>
      </c>
      <c r="I98" s="216"/>
      <c r="J98" s="212"/>
      <c r="K98" s="212"/>
      <c r="L98" s="217"/>
      <c r="M98" s="218"/>
      <c r="N98" s="219"/>
      <c r="O98" s="219"/>
      <c r="P98" s="219"/>
      <c r="Q98" s="219"/>
      <c r="R98" s="219"/>
      <c r="S98" s="219"/>
      <c r="T98" s="220"/>
      <c r="AT98" s="221" t="s">
        <v>210</v>
      </c>
      <c r="AU98" s="221" t="s">
        <v>86</v>
      </c>
      <c r="AV98" s="14" t="s">
        <v>86</v>
      </c>
      <c r="AW98" s="14" t="s">
        <v>37</v>
      </c>
      <c r="AX98" s="14" t="s">
        <v>84</v>
      </c>
      <c r="AY98" s="221" t="s">
        <v>197</v>
      </c>
    </row>
    <row r="99" spans="1:65" s="12" customFormat="1" ht="22.9" customHeight="1">
      <c r="B99" s="165"/>
      <c r="C99" s="166"/>
      <c r="D99" s="167" t="s">
        <v>76</v>
      </c>
      <c r="E99" s="179" t="s">
        <v>237</v>
      </c>
      <c r="F99" s="179" t="s">
        <v>393</v>
      </c>
      <c r="G99" s="166"/>
      <c r="H99" s="166"/>
      <c r="I99" s="169"/>
      <c r="J99" s="180">
        <f>BK99</f>
        <v>0</v>
      </c>
      <c r="K99" s="166"/>
      <c r="L99" s="171"/>
      <c r="M99" s="172"/>
      <c r="N99" s="173"/>
      <c r="O99" s="173"/>
      <c r="P99" s="174">
        <f>SUM(P100:P166)</f>
        <v>0</v>
      </c>
      <c r="Q99" s="173"/>
      <c r="R99" s="174">
        <f>SUM(R100:R166)</f>
        <v>50.474583969999998</v>
      </c>
      <c r="S99" s="173"/>
      <c r="T99" s="175">
        <f>SUM(T100:T166)</f>
        <v>0</v>
      </c>
      <c r="AR99" s="176" t="s">
        <v>84</v>
      </c>
      <c r="AT99" s="177" t="s">
        <v>76</v>
      </c>
      <c r="AU99" s="177" t="s">
        <v>84</v>
      </c>
      <c r="AY99" s="176" t="s">
        <v>197</v>
      </c>
      <c r="BK99" s="178">
        <f>SUM(BK100:BK166)</f>
        <v>0</v>
      </c>
    </row>
    <row r="100" spans="1:65" s="2" customFormat="1" ht="24.2" customHeight="1">
      <c r="A100" s="37"/>
      <c r="B100" s="38"/>
      <c r="C100" s="181" t="s">
        <v>86</v>
      </c>
      <c r="D100" s="181" t="s">
        <v>199</v>
      </c>
      <c r="E100" s="182" t="s">
        <v>394</v>
      </c>
      <c r="F100" s="183" t="s">
        <v>395</v>
      </c>
      <c r="G100" s="184" t="s">
        <v>202</v>
      </c>
      <c r="H100" s="185">
        <v>1.2110000000000001</v>
      </c>
      <c r="I100" s="186"/>
      <c r="J100" s="187">
        <f>ROUND(I100*H100,2)</f>
        <v>0</v>
      </c>
      <c r="K100" s="183" t="s">
        <v>203</v>
      </c>
      <c r="L100" s="42"/>
      <c r="M100" s="188" t="s">
        <v>19</v>
      </c>
      <c r="N100" s="189" t="s">
        <v>48</v>
      </c>
      <c r="O100" s="67"/>
      <c r="P100" s="190">
        <f>O100*H100</f>
        <v>0</v>
      </c>
      <c r="Q100" s="190">
        <v>0.46</v>
      </c>
      <c r="R100" s="190">
        <f>Q100*H100</f>
        <v>0.55706000000000011</v>
      </c>
      <c r="S100" s="190">
        <v>0</v>
      </c>
      <c r="T100" s="191">
        <f>S100*H100</f>
        <v>0</v>
      </c>
      <c r="U100" s="37"/>
      <c r="V100" s="37"/>
      <c r="W100" s="37"/>
      <c r="X100" s="37"/>
      <c r="Y100" s="37"/>
      <c r="Z100" s="37"/>
      <c r="AA100" s="37"/>
      <c r="AB100" s="37"/>
      <c r="AC100" s="37"/>
      <c r="AD100" s="37"/>
      <c r="AE100" s="37"/>
      <c r="AR100" s="192" t="s">
        <v>204</v>
      </c>
      <c r="AT100" s="192" t="s">
        <v>199</v>
      </c>
      <c r="AU100" s="192" t="s">
        <v>86</v>
      </c>
      <c r="AY100" s="20" t="s">
        <v>197</v>
      </c>
      <c r="BE100" s="193">
        <f>IF(N100="základní",J100,0)</f>
        <v>0</v>
      </c>
      <c r="BF100" s="193">
        <f>IF(N100="snížená",J100,0)</f>
        <v>0</v>
      </c>
      <c r="BG100" s="193">
        <f>IF(N100="zákl. přenesená",J100,0)</f>
        <v>0</v>
      </c>
      <c r="BH100" s="193">
        <f>IF(N100="sníž. přenesená",J100,0)</f>
        <v>0</v>
      </c>
      <c r="BI100" s="193">
        <f>IF(N100="nulová",J100,0)</f>
        <v>0</v>
      </c>
      <c r="BJ100" s="20" t="s">
        <v>84</v>
      </c>
      <c r="BK100" s="193">
        <f>ROUND(I100*H100,2)</f>
        <v>0</v>
      </c>
      <c r="BL100" s="20" t="s">
        <v>204</v>
      </c>
      <c r="BM100" s="192" t="s">
        <v>396</v>
      </c>
    </row>
    <row r="101" spans="1:65" s="2" customFormat="1" ht="19.5">
      <c r="A101" s="37"/>
      <c r="B101" s="38"/>
      <c r="C101" s="39"/>
      <c r="D101" s="194" t="s">
        <v>206</v>
      </c>
      <c r="E101" s="39"/>
      <c r="F101" s="195" t="s">
        <v>397</v>
      </c>
      <c r="G101" s="39"/>
      <c r="H101" s="39"/>
      <c r="I101" s="196"/>
      <c r="J101" s="39"/>
      <c r="K101" s="39"/>
      <c r="L101" s="42"/>
      <c r="M101" s="197"/>
      <c r="N101" s="198"/>
      <c r="O101" s="67"/>
      <c r="P101" s="67"/>
      <c r="Q101" s="67"/>
      <c r="R101" s="67"/>
      <c r="S101" s="67"/>
      <c r="T101" s="68"/>
      <c r="U101" s="37"/>
      <c r="V101" s="37"/>
      <c r="W101" s="37"/>
      <c r="X101" s="37"/>
      <c r="Y101" s="37"/>
      <c r="Z101" s="37"/>
      <c r="AA101" s="37"/>
      <c r="AB101" s="37"/>
      <c r="AC101" s="37"/>
      <c r="AD101" s="37"/>
      <c r="AE101" s="37"/>
      <c r="AT101" s="20" t="s">
        <v>206</v>
      </c>
      <c r="AU101" s="20" t="s">
        <v>86</v>
      </c>
    </row>
    <row r="102" spans="1:65" s="2" customFormat="1" ht="11.25">
      <c r="A102" s="37"/>
      <c r="B102" s="38"/>
      <c r="C102" s="39"/>
      <c r="D102" s="199" t="s">
        <v>208</v>
      </c>
      <c r="E102" s="39"/>
      <c r="F102" s="200" t="s">
        <v>398</v>
      </c>
      <c r="G102" s="39"/>
      <c r="H102" s="39"/>
      <c r="I102" s="196"/>
      <c r="J102" s="39"/>
      <c r="K102" s="39"/>
      <c r="L102" s="42"/>
      <c r="M102" s="197"/>
      <c r="N102" s="198"/>
      <c r="O102" s="67"/>
      <c r="P102" s="67"/>
      <c r="Q102" s="67"/>
      <c r="R102" s="67"/>
      <c r="S102" s="67"/>
      <c r="T102" s="68"/>
      <c r="U102" s="37"/>
      <c r="V102" s="37"/>
      <c r="W102" s="37"/>
      <c r="X102" s="37"/>
      <c r="Y102" s="37"/>
      <c r="Z102" s="37"/>
      <c r="AA102" s="37"/>
      <c r="AB102" s="37"/>
      <c r="AC102" s="37"/>
      <c r="AD102" s="37"/>
      <c r="AE102" s="37"/>
      <c r="AT102" s="20" t="s">
        <v>208</v>
      </c>
      <c r="AU102" s="20" t="s">
        <v>86</v>
      </c>
    </row>
    <row r="103" spans="1:65" s="13" customFormat="1" ht="11.25">
      <c r="B103" s="201"/>
      <c r="C103" s="202"/>
      <c r="D103" s="194" t="s">
        <v>210</v>
      </c>
      <c r="E103" s="203" t="s">
        <v>19</v>
      </c>
      <c r="F103" s="204" t="s">
        <v>399</v>
      </c>
      <c r="G103" s="202"/>
      <c r="H103" s="203" t="s">
        <v>19</v>
      </c>
      <c r="I103" s="205"/>
      <c r="J103" s="202"/>
      <c r="K103" s="202"/>
      <c r="L103" s="206"/>
      <c r="M103" s="207"/>
      <c r="N103" s="208"/>
      <c r="O103" s="208"/>
      <c r="P103" s="208"/>
      <c r="Q103" s="208"/>
      <c r="R103" s="208"/>
      <c r="S103" s="208"/>
      <c r="T103" s="209"/>
      <c r="AT103" s="210" t="s">
        <v>210</v>
      </c>
      <c r="AU103" s="210" t="s">
        <v>86</v>
      </c>
      <c r="AV103" s="13" t="s">
        <v>84</v>
      </c>
      <c r="AW103" s="13" t="s">
        <v>37</v>
      </c>
      <c r="AX103" s="13" t="s">
        <v>77</v>
      </c>
      <c r="AY103" s="210" t="s">
        <v>197</v>
      </c>
    </row>
    <row r="104" spans="1:65" s="13" customFormat="1" ht="33.75">
      <c r="B104" s="201"/>
      <c r="C104" s="202"/>
      <c r="D104" s="194" t="s">
        <v>210</v>
      </c>
      <c r="E104" s="203" t="s">
        <v>19</v>
      </c>
      <c r="F104" s="204" t="s">
        <v>400</v>
      </c>
      <c r="G104" s="202"/>
      <c r="H104" s="203" t="s">
        <v>19</v>
      </c>
      <c r="I104" s="205"/>
      <c r="J104" s="202"/>
      <c r="K104" s="202"/>
      <c r="L104" s="206"/>
      <c r="M104" s="207"/>
      <c r="N104" s="208"/>
      <c r="O104" s="208"/>
      <c r="P104" s="208"/>
      <c r="Q104" s="208"/>
      <c r="R104" s="208"/>
      <c r="S104" s="208"/>
      <c r="T104" s="209"/>
      <c r="AT104" s="210" t="s">
        <v>210</v>
      </c>
      <c r="AU104" s="210" t="s">
        <v>86</v>
      </c>
      <c r="AV104" s="13" t="s">
        <v>84</v>
      </c>
      <c r="AW104" s="13" t="s">
        <v>37</v>
      </c>
      <c r="AX104" s="13" t="s">
        <v>77</v>
      </c>
      <c r="AY104" s="210" t="s">
        <v>197</v>
      </c>
    </row>
    <row r="105" spans="1:65" s="14" customFormat="1" ht="11.25">
      <c r="B105" s="211"/>
      <c r="C105" s="212"/>
      <c r="D105" s="194" t="s">
        <v>210</v>
      </c>
      <c r="E105" s="213" t="s">
        <v>19</v>
      </c>
      <c r="F105" s="214" t="s">
        <v>214</v>
      </c>
      <c r="G105" s="212"/>
      <c r="H105" s="215">
        <v>1.2110000000000001</v>
      </c>
      <c r="I105" s="216"/>
      <c r="J105" s="212"/>
      <c r="K105" s="212"/>
      <c r="L105" s="217"/>
      <c r="M105" s="218"/>
      <c r="N105" s="219"/>
      <c r="O105" s="219"/>
      <c r="P105" s="219"/>
      <c r="Q105" s="219"/>
      <c r="R105" s="219"/>
      <c r="S105" s="219"/>
      <c r="T105" s="220"/>
      <c r="AT105" s="221" t="s">
        <v>210</v>
      </c>
      <c r="AU105" s="221" t="s">
        <v>86</v>
      </c>
      <c r="AV105" s="14" t="s">
        <v>86</v>
      </c>
      <c r="AW105" s="14" t="s">
        <v>37</v>
      </c>
      <c r="AX105" s="14" t="s">
        <v>84</v>
      </c>
      <c r="AY105" s="221" t="s">
        <v>197</v>
      </c>
    </row>
    <row r="106" spans="1:65" s="2" customFormat="1" ht="37.9" customHeight="1">
      <c r="A106" s="37"/>
      <c r="B106" s="38"/>
      <c r="C106" s="181" t="s">
        <v>151</v>
      </c>
      <c r="D106" s="181" t="s">
        <v>199</v>
      </c>
      <c r="E106" s="182" t="s">
        <v>401</v>
      </c>
      <c r="F106" s="183" t="s">
        <v>402</v>
      </c>
      <c r="G106" s="184" t="s">
        <v>202</v>
      </c>
      <c r="H106" s="185">
        <v>76.027000000000001</v>
      </c>
      <c r="I106" s="186"/>
      <c r="J106" s="187">
        <f>ROUND(I106*H106,2)</f>
        <v>0</v>
      </c>
      <c r="K106" s="183" t="s">
        <v>203</v>
      </c>
      <c r="L106" s="42"/>
      <c r="M106" s="188" t="s">
        <v>19</v>
      </c>
      <c r="N106" s="189" t="s">
        <v>48</v>
      </c>
      <c r="O106" s="67"/>
      <c r="P106" s="190">
        <f>O106*H106</f>
        <v>0</v>
      </c>
      <c r="Q106" s="190">
        <v>0.39561000000000002</v>
      </c>
      <c r="R106" s="190">
        <f>Q106*H106</f>
        <v>30.077041470000001</v>
      </c>
      <c r="S106" s="190">
        <v>0</v>
      </c>
      <c r="T106" s="191">
        <f>S106*H106</f>
        <v>0</v>
      </c>
      <c r="U106" s="37"/>
      <c r="V106" s="37"/>
      <c r="W106" s="37"/>
      <c r="X106" s="37"/>
      <c r="Y106" s="37"/>
      <c r="Z106" s="37"/>
      <c r="AA106" s="37"/>
      <c r="AB106" s="37"/>
      <c r="AC106" s="37"/>
      <c r="AD106" s="37"/>
      <c r="AE106" s="37"/>
      <c r="AR106" s="192" t="s">
        <v>204</v>
      </c>
      <c r="AT106" s="192" t="s">
        <v>199</v>
      </c>
      <c r="AU106" s="192" t="s">
        <v>86</v>
      </c>
      <c r="AY106" s="20" t="s">
        <v>197</v>
      </c>
      <c r="BE106" s="193">
        <f>IF(N106="základní",J106,0)</f>
        <v>0</v>
      </c>
      <c r="BF106" s="193">
        <f>IF(N106="snížená",J106,0)</f>
        <v>0</v>
      </c>
      <c r="BG106" s="193">
        <f>IF(N106="zákl. přenesená",J106,0)</f>
        <v>0</v>
      </c>
      <c r="BH106" s="193">
        <f>IF(N106="sníž. přenesená",J106,0)</f>
        <v>0</v>
      </c>
      <c r="BI106" s="193">
        <f>IF(N106="nulová",J106,0)</f>
        <v>0</v>
      </c>
      <c r="BJ106" s="20" t="s">
        <v>84</v>
      </c>
      <c r="BK106" s="193">
        <f>ROUND(I106*H106,2)</f>
        <v>0</v>
      </c>
      <c r="BL106" s="20" t="s">
        <v>204</v>
      </c>
      <c r="BM106" s="192" t="s">
        <v>403</v>
      </c>
    </row>
    <row r="107" spans="1:65" s="2" customFormat="1" ht="29.25">
      <c r="A107" s="37"/>
      <c r="B107" s="38"/>
      <c r="C107" s="39"/>
      <c r="D107" s="194" t="s">
        <v>206</v>
      </c>
      <c r="E107" s="39"/>
      <c r="F107" s="195" t="s">
        <v>404</v>
      </c>
      <c r="G107" s="39"/>
      <c r="H107" s="39"/>
      <c r="I107" s="196"/>
      <c r="J107" s="39"/>
      <c r="K107" s="39"/>
      <c r="L107" s="42"/>
      <c r="M107" s="197"/>
      <c r="N107" s="198"/>
      <c r="O107" s="67"/>
      <c r="P107" s="67"/>
      <c r="Q107" s="67"/>
      <c r="R107" s="67"/>
      <c r="S107" s="67"/>
      <c r="T107" s="68"/>
      <c r="U107" s="37"/>
      <c r="V107" s="37"/>
      <c r="W107" s="37"/>
      <c r="X107" s="37"/>
      <c r="Y107" s="37"/>
      <c r="Z107" s="37"/>
      <c r="AA107" s="37"/>
      <c r="AB107" s="37"/>
      <c r="AC107" s="37"/>
      <c r="AD107" s="37"/>
      <c r="AE107" s="37"/>
      <c r="AT107" s="20" t="s">
        <v>206</v>
      </c>
      <c r="AU107" s="20" t="s">
        <v>86</v>
      </c>
    </row>
    <row r="108" spans="1:65" s="2" customFormat="1" ht="11.25">
      <c r="A108" s="37"/>
      <c r="B108" s="38"/>
      <c r="C108" s="39"/>
      <c r="D108" s="199" t="s">
        <v>208</v>
      </c>
      <c r="E108" s="39"/>
      <c r="F108" s="200" t="s">
        <v>405</v>
      </c>
      <c r="G108" s="39"/>
      <c r="H108" s="39"/>
      <c r="I108" s="196"/>
      <c r="J108" s="39"/>
      <c r="K108" s="39"/>
      <c r="L108" s="42"/>
      <c r="M108" s="197"/>
      <c r="N108" s="198"/>
      <c r="O108" s="67"/>
      <c r="P108" s="67"/>
      <c r="Q108" s="67"/>
      <c r="R108" s="67"/>
      <c r="S108" s="67"/>
      <c r="T108" s="68"/>
      <c r="U108" s="37"/>
      <c r="V108" s="37"/>
      <c r="W108" s="37"/>
      <c r="X108" s="37"/>
      <c r="Y108" s="37"/>
      <c r="Z108" s="37"/>
      <c r="AA108" s="37"/>
      <c r="AB108" s="37"/>
      <c r="AC108" s="37"/>
      <c r="AD108" s="37"/>
      <c r="AE108" s="37"/>
      <c r="AT108" s="20" t="s">
        <v>208</v>
      </c>
      <c r="AU108" s="20" t="s">
        <v>86</v>
      </c>
    </row>
    <row r="109" spans="1:65" s="2" customFormat="1" ht="29.25">
      <c r="A109" s="37"/>
      <c r="B109" s="38"/>
      <c r="C109" s="39"/>
      <c r="D109" s="194" t="s">
        <v>252</v>
      </c>
      <c r="E109" s="39"/>
      <c r="F109" s="222" t="s">
        <v>406</v>
      </c>
      <c r="G109" s="39"/>
      <c r="H109" s="39"/>
      <c r="I109" s="196"/>
      <c r="J109" s="39"/>
      <c r="K109" s="39"/>
      <c r="L109" s="42"/>
      <c r="M109" s="197"/>
      <c r="N109" s="198"/>
      <c r="O109" s="67"/>
      <c r="P109" s="67"/>
      <c r="Q109" s="67"/>
      <c r="R109" s="67"/>
      <c r="S109" s="67"/>
      <c r="T109" s="68"/>
      <c r="U109" s="37"/>
      <c r="V109" s="37"/>
      <c r="W109" s="37"/>
      <c r="X109" s="37"/>
      <c r="Y109" s="37"/>
      <c r="Z109" s="37"/>
      <c r="AA109" s="37"/>
      <c r="AB109" s="37"/>
      <c r="AC109" s="37"/>
      <c r="AD109" s="37"/>
      <c r="AE109" s="37"/>
      <c r="AT109" s="20" t="s">
        <v>252</v>
      </c>
      <c r="AU109" s="20" t="s">
        <v>86</v>
      </c>
    </row>
    <row r="110" spans="1:65" s="13" customFormat="1" ht="22.5">
      <c r="B110" s="201"/>
      <c r="C110" s="202"/>
      <c r="D110" s="194" t="s">
        <v>210</v>
      </c>
      <c r="E110" s="203" t="s">
        <v>19</v>
      </c>
      <c r="F110" s="204" t="s">
        <v>407</v>
      </c>
      <c r="G110" s="202"/>
      <c r="H110" s="203" t="s">
        <v>19</v>
      </c>
      <c r="I110" s="205"/>
      <c r="J110" s="202"/>
      <c r="K110" s="202"/>
      <c r="L110" s="206"/>
      <c r="M110" s="207"/>
      <c r="N110" s="208"/>
      <c r="O110" s="208"/>
      <c r="P110" s="208"/>
      <c r="Q110" s="208"/>
      <c r="R110" s="208"/>
      <c r="S110" s="208"/>
      <c r="T110" s="209"/>
      <c r="AT110" s="210" t="s">
        <v>210</v>
      </c>
      <c r="AU110" s="210" t="s">
        <v>86</v>
      </c>
      <c r="AV110" s="13" t="s">
        <v>84</v>
      </c>
      <c r="AW110" s="13" t="s">
        <v>37</v>
      </c>
      <c r="AX110" s="13" t="s">
        <v>77</v>
      </c>
      <c r="AY110" s="210" t="s">
        <v>197</v>
      </c>
    </row>
    <row r="111" spans="1:65" s="13" customFormat="1" ht="22.5">
      <c r="B111" s="201"/>
      <c r="C111" s="202"/>
      <c r="D111" s="194" t="s">
        <v>210</v>
      </c>
      <c r="E111" s="203" t="s">
        <v>19</v>
      </c>
      <c r="F111" s="204" t="s">
        <v>408</v>
      </c>
      <c r="G111" s="202"/>
      <c r="H111" s="203" t="s">
        <v>19</v>
      </c>
      <c r="I111" s="205"/>
      <c r="J111" s="202"/>
      <c r="K111" s="202"/>
      <c r="L111" s="206"/>
      <c r="M111" s="207"/>
      <c r="N111" s="208"/>
      <c r="O111" s="208"/>
      <c r="P111" s="208"/>
      <c r="Q111" s="208"/>
      <c r="R111" s="208"/>
      <c r="S111" s="208"/>
      <c r="T111" s="209"/>
      <c r="AT111" s="210" t="s">
        <v>210</v>
      </c>
      <c r="AU111" s="210" t="s">
        <v>86</v>
      </c>
      <c r="AV111" s="13" t="s">
        <v>84</v>
      </c>
      <c r="AW111" s="13" t="s">
        <v>37</v>
      </c>
      <c r="AX111" s="13" t="s">
        <v>77</v>
      </c>
      <c r="AY111" s="210" t="s">
        <v>197</v>
      </c>
    </row>
    <row r="112" spans="1:65" s="14" customFormat="1" ht="11.25">
      <c r="B112" s="211"/>
      <c r="C112" s="212"/>
      <c r="D112" s="194" t="s">
        <v>210</v>
      </c>
      <c r="E112" s="213" t="s">
        <v>19</v>
      </c>
      <c r="F112" s="214" t="s">
        <v>409</v>
      </c>
      <c r="G112" s="212"/>
      <c r="H112" s="215">
        <v>76.027000000000001</v>
      </c>
      <c r="I112" s="216"/>
      <c r="J112" s="212"/>
      <c r="K112" s="212"/>
      <c r="L112" s="217"/>
      <c r="M112" s="218"/>
      <c r="N112" s="219"/>
      <c r="O112" s="219"/>
      <c r="P112" s="219"/>
      <c r="Q112" s="219"/>
      <c r="R112" s="219"/>
      <c r="S112" s="219"/>
      <c r="T112" s="220"/>
      <c r="AT112" s="221" t="s">
        <v>210</v>
      </c>
      <c r="AU112" s="221" t="s">
        <v>86</v>
      </c>
      <c r="AV112" s="14" t="s">
        <v>86</v>
      </c>
      <c r="AW112" s="14" t="s">
        <v>37</v>
      </c>
      <c r="AX112" s="14" t="s">
        <v>84</v>
      </c>
      <c r="AY112" s="221" t="s">
        <v>197</v>
      </c>
    </row>
    <row r="113" spans="1:65" s="2" customFormat="1" ht="33" customHeight="1">
      <c r="A113" s="37"/>
      <c r="B113" s="38"/>
      <c r="C113" s="181" t="s">
        <v>204</v>
      </c>
      <c r="D113" s="181" t="s">
        <v>199</v>
      </c>
      <c r="E113" s="182" t="s">
        <v>410</v>
      </c>
      <c r="F113" s="183" t="s">
        <v>411</v>
      </c>
      <c r="G113" s="184" t="s">
        <v>202</v>
      </c>
      <c r="H113" s="185">
        <v>76.027000000000001</v>
      </c>
      <c r="I113" s="186"/>
      <c r="J113" s="187">
        <f>ROUND(I113*H113,2)</f>
        <v>0</v>
      </c>
      <c r="K113" s="183" t="s">
        <v>203</v>
      </c>
      <c r="L113" s="42"/>
      <c r="M113" s="188" t="s">
        <v>19</v>
      </c>
      <c r="N113" s="189" t="s">
        <v>48</v>
      </c>
      <c r="O113" s="67"/>
      <c r="P113" s="190">
        <f>O113*H113</f>
        <v>0</v>
      </c>
      <c r="Q113" s="190">
        <v>0.20745</v>
      </c>
      <c r="R113" s="190">
        <f>Q113*H113</f>
        <v>15.77180115</v>
      </c>
      <c r="S113" s="190">
        <v>0</v>
      </c>
      <c r="T113" s="191">
        <f>S113*H113</f>
        <v>0</v>
      </c>
      <c r="U113" s="37"/>
      <c r="V113" s="37"/>
      <c r="W113" s="37"/>
      <c r="X113" s="37"/>
      <c r="Y113" s="37"/>
      <c r="Z113" s="37"/>
      <c r="AA113" s="37"/>
      <c r="AB113" s="37"/>
      <c r="AC113" s="37"/>
      <c r="AD113" s="37"/>
      <c r="AE113" s="37"/>
      <c r="AR113" s="192" t="s">
        <v>204</v>
      </c>
      <c r="AT113" s="192" t="s">
        <v>199</v>
      </c>
      <c r="AU113" s="192" t="s">
        <v>86</v>
      </c>
      <c r="AY113" s="20" t="s">
        <v>197</v>
      </c>
      <c r="BE113" s="193">
        <f>IF(N113="základní",J113,0)</f>
        <v>0</v>
      </c>
      <c r="BF113" s="193">
        <f>IF(N113="snížená",J113,0)</f>
        <v>0</v>
      </c>
      <c r="BG113" s="193">
        <f>IF(N113="zákl. přenesená",J113,0)</f>
        <v>0</v>
      </c>
      <c r="BH113" s="193">
        <f>IF(N113="sníž. přenesená",J113,0)</f>
        <v>0</v>
      </c>
      <c r="BI113" s="193">
        <f>IF(N113="nulová",J113,0)</f>
        <v>0</v>
      </c>
      <c r="BJ113" s="20" t="s">
        <v>84</v>
      </c>
      <c r="BK113" s="193">
        <f>ROUND(I113*H113,2)</f>
        <v>0</v>
      </c>
      <c r="BL113" s="20" t="s">
        <v>204</v>
      </c>
      <c r="BM113" s="192" t="s">
        <v>412</v>
      </c>
    </row>
    <row r="114" spans="1:65" s="2" customFormat="1" ht="29.25">
      <c r="A114" s="37"/>
      <c r="B114" s="38"/>
      <c r="C114" s="39"/>
      <c r="D114" s="194" t="s">
        <v>206</v>
      </c>
      <c r="E114" s="39"/>
      <c r="F114" s="195" t="s">
        <v>413</v>
      </c>
      <c r="G114" s="39"/>
      <c r="H114" s="39"/>
      <c r="I114" s="196"/>
      <c r="J114" s="39"/>
      <c r="K114" s="39"/>
      <c r="L114" s="42"/>
      <c r="M114" s="197"/>
      <c r="N114" s="198"/>
      <c r="O114" s="67"/>
      <c r="P114" s="67"/>
      <c r="Q114" s="67"/>
      <c r="R114" s="67"/>
      <c r="S114" s="67"/>
      <c r="T114" s="68"/>
      <c r="U114" s="37"/>
      <c r="V114" s="37"/>
      <c r="W114" s="37"/>
      <c r="X114" s="37"/>
      <c r="Y114" s="37"/>
      <c r="Z114" s="37"/>
      <c r="AA114" s="37"/>
      <c r="AB114" s="37"/>
      <c r="AC114" s="37"/>
      <c r="AD114" s="37"/>
      <c r="AE114" s="37"/>
      <c r="AT114" s="20" t="s">
        <v>206</v>
      </c>
      <c r="AU114" s="20" t="s">
        <v>86</v>
      </c>
    </row>
    <row r="115" spans="1:65" s="2" customFormat="1" ht="11.25">
      <c r="A115" s="37"/>
      <c r="B115" s="38"/>
      <c r="C115" s="39"/>
      <c r="D115" s="199" t="s">
        <v>208</v>
      </c>
      <c r="E115" s="39"/>
      <c r="F115" s="200" t="s">
        <v>414</v>
      </c>
      <c r="G115" s="39"/>
      <c r="H115" s="39"/>
      <c r="I115" s="196"/>
      <c r="J115" s="39"/>
      <c r="K115" s="39"/>
      <c r="L115" s="42"/>
      <c r="M115" s="197"/>
      <c r="N115" s="198"/>
      <c r="O115" s="67"/>
      <c r="P115" s="67"/>
      <c r="Q115" s="67"/>
      <c r="R115" s="67"/>
      <c r="S115" s="67"/>
      <c r="T115" s="68"/>
      <c r="U115" s="37"/>
      <c r="V115" s="37"/>
      <c r="W115" s="37"/>
      <c r="X115" s="37"/>
      <c r="Y115" s="37"/>
      <c r="Z115" s="37"/>
      <c r="AA115" s="37"/>
      <c r="AB115" s="37"/>
      <c r="AC115" s="37"/>
      <c r="AD115" s="37"/>
      <c r="AE115" s="37"/>
      <c r="AT115" s="20" t="s">
        <v>208</v>
      </c>
      <c r="AU115" s="20" t="s">
        <v>86</v>
      </c>
    </row>
    <row r="116" spans="1:65" s="2" customFormat="1" ht="29.25">
      <c r="A116" s="37"/>
      <c r="B116" s="38"/>
      <c r="C116" s="39"/>
      <c r="D116" s="194" t="s">
        <v>252</v>
      </c>
      <c r="E116" s="39"/>
      <c r="F116" s="222" t="s">
        <v>415</v>
      </c>
      <c r="G116" s="39"/>
      <c r="H116" s="39"/>
      <c r="I116" s="196"/>
      <c r="J116" s="39"/>
      <c r="K116" s="39"/>
      <c r="L116" s="42"/>
      <c r="M116" s="197"/>
      <c r="N116" s="198"/>
      <c r="O116" s="67"/>
      <c r="P116" s="67"/>
      <c r="Q116" s="67"/>
      <c r="R116" s="67"/>
      <c r="S116" s="67"/>
      <c r="T116" s="68"/>
      <c r="U116" s="37"/>
      <c r="V116" s="37"/>
      <c r="W116" s="37"/>
      <c r="X116" s="37"/>
      <c r="Y116" s="37"/>
      <c r="Z116" s="37"/>
      <c r="AA116" s="37"/>
      <c r="AB116" s="37"/>
      <c r="AC116" s="37"/>
      <c r="AD116" s="37"/>
      <c r="AE116" s="37"/>
      <c r="AT116" s="20" t="s">
        <v>252</v>
      </c>
      <c r="AU116" s="20" t="s">
        <v>86</v>
      </c>
    </row>
    <row r="117" spans="1:65" s="13" customFormat="1" ht="22.5">
      <c r="B117" s="201"/>
      <c r="C117" s="202"/>
      <c r="D117" s="194" t="s">
        <v>210</v>
      </c>
      <c r="E117" s="203" t="s">
        <v>19</v>
      </c>
      <c r="F117" s="204" t="s">
        <v>416</v>
      </c>
      <c r="G117" s="202"/>
      <c r="H117" s="203" t="s">
        <v>19</v>
      </c>
      <c r="I117" s="205"/>
      <c r="J117" s="202"/>
      <c r="K117" s="202"/>
      <c r="L117" s="206"/>
      <c r="M117" s="207"/>
      <c r="N117" s="208"/>
      <c r="O117" s="208"/>
      <c r="P117" s="208"/>
      <c r="Q117" s="208"/>
      <c r="R117" s="208"/>
      <c r="S117" s="208"/>
      <c r="T117" s="209"/>
      <c r="AT117" s="210" t="s">
        <v>210</v>
      </c>
      <c r="AU117" s="210" t="s">
        <v>86</v>
      </c>
      <c r="AV117" s="13" t="s">
        <v>84</v>
      </c>
      <c r="AW117" s="13" t="s">
        <v>37</v>
      </c>
      <c r="AX117" s="13" t="s">
        <v>77</v>
      </c>
      <c r="AY117" s="210" t="s">
        <v>197</v>
      </c>
    </row>
    <row r="118" spans="1:65" s="13" customFormat="1" ht="22.5">
      <c r="B118" s="201"/>
      <c r="C118" s="202"/>
      <c r="D118" s="194" t="s">
        <v>210</v>
      </c>
      <c r="E118" s="203" t="s">
        <v>19</v>
      </c>
      <c r="F118" s="204" t="s">
        <v>417</v>
      </c>
      <c r="G118" s="202"/>
      <c r="H118" s="203" t="s">
        <v>19</v>
      </c>
      <c r="I118" s="205"/>
      <c r="J118" s="202"/>
      <c r="K118" s="202"/>
      <c r="L118" s="206"/>
      <c r="M118" s="207"/>
      <c r="N118" s="208"/>
      <c r="O118" s="208"/>
      <c r="P118" s="208"/>
      <c r="Q118" s="208"/>
      <c r="R118" s="208"/>
      <c r="S118" s="208"/>
      <c r="T118" s="209"/>
      <c r="AT118" s="210" t="s">
        <v>210</v>
      </c>
      <c r="AU118" s="210" t="s">
        <v>86</v>
      </c>
      <c r="AV118" s="13" t="s">
        <v>84</v>
      </c>
      <c r="AW118" s="13" t="s">
        <v>37</v>
      </c>
      <c r="AX118" s="13" t="s">
        <v>77</v>
      </c>
      <c r="AY118" s="210" t="s">
        <v>197</v>
      </c>
    </row>
    <row r="119" spans="1:65" s="14" customFormat="1" ht="11.25">
      <c r="B119" s="211"/>
      <c r="C119" s="212"/>
      <c r="D119" s="194" t="s">
        <v>210</v>
      </c>
      <c r="E119" s="213" t="s">
        <v>19</v>
      </c>
      <c r="F119" s="214" t="s">
        <v>409</v>
      </c>
      <c r="G119" s="212"/>
      <c r="H119" s="215">
        <v>76.027000000000001</v>
      </c>
      <c r="I119" s="216"/>
      <c r="J119" s="212"/>
      <c r="K119" s="212"/>
      <c r="L119" s="217"/>
      <c r="M119" s="218"/>
      <c r="N119" s="219"/>
      <c r="O119" s="219"/>
      <c r="P119" s="219"/>
      <c r="Q119" s="219"/>
      <c r="R119" s="219"/>
      <c r="S119" s="219"/>
      <c r="T119" s="220"/>
      <c r="AT119" s="221" t="s">
        <v>210</v>
      </c>
      <c r="AU119" s="221" t="s">
        <v>86</v>
      </c>
      <c r="AV119" s="14" t="s">
        <v>86</v>
      </c>
      <c r="AW119" s="14" t="s">
        <v>37</v>
      </c>
      <c r="AX119" s="14" t="s">
        <v>84</v>
      </c>
      <c r="AY119" s="221" t="s">
        <v>197</v>
      </c>
    </row>
    <row r="120" spans="1:65" s="2" customFormat="1" ht="24.2" customHeight="1">
      <c r="A120" s="37"/>
      <c r="B120" s="38"/>
      <c r="C120" s="181" t="s">
        <v>237</v>
      </c>
      <c r="D120" s="181" t="s">
        <v>199</v>
      </c>
      <c r="E120" s="182" t="s">
        <v>418</v>
      </c>
      <c r="F120" s="183" t="s">
        <v>419</v>
      </c>
      <c r="G120" s="184" t="s">
        <v>202</v>
      </c>
      <c r="H120" s="185">
        <v>76.027000000000001</v>
      </c>
      <c r="I120" s="186"/>
      <c r="J120" s="187">
        <f>ROUND(I120*H120,2)</f>
        <v>0</v>
      </c>
      <c r="K120" s="183" t="s">
        <v>203</v>
      </c>
      <c r="L120" s="42"/>
      <c r="M120" s="188" t="s">
        <v>19</v>
      </c>
      <c r="N120" s="189" t="s">
        <v>48</v>
      </c>
      <c r="O120" s="67"/>
      <c r="P120" s="190">
        <f>O120*H120</f>
        <v>0</v>
      </c>
      <c r="Q120" s="190">
        <v>3.4000000000000002E-4</v>
      </c>
      <c r="R120" s="190">
        <f>Q120*H120</f>
        <v>2.5849180000000003E-2</v>
      </c>
      <c r="S120" s="190">
        <v>0</v>
      </c>
      <c r="T120" s="191">
        <f>S120*H120</f>
        <v>0</v>
      </c>
      <c r="U120" s="37"/>
      <c r="V120" s="37"/>
      <c r="W120" s="37"/>
      <c r="X120" s="37"/>
      <c r="Y120" s="37"/>
      <c r="Z120" s="37"/>
      <c r="AA120" s="37"/>
      <c r="AB120" s="37"/>
      <c r="AC120" s="37"/>
      <c r="AD120" s="37"/>
      <c r="AE120" s="37"/>
      <c r="AR120" s="192" t="s">
        <v>204</v>
      </c>
      <c r="AT120" s="192" t="s">
        <v>199</v>
      </c>
      <c r="AU120" s="192" t="s">
        <v>86</v>
      </c>
      <c r="AY120" s="20" t="s">
        <v>197</v>
      </c>
      <c r="BE120" s="193">
        <f>IF(N120="základní",J120,0)</f>
        <v>0</v>
      </c>
      <c r="BF120" s="193">
        <f>IF(N120="snížená",J120,0)</f>
        <v>0</v>
      </c>
      <c r="BG120" s="193">
        <f>IF(N120="zákl. přenesená",J120,0)</f>
        <v>0</v>
      </c>
      <c r="BH120" s="193">
        <f>IF(N120="sníž. přenesená",J120,0)</f>
        <v>0</v>
      </c>
      <c r="BI120" s="193">
        <f>IF(N120="nulová",J120,0)</f>
        <v>0</v>
      </c>
      <c r="BJ120" s="20" t="s">
        <v>84</v>
      </c>
      <c r="BK120" s="193">
        <f>ROUND(I120*H120,2)</f>
        <v>0</v>
      </c>
      <c r="BL120" s="20" t="s">
        <v>204</v>
      </c>
      <c r="BM120" s="192" t="s">
        <v>420</v>
      </c>
    </row>
    <row r="121" spans="1:65" s="2" customFormat="1" ht="11.25">
      <c r="A121" s="37"/>
      <c r="B121" s="38"/>
      <c r="C121" s="39"/>
      <c r="D121" s="194" t="s">
        <v>206</v>
      </c>
      <c r="E121" s="39"/>
      <c r="F121" s="195" t="s">
        <v>421</v>
      </c>
      <c r="G121" s="39"/>
      <c r="H121" s="39"/>
      <c r="I121" s="196"/>
      <c r="J121" s="39"/>
      <c r="K121" s="39"/>
      <c r="L121" s="42"/>
      <c r="M121" s="197"/>
      <c r="N121" s="198"/>
      <c r="O121" s="67"/>
      <c r="P121" s="67"/>
      <c r="Q121" s="67"/>
      <c r="R121" s="67"/>
      <c r="S121" s="67"/>
      <c r="T121" s="68"/>
      <c r="U121" s="37"/>
      <c r="V121" s="37"/>
      <c r="W121" s="37"/>
      <c r="X121" s="37"/>
      <c r="Y121" s="37"/>
      <c r="Z121" s="37"/>
      <c r="AA121" s="37"/>
      <c r="AB121" s="37"/>
      <c r="AC121" s="37"/>
      <c r="AD121" s="37"/>
      <c r="AE121" s="37"/>
      <c r="AT121" s="20" t="s">
        <v>206</v>
      </c>
      <c r="AU121" s="20" t="s">
        <v>86</v>
      </c>
    </row>
    <row r="122" spans="1:65" s="2" customFormat="1" ht="11.25">
      <c r="A122" s="37"/>
      <c r="B122" s="38"/>
      <c r="C122" s="39"/>
      <c r="D122" s="199" t="s">
        <v>208</v>
      </c>
      <c r="E122" s="39"/>
      <c r="F122" s="200" t="s">
        <v>422</v>
      </c>
      <c r="G122" s="39"/>
      <c r="H122" s="39"/>
      <c r="I122" s="196"/>
      <c r="J122" s="39"/>
      <c r="K122" s="39"/>
      <c r="L122" s="42"/>
      <c r="M122" s="197"/>
      <c r="N122" s="198"/>
      <c r="O122" s="67"/>
      <c r="P122" s="67"/>
      <c r="Q122" s="67"/>
      <c r="R122" s="67"/>
      <c r="S122" s="67"/>
      <c r="T122" s="68"/>
      <c r="U122" s="37"/>
      <c r="V122" s="37"/>
      <c r="W122" s="37"/>
      <c r="X122" s="37"/>
      <c r="Y122" s="37"/>
      <c r="Z122" s="37"/>
      <c r="AA122" s="37"/>
      <c r="AB122" s="37"/>
      <c r="AC122" s="37"/>
      <c r="AD122" s="37"/>
      <c r="AE122" s="37"/>
      <c r="AT122" s="20" t="s">
        <v>208</v>
      </c>
      <c r="AU122" s="20" t="s">
        <v>86</v>
      </c>
    </row>
    <row r="123" spans="1:65" s="2" customFormat="1" ht="19.5">
      <c r="A123" s="37"/>
      <c r="B123" s="38"/>
      <c r="C123" s="39"/>
      <c r="D123" s="194" t="s">
        <v>252</v>
      </c>
      <c r="E123" s="39"/>
      <c r="F123" s="222" t="s">
        <v>423</v>
      </c>
      <c r="G123" s="39"/>
      <c r="H123" s="39"/>
      <c r="I123" s="196"/>
      <c r="J123" s="39"/>
      <c r="K123" s="39"/>
      <c r="L123" s="42"/>
      <c r="M123" s="197"/>
      <c r="N123" s="198"/>
      <c r="O123" s="67"/>
      <c r="P123" s="67"/>
      <c r="Q123" s="67"/>
      <c r="R123" s="67"/>
      <c r="S123" s="67"/>
      <c r="T123" s="68"/>
      <c r="U123" s="37"/>
      <c r="V123" s="37"/>
      <c r="W123" s="37"/>
      <c r="X123" s="37"/>
      <c r="Y123" s="37"/>
      <c r="Z123" s="37"/>
      <c r="AA123" s="37"/>
      <c r="AB123" s="37"/>
      <c r="AC123" s="37"/>
      <c r="AD123" s="37"/>
      <c r="AE123" s="37"/>
      <c r="AT123" s="20" t="s">
        <v>252</v>
      </c>
      <c r="AU123" s="20" t="s">
        <v>86</v>
      </c>
    </row>
    <row r="124" spans="1:65" s="13" customFormat="1" ht="22.5">
      <c r="B124" s="201"/>
      <c r="C124" s="202"/>
      <c r="D124" s="194" t="s">
        <v>210</v>
      </c>
      <c r="E124" s="203" t="s">
        <v>19</v>
      </c>
      <c r="F124" s="204" t="s">
        <v>407</v>
      </c>
      <c r="G124" s="202"/>
      <c r="H124" s="203" t="s">
        <v>19</v>
      </c>
      <c r="I124" s="205"/>
      <c r="J124" s="202"/>
      <c r="K124" s="202"/>
      <c r="L124" s="206"/>
      <c r="M124" s="207"/>
      <c r="N124" s="208"/>
      <c r="O124" s="208"/>
      <c r="P124" s="208"/>
      <c r="Q124" s="208"/>
      <c r="R124" s="208"/>
      <c r="S124" s="208"/>
      <c r="T124" s="209"/>
      <c r="AT124" s="210" t="s">
        <v>210</v>
      </c>
      <c r="AU124" s="210" t="s">
        <v>86</v>
      </c>
      <c r="AV124" s="13" t="s">
        <v>84</v>
      </c>
      <c r="AW124" s="13" t="s">
        <v>37</v>
      </c>
      <c r="AX124" s="13" t="s">
        <v>77</v>
      </c>
      <c r="AY124" s="210" t="s">
        <v>197</v>
      </c>
    </row>
    <row r="125" spans="1:65" s="13" customFormat="1" ht="11.25">
      <c r="B125" s="201"/>
      <c r="C125" s="202"/>
      <c r="D125" s="194" t="s">
        <v>210</v>
      </c>
      <c r="E125" s="203" t="s">
        <v>19</v>
      </c>
      <c r="F125" s="204" t="s">
        <v>424</v>
      </c>
      <c r="G125" s="202"/>
      <c r="H125" s="203" t="s">
        <v>19</v>
      </c>
      <c r="I125" s="205"/>
      <c r="J125" s="202"/>
      <c r="K125" s="202"/>
      <c r="L125" s="206"/>
      <c r="M125" s="207"/>
      <c r="N125" s="208"/>
      <c r="O125" s="208"/>
      <c r="P125" s="208"/>
      <c r="Q125" s="208"/>
      <c r="R125" s="208"/>
      <c r="S125" s="208"/>
      <c r="T125" s="209"/>
      <c r="AT125" s="210" t="s">
        <v>210</v>
      </c>
      <c r="AU125" s="210" t="s">
        <v>86</v>
      </c>
      <c r="AV125" s="13" t="s">
        <v>84</v>
      </c>
      <c r="AW125" s="13" t="s">
        <v>37</v>
      </c>
      <c r="AX125" s="13" t="s">
        <v>77</v>
      </c>
      <c r="AY125" s="210" t="s">
        <v>197</v>
      </c>
    </row>
    <row r="126" spans="1:65" s="14" customFormat="1" ht="11.25">
      <c r="B126" s="211"/>
      <c r="C126" s="212"/>
      <c r="D126" s="194" t="s">
        <v>210</v>
      </c>
      <c r="E126" s="213" t="s">
        <v>19</v>
      </c>
      <c r="F126" s="214" t="s">
        <v>409</v>
      </c>
      <c r="G126" s="212"/>
      <c r="H126" s="215">
        <v>76.027000000000001</v>
      </c>
      <c r="I126" s="216"/>
      <c r="J126" s="212"/>
      <c r="K126" s="212"/>
      <c r="L126" s="217"/>
      <c r="M126" s="218"/>
      <c r="N126" s="219"/>
      <c r="O126" s="219"/>
      <c r="P126" s="219"/>
      <c r="Q126" s="219"/>
      <c r="R126" s="219"/>
      <c r="S126" s="219"/>
      <c r="T126" s="220"/>
      <c r="AT126" s="221" t="s">
        <v>210</v>
      </c>
      <c r="AU126" s="221" t="s">
        <v>86</v>
      </c>
      <c r="AV126" s="14" t="s">
        <v>86</v>
      </c>
      <c r="AW126" s="14" t="s">
        <v>37</v>
      </c>
      <c r="AX126" s="14" t="s">
        <v>84</v>
      </c>
      <c r="AY126" s="221" t="s">
        <v>197</v>
      </c>
    </row>
    <row r="127" spans="1:65" s="2" customFormat="1" ht="24.2" customHeight="1">
      <c r="A127" s="37"/>
      <c r="B127" s="38"/>
      <c r="C127" s="181" t="s">
        <v>246</v>
      </c>
      <c r="D127" s="181" t="s">
        <v>199</v>
      </c>
      <c r="E127" s="182" t="s">
        <v>425</v>
      </c>
      <c r="F127" s="183" t="s">
        <v>426</v>
      </c>
      <c r="G127" s="184" t="s">
        <v>202</v>
      </c>
      <c r="H127" s="185">
        <v>76.027000000000001</v>
      </c>
      <c r="I127" s="186"/>
      <c r="J127" s="187">
        <f>ROUND(I127*H127,2)</f>
        <v>0</v>
      </c>
      <c r="K127" s="183" t="s">
        <v>203</v>
      </c>
      <c r="L127" s="42"/>
      <c r="M127" s="188" t="s">
        <v>19</v>
      </c>
      <c r="N127" s="189" t="s">
        <v>48</v>
      </c>
      <c r="O127" s="67"/>
      <c r="P127" s="190">
        <f>O127*H127</f>
        <v>0</v>
      </c>
      <c r="Q127" s="190">
        <v>3.1E-4</v>
      </c>
      <c r="R127" s="190">
        <f>Q127*H127</f>
        <v>2.3568370000000002E-2</v>
      </c>
      <c r="S127" s="190">
        <v>0</v>
      </c>
      <c r="T127" s="191">
        <f>S127*H127</f>
        <v>0</v>
      </c>
      <c r="U127" s="37"/>
      <c r="V127" s="37"/>
      <c r="W127" s="37"/>
      <c r="X127" s="37"/>
      <c r="Y127" s="37"/>
      <c r="Z127" s="37"/>
      <c r="AA127" s="37"/>
      <c r="AB127" s="37"/>
      <c r="AC127" s="37"/>
      <c r="AD127" s="37"/>
      <c r="AE127" s="37"/>
      <c r="AR127" s="192" t="s">
        <v>204</v>
      </c>
      <c r="AT127" s="192" t="s">
        <v>199</v>
      </c>
      <c r="AU127" s="192" t="s">
        <v>86</v>
      </c>
      <c r="AY127" s="20" t="s">
        <v>197</v>
      </c>
      <c r="BE127" s="193">
        <f>IF(N127="základní",J127,0)</f>
        <v>0</v>
      </c>
      <c r="BF127" s="193">
        <f>IF(N127="snížená",J127,0)</f>
        <v>0</v>
      </c>
      <c r="BG127" s="193">
        <f>IF(N127="zákl. přenesená",J127,0)</f>
        <v>0</v>
      </c>
      <c r="BH127" s="193">
        <f>IF(N127="sníž. přenesená",J127,0)</f>
        <v>0</v>
      </c>
      <c r="BI127" s="193">
        <f>IF(N127="nulová",J127,0)</f>
        <v>0</v>
      </c>
      <c r="BJ127" s="20" t="s">
        <v>84</v>
      </c>
      <c r="BK127" s="193">
        <f>ROUND(I127*H127,2)</f>
        <v>0</v>
      </c>
      <c r="BL127" s="20" t="s">
        <v>204</v>
      </c>
      <c r="BM127" s="192" t="s">
        <v>427</v>
      </c>
    </row>
    <row r="128" spans="1:65" s="2" customFormat="1" ht="19.5">
      <c r="A128" s="37"/>
      <c r="B128" s="38"/>
      <c r="C128" s="39"/>
      <c r="D128" s="194" t="s">
        <v>206</v>
      </c>
      <c r="E128" s="39"/>
      <c r="F128" s="195" t="s">
        <v>428</v>
      </c>
      <c r="G128" s="39"/>
      <c r="H128" s="39"/>
      <c r="I128" s="196"/>
      <c r="J128" s="39"/>
      <c r="K128" s="39"/>
      <c r="L128" s="42"/>
      <c r="M128" s="197"/>
      <c r="N128" s="198"/>
      <c r="O128" s="67"/>
      <c r="P128" s="67"/>
      <c r="Q128" s="67"/>
      <c r="R128" s="67"/>
      <c r="S128" s="67"/>
      <c r="T128" s="68"/>
      <c r="U128" s="37"/>
      <c r="V128" s="37"/>
      <c r="W128" s="37"/>
      <c r="X128" s="37"/>
      <c r="Y128" s="37"/>
      <c r="Z128" s="37"/>
      <c r="AA128" s="37"/>
      <c r="AB128" s="37"/>
      <c r="AC128" s="37"/>
      <c r="AD128" s="37"/>
      <c r="AE128" s="37"/>
      <c r="AT128" s="20" t="s">
        <v>206</v>
      </c>
      <c r="AU128" s="20" t="s">
        <v>86</v>
      </c>
    </row>
    <row r="129" spans="1:65" s="2" customFormat="1" ht="11.25">
      <c r="A129" s="37"/>
      <c r="B129" s="38"/>
      <c r="C129" s="39"/>
      <c r="D129" s="199" t="s">
        <v>208</v>
      </c>
      <c r="E129" s="39"/>
      <c r="F129" s="200" t="s">
        <v>429</v>
      </c>
      <c r="G129" s="39"/>
      <c r="H129" s="39"/>
      <c r="I129" s="196"/>
      <c r="J129" s="39"/>
      <c r="K129" s="39"/>
      <c r="L129" s="42"/>
      <c r="M129" s="197"/>
      <c r="N129" s="198"/>
      <c r="O129" s="67"/>
      <c r="P129" s="67"/>
      <c r="Q129" s="67"/>
      <c r="R129" s="67"/>
      <c r="S129" s="67"/>
      <c r="T129" s="68"/>
      <c r="U129" s="37"/>
      <c r="V129" s="37"/>
      <c r="W129" s="37"/>
      <c r="X129" s="37"/>
      <c r="Y129" s="37"/>
      <c r="Z129" s="37"/>
      <c r="AA129" s="37"/>
      <c r="AB129" s="37"/>
      <c r="AC129" s="37"/>
      <c r="AD129" s="37"/>
      <c r="AE129" s="37"/>
      <c r="AT129" s="20" t="s">
        <v>208</v>
      </c>
      <c r="AU129" s="20" t="s">
        <v>86</v>
      </c>
    </row>
    <row r="130" spans="1:65" s="13" customFormat="1" ht="22.5">
      <c r="B130" s="201"/>
      <c r="C130" s="202"/>
      <c r="D130" s="194" t="s">
        <v>210</v>
      </c>
      <c r="E130" s="203" t="s">
        <v>19</v>
      </c>
      <c r="F130" s="204" t="s">
        <v>407</v>
      </c>
      <c r="G130" s="202"/>
      <c r="H130" s="203" t="s">
        <v>19</v>
      </c>
      <c r="I130" s="205"/>
      <c r="J130" s="202"/>
      <c r="K130" s="202"/>
      <c r="L130" s="206"/>
      <c r="M130" s="207"/>
      <c r="N130" s="208"/>
      <c r="O130" s="208"/>
      <c r="P130" s="208"/>
      <c r="Q130" s="208"/>
      <c r="R130" s="208"/>
      <c r="S130" s="208"/>
      <c r="T130" s="209"/>
      <c r="AT130" s="210" t="s">
        <v>210</v>
      </c>
      <c r="AU130" s="210" t="s">
        <v>86</v>
      </c>
      <c r="AV130" s="13" t="s">
        <v>84</v>
      </c>
      <c r="AW130" s="13" t="s">
        <v>37</v>
      </c>
      <c r="AX130" s="13" t="s">
        <v>77</v>
      </c>
      <c r="AY130" s="210" t="s">
        <v>197</v>
      </c>
    </row>
    <row r="131" spans="1:65" s="13" customFormat="1" ht="11.25">
      <c r="B131" s="201"/>
      <c r="C131" s="202"/>
      <c r="D131" s="194" t="s">
        <v>210</v>
      </c>
      <c r="E131" s="203" t="s">
        <v>19</v>
      </c>
      <c r="F131" s="204" t="s">
        <v>430</v>
      </c>
      <c r="G131" s="202"/>
      <c r="H131" s="203" t="s">
        <v>19</v>
      </c>
      <c r="I131" s="205"/>
      <c r="J131" s="202"/>
      <c r="K131" s="202"/>
      <c r="L131" s="206"/>
      <c r="M131" s="207"/>
      <c r="N131" s="208"/>
      <c r="O131" s="208"/>
      <c r="P131" s="208"/>
      <c r="Q131" s="208"/>
      <c r="R131" s="208"/>
      <c r="S131" s="208"/>
      <c r="T131" s="209"/>
      <c r="AT131" s="210" t="s">
        <v>210</v>
      </c>
      <c r="AU131" s="210" t="s">
        <v>86</v>
      </c>
      <c r="AV131" s="13" t="s">
        <v>84</v>
      </c>
      <c r="AW131" s="13" t="s">
        <v>37</v>
      </c>
      <c r="AX131" s="13" t="s">
        <v>77</v>
      </c>
      <c r="AY131" s="210" t="s">
        <v>197</v>
      </c>
    </row>
    <row r="132" spans="1:65" s="14" customFormat="1" ht="11.25">
      <c r="B132" s="211"/>
      <c r="C132" s="212"/>
      <c r="D132" s="194" t="s">
        <v>210</v>
      </c>
      <c r="E132" s="213" t="s">
        <v>19</v>
      </c>
      <c r="F132" s="214" t="s">
        <v>409</v>
      </c>
      <c r="G132" s="212"/>
      <c r="H132" s="215">
        <v>76.027000000000001</v>
      </c>
      <c r="I132" s="216"/>
      <c r="J132" s="212"/>
      <c r="K132" s="212"/>
      <c r="L132" s="217"/>
      <c r="M132" s="218"/>
      <c r="N132" s="219"/>
      <c r="O132" s="219"/>
      <c r="P132" s="219"/>
      <c r="Q132" s="219"/>
      <c r="R132" s="219"/>
      <c r="S132" s="219"/>
      <c r="T132" s="220"/>
      <c r="AT132" s="221" t="s">
        <v>210</v>
      </c>
      <c r="AU132" s="221" t="s">
        <v>86</v>
      </c>
      <c r="AV132" s="14" t="s">
        <v>86</v>
      </c>
      <c r="AW132" s="14" t="s">
        <v>37</v>
      </c>
      <c r="AX132" s="14" t="s">
        <v>84</v>
      </c>
      <c r="AY132" s="221" t="s">
        <v>197</v>
      </c>
    </row>
    <row r="133" spans="1:65" s="2" customFormat="1" ht="24.2" customHeight="1">
      <c r="A133" s="37"/>
      <c r="B133" s="38"/>
      <c r="C133" s="181" t="s">
        <v>256</v>
      </c>
      <c r="D133" s="181" t="s">
        <v>199</v>
      </c>
      <c r="E133" s="182" t="s">
        <v>431</v>
      </c>
      <c r="F133" s="183" t="s">
        <v>432</v>
      </c>
      <c r="G133" s="184" t="s">
        <v>202</v>
      </c>
      <c r="H133" s="185">
        <v>76.027000000000001</v>
      </c>
      <c r="I133" s="186"/>
      <c r="J133" s="187">
        <f>ROUND(I133*H133,2)</f>
        <v>0</v>
      </c>
      <c r="K133" s="183" t="s">
        <v>203</v>
      </c>
      <c r="L133" s="42"/>
      <c r="M133" s="188" t="s">
        <v>19</v>
      </c>
      <c r="N133" s="189" t="s">
        <v>48</v>
      </c>
      <c r="O133" s="67"/>
      <c r="P133" s="190">
        <f>O133*H133</f>
        <v>0</v>
      </c>
      <c r="Q133" s="190">
        <v>4.7999999999999996E-3</v>
      </c>
      <c r="R133" s="190">
        <f>Q133*H133</f>
        <v>0.36492959999999997</v>
      </c>
      <c r="S133" s="190">
        <v>0</v>
      </c>
      <c r="T133" s="191">
        <f>S133*H133</f>
        <v>0</v>
      </c>
      <c r="U133" s="37"/>
      <c r="V133" s="37"/>
      <c r="W133" s="37"/>
      <c r="X133" s="37"/>
      <c r="Y133" s="37"/>
      <c r="Z133" s="37"/>
      <c r="AA133" s="37"/>
      <c r="AB133" s="37"/>
      <c r="AC133" s="37"/>
      <c r="AD133" s="37"/>
      <c r="AE133" s="37"/>
      <c r="AR133" s="192" t="s">
        <v>204</v>
      </c>
      <c r="AT133" s="192" t="s">
        <v>199</v>
      </c>
      <c r="AU133" s="192" t="s">
        <v>86</v>
      </c>
      <c r="AY133" s="20" t="s">
        <v>197</v>
      </c>
      <c r="BE133" s="193">
        <f>IF(N133="základní",J133,0)</f>
        <v>0</v>
      </c>
      <c r="BF133" s="193">
        <f>IF(N133="snížená",J133,0)</f>
        <v>0</v>
      </c>
      <c r="BG133" s="193">
        <f>IF(N133="zákl. přenesená",J133,0)</f>
        <v>0</v>
      </c>
      <c r="BH133" s="193">
        <f>IF(N133="sníž. přenesená",J133,0)</f>
        <v>0</v>
      </c>
      <c r="BI133" s="193">
        <f>IF(N133="nulová",J133,0)</f>
        <v>0</v>
      </c>
      <c r="BJ133" s="20" t="s">
        <v>84</v>
      </c>
      <c r="BK133" s="193">
        <f>ROUND(I133*H133,2)</f>
        <v>0</v>
      </c>
      <c r="BL133" s="20" t="s">
        <v>204</v>
      </c>
      <c r="BM133" s="192" t="s">
        <v>433</v>
      </c>
    </row>
    <row r="134" spans="1:65" s="2" customFormat="1" ht="19.5">
      <c r="A134" s="37"/>
      <c r="B134" s="38"/>
      <c r="C134" s="39"/>
      <c r="D134" s="194" t="s">
        <v>206</v>
      </c>
      <c r="E134" s="39"/>
      <c r="F134" s="195" t="s">
        <v>434</v>
      </c>
      <c r="G134" s="39"/>
      <c r="H134" s="39"/>
      <c r="I134" s="196"/>
      <c r="J134" s="39"/>
      <c r="K134" s="39"/>
      <c r="L134" s="42"/>
      <c r="M134" s="197"/>
      <c r="N134" s="198"/>
      <c r="O134" s="67"/>
      <c r="P134" s="67"/>
      <c r="Q134" s="67"/>
      <c r="R134" s="67"/>
      <c r="S134" s="67"/>
      <c r="T134" s="68"/>
      <c r="U134" s="37"/>
      <c r="V134" s="37"/>
      <c r="W134" s="37"/>
      <c r="X134" s="37"/>
      <c r="Y134" s="37"/>
      <c r="Z134" s="37"/>
      <c r="AA134" s="37"/>
      <c r="AB134" s="37"/>
      <c r="AC134" s="37"/>
      <c r="AD134" s="37"/>
      <c r="AE134" s="37"/>
      <c r="AT134" s="20" t="s">
        <v>206</v>
      </c>
      <c r="AU134" s="20" t="s">
        <v>86</v>
      </c>
    </row>
    <row r="135" spans="1:65" s="2" customFormat="1" ht="11.25">
      <c r="A135" s="37"/>
      <c r="B135" s="38"/>
      <c r="C135" s="39"/>
      <c r="D135" s="199" t="s">
        <v>208</v>
      </c>
      <c r="E135" s="39"/>
      <c r="F135" s="200" t="s">
        <v>435</v>
      </c>
      <c r="G135" s="39"/>
      <c r="H135" s="39"/>
      <c r="I135" s="196"/>
      <c r="J135" s="39"/>
      <c r="K135" s="39"/>
      <c r="L135" s="42"/>
      <c r="M135" s="197"/>
      <c r="N135" s="198"/>
      <c r="O135" s="67"/>
      <c r="P135" s="67"/>
      <c r="Q135" s="67"/>
      <c r="R135" s="67"/>
      <c r="S135" s="67"/>
      <c r="T135" s="68"/>
      <c r="U135" s="37"/>
      <c r="V135" s="37"/>
      <c r="W135" s="37"/>
      <c r="X135" s="37"/>
      <c r="Y135" s="37"/>
      <c r="Z135" s="37"/>
      <c r="AA135" s="37"/>
      <c r="AB135" s="37"/>
      <c r="AC135" s="37"/>
      <c r="AD135" s="37"/>
      <c r="AE135" s="37"/>
      <c r="AT135" s="20" t="s">
        <v>208</v>
      </c>
      <c r="AU135" s="20" t="s">
        <v>86</v>
      </c>
    </row>
    <row r="136" spans="1:65" s="13" customFormat="1" ht="22.5">
      <c r="B136" s="201"/>
      <c r="C136" s="202"/>
      <c r="D136" s="194" t="s">
        <v>210</v>
      </c>
      <c r="E136" s="203" t="s">
        <v>19</v>
      </c>
      <c r="F136" s="204" t="s">
        <v>390</v>
      </c>
      <c r="G136" s="202"/>
      <c r="H136" s="203" t="s">
        <v>19</v>
      </c>
      <c r="I136" s="205"/>
      <c r="J136" s="202"/>
      <c r="K136" s="202"/>
      <c r="L136" s="206"/>
      <c r="M136" s="207"/>
      <c r="N136" s="208"/>
      <c r="O136" s="208"/>
      <c r="P136" s="208"/>
      <c r="Q136" s="208"/>
      <c r="R136" s="208"/>
      <c r="S136" s="208"/>
      <c r="T136" s="209"/>
      <c r="AT136" s="210" t="s">
        <v>210</v>
      </c>
      <c r="AU136" s="210" t="s">
        <v>86</v>
      </c>
      <c r="AV136" s="13" t="s">
        <v>84</v>
      </c>
      <c r="AW136" s="13" t="s">
        <v>37</v>
      </c>
      <c r="AX136" s="13" t="s">
        <v>77</v>
      </c>
      <c r="AY136" s="210" t="s">
        <v>197</v>
      </c>
    </row>
    <row r="137" spans="1:65" s="13" customFormat="1" ht="22.5">
      <c r="B137" s="201"/>
      <c r="C137" s="202"/>
      <c r="D137" s="194" t="s">
        <v>210</v>
      </c>
      <c r="E137" s="203" t="s">
        <v>19</v>
      </c>
      <c r="F137" s="204" t="s">
        <v>436</v>
      </c>
      <c r="G137" s="202"/>
      <c r="H137" s="203" t="s">
        <v>19</v>
      </c>
      <c r="I137" s="205"/>
      <c r="J137" s="202"/>
      <c r="K137" s="202"/>
      <c r="L137" s="206"/>
      <c r="M137" s="207"/>
      <c r="N137" s="208"/>
      <c r="O137" s="208"/>
      <c r="P137" s="208"/>
      <c r="Q137" s="208"/>
      <c r="R137" s="208"/>
      <c r="S137" s="208"/>
      <c r="T137" s="209"/>
      <c r="AT137" s="210" t="s">
        <v>210</v>
      </c>
      <c r="AU137" s="210" t="s">
        <v>86</v>
      </c>
      <c r="AV137" s="13" t="s">
        <v>84</v>
      </c>
      <c r="AW137" s="13" t="s">
        <v>37</v>
      </c>
      <c r="AX137" s="13" t="s">
        <v>77</v>
      </c>
      <c r="AY137" s="210" t="s">
        <v>197</v>
      </c>
    </row>
    <row r="138" spans="1:65" s="14" customFormat="1" ht="11.25">
      <c r="B138" s="211"/>
      <c r="C138" s="212"/>
      <c r="D138" s="194" t="s">
        <v>210</v>
      </c>
      <c r="E138" s="213" t="s">
        <v>19</v>
      </c>
      <c r="F138" s="214" t="s">
        <v>409</v>
      </c>
      <c r="G138" s="212"/>
      <c r="H138" s="215">
        <v>76.027000000000001</v>
      </c>
      <c r="I138" s="216"/>
      <c r="J138" s="212"/>
      <c r="K138" s="212"/>
      <c r="L138" s="217"/>
      <c r="M138" s="218"/>
      <c r="N138" s="219"/>
      <c r="O138" s="219"/>
      <c r="P138" s="219"/>
      <c r="Q138" s="219"/>
      <c r="R138" s="219"/>
      <c r="S138" s="219"/>
      <c r="T138" s="220"/>
      <c r="AT138" s="221" t="s">
        <v>210</v>
      </c>
      <c r="AU138" s="221" t="s">
        <v>86</v>
      </c>
      <c r="AV138" s="14" t="s">
        <v>86</v>
      </c>
      <c r="AW138" s="14" t="s">
        <v>37</v>
      </c>
      <c r="AX138" s="14" t="s">
        <v>84</v>
      </c>
      <c r="AY138" s="221" t="s">
        <v>197</v>
      </c>
    </row>
    <row r="139" spans="1:65" s="2" customFormat="1" ht="24.2" customHeight="1">
      <c r="A139" s="37"/>
      <c r="B139" s="38"/>
      <c r="C139" s="181" t="s">
        <v>265</v>
      </c>
      <c r="D139" s="181" t="s">
        <v>199</v>
      </c>
      <c r="E139" s="182" t="s">
        <v>437</v>
      </c>
      <c r="F139" s="183" t="s">
        <v>438</v>
      </c>
      <c r="G139" s="184" t="s">
        <v>202</v>
      </c>
      <c r="H139" s="185">
        <v>1.2110000000000001</v>
      </c>
      <c r="I139" s="186"/>
      <c r="J139" s="187">
        <f>ROUND(I139*H139,2)</f>
        <v>0</v>
      </c>
      <c r="K139" s="183" t="s">
        <v>203</v>
      </c>
      <c r="L139" s="42"/>
      <c r="M139" s="188" t="s">
        <v>19</v>
      </c>
      <c r="N139" s="189" t="s">
        <v>48</v>
      </c>
      <c r="O139" s="67"/>
      <c r="P139" s="190">
        <f>O139*H139</f>
        <v>0</v>
      </c>
      <c r="Q139" s="190">
        <v>0.11162</v>
      </c>
      <c r="R139" s="190">
        <f>Q139*H139</f>
        <v>0.13517182</v>
      </c>
      <c r="S139" s="190">
        <v>0</v>
      </c>
      <c r="T139" s="191">
        <f>S139*H139</f>
        <v>0</v>
      </c>
      <c r="U139" s="37"/>
      <c r="V139" s="37"/>
      <c r="W139" s="37"/>
      <c r="X139" s="37"/>
      <c r="Y139" s="37"/>
      <c r="Z139" s="37"/>
      <c r="AA139" s="37"/>
      <c r="AB139" s="37"/>
      <c r="AC139" s="37"/>
      <c r="AD139" s="37"/>
      <c r="AE139" s="37"/>
      <c r="AR139" s="192" t="s">
        <v>204</v>
      </c>
      <c r="AT139" s="192" t="s">
        <v>199</v>
      </c>
      <c r="AU139" s="192" t="s">
        <v>86</v>
      </c>
      <c r="AY139" s="20" t="s">
        <v>197</v>
      </c>
      <c r="BE139" s="193">
        <f>IF(N139="základní",J139,0)</f>
        <v>0</v>
      </c>
      <c r="BF139" s="193">
        <f>IF(N139="snížená",J139,0)</f>
        <v>0</v>
      </c>
      <c r="BG139" s="193">
        <f>IF(N139="zákl. přenesená",J139,0)</f>
        <v>0</v>
      </c>
      <c r="BH139" s="193">
        <f>IF(N139="sníž. přenesená",J139,0)</f>
        <v>0</v>
      </c>
      <c r="BI139" s="193">
        <f>IF(N139="nulová",J139,0)</f>
        <v>0</v>
      </c>
      <c r="BJ139" s="20" t="s">
        <v>84</v>
      </c>
      <c r="BK139" s="193">
        <f>ROUND(I139*H139,2)</f>
        <v>0</v>
      </c>
      <c r="BL139" s="20" t="s">
        <v>204</v>
      </c>
      <c r="BM139" s="192" t="s">
        <v>439</v>
      </c>
    </row>
    <row r="140" spans="1:65" s="2" customFormat="1" ht="48.75">
      <c r="A140" s="37"/>
      <c r="B140" s="38"/>
      <c r="C140" s="39"/>
      <c r="D140" s="194" t="s">
        <v>206</v>
      </c>
      <c r="E140" s="39"/>
      <c r="F140" s="195" t="s">
        <v>440</v>
      </c>
      <c r="G140" s="39"/>
      <c r="H140" s="39"/>
      <c r="I140" s="196"/>
      <c r="J140" s="39"/>
      <c r="K140" s="39"/>
      <c r="L140" s="42"/>
      <c r="M140" s="197"/>
      <c r="N140" s="198"/>
      <c r="O140" s="67"/>
      <c r="P140" s="67"/>
      <c r="Q140" s="67"/>
      <c r="R140" s="67"/>
      <c r="S140" s="67"/>
      <c r="T140" s="68"/>
      <c r="U140" s="37"/>
      <c r="V140" s="37"/>
      <c r="W140" s="37"/>
      <c r="X140" s="37"/>
      <c r="Y140" s="37"/>
      <c r="Z140" s="37"/>
      <c r="AA140" s="37"/>
      <c r="AB140" s="37"/>
      <c r="AC140" s="37"/>
      <c r="AD140" s="37"/>
      <c r="AE140" s="37"/>
      <c r="AT140" s="20" t="s">
        <v>206</v>
      </c>
      <c r="AU140" s="20" t="s">
        <v>86</v>
      </c>
    </row>
    <row r="141" spans="1:65" s="2" customFormat="1" ht="11.25">
      <c r="A141" s="37"/>
      <c r="B141" s="38"/>
      <c r="C141" s="39"/>
      <c r="D141" s="199" t="s">
        <v>208</v>
      </c>
      <c r="E141" s="39"/>
      <c r="F141" s="200" t="s">
        <v>441</v>
      </c>
      <c r="G141" s="39"/>
      <c r="H141" s="39"/>
      <c r="I141" s="196"/>
      <c r="J141" s="39"/>
      <c r="K141" s="39"/>
      <c r="L141" s="42"/>
      <c r="M141" s="197"/>
      <c r="N141" s="198"/>
      <c r="O141" s="67"/>
      <c r="P141" s="67"/>
      <c r="Q141" s="67"/>
      <c r="R141" s="67"/>
      <c r="S141" s="67"/>
      <c r="T141" s="68"/>
      <c r="U141" s="37"/>
      <c r="V141" s="37"/>
      <c r="W141" s="37"/>
      <c r="X141" s="37"/>
      <c r="Y141" s="37"/>
      <c r="Z141" s="37"/>
      <c r="AA141" s="37"/>
      <c r="AB141" s="37"/>
      <c r="AC141" s="37"/>
      <c r="AD141" s="37"/>
      <c r="AE141" s="37"/>
      <c r="AT141" s="20" t="s">
        <v>208</v>
      </c>
      <c r="AU141" s="20" t="s">
        <v>86</v>
      </c>
    </row>
    <row r="142" spans="1:65" s="2" customFormat="1" ht="39">
      <c r="A142" s="37"/>
      <c r="B142" s="38"/>
      <c r="C142" s="39"/>
      <c r="D142" s="194" t="s">
        <v>252</v>
      </c>
      <c r="E142" s="39"/>
      <c r="F142" s="222" t="s">
        <v>442</v>
      </c>
      <c r="G142" s="39"/>
      <c r="H142" s="39"/>
      <c r="I142" s="196"/>
      <c r="J142" s="39"/>
      <c r="K142" s="39"/>
      <c r="L142" s="42"/>
      <c r="M142" s="197"/>
      <c r="N142" s="198"/>
      <c r="O142" s="67"/>
      <c r="P142" s="67"/>
      <c r="Q142" s="67"/>
      <c r="R142" s="67"/>
      <c r="S142" s="67"/>
      <c r="T142" s="68"/>
      <c r="U142" s="37"/>
      <c r="V142" s="37"/>
      <c r="W142" s="37"/>
      <c r="X142" s="37"/>
      <c r="Y142" s="37"/>
      <c r="Z142" s="37"/>
      <c r="AA142" s="37"/>
      <c r="AB142" s="37"/>
      <c r="AC142" s="37"/>
      <c r="AD142" s="37"/>
      <c r="AE142" s="37"/>
      <c r="AT142" s="20" t="s">
        <v>252</v>
      </c>
      <c r="AU142" s="20" t="s">
        <v>86</v>
      </c>
    </row>
    <row r="143" spans="1:65" s="13" customFormat="1" ht="22.5">
      <c r="B143" s="201"/>
      <c r="C143" s="202"/>
      <c r="D143" s="194" t="s">
        <v>210</v>
      </c>
      <c r="E143" s="203" t="s">
        <v>19</v>
      </c>
      <c r="F143" s="204" t="s">
        <v>443</v>
      </c>
      <c r="G143" s="202"/>
      <c r="H143" s="203" t="s">
        <v>19</v>
      </c>
      <c r="I143" s="205"/>
      <c r="J143" s="202"/>
      <c r="K143" s="202"/>
      <c r="L143" s="206"/>
      <c r="M143" s="207"/>
      <c r="N143" s="208"/>
      <c r="O143" s="208"/>
      <c r="P143" s="208"/>
      <c r="Q143" s="208"/>
      <c r="R143" s="208"/>
      <c r="S143" s="208"/>
      <c r="T143" s="209"/>
      <c r="AT143" s="210" t="s">
        <v>210</v>
      </c>
      <c r="AU143" s="210" t="s">
        <v>86</v>
      </c>
      <c r="AV143" s="13" t="s">
        <v>84</v>
      </c>
      <c r="AW143" s="13" t="s">
        <v>37</v>
      </c>
      <c r="AX143" s="13" t="s">
        <v>77</v>
      </c>
      <c r="AY143" s="210" t="s">
        <v>197</v>
      </c>
    </row>
    <row r="144" spans="1:65" s="13" customFormat="1" ht="22.5">
      <c r="B144" s="201"/>
      <c r="C144" s="202"/>
      <c r="D144" s="194" t="s">
        <v>210</v>
      </c>
      <c r="E144" s="203" t="s">
        <v>19</v>
      </c>
      <c r="F144" s="204" t="s">
        <v>444</v>
      </c>
      <c r="G144" s="202"/>
      <c r="H144" s="203" t="s">
        <v>19</v>
      </c>
      <c r="I144" s="205"/>
      <c r="J144" s="202"/>
      <c r="K144" s="202"/>
      <c r="L144" s="206"/>
      <c r="M144" s="207"/>
      <c r="N144" s="208"/>
      <c r="O144" s="208"/>
      <c r="P144" s="208"/>
      <c r="Q144" s="208"/>
      <c r="R144" s="208"/>
      <c r="S144" s="208"/>
      <c r="T144" s="209"/>
      <c r="AT144" s="210" t="s">
        <v>210</v>
      </c>
      <c r="AU144" s="210" t="s">
        <v>86</v>
      </c>
      <c r="AV144" s="13" t="s">
        <v>84</v>
      </c>
      <c r="AW144" s="13" t="s">
        <v>37</v>
      </c>
      <c r="AX144" s="13" t="s">
        <v>77</v>
      </c>
      <c r="AY144" s="210" t="s">
        <v>197</v>
      </c>
    </row>
    <row r="145" spans="1:65" s="13" customFormat="1" ht="33.75">
      <c r="B145" s="201"/>
      <c r="C145" s="202"/>
      <c r="D145" s="194" t="s">
        <v>210</v>
      </c>
      <c r="E145" s="203" t="s">
        <v>19</v>
      </c>
      <c r="F145" s="204" t="s">
        <v>445</v>
      </c>
      <c r="G145" s="202"/>
      <c r="H145" s="203" t="s">
        <v>19</v>
      </c>
      <c r="I145" s="205"/>
      <c r="J145" s="202"/>
      <c r="K145" s="202"/>
      <c r="L145" s="206"/>
      <c r="M145" s="207"/>
      <c r="N145" s="208"/>
      <c r="O145" s="208"/>
      <c r="P145" s="208"/>
      <c r="Q145" s="208"/>
      <c r="R145" s="208"/>
      <c r="S145" s="208"/>
      <c r="T145" s="209"/>
      <c r="AT145" s="210" t="s">
        <v>210</v>
      </c>
      <c r="AU145" s="210" t="s">
        <v>86</v>
      </c>
      <c r="AV145" s="13" t="s">
        <v>84</v>
      </c>
      <c r="AW145" s="13" t="s">
        <v>37</v>
      </c>
      <c r="AX145" s="13" t="s">
        <v>77</v>
      </c>
      <c r="AY145" s="210" t="s">
        <v>197</v>
      </c>
    </row>
    <row r="146" spans="1:65" s="14" customFormat="1" ht="11.25">
      <c r="B146" s="211"/>
      <c r="C146" s="212"/>
      <c r="D146" s="194" t="s">
        <v>210</v>
      </c>
      <c r="E146" s="213" t="s">
        <v>19</v>
      </c>
      <c r="F146" s="214" t="s">
        <v>214</v>
      </c>
      <c r="G146" s="212"/>
      <c r="H146" s="215">
        <v>1.2110000000000001</v>
      </c>
      <c r="I146" s="216"/>
      <c r="J146" s="212"/>
      <c r="K146" s="212"/>
      <c r="L146" s="217"/>
      <c r="M146" s="218"/>
      <c r="N146" s="219"/>
      <c r="O146" s="219"/>
      <c r="P146" s="219"/>
      <c r="Q146" s="219"/>
      <c r="R146" s="219"/>
      <c r="S146" s="219"/>
      <c r="T146" s="220"/>
      <c r="AT146" s="221" t="s">
        <v>210</v>
      </c>
      <c r="AU146" s="221" t="s">
        <v>86</v>
      </c>
      <c r="AV146" s="14" t="s">
        <v>86</v>
      </c>
      <c r="AW146" s="14" t="s">
        <v>37</v>
      </c>
      <c r="AX146" s="14" t="s">
        <v>84</v>
      </c>
      <c r="AY146" s="221" t="s">
        <v>197</v>
      </c>
    </row>
    <row r="147" spans="1:65" s="2" customFormat="1" ht="24.2" customHeight="1">
      <c r="A147" s="37"/>
      <c r="B147" s="38"/>
      <c r="C147" s="181" t="s">
        <v>273</v>
      </c>
      <c r="D147" s="181" t="s">
        <v>199</v>
      </c>
      <c r="E147" s="182" t="s">
        <v>446</v>
      </c>
      <c r="F147" s="183" t="s">
        <v>438</v>
      </c>
      <c r="G147" s="184" t="s">
        <v>202</v>
      </c>
      <c r="H147" s="185">
        <v>14.119</v>
      </c>
      <c r="I147" s="186"/>
      <c r="J147" s="187">
        <f>ROUND(I147*H147,2)</f>
        <v>0</v>
      </c>
      <c r="K147" s="183" t="s">
        <v>217</v>
      </c>
      <c r="L147" s="42"/>
      <c r="M147" s="188" t="s">
        <v>19</v>
      </c>
      <c r="N147" s="189" t="s">
        <v>48</v>
      </c>
      <c r="O147" s="67"/>
      <c r="P147" s="190">
        <f>O147*H147</f>
        <v>0</v>
      </c>
      <c r="Q147" s="190">
        <v>4.802E-2</v>
      </c>
      <c r="R147" s="190">
        <f>Q147*H147</f>
        <v>0.67799438000000001</v>
      </c>
      <c r="S147" s="190">
        <v>0</v>
      </c>
      <c r="T147" s="191">
        <f>S147*H147</f>
        <v>0</v>
      </c>
      <c r="U147" s="37"/>
      <c r="V147" s="37"/>
      <c r="W147" s="37"/>
      <c r="X147" s="37"/>
      <c r="Y147" s="37"/>
      <c r="Z147" s="37"/>
      <c r="AA147" s="37"/>
      <c r="AB147" s="37"/>
      <c r="AC147" s="37"/>
      <c r="AD147" s="37"/>
      <c r="AE147" s="37"/>
      <c r="AR147" s="192" t="s">
        <v>204</v>
      </c>
      <c r="AT147" s="192" t="s">
        <v>199</v>
      </c>
      <c r="AU147" s="192" t="s">
        <v>86</v>
      </c>
      <c r="AY147" s="20" t="s">
        <v>197</v>
      </c>
      <c r="BE147" s="193">
        <f>IF(N147="základní",J147,0)</f>
        <v>0</v>
      </c>
      <c r="BF147" s="193">
        <f>IF(N147="snížená",J147,0)</f>
        <v>0</v>
      </c>
      <c r="BG147" s="193">
        <f>IF(N147="zákl. přenesená",J147,0)</f>
        <v>0</v>
      </c>
      <c r="BH147" s="193">
        <f>IF(N147="sníž. přenesená",J147,0)</f>
        <v>0</v>
      </c>
      <c r="BI147" s="193">
        <f>IF(N147="nulová",J147,0)</f>
        <v>0</v>
      </c>
      <c r="BJ147" s="20" t="s">
        <v>84</v>
      </c>
      <c r="BK147" s="193">
        <f>ROUND(I147*H147,2)</f>
        <v>0</v>
      </c>
      <c r="BL147" s="20" t="s">
        <v>204</v>
      </c>
      <c r="BM147" s="192" t="s">
        <v>447</v>
      </c>
    </row>
    <row r="148" spans="1:65" s="2" customFormat="1" ht="48.75">
      <c r="A148" s="37"/>
      <c r="B148" s="38"/>
      <c r="C148" s="39"/>
      <c r="D148" s="194" t="s">
        <v>206</v>
      </c>
      <c r="E148" s="39"/>
      <c r="F148" s="195" t="s">
        <v>448</v>
      </c>
      <c r="G148" s="39"/>
      <c r="H148" s="39"/>
      <c r="I148" s="196"/>
      <c r="J148" s="39"/>
      <c r="K148" s="39"/>
      <c r="L148" s="42"/>
      <c r="M148" s="197"/>
      <c r="N148" s="198"/>
      <c r="O148" s="67"/>
      <c r="P148" s="67"/>
      <c r="Q148" s="67"/>
      <c r="R148" s="67"/>
      <c r="S148" s="67"/>
      <c r="T148" s="68"/>
      <c r="U148" s="37"/>
      <c r="V148" s="37"/>
      <c r="W148" s="37"/>
      <c r="X148" s="37"/>
      <c r="Y148" s="37"/>
      <c r="Z148" s="37"/>
      <c r="AA148" s="37"/>
      <c r="AB148" s="37"/>
      <c r="AC148" s="37"/>
      <c r="AD148" s="37"/>
      <c r="AE148" s="37"/>
      <c r="AT148" s="20" t="s">
        <v>206</v>
      </c>
      <c r="AU148" s="20" t="s">
        <v>86</v>
      </c>
    </row>
    <row r="149" spans="1:65" s="2" customFormat="1" ht="11.25">
      <c r="A149" s="37"/>
      <c r="B149" s="38"/>
      <c r="C149" s="39"/>
      <c r="D149" s="199" t="s">
        <v>208</v>
      </c>
      <c r="E149" s="39"/>
      <c r="F149" s="200" t="s">
        <v>449</v>
      </c>
      <c r="G149" s="39"/>
      <c r="H149" s="39"/>
      <c r="I149" s="196"/>
      <c r="J149" s="39"/>
      <c r="K149" s="39"/>
      <c r="L149" s="42"/>
      <c r="M149" s="197"/>
      <c r="N149" s="198"/>
      <c r="O149" s="67"/>
      <c r="P149" s="67"/>
      <c r="Q149" s="67"/>
      <c r="R149" s="67"/>
      <c r="S149" s="67"/>
      <c r="T149" s="68"/>
      <c r="U149" s="37"/>
      <c r="V149" s="37"/>
      <c r="W149" s="37"/>
      <c r="X149" s="37"/>
      <c r="Y149" s="37"/>
      <c r="Z149" s="37"/>
      <c r="AA149" s="37"/>
      <c r="AB149" s="37"/>
      <c r="AC149" s="37"/>
      <c r="AD149" s="37"/>
      <c r="AE149" s="37"/>
      <c r="AT149" s="20" t="s">
        <v>208</v>
      </c>
      <c r="AU149" s="20" t="s">
        <v>86</v>
      </c>
    </row>
    <row r="150" spans="1:65" s="2" customFormat="1" ht="39">
      <c r="A150" s="37"/>
      <c r="B150" s="38"/>
      <c r="C150" s="39"/>
      <c r="D150" s="194" t="s">
        <v>252</v>
      </c>
      <c r="E150" s="39"/>
      <c r="F150" s="222" t="s">
        <v>450</v>
      </c>
      <c r="G150" s="39"/>
      <c r="H150" s="39"/>
      <c r="I150" s="196"/>
      <c r="J150" s="39"/>
      <c r="K150" s="39"/>
      <c r="L150" s="42"/>
      <c r="M150" s="197"/>
      <c r="N150" s="198"/>
      <c r="O150" s="67"/>
      <c r="P150" s="67"/>
      <c r="Q150" s="67"/>
      <c r="R150" s="67"/>
      <c r="S150" s="67"/>
      <c r="T150" s="68"/>
      <c r="U150" s="37"/>
      <c r="V150" s="37"/>
      <c r="W150" s="37"/>
      <c r="X150" s="37"/>
      <c r="Y150" s="37"/>
      <c r="Z150" s="37"/>
      <c r="AA150" s="37"/>
      <c r="AB150" s="37"/>
      <c r="AC150" s="37"/>
      <c r="AD150" s="37"/>
      <c r="AE150" s="37"/>
      <c r="AT150" s="20" t="s">
        <v>252</v>
      </c>
      <c r="AU150" s="20" t="s">
        <v>86</v>
      </c>
    </row>
    <row r="151" spans="1:65" s="13" customFormat="1" ht="22.5">
      <c r="B151" s="201"/>
      <c r="C151" s="202"/>
      <c r="D151" s="194" t="s">
        <v>210</v>
      </c>
      <c r="E151" s="203" t="s">
        <v>19</v>
      </c>
      <c r="F151" s="204" t="s">
        <v>443</v>
      </c>
      <c r="G151" s="202"/>
      <c r="H151" s="203" t="s">
        <v>19</v>
      </c>
      <c r="I151" s="205"/>
      <c r="J151" s="202"/>
      <c r="K151" s="202"/>
      <c r="L151" s="206"/>
      <c r="M151" s="207"/>
      <c r="N151" s="208"/>
      <c r="O151" s="208"/>
      <c r="P151" s="208"/>
      <c r="Q151" s="208"/>
      <c r="R151" s="208"/>
      <c r="S151" s="208"/>
      <c r="T151" s="209"/>
      <c r="AT151" s="210" t="s">
        <v>210</v>
      </c>
      <c r="AU151" s="210" t="s">
        <v>86</v>
      </c>
      <c r="AV151" s="13" t="s">
        <v>84</v>
      </c>
      <c r="AW151" s="13" t="s">
        <v>37</v>
      </c>
      <c r="AX151" s="13" t="s">
        <v>77</v>
      </c>
      <c r="AY151" s="210" t="s">
        <v>197</v>
      </c>
    </row>
    <row r="152" spans="1:65" s="13" customFormat="1" ht="22.5">
      <c r="B152" s="201"/>
      <c r="C152" s="202"/>
      <c r="D152" s="194" t="s">
        <v>210</v>
      </c>
      <c r="E152" s="203" t="s">
        <v>19</v>
      </c>
      <c r="F152" s="204" t="s">
        <v>444</v>
      </c>
      <c r="G152" s="202"/>
      <c r="H152" s="203" t="s">
        <v>19</v>
      </c>
      <c r="I152" s="205"/>
      <c r="J152" s="202"/>
      <c r="K152" s="202"/>
      <c r="L152" s="206"/>
      <c r="M152" s="207"/>
      <c r="N152" s="208"/>
      <c r="O152" s="208"/>
      <c r="P152" s="208"/>
      <c r="Q152" s="208"/>
      <c r="R152" s="208"/>
      <c r="S152" s="208"/>
      <c r="T152" s="209"/>
      <c r="AT152" s="210" t="s">
        <v>210</v>
      </c>
      <c r="AU152" s="210" t="s">
        <v>86</v>
      </c>
      <c r="AV152" s="13" t="s">
        <v>84</v>
      </c>
      <c r="AW152" s="13" t="s">
        <v>37</v>
      </c>
      <c r="AX152" s="13" t="s">
        <v>77</v>
      </c>
      <c r="AY152" s="210" t="s">
        <v>197</v>
      </c>
    </row>
    <row r="153" spans="1:65" s="13" customFormat="1" ht="22.5">
      <c r="B153" s="201"/>
      <c r="C153" s="202"/>
      <c r="D153" s="194" t="s">
        <v>210</v>
      </c>
      <c r="E153" s="203" t="s">
        <v>19</v>
      </c>
      <c r="F153" s="204" t="s">
        <v>451</v>
      </c>
      <c r="G153" s="202"/>
      <c r="H153" s="203" t="s">
        <v>19</v>
      </c>
      <c r="I153" s="205"/>
      <c r="J153" s="202"/>
      <c r="K153" s="202"/>
      <c r="L153" s="206"/>
      <c r="M153" s="207"/>
      <c r="N153" s="208"/>
      <c r="O153" s="208"/>
      <c r="P153" s="208"/>
      <c r="Q153" s="208"/>
      <c r="R153" s="208"/>
      <c r="S153" s="208"/>
      <c r="T153" s="209"/>
      <c r="AT153" s="210" t="s">
        <v>210</v>
      </c>
      <c r="AU153" s="210" t="s">
        <v>86</v>
      </c>
      <c r="AV153" s="13" t="s">
        <v>84</v>
      </c>
      <c r="AW153" s="13" t="s">
        <v>37</v>
      </c>
      <c r="AX153" s="13" t="s">
        <v>77</v>
      </c>
      <c r="AY153" s="210" t="s">
        <v>197</v>
      </c>
    </row>
    <row r="154" spans="1:65" s="14" customFormat="1" ht="11.25">
      <c r="B154" s="211"/>
      <c r="C154" s="212"/>
      <c r="D154" s="194" t="s">
        <v>210</v>
      </c>
      <c r="E154" s="213" t="s">
        <v>19</v>
      </c>
      <c r="F154" s="214" t="s">
        <v>221</v>
      </c>
      <c r="G154" s="212"/>
      <c r="H154" s="215">
        <v>14.119</v>
      </c>
      <c r="I154" s="216"/>
      <c r="J154" s="212"/>
      <c r="K154" s="212"/>
      <c r="L154" s="217"/>
      <c r="M154" s="218"/>
      <c r="N154" s="219"/>
      <c r="O154" s="219"/>
      <c r="P154" s="219"/>
      <c r="Q154" s="219"/>
      <c r="R154" s="219"/>
      <c r="S154" s="219"/>
      <c r="T154" s="220"/>
      <c r="AT154" s="221" t="s">
        <v>210</v>
      </c>
      <c r="AU154" s="221" t="s">
        <v>86</v>
      </c>
      <c r="AV154" s="14" t="s">
        <v>86</v>
      </c>
      <c r="AW154" s="14" t="s">
        <v>37</v>
      </c>
      <c r="AX154" s="14" t="s">
        <v>84</v>
      </c>
      <c r="AY154" s="221" t="s">
        <v>197</v>
      </c>
    </row>
    <row r="155" spans="1:65" s="2" customFormat="1" ht="24.2" customHeight="1">
      <c r="A155" s="37"/>
      <c r="B155" s="38"/>
      <c r="C155" s="237" t="s">
        <v>277</v>
      </c>
      <c r="D155" s="237" t="s">
        <v>452</v>
      </c>
      <c r="E155" s="238" t="s">
        <v>453</v>
      </c>
      <c r="F155" s="239" t="s">
        <v>454</v>
      </c>
      <c r="G155" s="240" t="s">
        <v>202</v>
      </c>
      <c r="H155" s="241">
        <v>14.564</v>
      </c>
      <c r="I155" s="242"/>
      <c r="J155" s="243">
        <f>ROUND(I155*H155,2)</f>
        <v>0</v>
      </c>
      <c r="K155" s="239" t="s">
        <v>455</v>
      </c>
      <c r="L155" s="244"/>
      <c r="M155" s="245" t="s">
        <v>19</v>
      </c>
      <c r="N155" s="246" t="s">
        <v>48</v>
      </c>
      <c r="O155" s="67"/>
      <c r="P155" s="190">
        <f>O155*H155</f>
        <v>0</v>
      </c>
      <c r="Q155" s="190">
        <v>0.17599999999999999</v>
      </c>
      <c r="R155" s="190">
        <f>Q155*H155</f>
        <v>2.5632639999999998</v>
      </c>
      <c r="S155" s="190">
        <v>0</v>
      </c>
      <c r="T155" s="191">
        <f>S155*H155</f>
        <v>0</v>
      </c>
      <c r="U155" s="37"/>
      <c r="V155" s="37"/>
      <c r="W155" s="37"/>
      <c r="X155" s="37"/>
      <c r="Y155" s="37"/>
      <c r="Z155" s="37"/>
      <c r="AA155" s="37"/>
      <c r="AB155" s="37"/>
      <c r="AC155" s="37"/>
      <c r="AD155" s="37"/>
      <c r="AE155" s="37"/>
      <c r="AR155" s="192" t="s">
        <v>265</v>
      </c>
      <c r="AT155" s="192" t="s">
        <v>452</v>
      </c>
      <c r="AU155" s="192" t="s">
        <v>86</v>
      </c>
      <c r="AY155" s="20" t="s">
        <v>197</v>
      </c>
      <c r="BE155" s="193">
        <f>IF(N155="základní",J155,0)</f>
        <v>0</v>
      </c>
      <c r="BF155" s="193">
        <f>IF(N155="snížená",J155,0)</f>
        <v>0</v>
      </c>
      <c r="BG155" s="193">
        <f>IF(N155="zákl. přenesená",J155,0)</f>
        <v>0</v>
      </c>
      <c r="BH155" s="193">
        <f>IF(N155="sníž. přenesená",J155,0)</f>
        <v>0</v>
      </c>
      <c r="BI155" s="193">
        <f>IF(N155="nulová",J155,0)</f>
        <v>0</v>
      </c>
      <c r="BJ155" s="20" t="s">
        <v>84</v>
      </c>
      <c r="BK155" s="193">
        <f>ROUND(I155*H155,2)</f>
        <v>0</v>
      </c>
      <c r="BL155" s="20" t="s">
        <v>204</v>
      </c>
      <c r="BM155" s="192" t="s">
        <v>456</v>
      </c>
    </row>
    <row r="156" spans="1:65" s="2" customFormat="1" ht="11.25">
      <c r="A156" s="37"/>
      <c r="B156" s="38"/>
      <c r="C156" s="39"/>
      <c r="D156" s="194" t="s">
        <v>206</v>
      </c>
      <c r="E156" s="39"/>
      <c r="F156" s="195" t="s">
        <v>454</v>
      </c>
      <c r="G156" s="39"/>
      <c r="H156" s="39"/>
      <c r="I156" s="196"/>
      <c r="J156" s="39"/>
      <c r="K156" s="39"/>
      <c r="L156" s="42"/>
      <c r="M156" s="197"/>
      <c r="N156" s="198"/>
      <c r="O156" s="67"/>
      <c r="P156" s="67"/>
      <c r="Q156" s="67"/>
      <c r="R156" s="67"/>
      <c r="S156" s="67"/>
      <c r="T156" s="68"/>
      <c r="U156" s="37"/>
      <c r="V156" s="37"/>
      <c r="W156" s="37"/>
      <c r="X156" s="37"/>
      <c r="Y156" s="37"/>
      <c r="Z156" s="37"/>
      <c r="AA156" s="37"/>
      <c r="AB156" s="37"/>
      <c r="AC156" s="37"/>
      <c r="AD156" s="37"/>
      <c r="AE156" s="37"/>
      <c r="AT156" s="20" t="s">
        <v>206</v>
      </c>
      <c r="AU156" s="20" t="s">
        <v>86</v>
      </c>
    </row>
    <row r="157" spans="1:65" s="13" customFormat="1" ht="11.25">
      <c r="B157" s="201"/>
      <c r="C157" s="202"/>
      <c r="D157" s="194" t="s">
        <v>210</v>
      </c>
      <c r="E157" s="203" t="s">
        <v>19</v>
      </c>
      <c r="F157" s="204" t="s">
        <v>457</v>
      </c>
      <c r="G157" s="202"/>
      <c r="H157" s="203" t="s">
        <v>19</v>
      </c>
      <c r="I157" s="205"/>
      <c r="J157" s="202"/>
      <c r="K157" s="202"/>
      <c r="L157" s="206"/>
      <c r="M157" s="207"/>
      <c r="N157" s="208"/>
      <c r="O157" s="208"/>
      <c r="P157" s="208"/>
      <c r="Q157" s="208"/>
      <c r="R157" s="208"/>
      <c r="S157" s="208"/>
      <c r="T157" s="209"/>
      <c r="AT157" s="210" t="s">
        <v>210</v>
      </c>
      <c r="AU157" s="210" t="s">
        <v>86</v>
      </c>
      <c r="AV157" s="13" t="s">
        <v>84</v>
      </c>
      <c r="AW157" s="13" t="s">
        <v>37</v>
      </c>
      <c r="AX157" s="13" t="s">
        <v>77</v>
      </c>
      <c r="AY157" s="210" t="s">
        <v>197</v>
      </c>
    </row>
    <row r="158" spans="1:65" s="13" customFormat="1" ht="33.75">
      <c r="B158" s="201"/>
      <c r="C158" s="202"/>
      <c r="D158" s="194" t="s">
        <v>210</v>
      </c>
      <c r="E158" s="203" t="s">
        <v>19</v>
      </c>
      <c r="F158" s="204" t="s">
        <v>458</v>
      </c>
      <c r="G158" s="202"/>
      <c r="H158" s="203" t="s">
        <v>19</v>
      </c>
      <c r="I158" s="205"/>
      <c r="J158" s="202"/>
      <c r="K158" s="202"/>
      <c r="L158" s="206"/>
      <c r="M158" s="207"/>
      <c r="N158" s="208"/>
      <c r="O158" s="208"/>
      <c r="P158" s="208"/>
      <c r="Q158" s="208"/>
      <c r="R158" s="208"/>
      <c r="S158" s="208"/>
      <c r="T158" s="209"/>
      <c r="AT158" s="210" t="s">
        <v>210</v>
      </c>
      <c r="AU158" s="210" t="s">
        <v>86</v>
      </c>
      <c r="AV158" s="13" t="s">
        <v>84</v>
      </c>
      <c r="AW158" s="13" t="s">
        <v>37</v>
      </c>
      <c r="AX158" s="13" t="s">
        <v>77</v>
      </c>
      <c r="AY158" s="210" t="s">
        <v>197</v>
      </c>
    </row>
    <row r="159" spans="1:65" s="13" customFormat="1" ht="33.75">
      <c r="B159" s="201"/>
      <c r="C159" s="202"/>
      <c r="D159" s="194" t="s">
        <v>210</v>
      </c>
      <c r="E159" s="203" t="s">
        <v>19</v>
      </c>
      <c r="F159" s="204" t="s">
        <v>459</v>
      </c>
      <c r="G159" s="202"/>
      <c r="H159" s="203" t="s">
        <v>19</v>
      </c>
      <c r="I159" s="205"/>
      <c r="J159" s="202"/>
      <c r="K159" s="202"/>
      <c r="L159" s="206"/>
      <c r="M159" s="207"/>
      <c r="N159" s="208"/>
      <c r="O159" s="208"/>
      <c r="P159" s="208"/>
      <c r="Q159" s="208"/>
      <c r="R159" s="208"/>
      <c r="S159" s="208"/>
      <c r="T159" s="209"/>
      <c r="AT159" s="210" t="s">
        <v>210</v>
      </c>
      <c r="AU159" s="210" t="s">
        <v>86</v>
      </c>
      <c r="AV159" s="13" t="s">
        <v>84</v>
      </c>
      <c r="AW159" s="13" t="s">
        <v>37</v>
      </c>
      <c r="AX159" s="13" t="s">
        <v>77</v>
      </c>
      <c r="AY159" s="210" t="s">
        <v>197</v>
      </c>
    </row>
    <row r="160" spans="1:65" s="14" customFormat="1" ht="11.25">
      <c r="B160" s="211"/>
      <c r="C160" s="212"/>
      <c r="D160" s="194" t="s">
        <v>210</v>
      </c>
      <c r="E160" s="213" t="s">
        <v>19</v>
      </c>
      <c r="F160" s="214" t="s">
        <v>460</v>
      </c>
      <c r="G160" s="212"/>
      <c r="H160" s="215">
        <v>14.564</v>
      </c>
      <c r="I160" s="216"/>
      <c r="J160" s="212"/>
      <c r="K160" s="212"/>
      <c r="L160" s="217"/>
      <c r="M160" s="218"/>
      <c r="N160" s="219"/>
      <c r="O160" s="219"/>
      <c r="P160" s="219"/>
      <c r="Q160" s="219"/>
      <c r="R160" s="219"/>
      <c r="S160" s="219"/>
      <c r="T160" s="220"/>
      <c r="AT160" s="221" t="s">
        <v>210</v>
      </c>
      <c r="AU160" s="221" t="s">
        <v>86</v>
      </c>
      <c r="AV160" s="14" t="s">
        <v>86</v>
      </c>
      <c r="AW160" s="14" t="s">
        <v>37</v>
      </c>
      <c r="AX160" s="14" t="s">
        <v>84</v>
      </c>
      <c r="AY160" s="221" t="s">
        <v>197</v>
      </c>
    </row>
    <row r="161" spans="1:65" s="2" customFormat="1" ht="24.2" customHeight="1">
      <c r="A161" s="37"/>
      <c r="B161" s="38"/>
      <c r="C161" s="237" t="s">
        <v>287</v>
      </c>
      <c r="D161" s="237" t="s">
        <v>452</v>
      </c>
      <c r="E161" s="238" t="s">
        <v>461</v>
      </c>
      <c r="F161" s="239" t="s">
        <v>454</v>
      </c>
      <c r="G161" s="240" t="s">
        <v>202</v>
      </c>
      <c r="H161" s="241">
        <v>1.579</v>
      </c>
      <c r="I161" s="242"/>
      <c r="J161" s="243">
        <f>ROUND(I161*H161,2)</f>
        <v>0</v>
      </c>
      <c r="K161" s="239" t="s">
        <v>203</v>
      </c>
      <c r="L161" s="244"/>
      <c r="M161" s="245" t="s">
        <v>19</v>
      </c>
      <c r="N161" s="246" t="s">
        <v>48</v>
      </c>
      <c r="O161" s="67"/>
      <c r="P161" s="190">
        <f>O161*H161</f>
        <v>0</v>
      </c>
      <c r="Q161" s="190">
        <v>0.17599999999999999</v>
      </c>
      <c r="R161" s="190">
        <f>Q161*H161</f>
        <v>0.27790399999999998</v>
      </c>
      <c r="S161" s="190">
        <v>0</v>
      </c>
      <c r="T161" s="191">
        <f>S161*H161</f>
        <v>0</v>
      </c>
      <c r="U161" s="37"/>
      <c r="V161" s="37"/>
      <c r="W161" s="37"/>
      <c r="X161" s="37"/>
      <c r="Y161" s="37"/>
      <c r="Z161" s="37"/>
      <c r="AA161" s="37"/>
      <c r="AB161" s="37"/>
      <c r="AC161" s="37"/>
      <c r="AD161" s="37"/>
      <c r="AE161" s="37"/>
      <c r="AR161" s="192" t="s">
        <v>265</v>
      </c>
      <c r="AT161" s="192" t="s">
        <v>452</v>
      </c>
      <c r="AU161" s="192" t="s">
        <v>86</v>
      </c>
      <c r="AY161" s="20" t="s">
        <v>197</v>
      </c>
      <c r="BE161" s="193">
        <f>IF(N161="základní",J161,0)</f>
        <v>0</v>
      </c>
      <c r="BF161" s="193">
        <f>IF(N161="snížená",J161,0)</f>
        <v>0</v>
      </c>
      <c r="BG161" s="193">
        <f>IF(N161="zákl. přenesená",J161,0)</f>
        <v>0</v>
      </c>
      <c r="BH161" s="193">
        <f>IF(N161="sníž. přenesená",J161,0)</f>
        <v>0</v>
      </c>
      <c r="BI161" s="193">
        <f>IF(N161="nulová",J161,0)</f>
        <v>0</v>
      </c>
      <c r="BJ161" s="20" t="s">
        <v>84</v>
      </c>
      <c r="BK161" s="193">
        <f>ROUND(I161*H161,2)</f>
        <v>0</v>
      </c>
      <c r="BL161" s="20" t="s">
        <v>204</v>
      </c>
      <c r="BM161" s="192" t="s">
        <v>462</v>
      </c>
    </row>
    <row r="162" spans="1:65" s="2" customFormat="1" ht="11.25">
      <c r="A162" s="37"/>
      <c r="B162" s="38"/>
      <c r="C162" s="39"/>
      <c r="D162" s="194" t="s">
        <v>206</v>
      </c>
      <c r="E162" s="39"/>
      <c r="F162" s="195" t="s">
        <v>454</v>
      </c>
      <c r="G162" s="39"/>
      <c r="H162" s="39"/>
      <c r="I162" s="196"/>
      <c r="J162" s="39"/>
      <c r="K162" s="39"/>
      <c r="L162" s="42"/>
      <c r="M162" s="197"/>
      <c r="N162" s="198"/>
      <c r="O162" s="67"/>
      <c r="P162" s="67"/>
      <c r="Q162" s="67"/>
      <c r="R162" s="67"/>
      <c r="S162" s="67"/>
      <c r="T162" s="68"/>
      <c r="U162" s="37"/>
      <c r="V162" s="37"/>
      <c r="W162" s="37"/>
      <c r="X162" s="37"/>
      <c r="Y162" s="37"/>
      <c r="Z162" s="37"/>
      <c r="AA162" s="37"/>
      <c r="AB162" s="37"/>
      <c r="AC162" s="37"/>
      <c r="AD162" s="37"/>
      <c r="AE162" s="37"/>
      <c r="AT162" s="20" t="s">
        <v>206</v>
      </c>
      <c r="AU162" s="20" t="s">
        <v>86</v>
      </c>
    </row>
    <row r="163" spans="1:65" s="13" customFormat="1" ht="22.5">
      <c r="B163" s="201"/>
      <c r="C163" s="202"/>
      <c r="D163" s="194" t="s">
        <v>210</v>
      </c>
      <c r="E163" s="203" t="s">
        <v>19</v>
      </c>
      <c r="F163" s="204" t="s">
        <v>463</v>
      </c>
      <c r="G163" s="202"/>
      <c r="H163" s="203" t="s">
        <v>19</v>
      </c>
      <c r="I163" s="205"/>
      <c r="J163" s="202"/>
      <c r="K163" s="202"/>
      <c r="L163" s="206"/>
      <c r="M163" s="207"/>
      <c r="N163" s="208"/>
      <c r="O163" s="208"/>
      <c r="P163" s="208"/>
      <c r="Q163" s="208"/>
      <c r="R163" s="208"/>
      <c r="S163" s="208"/>
      <c r="T163" s="209"/>
      <c r="AT163" s="210" t="s">
        <v>210</v>
      </c>
      <c r="AU163" s="210" t="s">
        <v>86</v>
      </c>
      <c r="AV163" s="13" t="s">
        <v>84</v>
      </c>
      <c r="AW163" s="13" t="s">
        <v>37</v>
      </c>
      <c r="AX163" s="13" t="s">
        <v>77</v>
      </c>
      <c r="AY163" s="210" t="s">
        <v>197</v>
      </c>
    </row>
    <row r="164" spans="1:65" s="13" customFormat="1" ht="22.5">
      <c r="B164" s="201"/>
      <c r="C164" s="202"/>
      <c r="D164" s="194" t="s">
        <v>210</v>
      </c>
      <c r="E164" s="203" t="s">
        <v>19</v>
      </c>
      <c r="F164" s="204" t="s">
        <v>464</v>
      </c>
      <c r="G164" s="202"/>
      <c r="H164" s="203" t="s">
        <v>19</v>
      </c>
      <c r="I164" s="205"/>
      <c r="J164" s="202"/>
      <c r="K164" s="202"/>
      <c r="L164" s="206"/>
      <c r="M164" s="207"/>
      <c r="N164" s="208"/>
      <c r="O164" s="208"/>
      <c r="P164" s="208"/>
      <c r="Q164" s="208"/>
      <c r="R164" s="208"/>
      <c r="S164" s="208"/>
      <c r="T164" s="209"/>
      <c r="AT164" s="210" t="s">
        <v>210</v>
      </c>
      <c r="AU164" s="210" t="s">
        <v>86</v>
      </c>
      <c r="AV164" s="13" t="s">
        <v>84</v>
      </c>
      <c r="AW164" s="13" t="s">
        <v>37</v>
      </c>
      <c r="AX164" s="13" t="s">
        <v>77</v>
      </c>
      <c r="AY164" s="210" t="s">
        <v>197</v>
      </c>
    </row>
    <row r="165" spans="1:65" s="14" customFormat="1" ht="11.25">
      <c r="B165" s="211"/>
      <c r="C165" s="212"/>
      <c r="D165" s="194" t="s">
        <v>210</v>
      </c>
      <c r="E165" s="213" t="s">
        <v>19</v>
      </c>
      <c r="F165" s="214" t="s">
        <v>465</v>
      </c>
      <c r="G165" s="212"/>
      <c r="H165" s="215">
        <v>1.5329999999999999</v>
      </c>
      <c r="I165" s="216"/>
      <c r="J165" s="212"/>
      <c r="K165" s="212"/>
      <c r="L165" s="217"/>
      <c r="M165" s="218"/>
      <c r="N165" s="219"/>
      <c r="O165" s="219"/>
      <c r="P165" s="219"/>
      <c r="Q165" s="219"/>
      <c r="R165" s="219"/>
      <c r="S165" s="219"/>
      <c r="T165" s="220"/>
      <c r="AT165" s="221" t="s">
        <v>210</v>
      </c>
      <c r="AU165" s="221" t="s">
        <v>86</v>
      </c>
      <c r="AV165" s="14" t="s">
        <v>86</v>
      </c>
      <c r="AW165" s="14" t="s">
        <v>37</v>
      </c>
      <c r="AX165" s="14" t="s">
        <v>84</v>
      </c>
      <c r="AY165" s="221" t="s">
        <v>197</v>
      </c>
    </row>
    <row r="166" spans="1:65" s="14" customFormat="1" ht="11.25">
      <c r="B166" s="211"/>
      <c r="C166" s="212"/>
      <c r="D166" s="194" t="s">
        <v>210</v>
      </c>
      <c r="E166" s="212"/>
      <c r="F166" s="214" t="s">
        <v>466</v>
      </c>
      <c r="G166" s="212"/>
      <c r="H166" s="215">
        <v>1.579</v>
      </c>
      <c r="I166" s="216"/>
      <c r="J166" s="212"/>
      <c r="K166" s="212"/>
      <c r="L166" s="217"/>
      <c r="M166" s="218"/>
      <c r="N166" s="219"/>
      <c r="O166" s="219"/>
      <c r="P166" s="219"/>
      <c r="Q166" s="219"/>
      <c r="R166" s="219"/>
      <c r="S166" s="219"/>
      <c r="T166" s="220"/>
      <c r="AT166" s="221" t="s">
        <v>210</v>
      </c>
      <c r="AU166" s="221" t="s">
        <v>86</v>
      </c>
      <c r="AV166" s="14" t="s">
        <v>86</v>
      </c>
      <c r="AW166" s="14" t="s">
        <v>4</v>
      </c>
      <c r="AX166" s="14" t="s">
        <v>84</v>
      </c>
      <c r="AY166" s="221" t="s">
        <v>197</v>
      </c>
    </row>
    <row r="167" spans="1:65" s="12" customFormat="1" ht="22.9" customHeight="1">
      <c r="B167" s="165"/>
      <c r="C167" s="166"/>
      <c r="D167" s="167" t="s">
        <v>76</v>
      </c>
      <c r="E167" s="179" t="s">
        <v>273</v>
      </c>
      <c r="F167" s="179" t="s">
        <v>296</v>
      </c>
      <c r="G167" s="166"/>
      <c r="H167" s="166"/>
      <c r="I167" s="169"/>
      <c r="J167" s="180">
        <f>BK167</f>
        <v>0</v>
      </c>
      <c r="K167" s="166"/>
      <c r="L167" s="171"/>
      <c r="M167" s="172"/>
      <c r="N167" s="173"/>
      <c r="O167" s="173"/>
      <c r="P167" s="174">
        <f>SUM(P168:P183)</f>
        <v>0</v>
      </c>
      <c r="Q167" s="173"/>
      <c r="R167" s="174">
        <f>SUM(R168:R183)</f>
        <v>134.78690277167999</v>
      </c>
      <c r="S167" s="173"/>
      <c r="T167" s="175">
        <f>SUM(T168:T183)</f>
        <v>0</v>
      </c>
      <c r="AR167" s="176" t="s">
        <v>84</v>
      </c>
      <c r="AT167" s="177" t="s">
        <v>76</v>
      </c>
      <c r="AU167" s="177" t="s">
        <v>84</v>
      </c>
      <c r="AY167" s="176" t="s">
        <v>197</v>
      </c>
      <c r="BK167" s="178">
        <f>SUM(BK168:BK183)</f>
        <v>0</v>
      </c>
    </row>
    <row r="168" spans="1:65" s="2" customFormat="1" ht="21.75" customHeight="1">
      <c r="A168" s="37"/>
      <c r="B168" s="38"/>
      <c r="C168" s="181" t="s">
        <v>8</v>
      </c>
      <c r="D168" s="181" t="s">
        <v>199</v>
      </c>
      <c r="E168" s="182" t="s">
        <v>467</v>
      </c>
      <c r="F168" s="183" t="s">
        <v>468</v>
      </c>
      <c r="G168" s="184" t="s">
        <v>240</v>
      </c>
      <c r="H168" s="185">
        <v>380</v>
      </c>
      <c r="I168" s="186"/>
      <c r="J168" s="187">
        <f>ROUND(I168*H168,2)</f>
        <v>0</v>
      </c>
      <c r="K168" s="183" t="s">
        <v>469</v>
      </c>
      <c r="L168" s="42"/>
      <c r="M168" s="188" t="s">
        <v>19</v>
      </c>
      <c r="N168" s="189" t="s">
        <v>48</v>
      </c>
      <c r="O168" s="67"/>
      <c r="P168" s="190">
        <f>O168*H168</f>
        <v>0</v>
      </c>
      <c r="Q168" s="190">
        <v>0</v>
      </c>
      <c r="R168" s="190">
        <f>Q168*H168</f>
        <v>0</v>
      </c>
      <c r="S168" s="190">
        <v>0</v>
      </c>
      <c r="T168" s="191">
        <f>S168*H168</f>
        <v>0</v>
      </c>
      <c r="U168" s="37"/>
      <c r="V168" s="37"/>
      <c r="W168" s="37"/>
      <c r="X168" s="37"/>
      <c r="Y168" s="37"/>
      <c r="Z168" s="37"/>
      <c r="AA168" s="37"/>
      <c r="AB168" s="37"/>
      <c r="AC168" s="37"/>
      <c r="AD168" s="37"/>
      <c r="AE168" s="37"/>
      <c r="AR168" s="192" t="s">
        <v>204</v>
      </c>
      <c r="AT168" s="192" t="s">
        <v>199</v>
      </c>
      <c r="AU168" s="192" t="s">
        <v>86</v>
      </c>
      <c r="AY168" s="20" t="s">
        <v>197</v>
      </c>
      <c r="BE168" s="193">
        <f>IF(N168="základní",J168,0)</f>
        <v>0</v>
      </c>
      <c r="BF168" s="193">
        <f>IF(N168="snížená",J168,0)</f>
        <v>0</v>
      </c>
      <c r="BG168" s="193">
        <f>IF(N168="zákl. přenesená",J168,0)</f>
        <v>0</v>
      </c>
      <c r="BH168" s="193">
        <f>IF(N168="sníž. přenesená",J168,0)</f>
        <v>0</v>
      </c>
      <c r="BI168" s="193">
        <f>IF(N168="nulová",J168,0)</f>
        <v>0</v>
      </c>
      <c r="BJ168" s="20" t="s">
        <v>84</v>
      </c>
      <c r="BK168" s="193">
        <f>ROUND(I168*H168,2)</f>
        <v>0</v>
      </c>
      <c r="BL168" s="20" t="s">
        <v>204</v>
      </c>
      <c r="BM168" s="192" t="s">
        <v>470</v>
      </c>
    </row>
    <row r="169" spans="1:65" s="2" customFormat="1" ht="11.25">
      <c r="A169" s="37"/>
      <c r="B169" s="38"/>
      <c r="C169" s="39"/>
      <c r="D169" s="194" t="s">
        <v>206</v>
      </c>
      <c r="E169" s="39"/>
      <c r="F169" s="195" t="s">
        <v>468</v>
      </c>
      <c r="G169" s="39"/>
      <c r="H169" s="39"/>
      <c r="I169" s="196"/>
      <c r="J169" s="39"/>
      <c r="K169" s="39"/>
      <c r="L169" s="42"/>
      <c r="M169" s="197"/>
      <c r="N169" s="198"/>
      <c r="O169" s="67"/>
      <c r="P169" s="67"/>
      <c r="Q169" s="67"/>
      <c r="R169" s="67"/>
      <c r="S169" s="67"/>
      <c r="T169" s="68"/>
      <c r="U169" s="37"/>
      <c r="V169" s="37"/>
      <c r="W169" s="37"/>
      <c r="X169" s="37"/>
      <c r="Y169" s="37"/>
      <c r="Z169" s="37"/>
      <c r="AA169" s="37"/>
      <c r="AB169" s="37"/>
      <c r="AC169" s="37"/>
      <c r="AD169" s="37"/>
      <c r="AE169" s="37"/>
      <c r="AT169" s="20" t="s">
        <v>206</v>
      </c>
      <c r="AU169" s="20" t="s">
        <v>86</v>
      </c>
    </row>
    <row r="170" spans="1:65" s="2" customFormat="1" ht="33" customHeight="1">
      <c r="A170" s="37"/>
      <c r="B170" s="38"/>
      <c r="C170" s="181" t="s">
        <v>303</v>
      </c>
      <c r="D170" s="181" t="s">
        <v>199</v>
      </c>
      <c r="E170" s="182" t="s">
        <v>471</v>
      </c>
      <c r="F170" s="183" t="s">
        <v>472</v>
      </c>
      <c r="G170" s="184" t="s">
        <v>240</v>
      </c>
      <c r="H170" s="185">
        <v>380.13400000000001</v>
      </c>
      <c r="I170" s="186"/>
      <c r="J170" s="187">
        <f>ROUND(I170*H170,2)</f>
        <v>0</v>
      </c>
      <c r="K170" s="183" t="s">
        <v>217</v>
      </c>
      <c r="L170" s="42"/>
      <c r="M170" s="188" t="s">
        <v>19</v>
      </c>
      <c r="N170" s="189" t="s">
        <v>48</v>
      </c>
      <c r="O170" s="67"/>
      <c r="P170" s="190">
        <f>O170*H170</f>
        <v>0</v>
      </c>
      <c r="Q170" s="190">
        <v>0.16850351999999999</v>
      </c>
      <c r="R170" s="190">
        <f>Q170*H170</f>
        <v>64.053917071680004</v>
      </c>
      <c r="S170" s="190">
        <v>0</v>
      </c>
      <c r="T170" s="191">
        <f>S170*H170</f>
        <v>0</v>
      </c>
      <c r="U170" s="37"/>
      <c r="V170" s="37"/>
      <c r="W170" s="37"/>
      <c r="X170" s="37"/>
      <c r="Y170" s="37"/>
      <c r="Z170" s="37"/>
      <c r="AA170" s="37"/>
      <c r="AB170" s="37"/>
      <c r="AC170" s="37"/>
      <c r="AD170" s="37"/>
      <c r="AE170" s="37"/>
      <c r="AR170" s="192" t="s">
        <v>204</v>
      </c>
      <c r="AT170" s="192" t="s">
        <v>199</v>
      </c>
      <c r="AU170" s="192" t="s">
        <v>86</v>
      </c>
      <c r="AY170" s="20" t="s">
        <v>197</v>
      </c>
      <c r="BE170" s="193">
        <f>IF(N170="základní",J170,0)</f>
        <v>0</v>
      </c>
      <c r="BF170" s="193">
        <f>IF(N170="snížená",J170,0)</f>
        <v>0</v>
      </c>
      <c r="BG170" s="193">
        <f>IF(N170="zákl. přenesená",J170,0)</f>
        <v>0</v>
      </c>
      <c r="BH170" s="193">
        <f>IF(N170="sníž. přenesená",J170,0)</f>
        <v>0</v>
      </c>
      <c r="BI170" s="193">
        <f>IF(N170="nulová",J170,0)</f>
        <v>0</v>
      </c>
      <c r="BJ170" s="20" t="s">
        <v>84</v>
      </c>
      <c r="BK170" s="193">
        <f>ROUND(I170*H170,2)</f>
        <v>0</v>
      </c>
      <c r="BL170" s="20" t="s">
        <v>204</v>
      </c>
      <c r="BM170" s="192" t="s">
        <v>473</v>
      </c>
    </row>
    <row r="171" spans="1:65" s="2" customFormat="1" ht="29.25">
      <c r="A171" s="37"/>
      <c r="B171" s="38"/>
      <c r="C171" s="39"/>
      <c r="D171" s="194" t="s">
        <v>206</v>
      </c>
      <c r="E171" s="39"/>
      <c r="F171" s="195" t="s">
        <v>474</v>
      </c>
      <c r="G171" s="39"/>
      <c r="H171" s="39"/>
      <c r="I171" s="196"/>
      <c r="J171" s="39"/>
      <c r="K171" s="39"/>
      <c r="L171" s="42"/>
      <c r="M171" s="197"/>
      <c r="N171" s="198"/>
      <c r="O171" s="67"/>
      <c r="P171" s="67"/>
      <c r="Q171" s="67"/>
      <c r="R171" s="67"/>
      <c r="S171" s="67"/>
      <c r="T171" s="68"/>
      <c r="U171" s="37"/>
      <c r="V171" s="37"/>
      <c r="W171" s="37"/>
      <c r="X171" s="37"/>
      <c r="Y171" s="37"/>
      <c r="Z171" s="37"/>
      <c r="AA171" s="37"/>
      <c r="AB171" s="37"/>
      <c r="AC171" s="37"/>
      <c r="AD171" s="37"/>
      <c r="AE171" s="37"/>
      <c r="AT171" s="20" t="s">
        <v>206</v>
      </c>
      <c r="AU171" s="20" t="s">
        <v>86</v>
      </c>
    </row>
    <row r="172" spans="1:65" s="2" customFormat="1" ht="11.25">
      <c r="A172" s="37"/>
      <c r="B172" s="38"/>
      <c r="C172" s="39"/>
      <c r="D172" s="199" t="s">
        <v>208</v>
      </c>
      <c r="E172" s="39"/>
      <c r="F172" s="200" t="s">
        <v>475</v>
      </c>
      <c r="G172" s="39"/>
      <c r="H172" s="39"/>
      <c r="I172" s="196"/>
      <c r="J172" s="39"/>
      <c r="K172" s="39"/>
      <c r="L172" s="42"/>
      <c r="M172" s="197"/>
      <c r="N172" s="198"/>
      <c r="O172" s="67"/>
      <c r="P172" s="67"/>
      <c r="Q172" s="67"/>
      <c r="R172" s="67"/>
      <c r="S172" s="67"/>
      <c r="T172" s="68"/>
      <c r="U172" s="37"/>
      <c r="V172" s="37"/>
      <c r="W172" s="37"/>
      <c r="X172" s="37"/>
      <c r="Y172" s="37"/>
      <c r="Z172" s="37"/>
      <c r="AA172" s="37"/>
      <c r="AB172" s="37"/>
      <c r="AC172" s="37"/>
      <c r="AD172" s="37"/>
      <c r="AE172" s="37"/>
      <c r="AT172" s="20" t="s">
        <v>208</v>
      </c>
      <c r="AU172" s="20" t="s">
        <v>86</v>
      </c>
    </row>
    <row r="173" spans="1:65" s="13" customFormat="1" ht="22.5">
      <c r="B173" s="201"/>
      <c r="C173" s="202"/>
      <c r="D173" s="194" t="s">
        <v>210</v>
      </c>
      <c r="E173" s="203" t="s">
        <v>19</v>
      </c>
      <c r="F173" s="204" t="s">
        <v>476</v>
      </c>
      <c r="G173" s="202"/>
      <c r="H173" s="203" t="s">
        <v>19</v>
      </c>
      <c r="I173" s="205"/>
      <c r="J173" s="202"/>
      <c r="K173" s="202"/>
      <c r="L173" s="206"/>
      <c r="M173" s="207"/>
      <c r="N173" s="208"/>
      <c r="O173" s="208"/>
      <c r="P173" s="208"/>
      <c r="Q173" s="208"/>
      <c r="R173" s="208"/>
      <c r="S173" s="208"/>
      <c r="T173" s="209"/>
      <c r="AT173" s="210" t="s">
        <v>210</v>
      </c>
      <c r="AU173" s="210" t="s">
        <v>86</v>
      </c>
      <c r="AV173" s="13" t="s">
        <v>84</v>
      </c>
      <c r="AW173" s="13" t="s">
        <v>37</v>
      </c>
      <c r="AX173" s="13" t="s">
        <v>77</v>
      </c>
      <c r="AY173" s="210" t="s">
        <v>197</v>
      </c>
    </row>
    <row r="174" spans="1:65" s="14" customFormat="1" ht="11.25">
      <c r="B174" s="211"/>
      <c r="C174" s="212"/>
      <c r="D174" s="194" t="s">
        <v>210</v>
      </c>
      <c r="E174" s="213" t="s">
        <v>19</v>
      </c>
      <c r="F174" s="214" t="s">
        <v>392</v>
      </c>
      <c r="G174" s="212"/>
      <c r="H174" s="215">
        <v>380.13400000000001</v>
      </c>
      <c r="I174" s="216"/>
      <c r="J174" s="212"/>
      <c r="K174" s="212"/>
      <c r="L174" s="217"/>
      <c r="M174" s="218"/>
      <c r="N174" s="219"/>
      <c r="O174" s="219"/>
      <c r="P174" s="219"/>
      <c r="Q174" s="219"/>
      <c r="R174" s="219"/>
      <c r="S174" s="219"/>
      <c r="T174" s="220"/>
      <c r="AT174" s="221" t="s">
        <v>210</v>
      </c>
      <c r="AU174" s="221" t="s">
        <v>86</v>
      </c>
      <c r="AV174" s="14" t="s">
        <v>86</v>
      </c>
      <c r="AW174" s="14" t="s">
        <v>37</v>
      </c>
      <c r="AX174" s="14" t="s">
        <v>84</v>
      </c>
      <c r="AY174" s="221" t="s">
        <v>197</v>
      </c>
    </row>
    <row r="175" spans="1:65" s="2" customFormat="1" ht="16.5" customHeight="1">
      <c r="A175" s="37"/>
      <c r="B175" s="38"/>
      <c r="C175" s="237" t="s">
        <v>310</v>
      </c>
      <c r="D175" s="237" t="s">
        <v>452</v>
      </c>
      <c r="E175" s="238" t="s">
        <v>477</v>
      </c>
      <c r="F175" s="239" t="s">
        <v>478</v>
      </c>
      <c r="G175" s="240" t="s">
        <v>240</v>
      </c>
      <c r="H175" s="241">
        <v>399.14100000000002</v>
      </c>
      <c r="I175" s="242"/>
      <c r="J175" s="243">
        <f>ROUND(I175*H175,2)</f>
        <v>0</v>
      </c>
      <c r="K175" s="239" t="s">
        <v>203</v>
      </c>
      <c r="L175" s="244"/>
      <c r="M175" s="245" t="s">
        <v>19</v>
      </c>
      <c r="N175" s="246" t="s">
        <v>48</v>
      </c>
      <c r="O175" s="67"/>
      <c r="P175" s="190">
        <f>O175*H175</f>
        <v>0</v>
      </c>
      <c r="Q175" s="190">
        <v>0.10199999999999999</v>
      </c>
      <c r="R175" s="190">
        <f>Q175*H175</f>
        <v>40.712381999999998</v>
      </c>
      <c r="S175" s="190">
        <v>0</v>
      </c>
      <c r="T175" s="191">
        <f>S175*H175</f>
        <v>0</v>
      </c>
      <c r="U175" s="37"/>
      <c r="V175" s="37"/>
      <c r="W175" s="37"/>
      <c r="X175" s="37"/>
      <c r="Y175" s="37"/>
      <c r="Z175" s="37"/>
      <c r="AA175" s="37"/>
      <c r="AB175" s="37"/>
      <c r="AC175" s="37"/>
      <c r="AD175" s="37"/>
      <c r="AE175" s="37"/>
      <c r="AR175" s="192" t="s">
        <v>265</v>
      </c>
      <c r="AT175" s="192" t="s">
        <v>452</v>
      </c>
      <c r="AU175" s="192" t="s">
        <v>86</v>
      </c>
      <c r="AY175" s="20" t="s">
        <v>197</v>
      </c>
      <c r="BE175" s="193">
        <f>IF(N175="základní",J175,0)</f>
        <v>0</v>
      </c>
      <c r="BF175" s="193">
        <f>IF(N175="snížená",J175,0)</f>
        <v>0</v>
      </c>
      <c r="BG175" s="193">
        <f>IF(N175="zákl. přenesená",J175,0)</f>
        <v>0</v>
      </c>
      <c r="BH175" s="193">
        <f>IF(N175="sníž. přenesená",J175,0)</f>
        <v>0</v>
      </c>
      <c r="BI175" s="193">
        <f>IF(N175="nulová",J175,0)</f>
        <v>0</v>
      </c>
      <c r="BJ175" s="20" t="s">
        <v>84</v>
      </c>
      <c r="BK175" s="193">
        <f>ROUND(I175*H175,2)</f>
        <v>0</v>
      </c>
      <c r="BL175" s="20" t="s">
        <v>204</v>
      </c>
      <c r="BM175" s="192" t="s">
        <v>479</v>
      </c>
    </row>
    <row r="176" spans="1:65" s="2" customFormat="1" ht="11.25">
      <c r="A176" s="37"/>
      <c r="B176" s="38"/>
      <c r="C176" s="39"/>
      <c r="D176" s="194" t="s">
        <v>206</v>
      </c>
      <c r="E176" s="39"/>
      <c r="F176" s="195" t="s">
        <v>478</v>
      </c>
      <c r="G176" s="39"/>
      <c r="H176" s="39"/>
      <c r="I176" s="196"/>
      <c r="J176" s="39"/>
      <c r="K176" s="39"/>
      <c r="L176" s="42"/>
      <c r="M176" s="197"/>
      <c r="N176" s="198"/>
      <c r="O176" s="67"/>
      <c r="P176" s="67"/>
      <c r="Q176" s="67"/>
      <c r="R176" s="67"/>
      <c r="S176" s="67"/>
      <c r="T176" s="68"/>
      <c r="U176" s="37"/>
      <c r="V176" s="37"/>
      <c r="W176" s="37"/>
      <c r="X176" s="37"/>
      <c r="Y176" s="37"/>
      <c r="Z176" s="37"/>
      <c r="AA176" s="37"/>
      <c r="AB176" s="37"/>
      <c r="AC176" s="37"/>
      <c r="AD176" s="37"/>
      <c r="AE176" s="37"/>
      <c r="AT176" s="20" t="s">
        <v>206</v>
      </c>
      <c r="AU176" s="20" t="s">
        <v>86</v>
      </c>
    </row>
    <row r="177" spans="1:65" s="14" customFormat="1" ht="11.25">
      <c r="B177" s="211"/>
      <c r="C177" s="212"/>
      <c r="D177" s="194" t="s">
        <v>210</v>
      </c>
      <c r="E177" s="212"/>
      <c r="F177" s="214" t="s">
        <v>480</v>
      </c>
      <c r="G177" s="212"/>
      <c r="H177" s="215">
        <v>399.14100000000002</v>
      </c>
      <c r="I177" s="216"/>
      <c r="J177" s="212"/>
      <c r="K177" s="212"/>
      <c r="L177" s="217"/>
      <c r="M177" s="218"/>
      <c r="N177" s="219"/>
      <c r="O177" s="219"/>
      <c r="P177" s="219"/>
      <c r="Q177" s="219"/>
      <c r="R177" s="219"/>
      <c r="S177" s="219"/>
      <c r="T177" s="220"/>
      <c r="AT177" s="221" t="s">
        <v>210</v>
      </c>
      <c r="AU177" s="221" t="s">
        <v>86</v>
      </c>
      <c r="AV177" s="14" t="s">
        <v>86</v>
      </c>
      <c r="AW177" s="14" t="s">
        <v>4</v>
      </c>
      <c r="AX177" s="14" t="s">
        <v>84</v>
      </c>
      <c r="AY177" s="221" t="s">
        <v>197</v>
      </c>
    </row>
    <row r="178" spans="1:65" s="2" customFormat="1" ht="33" customHeight="1">
      <c r="A178" s="37"/>
      <c r="B178" s="38"/>
      <c r="C178" s="181" t="s">
        <v>320</v>
      </c>
      <c r="D178" s="181" t="s">
        <v>199</v>
      </c>
      <c r="E178" s="182" t="s">
        <v>481</v>
      </c>
      <c r="F178" s="183" t="s">
        <v>482</v>
      </c>
      <c r="G178" s="184" t="s">
        <v>259</v>
      </c>
      <c r="H178" s="185">
        <v>13.305</v>
      </c>
      <c r="I178" s="186"/>
      <c r="J178" s="187">
        <f>ROUND(I178*H178,2)</f>
        <v>0</v>
      </c>
      <c r="K178" s="183" t="s">
        <v>217</v>
      </c>
      <c r="L178" s="42"/>
      <c r="M178" s="188" t="s">
        <v>19</v>
      </c>
      <c r="N178" s="189" t="s">
        <v>48</v>
      </c>
      <c r="O178" s="67"/>
      <c r="P178" s="190">
        <f>O178*H178</f>
        <v>0</v>
      </c>
      <c r="Q178" s="190">
        <v>2.2563399999999998</v>
      </c>
      <c r="R178" s="190">
        <f>Q178*H178</f>
        <v>30.020603699999995</v>
      </c>
      <c r="S178" s="190">
        <v>0</v>
      </c>
      <c r="T178" s="191">
        <f>S178*H178</f>
        <v>0</v>
      </c>
      <c r="U178" s="37"/>
      <c r="V178" s="37"/>
      <c r="W178" s="37"/>
      <c r="X178" s="37"/>
      <c r="Y178" s="37"/>
      <c r="Z178" s="37"/>
      <c r="AA178" s="37"/>
      <c r="AB178" s="37"/>
      <c r="AC178" s="37"/>
      <c r="AD178" s="37"/>
      <c r="AE178" s="37"/>
      <c r="AR178" s="192" t="s">
        <v>204</v>
      </c>
      <c r="AT178" s="192" t="s">
        <v>199</v>
      </c>
      <c r="AU178" s="192" t="s">
        <v>86</v>
      </c>
      <c r="AY178" s="20" t="s">
        <v>197</v>
      </c>
      <c r="BE178" s="193">
        <f>IF(N178="základní",J178,0)</f>
        <v>0</v>
      </c>
      <c r="BF178" s="193">
        <f>IF(N178="snížená",J178,0)</f>
        <v>0</v>
      </c>
      <c r="BG178" s="193">
        <f>IF(N178="zákl. přenesená",J178,0)</f>
        <v>0</v>
      </c>
      <c r="BH178" s="193">
        <f>IF(N178="sníž. přenesená",J178,0)</f>
        <v>0</v>
      </c>
      <c r="BI178" s="193">
        <f>IF(N178="nulová",J178,0)</f>
        <v>0</v>
      </c>
      <c r="BJ178" s="20" t="s">
        <v>84</v>
      </c>
      <c r="BK178" s="193">
        <f>ROUND(I178*H178,2)</f>
        <v>0</v>
      </c>
      <c r="BL178" s="20" t="s">
        <v>204</v>
      </c>
      <c r="BM178" s="192" t="s">
        <v>483</v>
      </c>
    </row>
    <row r="179" spans="1:65" s="2" customFormat="1" ht="19.5">
      <c r="A179" s="37"/>
      <c r="B179" s="38"/>
      <c r="C179" s="39"/>
      <c r="D179" s="194" t="s">
        <v>206</v>
      </c>
      <c r="E179" s="39"/>
      <c r="F179" s="195" t="s">
        <v>484</v>
      </c>
      <c r="G179" s="39"/>
      <c r="H179" s="39"/>
      <c r="I179" s="196"/>
      <c r="J179" s="39"/>
      <c r="K179" s="39"/>
      <c r="L179" s="42"/>
      <c r="M179" s="197"/>
      <c r="N179" s="198"/>
      <c r="O179" s="67"/>
      <c r="P179" s="67"/>
      <c r="Q179" s="67"/>
      <c r="R179" s="67"/>
      <c r="S179" s="67"/>
      <c r="T179" s="68"/>
      <c r="U179" s="37"/>
      <c r="V179" s="37"/>
      <c r="W179" s="37"/>
      <c r="X179" s="37"/>
      <c r="Y179" s="37"/>
      <c r="Z179" s="37"/>
      <c r="AA179" s="37"/>
      <c r="AB179" s="37"/>
      <c r="AC179" s="37"/>
      <c r="AD179" s="37"/>
      <c r="AE179" s="37"/>
      <c r="AT179" s="20" t="s">
        <v>206</v>
      </c>
      <c r="AU179" s="20" t="s">
        <v>86</v>
      </c>
    </row>
    <row r="180" spans="1:65" s="2" customFormat="1" ht="11.25">
      <c r="A180" s="37"/>
      <c r="B180" s="38"/>
      <c r="C180" s="39"/>
      <c r="D180" s="199" t="s">
        <v>208</v>
      </c>
      <c r="E180" s="39"/>
      <c r="F180" s="200" t="s">
        <v>485</v>
      </c>
      <c r="G180" s="39"/>
      <c r="H180" s="39"/>
      <c r="I180" s="196"/>
      <c r="J180" s="39"/>
      <c r="K180" s="39"/>
      <c r="L180" s="42"/>
      <c r="M180" s="197"/>
      <c r="N180" s="198"/>
      <c r="O180" s="67"/>
      <c r="P180" s="67"/>
      <c r="Q180" s="67"/>
      <c r="R180" s="67"/>
      <c r="S180" s="67"/>
      <c r="T180" s="68"/>
      <c r="U180" s="37"/>
      <c r="V180" s="37"/>
      <c r="W180" s="37"/>
      <c r="X180" s="37"/>
      <c r="Y180" s="37"/>
      <c r="Z180" s="37"/>
      <c r="AA180" s="37"/>
      <c r="AB180" s="37"/>
      <c r="AC180" s="37"/>
      <c r="AD180" s="37"/>
      <c r="AE180" s="37"/>
      <c r="AT180" s="20" t="s">
        <v>208</v>
      </c>
      <c r="AU180" s="20" t="s">
        <v>86</v>
      </c>
    </row>
    <row r="181" spans="1:65" s="2" customFormat="1" ht="19.5">
      <c r="A181" s="37"/>
      <c r="B181" s="38"/>
      <c r="C181" s="39"/>
      <c r="D181" s="194" t="s">
        <v>252</v>
      </c>
      <c r="E181" s="39"/>
      <c r="F181" s="222" t="s">
        <v>486</v>
      </c>
      <c r="G181" s="39"/>
      <c r="H181" s="39"/>
      <c r="I181" s="196"/>
      <c r="J181" s="39"/>
      <c r="K181" s="39"/>
      <c r="L181" s="42"/>
      <c r="M181" s="197"/>
      <c r="N181" s="198"/>
      <c r="O181" s="67"/>
      <c r="P181" s="67"/>
      <c r="Q181" s="67"/>
      <c r="R181" s="67"/>
      <c r="S181" s="67"/>
      <c r="T181" s="68"/>
      <c r="U181" s="37"/>
      <c r="V181" s="37"/>
      <c r="W181" s="37"/>
      <c r="X181" s="37"/>
      <c r="Y181" s="37"/>
      <c r="Z181" s="37"/>
      <c r="AA181" s="37"/>
      <c r="AB181" s="37"/>
      <c r="AC181" s="37"/>
      <c r="AD181" s="37"/>
      <c r="AE181" s="37"/>
      <c r="AT181" s="20" t="s">
        <v>252</v>
      </c>
      <c r="AU181" s="20" t="s">
        <v>86</v>
      </c>
    </row>
    <row r="182" spans="1:65" s="13" customFormat="1" ht="11.25">
      <c r="B182" s="201"/>
      <c r="C182" s="202"/>
      <c r="D182" s="194" t="s">
        <v>210</v>
      </c>
      <c r="E182" s="203" t="s">
        <v>19</v>
      </c>
      <c r="F182" s="204" t="s">
        <v>487</v>
      </c>
      <c r="G182" s="202"/>
      <c r="H182" s="203" t="s">
        <v>19</v>
      </c>
      <c r="I182" s="205"/>
      <c r="J182" s="202"/>
      <c r="K182" s="202"/>
      <c r="L182" s="206"/>
      <c r="M182" s="207"/>
      <c r="N182" s="208"/>
      <c r="O182" s="208"/>
      <c r="P182" s="208"/>
      <c r="Q182" s="208"/>
      <c r="R182" s="208"/>
      <c r="S182" s="208"/>
      <c r="T182" s="209"/>
      <c r="AT182" s="210" t="s">
        <v>210</v>
      </c>
      <c r="AU182" s="210" t="s">
        <v>86</v>
      </c>
      <c r="AV182" s="13" t="s">
        <v>84</v>
      </c>
      <c r="AW182" s="13" t="s">
        <v>37</v>
      </c>
      <c r="AX182" s="13" t="s">
        <v>77</v>
      </c>
      <c r="AY182" s="210" t="s">
        <v>197</v>
      </c>
    </row>
    <row r="183" spans="1:65" s="14" customFormat="1" ht="11.25">
      <c r="B183" s="211"/>
      <c r="C183" s="212"/>
      <c r="D183" s="194" t="s">
        <v>210</v>
      </c>
      <c r="E183" s="213" t="s">
        <v>19</v>
      </c>
      <c r="F183" s="214" t="s">
        <v>488</v>
      </c>
      <c r="G183" s="212"/>
      <c r="H183" s="215">
        <v>13.305</v>
      </c>
      <c r="I183" s="216"/>
      <c r="J183" s="212"/>
      <c r="K183" s="212"/>
      <c r="L183" s="217"/>
      <c r="M183" s="218"/>
      <c r="N183" s="219"/>
      <c r="O183" s="219"/>
      <c r="P183" s="219"/>
      <c r="Q183" s="219"/>
      <c r="R183" s="219"/>
      <c r="S183" s="219"/>
      <c r="T183" s="220"/>
      <c r="AT183" s="221" t="s">
        <v>210</v>
      </c>
      <c r="AU183" s="221" t="s">
        <v>86</v>
      </c>
      <c r="AV183" s="14" t="s">
        <v>86</v>
      </c>
      <c r="AW183" s="14" t="s">
        <v>37</v>
      </c>
      <c r="AX183" s="14" t="s">
        <v>84</v>
      </c>
      <c r="AY183" s="221" t="s">
        <v>197</v>
      </c>
    </row>
    <row r="184" spans="1:65" s="12" customFormat="1" ht="22.9" customHeight="1">
      <c r="B184" s="165"/>
      <c r="C184" s="166"/>
      <c r="D184" s="167" t="s">
        <v>76</v>
      </c>
      <c r="E184" s="179" t="s">
        <v>489</v>
      </c>
      <c r="F184" s="179" t="s">
        <v>490</v>
      </c>
      <c r="G184" s="166"/>
      <c r="H184" s="166"/>
      <c r="I184" s="169"/>
      <c r="J184" s="180">
        <f>BK184</f>
        <v>0</v>
      </c>
      <c r="K184" s="166"/>
      <c r="L184" s="171"/>
      <c r="M184" s="172"/>
      <c r="N184" s="173"/>
      <c r="O184" s="173"/>
      <c r="P184" s="174">
        <f>SUM(P185:P187)</f>
        <v>0</v>
      </c>
      <c r="Q184" s="173"/>
      <c r="R184" s="174">
        <f>SUM(R185:R187)</f>
        <v>0</v>
      </c>
      <c r="S184" s="173"/>
      <c r="T184" s="175">
        <f>SUM(T185:T187)</f>
        <v>0</v>
      </c>
      <c r="AR184" s="176" t="s">
        <v>84</v>
      </c>
      <c r="AT184" s="177" t="s">
        <v>76</v>
      </c>
      <c r="AU184" s="177" t="s">
        <v>84</v>
      </c>
      <c r="AY184" s="176" t="s">
        <v>197</v>
      </c>
      <c r="BK184" s="178">
        <f>SUM(BK185:BK187)</f>
        <v>0</v>
      </c>
    </row>
    <row r="185" spans="1:65" s="2" customFormat="1" ht="24.2" customHeight="1">
      <c r="A185" s="37"/>
      <c r="B185" s="38"/>
      <c r="C185" s="181" t="s">
        <v>328</v>
      </c>
      <c r="D185" s="181" t="s">
        <v>199</v>
      </c>
      <c r="E185" s="182" t="s">
        <v>491</v>
      </c>
      <c r="F185" s="183" t="s">
        <v>492</v>
      </c>
      <c r="G185" s="184" t="s">
        <v>323</v>
      </c>
      <c r="H185" s="185">
        <v>185.83199999999999</v>
      </c>
      <c r="I185" s="186"/>
      <c r="J185" s="187">
        <f>ROUND(I185*H185,2)</f>
        <v>0</v>
      </c>
      <c r="K185" s="183" t="s">
        <v>203</v>
      </c>
      <c r="L185" s="42"/>
      <c r="M185" s="188" t="s">
        <v>19</v>
      </c>
      <c r="N185" s="189" t="s">
        <v>48</v>
      </c>
      <c r="O185" s="67"/>
      <c r="P185" s="190">
        <f>O185*H185</f>
        <v>0</v>
      </c>
      <c r="Q185" s="190">
        <v>0</v>
      </c>
      <c r="R185" s="190">
        <f>Q185*H185</f>
        <v>0</v>
      </c>
      <c r="S185" s="190">
        <v>0</v>
      </c>
      <c r="T185" s="191">
        <f>S185*H185</f>
        <v>0</v>
      </c>
      <c r="U185" s="37"/>
      <c r="V185" s="37"/>
      <c r="W185" s="37"/>
      <c r="X185" s="37"/>
      <c r="Y185" s="37"/>
      <c r="Z185" s="37"/>
      <c r="AA185" s="37"/>
      <c r="AB185" s="37"/>
      <c r="AC185" s="37"/>
      <c r="AD185" s="37"/>
      <c r="AE185" s="37"/>
      <c r="AR185" s="192" t="s">
        <v>204</v>
      </c>
      <c r="AT185" s="192" t="s">
        <v>199</v>
      </c>
      <c r="AU185" s="192" t="s">
        <v>86</v>
      </c>
      <c r="AY185" s="20" t="s">
        <v>197</v>
      </c>
      <c r="BE185" s="193">
        <f>IF(N185="základní",J185,0)</f>
        <v>0</v>
      </c>
      <c r="BF185" s="193">
        <f>IF(N185="snížená",J185,0)</f>
        <v>0</v>
      </c>
      <c r="BG185" s="193">
        <f>IF(N185="zákl. přenesená",J185,0)</f>
        <v>0</v>
      </c>
      <c r="BH185" s="193">
        <f>IF(N185="sníž. přenesená",J185,0)</f>
        <v>0</v>
      </c>
      <c r="BI185" s="193">
        <f>IF(N185="nulová",J185,0)</f>
        <v>0</v>
      </c>
      <c r="BJ185" s="20" t="s">
        <v>84</v>
      </c>
      <c r="BK185" s="193">
        <f>ROUND(I185*H185,2)</f>
        <v>0</v>
      </c>
      <c r="BL185" s="20" t="s">
        <v>204</v>
      </c>
      <c r="BM185" s="192" t="s">
        <v>493</v>
      </c>
    </row>
    <row r="186" spans="1:65" s="2" customFormat="1" ht="19.5">
      <c r="A186" s="37"/>
      <c r="B186" s="38"/>
      <c r="C186" s="39"/>
      <c r="D186" s="194" t="s">
        <v>206</v>
      </c>
      <c r="E186" s="39"/>
      <c r="F186" s="195" t="s">
        <v>494</v>
      </c>
      <c r="G186" s="39"/>
      <c r="H186" s="39"/>
      <c r="I186" s="196"/>
      <c r="J186" s="39"/>
      <c r="K186" s="39"/>
      <c r="L186" s="42"/>
      <c r="M186" s="197"/>
      <c r="N186" s="198"/>
      <c r="O186" s="67"/>
      <c r="P186" s="67"/>
      <c r="Q186" s="67"/>
      <c r="R186" s="67"/>
      <c r="S186" s="67"/>
      <c r="T186" s="68"/>
      <c r="U186" s="37"/>
      <c r="V186" s="37"/>
      <c r="W186" s="37"/>
      <c r="X186" s="37"/>
      <c r="Y186" s="37"/>
      <c r="Z186" s="37"/>
      <c r="AA186" s="37"/>
      <c r="AB186" s="37"/>
      <c r="AC186" s="37"/>
      <c r="AD186" s="37"/>
      <c r="AE186" s="37"/>
      <c r="AT186" s="20" t="s">
        <v>206</v>
      </c>
      <c r="AU186" s="20" t="s">
        <v>86</v>
      </c>
    </row>
    <row r="187" spans="1:65" s="2" customFormat="1" ht="11.25">
      <c r="A187" s="37"/>
      <c r="B187" s="38"/>
      <c r="C187" s="39"/>
      <c r="D187" s="199" t="s">
        <v>208</v>
      </c>
      <c r="E187" s="39"/>
      <c r="F187" s="200" t="s">
        <v>495</v>
      </c>
      <c r="G187" s="39"/>
      <c r="H187" s="39"/>
      <c r="I187" s="196"/>
      <c r="J187" s="39"/>
      <c r="K187" s="39"/>
      <c r="L187" s="42"/>
      <c r="M187" s="247"/>
      <c r="N187" s="248"/>
      <c r="O187" s="249"/>
      <c r="P187" s="249"/>
      <c r="Q187" s="249"/>
      <c r="R187" s="249"/>
      <c r="S187" s="249"/>
      <c r="T187" s="250"/>
      <c r="U187" s="37"/>
      <c r="V187" s="37"/>
      <c r="W187" s="37"/>
      <c r="X187" s="37"/>
      <c r="Y187" s="37"/>
      <c r="Z187" s="37"/>
      <c r="AA187" s="37"/>
      <c r="AB187" s="37"/>
      <c r="AC187" s="37"/>
      <c r="AD187" s="37"/>
      <c r="AE187" s="37"/>
      <c r="AT187" s="20" t="s">
        <v>208</v>
      </c>
      <c r="AU187" s="20" t="s">
        <v>86</v>
      </c>
    </row>
    <row r="188" spans="1:65" s="2" customFormat="1" ht="6.95" customHeight="1">
      <c r="A188" s="37"/>
      <c r="B188" s="50"/>
      <c r="C188" s="51"/>
      <c r="D188" s="51"/>
      <c r="E188" s="51"/>
      <c r="F188" s="51"/>
      <c r="G188" s="51"/>
      <c r="H188" s="51"/>
      <c r="I188" s="51"/>
      <c r="J188" s="51"/>
      <c r="K188" s="51"/>
      <c r="L188" s="42"/>
      <c r="M188" s="37"/>
      <c r="O188" s="37"/>
      <c r="P188" s="37"/>
      <c r="Q188" s="37"/>
      <c r="R188" s="37"/>
      <c r="S188" s="37"/>
      <c r="T188" s="37"/>
      <c r="U188" s="37"/>
      <c r="V188" s="37"/>
      <c r="W188" s="37"/>
      <c r="X188" s="37"/>
      <c r="Y188" s="37"/>
      <c r="Z188" s="37"/>
      <c r="AA188" s="37"/>
      <c r="AB188" s="37"/>
      <c r="AC188" s="37"/>
      <c r="AD188" s="37"/>
      <c r="AE188" s="37"/>
    </row>
  </sheetData>
  <sheetProtection algorithmName="SHA-512" hashValue="UtpsdCvPgLe2xcuaMBb7SAisNwZ812o8w0uVkNNWHzuKdlZ1Sc/ggzwjlnUQHDbQ/qaFGt07RiQbUrSxf9hnag==" saltValue="IRg++4U+3HUjSKjEk2zm8Jyk7cA58VwWa39ooMdzHIx/eW7WXwyyRAigKWKNjYOuk+/CNu3Kb3R+2gg3Cciq9A==" spinCount="100000" sheet="1" objects="1" scenarios="1" formatColumns="0" formatRows="0" autoFilter="0"/>
  <autoFilter ref="C89:K187" xr:uid="{00000000-0009-0000-0000-000002000000}"/>
  <mergeCells count="12">
    <mergeCell ref="E82:H82"/>
    <mergeCell ref="L2:V2"/>
    <mergeCell ref="E50:H50"/>
    <mergeCell ref="E52:H52"/>
    <mergeCell ref="E54:H54"/>
    <mergeCell ref="E78:H78"/>
    <mergeCell ref="E80:H80"/>
    <mergeCell ref="E7:H7"/>
    <mergeCell ref="E9:H9"/>
    <mergeCell ref="E11:H11"/>
    <mergeCell ref="E20:H20"/>
    <mergeCell ref="E29:H29"/>
  </mergeCells>
  <hyperlinks>
    <hyperlink ref="F95" r:id="rId1" xr:uid="{00000000-0004-0000-0200-000000000000}"/>
    <hyperlink ref="F102" r:id="rId2" xr:uid="{00000000-0004-0000-0200-000001000000}"/>
    <hyperlink ref="F108" r:id="rId3" xr:uid="{00000000-0004-0000-0200-000002000000}"/>
    <hyperlink ref="F115" r:id="rId4" xr:uid="{00000000-0004-0000-0200-000003000000}"/>
    <hyperlink ref="F122" r:id="rId5" xr:uid="{00000000-0004-0000-0200-000004000000}"/>
    <hyperlink ref="F129" r:id="rId6" xr:uid="{00000000-0004-0000-0200-000005000000}"/>
    <hyperlink ref="F135" r:id="rId7" xr:uid="{00000000-0004-0000-0200-000006000000}"/>
    <hyperlink ref="F141" r:id="rId8" xr:uid="{00000000-0004-0000-0200-000007000000}"/>
    <hyperlink ref="F149" r:id="rId9" xr:uid="{00000000-0004-0000-0200-000008000000}"/>
    <hyperlink ref="F172" r:id="rId10" xr:uid="{00000000-0004-0000-0200-000009000000}"/>
    <hyperlink ref="F180" r:id="rId11" xr:uid="{00000000-0004-0000-0200-00000A000000}"/>
    <hyperlink ref="F187" r:id="rId12" xr:uid="{00000000-0004-0000-0200-00000B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BM195"/>
  <sheetViews>
    <sheetView showGridLines="0" workbookViewId="0">
      <selection activeCell="D6" sqref="D6"/>
    </sheetView>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94"/>
      <c r="M2" s="394"/>
      <c r="N2" s="394"/>
      <c r="O2" s="394"/>
      <c r="P2" s="394"/>
      <c r="Q2" s="394"/>
      <c r="R2" s="394"/>
      <c r="S2" s="394"/>
      <c r="T2" s="394"/>
      <c r="U2" s="394"/>
      <c r="V2" s="394"/>
      <c r="AT2" s="20" t="s">
        <v>97</v>
      </c>
    </row>
    <row r="3" spans="1:46" s="1" customFormat="1" ht="6.95" customHeight="1">
      <c r="B3" s="111"/>
      <c r="C3" s="112"/>
      <c r="D3" s="112"/>
      <c r="E3" s="112"/>
      <c r="F3" s="112"/>
      <c r="G3" s="112"/>
      <c r="H3" s="112"/>
      <c r="I3" s="112"/>
      <c r="J3" s="112"/>
      <c r="K3" s="112"/>
      <c r="L3" s="23"/>
      <c r="AT3" s="20" t="s">
        <v>86</v>
      </c>
    </row>
    <row r="4" spans="1:46" s="1" customFormat="1" ht="24.95" customHeight="1">
      <c r="B4" s="23"/>
      <c r="D4" s="113" t="s">
        <v>169</v>
      </c>
      <c r="L4" s="23"/>
      <c r="M4" s="114" t="s">
        <v>10</v>
      </c>
      <c r="AT4" s="20" t="s">
        <v>4</v>
      </c>
    </row>
    <row r="5" spans="1:46" s="1" customFormat="1" ht="6.95" customHeight="1">
      <c r="B5" s="23"/>
      <c r="L5" s="23"/>
    </row>
    <row r="6" spans="1:46" s="1" customFormat="1" ht="12" customHeight="1">
      <c r="B6" s="23"/>
      <c r="D6" s="115" t="s">
        <v>16</v>
      </c>
      <c r="L6" s="23"/>
    </row>
    <row r="7" spans="1:46" s="1" customFormat="1" ht="16.5" customHeight="1">
      <c r="B7" s="23"/>
      <c r="E7" s="395" t="str">
        <f>'Rekapitulace stavby'!K6</f>
        <v>VÝMĚNA OBRUBNÍKŮ V ULICI STRÁNSKÉHO A SOVÍ - TÁBOR</v>
      </c>
      <c r="F7" s="396"/>
      <c r="G7" s="396"/>
      <c r="H7" s="396"/>
      <c r="L7" s="23"/>
    </row>
    <row r="8" spans="1:46" s="1" customFormat="1" ht="12" customHeight="1">
      <c r="B8" s="23"/>
      <c r="D8" s="115" t="s">
        <v>170</v>
      </c>
      <c r="L8" s="23"/>
    </row>
    <row r="9" spans="1:46" s="2" customFormat="1" ht="16.5" customHeight="1">
      <c r="A9" s="37"/>
      <c r="B9" s="42"/>
      <c r="C9" s="37"/>
      <c r="D9" s="37"/>
      <c r="E9" s="395" t="s">
        <v>171</v>
      </c>
      <c r="F9" s="397"/>
      <c r="G9" s="397"/>
      <c r="H9" s="397"/>
      <c r="I9" s="37"/>
      <c r="J9" s="37"/>
      <c r="K9" s="37"/>
      <c r="L9" s="116"/>
      <c r="S9" s="37"/>
      <c r="T9" s="37"/>
      <c r="U9" s="37"/>
      <c r="V9" s="37"/>
      <c r="W9" s="37"/>
      <c r="X9" s="37"/>
      <c r="Y9" s="37"/>
      <c r="Z9" s="37"/>
      <c r="AA9" s="37"/>
      <c r="AB9" s="37"/>
      <c r="AC9" s="37"/>
      <c r="AD9" s="37"/>
      <c r="AE9" s="37"/>
    </row>
    <row r="10" spans="1:46" s="2" customFormat="1" ht="12" customHeight="1">
      <c r="A10" s="37"/>
      <c r="B10" s="42"/>
      <c r="C10" s="37"/>
      <c r="D10" s="115" t="s">
        <v>172</v>
      </c>
      <c r="E10" s="37"/>
      <c r="F10" s="37"/>
      <c r="G10" s="37"/>
      <c r="H10" s="37"/>
      <c r="I10" s="37"/>
      <c r="J10" s="37"/>
      <c r="K10" s="37"/>
      <c r="L10" s="116"/>
      <c r="S10" s="37"/>
      <c r="T10" s="37"/>
      <c r="U10" s="37"/>
      <c r="V10" s="37"/>
      <c r="W10" s="37"/>
      <c r="X10" s="37"/>
      <c r="Y10" s="37"/>
      <c r="Z10" s="37"/>
      <c r="AA10" s="37"/>
      <c r="AB10" s="37"/>
      <c r="AC10" s="37"/>
      <c r="AD10" s="37"/>
      <c r="AE10" s="37"/>
    </row>
    <row r="11" spans="1:46" s="2" customFormat="1" ht="16.5" customHeight="1">
      <c r="A11" s="37"/>
      <c r="B11" s="42"/>
      <c r="C11" s="37"/>
      <c r="D11" s="37"/>
      <c r="E11" s="398" t="s">
        <v>496</v>
      </c>
      <c r="F11" s="397"/>
      <c r="G11" s="397"/>
      <c r="H11" s="397"/>
      <c r="I11" s="37"/>
      <c r="J11" s="37"/>
      <c r="K11" s="37"/>
      <c r="L11" s="116"/>
      <c r="S11" s="37"/>
      <c r="T11" s="37"/>
      <c r="U11" s="37"/>
      <c r="V11" s="37"/>
      <c r="W11" s="37"/>
      <c r="X11" s="37"/>
      <c r="Y11" s="37"/>
      <c r="Z11" s="37"/>
      <c r="AA11" s="37"/>
      <c r="AB11" s="37"/>
      <c r="AC11" s="37"/>
      <c r="AD11" s="37"/>
      <c r="AE11" s="37"/>
    </row>
    <row r="12" spans="1:46" s="2" customFormat="1" ht="11.25">
      <c r="A12" s="37"/>
      <c r="B12" s="42"/>
      <c r="C12" s="37"/>
      <c r="D12" s="37"/>
      <c r="E12" s="37"/>
      <c r="F12" s="37"/>
      <c r="G12" s="37"/>
      <c r="H12" s="37"/>
      <c r="I12" s="37"/>
      <c r="J12" s="37"/>
      <c r="K12" s="37"/>
      <c r="L12" s="116"/>
      <c r="S12" s="37"/>
      <c r="T12" s="37"/>
      <c r="U12" s="37"/>
      <c r="V12" s="37"/>
      <c r="W12" s="37"/>
      <c r="X12" s="37"/>
      <c r="Y12" s="37"/>
      <c r="Z12" s="37"/>
      <c r="AA12" s="37"/>
      <c r="AB12" s="37"/>
      <c r="AC12" s="37"/>
      <c r="AD12" s="37"/>
      <c r="AE12" s="37"/>
    </row>
    <row r="13" spans="1:46" s="2" customFormat="1" ht="12" customHeight="1">
      <c r="A13" s="37"/>
      <c r="B13" s="42"/>
      <c r="C13" s="37"/>
      <c r="D13" s="115" t="s">
        <v>18</v>
      </c>
      <c r="E13" s="37"/>
      <c r="F13" s="106" t="s">
        <v>19</v>
      </c>
      <c r="G13" s="37"/>
      <c r="H13" s="37"/>
      <c r="I13" s="115" t="s">
        <v>20</v>
      </c>
      <c r="J13" s="106" t="s">
        <v>19</v>
      </c>
      <c r="K13" s="37"/>
      <c r="L13" s="116"/>
      <c r="S13" s="37"/>
      <c r="T13" s="37"/>
      <c r="U13" s="37"/>
      <c r="V13" s="37"/>
      <c r="W13" s="37"/>
      <c r="X13" s="37"/>
      <c r="Y13" s="37"/>
      <c r="Z13" s="37"/>
      <c r="AA13" s="37"/>
      <c r="AB13" s="37"/>
      <c r="AC13" s="37"/>
      <c r="AD13" s="37"/>
      <c r="AE13" s="37"/>
    </row>
    <row r="14" spans="1:46" s="2" customFormat="1" ht="12" customHeight="1">
      <c r="A14" s="37"/>
      <c r="B14" s="42"/>
      <c r="C14" s="37"/>
      <c r="D14" s="115" t="s">
        <v>21</v>
      </c>
      <c r="E14" s="37"/>
      <c r="F14" s="106" t="s">
        <v>22</v>
      </c>
      <c r="G14" s="37"/>
      <c r="H14" s="37"/>
      <c r="I14" s="115" t="s">
        <v>23</v>
      </c>
      <c r="J14" s="117" t="str">
        <f>'Rekapitulace stavby'!AN8</f>
        <v>8. 1. 2026</v>
      </c>
      <c r="K14" s="37"/>
      <c r="L14" s="116"/>
      <c r="S14" s="37"/>
      <c r="T14" s="37"/>
      <c r="U14" s="37"/>
      <c r="V14" s="37"/>
      <c r="W14" s="37"/>
      <c r="X14" s="37"/>
      <c r="Y14" s="37"/>
      <c r="Z14" s="37"/>
      <c r="AA14" s="37"/>
      <c r="AB14" s="37"/>
      <c r="AC14" s="37"/>
      <c r="AD14" s="37"/>
      <c r="AE14" s="37"/>
    </row>
    <row r="15" spans="1:46" s="2" customFormat="1" ht="10.9" customHeight="1">
      <c r="A15" s="37"/>
      <c r="B15" s="42"/>
      <c r="C15" s="37"/>
      <c r="D15" s="37"/>
      <c r="E15" s="37"/>
      <c r="F15" s="37"/>
      <c r="G15" s="37"/>
      <c r="H15" s="37"/>
      <c r="I15" s="37"/>
      <c r="J15" s="37"/>
      <c r="K15" s="37"/>
      <c r="L15" s="116"/>
      <c r="S15" s="37"/>
      <c r="T15" s="37"/>
      <c r="U15" s="37"/>
      <c r="V15" s="37"/>
      <c r="W15" s="37"/>
      <c r="X15" s="37"/>
      <c r="Y15" s="37"/>
      <c r="Z15" s="37"/>
      <c r="AA15" s="37"/>
      <c r="AB15" s="37"/>
      <c r="AC15" s="37"/>
      <c r="AD15" s="37"/>
      <c r="AE15" s="37"/>
    </row>
    <row r="16" spans="1:46" s="2" customFormat="1" ht="12" customHeight="1">
      <c r="A16" s="37"/>
      <c r="B16" s="42"/>
      <c r="C16" s="37"/>
      <c r="D16" s="115" t="s">
        <v>25</v>
      </c>
      <c r="E16" s="37"/>
      <c r="F16" s="37"/>
      <c r="G16" s="37"/>
      <c r="H16" s="37"/>
      <c r="I16" s="115" t="s">
        <v>26</v>
      </c>
      <c r="J16" s="106" t="s">
        <v>27</v>
      </c>
      <c r="K16" s="37"/>
      <c r="L16" s="116"/>
      <c r="S16" s="37"/>
      <c r="T16" s="37"/>
      <c r="U16" s="37"/>
      <c r="V16" s="37"/>
      <c r="W16" s="37"/>
      <c r="X16" s="37"/>
      <c r="Y16" s="37"/>
      <c r="Z16" s="37"/>
      <c r="AA16" s="37"/>
      <c r="AB16" s="37"/>
      <c r="AC16" s="37"/>
      <c r="AD16" s="37"/>
      <c r="AE16" s="37"/>
    </row>
    <row r="17" spans="1:31" s="2" customFormat="1" ht="18" customHeight="1">
      <c r="A17" s="37"/>
      <c r="B17" s="42"/>
      <c r="C17" s="37"/>
      <c r="D17" s="37"/>
      <c r="E17" s="106" t="s">
        <v>28</v>
      </c>
      <c r="F17" s="37"/>
      <c r="G17" s="37"/>
      <c r="H17" s="37"/>
      <c r="I17" s="115" t="s">
        <v>29</v>
      </c>
      <c r="J17" s="106" t="s">
        <v>30</v>
      </c>
      <c r="K17" s="37"/>
      <c r="L17" s="116"/>
      <c r="S17" s="37"/>
      <c r="T17" s="37"/>
      <c r="U17" s="37"/>
      <c r="V17" s="37"/>
      <c r="W17" s="37"/>
      <c r="X17" s="37"/>
      <c r="Y17" s="37"/>
      <c r="Z17" s="37"/>
      <c r="AA17" s="37"/>
      <c r="AB17" s="37"/>
      <c r="AC17" s="37"/>
      <c r="AD17" s="37"/>
      <c r="AE17" s="37"/>
    </row>
    <row r="18" spans="1:31" s="2" customFormat="1" ht="6.95" customHeight="1">
      <c r="A18" s="37"/>
      <c r="B18" s="42"/>
      <c r="C18" s="37"/>
      <c r="D18" s="37"/>
      <c r="E18" s="37"/>
      <c r="F18" s="37"/>
      <c r="G18" s="37"/>
      <c r="H18" s="37"/>
      <c r="I18" s="37"/>
      <c r="J18" s="37"/>
      <c r="K18" s="37"/>
      <c r="L18" s="116"/>
      <c r="S18" s="37"/>
      <c r="T18" s="37"/>
      <c r="U18" s="37"/>
      <c r="V18" s="37"/>
      <c r="W18" s="37"/>
      <c r="X18" s="37"/>
      <c r="Y18" s="37"/>
      <c r="Z18" s="37"/>
      <c r="AA18" s="37"/>
      <c r="AB18" s="37"/>
      <c r="AC18" s="37"/>
      <c r="AD18" s="37"/>
      <c r="AE18" s="37"/>
    </row>
    <row r="19" spans="1:31" s="2" customFormat="1" ht="12" customHeight="1">
      <c r="A19" s="37"/>
      <c r="B19" s="42"/>
      <c r="C19" s="37"/>
      <c r="D19" s="115" t="s">
        <v>31</v>
      </c>
      <c r="E19" s="37"/>
      <c r="F19" s="37"/>
      <c r="G19" s="37"/>
      <c r="H19" s="37"/>
      <c r="I19" s="115" t="s">
        <v>26</v>
      </c>
      <c r="J19" s="33" t="str">
        <f>'Rekapitulace stavby'!AN13</f>
        <v>Vyplň údaj</v>
      </c>
      <c r="K19" s="37"/>
      <c r="L19" s="116"/>
      <c r="S19" s="37"/>
      <c r="T19" s="37"/>
      <c r="U19" s="37"/>
      <c r="V19" s="37"/>
      <c r="W19" s="37"/>
      <c r="X19" s="37"/>
      <c r="Y19" s="37"/>
      <c r="Z19" s="37"/>
      <c r="AA19" s="37"/>
      <c r="AB19" s="37"/>
      <c r="AC19" s="37"/>
      <c r="AD19" s="37"/>
      <c r="AE19" s="37"/>
    </row>
    <row r="20" spans="1:31" s="2" customFormat="1" ht="18" customHeight="1">
      <c r="A20" s="37"/>
      <c r="B20" s="42"/>
      <c r="C20" s="37"/>
      <c r="D20" s="37"/>
      <c r="E20" s="399" t="str">
        <f>'Rekapitulace stavby'!E14</f>
        <v>Vyplň údaj</v>
      </c>
      <c r="F20" s="400"/>
      <c r="G20" s="400"/>
      <c r="H20" s="400"/>
      <c r="I20" s="115" t="s">
        <v>29</v>
      </c>
      <c r="J20" s="33" t="str">
        <f>'Rekapitulace stavby'!AN14</f>
        <v>Vyplň údaj</v>
      </c>
      <c r="K20" s="37"/>
      <c r="L20" s="116"/>
      <c r="S20" s="37"/>
      <c r="T20" s="37"/>
      <c r="U20" s="37"/>
      <c r="V20" s="37"/>
      <c r="W20" s="37"/>
      <c r="X20" s="37"/>
      <c r="Y20" s="37"/>
      <c r="Z20" s="37"/>
      <c r="AA20" s="37"/>
      <c r="AB20" s="37"/>
      <c r="AC20" s="37"/>
      <c r="AD20" s="37"/>
      <c r="AE20" s="37"/>
    </row>
    <row r="21" spans="1:31" s="2" customFormat="1" ht="6.95" customHeight="1">
      <c r="A21" s="37"/>
      <c r="B21" s="42"/>
      <c r="C21" s="37"/>
      <c r="D21" s="37"/>
      <c r="E21" s="37"/>
      <c r="F21" s="37"/>
      <c r="G21" s="37"/>
      <c r="H21" s="37"/>
      <c r="I21" s="37"/>
      <c r="J21" s="37"/>
      <c r="K21" s="37"/>
      <c r="L21" s="116"/>
      <c r="S21" s="37"/>
      <c r="T21" s="37"/>
      <c r="U21" s="37"/>
      <c r="V21" s="37"/>
      <c r="W21" s="37"/>
      <c r="X21" s="37"/>
      <c r="Y21" s="37"/>
      <c r="Z21" s="37"/>
      <c r="AA21" s="37"/>
      <c r="AB21" s="37"/>
      <c r="AC21" s="37"/>
      <c r="AD21" s="37"/>
      <c r="AE21" s="37"/>
    </row>
    <row r="22" spans="1:31" s="2" customFormat="1" ht="12" customHeight="1">
      <c r="A22" s="37"/>
      <c r="B22" s="42"/>
      <c r="C22" s="37"/>
      <c r="D22" s="115" t="s">
        <v>33</v>
      </c>
      <c r="E22" s="37"/>
      <c r="F22" s="37"/>
      <c r="G22" s="37"/>
      <c r="H22" s="37"/>
      <c r="I22" s="115" t="s">
        <v>26</v>
      </c>
      <c r="J22" s="106" t="s">
        <v>34</v>
      </c>
      <c r="K22" s="37"/>
      <c r="L22" s="116"/>
      <c r="S22" s="37"/>
      <c r="T22" s="37"/>
      <c r="U22" s="37"/>
      <c r="V22" s="37"/>
      <c r="W22" s="37"/>
      <c r="X22" s="37"/>
      <c r="Y22" s="37"/>
      <c r="Z22" s="37"/>
      <c r="AA22" s="37"/>
      <c r="AB22" s="37"/>
      <c r="AC22" s="37"/>
      <c r="AD22" s="37"/>
      <c r="AE22" s="37"/>
    </row>
    <row r="23" spans="1:31" s="2" customFormat="1" ht="18" customHeight="1">
      <c r="A23" s="37"/>
      <c r="B23" s="42"/>
      <c r="C23" s="37"/>
      <c r="D23" s="37"/>
      <c r="E23" s="106" t="s">
        <v>35</v>
      </c>
      <c r="F23" s="37"/>
      <c r="G23" s="37"/>
      <c r="H23" s="37"/>
      <c r="I23" s="115" t="s">
        <v>29</v>
      </c>
      <c r="J23" s="106" t="s">
        <v>36</v>
      </c>
      <c r="K23" s="37"/>
      <c r="L23" s="116"/>
      <c r="S23" s="37"/>
      <c r="T23" s="37"/>
      <c r="U23" s="37"/>
      <c r="V23" s="37"/>
      <c r="W23" s="37"/>
      <c r="X23" s="37"/>
      <c r="Y23" s="37"/>
      <c r="Z23" s="37"/>
      <c r="AA23" s="37"/>
      <c r="AB23" s="37"/>
      <c r="AC23" s="37"/>
      <c r="AD23" s="37"/>
      <c r="AE23" s="37"/>
    </row>
    <row r="24" spans="1:31" s="2" customFormat="1" ht="6.95" customHeight="1">
      <c r="A24" s="37"/>
      <c r="B24" s="42"/>
      <c r="C24" s="37"/>
      <c r="D24" s="37"/>
      <c r="E24" s="37"/>
      <c r="F24" s="37"/>
      <c r="G24" s="37"/>
      <c r="H24" s="37"/>
      <c r="I24" s="37"/>
      <c r="J24" s="37"/>
      <c r="K24" s="37"/>
      <c r="L24" s="116"/>
      <c r="S24" s="37"/>
      <c r="T24" s="37"/>
      <c r="U24" s="37"/>
      <c r="V24" s="37"/>
      <c r="W24" s="37"/>
      <c r="X24" s="37"/>
      <c r="Y24" s="37"/>
      <c r="Z24" s="37"/>
      <c r="AA24" s="37"/>
      <c r="AB24" s="37"/>
      <c r="AC24" s="37"/>
      <c r="AD24" s="37"/>
      <c r="AE24" s="37"/>
    </row>
    <row r="25" spans="1:31" s="2" customFormat="1" ht="12" customHeight="1">
      <c r="A25" s="37"/>
      <c r="B25" s="42"/>
      <c r="C25" s="37"/>
      <c r="D25" s="115" t="s">
        <v>38</v>
      </c>
      <c r="E25" s="37"/>
      <c r="F25" s="37"/>
      <c r="G25" s="37"/>
      <c r="H25" s="37"/>
      <c r="I25" s="115" t="s">
        <v>26</v>
      </c>
      <c r="J25" s="106" t="s">
        <v>39</v>
      </c>
      <c r="K25" s="37"/>
      <c r="L25" s="116"/>
      <c r="S25" s="37"/>
      <c r="T25" s="37"/>
      <c r="U25" s="37"/>
      <c r="V25" s="37"/>
      <c r="W25" s="37"/>
      <c r="X25" s="37"/>
      <c r="Y25" s="37"/>
      <c r="Z25" s="37"/>
      <c r="AA25" s="37"/>
      <c r="AB25" s="37"/>
      <c r="AC25" s="37"/>
      <c r="AD25" s="37"/>
      <c r="AE25" s="37"/>
    </row>
    <row r="26" spans="1:31" s="2" customFormat="1" ht="18" customHeight="1">
      <c r="A26" s="37"/>
      <c r="B26" s="42"/>
      <c r="C26" s="37"/>
      <c r="D26" s="37"/>
      <c r="E26" s="106" t="s">
        <v>40</v>
      </c>
      <c r="F26" s="37"/>
      <c r="G26" s="37"/>
      <c r="H26" s="37"/>
      <c r="I26" s="115" t="s">
        <v>29</v>
      </c>
      <c r="J26" s="106" t="s">
        <v>19</v>
      </c>
      <c r="K26" s="37"/>
      <c r="L26" s="116"/>
      <c r="S26" s="37"/>
      <c r="T26" s="37"/>
      <c r="U26" s="37"/>
      <c r="V26" s="37"/>
      <c r="W26" s="37"/>
      <c r="X26" s="37"/>
      <c r="Y26" s="37"/>
      <c r="Z26" s="37"/>
      <c r="AA26" s="37"/>
      <c r="AB26" s="37"/>
      <c r="AC26" s="37"/>
      <c r="AD26" s="37"/>
      <c r="AE26" s="37"/>
    </row>
    <row r="27" spans="1:31" s="2" customFormat="1" ht="6.95" customHeight="1">
      <c r="A27" s="37"/>
      <c r="B27" s="42"/>
      <c r="C27" s="37"/>
      <c r="D27" s="37"/>
      <c r="E27" s="37"/>
      <c r="F27" s="37"/>
      <c r="G27" s="37"/>
      <c r="H27" s="37"/>
      <c r="I27" s="37"/>
      <c r="J27" s="37"/>
      <c r="K27" s="37"/>
      <c r="L27" s="116"/>
      <c r="S27" s="37"/>
      <c r="T27" s="37"/>
      <c r="U27" s="37"/>
      <c r="V27" s="37"/>
      <c r="W27" s="37"/>
      <c r="X27" s="37"/>
      <c r="Y27" s="37"/>
      <c r="Z27" s="37"/>
      <c r="AA27" s="37"/>
      <c r="AB27" s="37"/>
      <c r="AC27" s="37"/>
      <c r="AD27" s="37"/>
      <c r="AE27" s="37"/>
    </row>
    <row r="28" spans="1:31" s="2" customFormat="1" ht="12" customHeight="1">
      <c r="A28" s="37"/>
      <c r="B28" s="42"/>
      <c r="C28" s="37"/>
      <c r="D28" s="115" t="s">
        <v>41</v>
      </c>
      <c r="E28" s="37"/>
      <c r="F28" s="37"/>
      <c r="G28" s="37"/>
      <c r="H28" s="37"/>
      <c r="I28" s="37"/>
      <c r="J28" s="37"/>
      <c r="K28" s="37"/>
      <c r="L28" s="116"/>
      <c r="S28" s="37"/>
      <c r="T28" s="37"/>
      <c r="U28" s="37"/>
      <c r="V28" s="37"/>
      <c r="W28" s="37"/>
      <c r="X28" s="37"/>
      <c r="Y28" s="37"/>
      <c r="Z28" s="37"/>
      <c r="AA28" s="37"/>
      <c r="AB28" s="37"/>
      <c r="AC28" s="37"/>
      <c r="AD28" s="37"/>
      <c r="AE28" s="37"/>
    </row>
    <row r="29" spans="1:31" s="8" customFormat="1" ht="16.5" customHeight="1">
      <c r="A29" s="118"/>
      <c r="B29" s="119"/>
      <c r="C29" s="118"/>
      <c r="D29" s="118"/>
      <c r="E29" s="401" t="s">
        <v>19</v>
      </c>
      <c r="F29" s="401"/>
      <c r="G29" s="401"/>
      <c r="H29" s="401"/>
      <c r="I29" s="118"/>
      <c r="J29" s="118"/>
      <c r="K29" s="118"/>
      <c r="L29" s="120"/>
      <c r="S29" s="118"/>
      <c r="T29" s="118"/>
      <c r="U29" s="118"/>
      <c r="V29" s="118"/>
      <c r="W29" s="118"/>
      <c r="X29" s="118"/>
      <c r="Y29" s="118"/>
      <c r="Z29" s="118"/>
      <c r="AA29" s="118"/>
      <c r="AB29" s="118"/>
      <c r="AC29" s="118"/>
      <c r="AD29" s="118"/>
      <c r="AE29" s="118"/>
    </row>
    <row r="30" spans="1:31" s="2" customFormat="1" ht="6.95" customHeight="1">
      <c r="A30" s="37"/>
      <c r="B30" s="42"/>
      <c r="C30" s="37"/>
      <c r="D30" s="37"/>
      <c r="E30" s="37"/>
      <c r="F30" s="37"/>
      <c r="G30" s="37"/>
      <c r="H30" s="37"/>
      <c r="I30" s="37"/>
      <c r="J30" s="37"/>
      <c r="K30" s="37"/>
      <c r="L30" s="116"/>
      <c r="S30" s="37"/>
      <c r="T30" s="37"/>
      <c r="U30" s="37"/>
      <c r="V30" s="37"/>
      <c r="W30" s="37"/>
      <c r="X30" s="37"/>
      <c r="Y30" s="37"/>
      <c r="Z30" s="37"/>
      <c r="AA30" s="37"/>
      <c r="AB30" s="37"/>
      <c r="AC30" s="37"/>
      <c r="AD30" s="37"/>
      <c r="AE30" s="37"/>
    </row>
    <row r="31" spans="1:31" s="2" customFormat="1" ht="6.95" customHeight="1">
      <c r="A31" s="37"/>
      <c r="B31" s="42"/>
      <c r="C31" s="37"/>
      <c r="D31" s="121"/>
      <c r="E31" s="121"/>
      <c r="F31" s="121"/>
      <c r="G31" s="121"/>
      <c r="H31" s="121"/>
      <c r="I31" s="121"/>
      <c r="J31" s="121"/>
      <c r="K31" s="121"/>
      <c r="L31" s="116"/>
      <c r="S31" s="37"/>
      <c r="T31" s="37"/>
      <c r="U31" s="37"/>
      <c r="V31" s="37"/>
      <c r="W31" s="37"/>
      <c r="X31" s="37"/>
      <c r="Y31" s="37"/>
      <c r="Z31" s="37"/>
      <c r="AA31" s="37"/>
      <c r="AB31" s="37"/>
      <c r="AC31" s="37"/>
      <c r="AD31" s="37"/>
      <c r="AE31" s="37"/>
    </row>
    <row r="32" spans="1:31" s="2" customFormat="1" ht="25.35" customHeight="1">
      <c r="A32" s="37"/>
      <c r="B32" s="42"/>
      <c r="C32" s="37"/>
      <c r="D32" s="122" t="s">
        <v>43</v>
      </c>
      <c r="E32" s="37"/>
      <c r="F32" s="37"/>
      <c r="G32" s="37"/>
      <c r="H32" s="37"/>
      <c r="I32" s="37"/>
      <c r="J32" s="123">
        <f>ROUND(J89, 2)</f>
        <v>0</v>
      </c>
      <c r="K32" s="37"/>
      <c r="L32" s="116"/>
      <c r="S32" s="37"/>
      <c r="T32" s="37"/>
      <c r="U32" s="37"/>
      <c r="V32" s="37"/>
      <c r="W32" s="37"/>
      <c r="X32" s="37"/>
      <c r="Y32" s="37"/>
      <c r="Z32" s="37"/>
      <c r="AA32" s="37"/>
      <c r="AB32" s="37"/>
      <c r="AC32" s="37"/>
      <c r="AD32" s="37"/>
      <c r="AE32" s="37"/>
    </row>
    <row r="33" spans="1:31" s="2" customFormat="1" ht="6.95" customHeight="1">
      <c r="A33" s="37"/>
      <c r="B33" s="42"/>
      <c r="C33" s="37"/>
      <c r="D33" s="121"/>
      <c r="E33" s="121"/>
      <c r="F33" s="121"/>
      <c r="G33" s="121"/>
      <c r="H33" s="121"/>
      <c r="I33" s="121"/>
      <c r="J33" s="121"/>
      <c r="K33" s="121"/>
      <c r="L33" s="116"/>
      <c r="S33" s="37"/>
      <c r="T33" s="37"/>
      <c r="U33" s="37"/>
      <c r="V33" s="37"/>
      <c r="W33" s="37"/>
      <c r="X33" s="37"/>
      <c r="Y33" s="37"/>
      <c r="Z33" s="37"/>
      <c r="AA33" s="37"/>
      <c r="AB33" s="37"/>
      <c r="AC33" s="37"/>
      <c r="AD33" s="37"/>
      <c r="AE33" s="37"/>
    </row>
    <row r="34" spans="1:31" s="2" customFormat="1" ht="14.45" customHeight="1">
      <c r="A34" s="37"/>
      <c r="B34" s="42"/>
      <c r="C34" s="37"/>
      <c r="D34" s="37"/>
      <c r="E34" s="37"/>
      <c r="F34" s="124" t="s">
        <v>45</v>
      </c>
      <c r="G34" s="37"/>
      <c r="H34" s="37"/>
      <c r="I34" s="124" t="s">
        <v>44</v>
      </c>
      <c r="J34" s="124" t="s">
        <v>46</v>
      </c>
      <c r="K34" s="37"/>
      <c r="L34" s="116"/>
      <c r="S34" s="37"/>
      <c r="T34" s="37"/>
      <c r="U34" s="37"/>
      <c r="V34" s="37"/>
      <c r="W34" s="37"/>
      <c r="X34" s="37"/>
      <c r="Y34" s="37"/>
      <c r="Z34" s="37"/>
      <c r="AA34" s="37"/>
      <c r="AB34" s="37"/>
      <c r="AC34" s="37"/>
      <c r="AD34" s="37"/>
      <c r="AE34" s="37"/>
    </row>
    <row r="35" spans="1:31" s="2" customFormat="1" ht="14.45" customHeight="1">
      <c r="A35" s="37"/>
      <c r="B35" s="42"/>
      <c r="C35" s="37"/>
      <c r="D35" s="125" t="s">
        <v>47</v>
      </c>
      <c r="E35" s="115" t="s">
        <v>48</v>
      </c>
      <c r="F35" s="126">
        <f>ROUND((SUM(BE89:BE194)),  2)</f>
        <v>0</v>
      </c>
      <c r="G35" s="37"/>
      <c r="H35" s="37"/>
      <c r="I35" s="127">
        <v>0.21</v>
      </c>
      <c r="J35" s="126">
        <f>ROUND(((SUM(BE89:BE194))*I35),  2)</f>
        <v>0</v>
      </c>
      <c r="K35" s="37"/>
      <c r="L35" s="116"/>
      <c r="S35" s="37"/>
      <c r="T35" s="37"/>
      <c r="U35" s="37"/>
      <c r="V35" s="37"/>
      <c r="W35" s="37"/>
      <c r="X35" s="37"/>
      <c r="Y35" s="37"/>
      <c r="Z35" s="37"/>
      <c r="AA35" s="37"/>
      <c r="AB35" s="37"/>
      <c r="AC35" s="37"/>
      <c r="AD35" s="37"/>
      <c r="AE35" s="37"/>
    </row>
    <row r="36" spans="1:31" s="2" customFormat="1" ht="14.45" customHeight="1">
      <c r="A36" s="37"/>
      <c r="B36" s="42"/>
      <c r="C36" s="37"/>
      <c r="D36" s="37"/>
      <c r="E36" s="115" t="s">
        <v>49</v>
      </c>
      <c r="F36" s="126">
        <f>ROUND((SUM(BF89:BF194)),  2)</f>
        <v>0</v>
      </c>
      <c r="G36" s="37"/>
      <c r="H36" s="37"/>
      <c r="I36" s="127">
        <v>0.12</v>
      </c>
      <c r="J36" s="126">
        <f>ROUND(((SUM(BF89:BF194))*I36),  2)</f>
        <v>0</v>
      </c>
      <c r="K36" s="37"/>
      <c r="L36" s="116"/>
      <c r="S36" s="37"/>
      <c r="T36" s="37"/>
      <c r="U36" s="37"/>
      <c r="V36" s="37"/>
      <c r="W36" s="37"/>
      <c r="X36" s="37"/>
      <c r="Y36" s="37"/>
      <c r="Z36" s="37"/>
      <c r="AA36" s="37"/>
      <c r="AB36" s="37"/>
      <c r="AC36" s="37"/>
      <c r="AD36" s="37"/>
      <c r="AE36" s="37"/>
    </row>
    <row r="37" spans="1:31" s="2" customFormat="1" ht="14.45" hidden="1" customHeight="1">
      <c r="A37" s="37"/>
      <c r="B37" s="42"/>
      <c r="C37" s="37"/>
      <c r="D37" s="37"/>
      <c r="E37" s="115" t="s">
        <v>50</v>
      </c>
      <c r="F37" s="126">
        <f>ROUND((SUM(BG89:BG194)),  2)</f>
        <v>0</v>
      </c>
      <c r="G37" s="37"/>
      <c r="H37" s="37"/>
      <c r="I37" s="127">
        <v>0.21</v>
      </c>
      <c r="J37" s="126">
        <f>0</f>
        <v>0</v>
      </c>
      <c r="K37" s="37"/>
      <c r="L37" s="116"/>
      <c r="S37" s="37"/>
      <c r="T37" s="37"/>
      <c r="U37" s="37"/>
      <c r="V37" s="37"/>
      <c r="W37" s="37"/>
      <c r="X37" s="37"/>
      <c r="Y37" s="37"/>
      <c r="Z37" s="37"/>
      <c r="AA37" s="37"/>
      <c r="AB37" s="37"/>
      <c r="AC37" s="37"/>
      <c r="AD37" s="37"/>
      <c r="AE37" s="37"/>
    </row>
    <row r="38" spans="1:31" s="2" customFormat="1" ht="14.45" hidden="1" customHeight="1">
      <c r="A38" s="37"/>
      <c r="B38" s="42"/>
      <c r="C38" s="37"/>
      <c r="D38" s="37"/>
      <c r="E38" s="115" t="s">
        <v>51</v>
      </c>
      <c r="F38" s="126">
        <f>ROUND((SUM(BH89:BH194)),  2)</f>
        <v>0</v>
      </c>
      <c r="G38" s="37"/>
      <c r="H38" s="37"/>
      <c r="I38" s="127">
        <v>0.12</v>
      </c>
      <c r="J38" s="126">
        <f>0</f>
        <v>0</v>
      </c>
      <c r="K38" s="37"/>
      <c r="L38" s="116"/>
      <c r="S38" s="37"/>
      <c r="T38" s="37"/>
      <c r="U38" s="37"/>
      <c r="V38" s="37"/>
      <c r="W38" s="37"/>
      <c r="X38" s="37"/>
      <c r="Y38" s="37"/>
      <c r="Z38" s="37"/>
      <c r="AA38" s="37"/>
      <c r="AB38" s="37"/>
      <c r="AC38" s="37"/>
      <c r="AD38" s="37"/>
      <c r="AE38" s="37"/>
    </row>
    <row r="39" spans="1:31" s="2" customFormat="1" ht="14.45" hidden="1" customHeight="1">
      <c r="A39" s="37"/>
      <c r="B39" s="42"/>
      <c r="C39" s="37"/>
      <c r="D39" s="37"/>
      <c r="E39" s="115" t="s">
        <v>52</v>
      </c>
      <c r="F39" s="126">
        <f>ROUND((SUM(BI89:BI194)),  2)</f>
        <v>0</v>
      </c>
      <c r="G39" s="37"/>
      <c r="H39" s="37"/>
      <c r="I39" s="127">
        <v>0</v>
      </c>
      <c r="J39" s="126">
        <f>0</f>
        <v>0</v>
      </c>
      <c r="K39" s="37"/>
      <c r="L39" s="116"/>
      <c r="S39" s="37"/>
      <c r="T39" s="37"/>
      <c r="U39" s="37"/>
      <c r="V39" s="37"/>
      <c r="W39" s="37"/>
      <c r="X39" s="37"/>
      <c r="Y39" s="37"/>
      <c r="Z39" s="37"/>
      <c r="AA39" s="37"/>
      <c r="AB39" s="37"/>
      <c r="AC39" s="37"/>
      <c r="AD39" s="37"/>
      <c r="AE39" s="37"/>
    </row>
    <row r="40" spans="1:31" s="2" customFormat="1" ht="6.95" customHeight="1">
      <c r="A40" s="37"/>
      <c r="B40" s="42"/>
      <c r="C40" s="37"/>
      <c r="D40" s="37"/>
      <c r="E40" s="37"/>
      <c r="F40" s="37"/>
      <c r="G40" s="37"/>
      <c r="H40" s="37"/>
      <c r="I40" s="37"/>
      <c r="J40" s="37"/>
      <c r="K40" s="37"/>
      <c r="L40" s="116"/>
      <c r="S40" s="37"/>
      <c r="T40" s="37"/>
      <c r="U40" s="37"/>
      <c r="V40" s="37"/>
      <c r="W40" s="37"/>
      <c r="X40" s="37"/>
      <c r="Y40" s="37"/>
      <c r="Z40" s="37"/>
      <c r="AA40" s="37"/>
      <c r="AB40" s="37"/>
      <c r="AC40" s="37"/>
      <c r="AD40" s="37"/>
      <c r="AE40" s="37"/>
    </row>
    <row r="41" spans="1:31" s="2" customFormat="1" ht="25.35" customHeight="1">
      <c r="A41" s="37"/>
      <c r="B41" s="42"/>
      <c r="C41" s="128"/>
      <c r="D41" s="129" t="s">
        <v>53</v>
      </c>
      <c r="E41" s="130"/>
      <c r="F41" s="130"/>
      <c r="G41" s="131" t="s">
        <v>54</v>
      </c>
      <c r="H41" s="132" t="s">
        <v>55</v>
      </c>
      <c r="I41" s="130"/>
      <c r="J41" s="133">
        <f>SUM(J32:J39)</f>
        <v>0</v>
      </c>
      <c r="K41" s="134"/>
      <c r="L41" s="116"/>
      <c r="S41" s="37"/>
      <c r="T41" s="37"/>
      <c r="U41" s="37"/>
      <c r="V41" s="37"/>
      <c r="W41" s="37"/>
      <c r="X41" s="37"/>
      <c r="Y41" s="37"/>
      <c r="Z41" s="37"/>
      <c r="AA41" s="37"/>
      <c r="AB41" s="37"/>
      <c r="AC41" s="37"/>
      <c r="AD41" s="37"/>
      <c r="AE41" s="37"/>
    </row>
    <row r="42" spans="1:31" s="2" customFormat="1" ht="14.45" customHeight="1">
      <c r="A42" s="37"/>
      <c r="B42" s="135"/>
      <c r="C42" s="136"/>
      <c r="D42" s="136"/>
      <c r="E42" s="136"/>
      <c r="F42" s="136"/>
      <c r="G42" s="136"/>
      <c r="H42" s="136"/>
      <c r="I42" s="136"/>
      <c r="J42" s="136"/>
      <c r="K42" s="136"/>
      <c r="L42" s="116"/>
      <c r="S42" s="37"/>
      <c r="T42" s="37"/>
      <c r="U42" s="37"/>
      <c r="V42" s="37"/>
      <c r="W42" s="37"/>
      <c r="X42" s="37"/>
      <c r="Y42" s="37"/>
      <c r="Z42" s="37"/>
      <c r="AA42" s="37"/>
      <c r="AB42" s="37"/>
      <c r="AC42" s="37"/>
      <c r="AD42" s="37"/>
      <c r="AE42" s="37"/>
    </row>
    <row r="46" spans="1:31" s="2" customFormat="1" ht="6.95" customHeight="1">
      <c r="A46" s="37"/>
      <c r="B46" s="137"/>
      <c r="C46" s="138"/>
      <c r="D46" s="138"/>
      <c r="E46" s="138"/>
      <c r="F46" s="138"/>
      <c r="G46" s="138"/>
      <c r="H46" s="138"/>
      <c r="I46" s="138"/>
      <c r="J46" s="138"/>
      <c r="K46" s="138"/>
      <c r="L46" s="116"/>
      <c r="S46" s="37"/>
      <c r="T46" s="37"/>
      <c r="U46" s="37"/>
      <c r="V46" s="37"/>
      <c r="W46" s="37"/>
      <c r="X46" s="37"/>
      <c r="Y46" s="37"/>
      <c r="Z46" s="37"/>
      <c r="AA46" s="37"/>
      <c r="AB46" s="37"/>
      <c r="AC46" s="37"/>
      <c r="AD46" s="37"/>
      <c r="AE46" s="37"/>
    </row>
    <row r="47" spans="1:31" s="2" customFormat="1" ht="24.95" customHeight="1">
      <c r="A47" s="37"/>
      <c r="B47" s="38"/>
      <c r="C47" s="26" t="s">
        <v>174</v>
      </c>
      <c r="D47" s="39"/>
      <c r="E47" s="39"/>
      <c r="F47" s="39"/>
      <c r="G47" s="39"/>
      <c r="H47" s="39"/>
      <c r="I47" s="39"/>
      <c r="J47" s="39"/>
      <c r="K47" s="39"/>
      <c r="L47" s="116"/>
      <c r="S47" s="37"/>
      <c r="T47" s="37"/>
      <c r="U47" s="37"/>
      <c r="V47" s="37"/>
      <c r="W47" s="37"/>
      <c r="X47" s="37"/>
      <c r="Y47" s="37"/>
      <c r="Z47" s="37"/>
      <c r="AA47" s="37"/>
      <c r="AB47" s="37"/>
      <c r="AC47" s="37"/>
      <c r="AD47" s="37"/>
      <c r="AE47" s="37"/>
    </row>
    <row r="48" spans="1:31" s="2" customFormat="1" ht="6.95" customHeight="1">
      <c r="A48" s="37"/>
      <c r="B48" s="38"/>
      <c r="C48" s="39"/>
      <c r="D48" s="39"/>
      <c r="E48" s="39"/>
      <c r="F48" s="39"/>
      <c r="G48" s="39"/>
      <c r="H48" s="39"/>
      <c r="I48" s="39"/>
      <c r="J48" s="39"/>
      <c r="K48" s="39"/>
      <c r="L48" s="116"/>
      <c r="S48" s="37"/>
      <c r="T48" s="37"/>
      <c r="U48" s="37"/>
      <c r="V48" s="37"/>
      <c r="W48" s="37"/>
      <c r="X48" s="37"/>
      <c r="Y48" s="37"/>
      <c r="Z48" s="37"/>
      <c r="AA48" s="37"/>
      <c r="AB48" s="37"/>
      <c r="AC48" s="37"/>
      <c r="AD48" s="37"/>
      <c r="AE48" s="37"/>
    </row>
    <row r="49" spans="1:47" s="2" customFormat="1" ht="12" customHeight="1">
      <c r="A49" s="37"/>
      <c r="B49" s="38"/>
      <c r="C49" s="32" t="s">
        <v>16</v>
      </c>
      <c r="D49" s="39"/>
      <c r="E49" s="39"/>
      <c r="F49" s="39"/>
      <c r="G49" s="39"/>
      <c r="H49" s="39"/>
      <c r="I49" s="39"/>
      <c r="J49" s="39"/>
      <c r="K49" s="39"/>
      <c r="L49" s="116"/>
      <c r="S49" s="37"/>
      <c r="T49" s="37"/>
      <c r="U49" s="37"/>
      <c r="V49" s="37"/>
      <c r="W49" s="37"/>
      <c r="X49" s="37"/>
      <c r="Y49" s="37"/>
      <c r="Z49" s="37"/>
      <c r="AA49" s="37"/>
      <c r="AB49" s="37"/>
      <c r="AC49" s="37"/>
      <c r="AD49" s="37"/>
      <c r="AE49" s="37"/>
    </row>
    <row r="50" spans="1:47" s="2" customFormat="1" ht="16.5" customHeight="1">
      <c r="A50" s="37"/>
      <c r="B50" s="38"/>
      <c r="C50" s="39"/>
      <c r="D50" s="39"/>
      <c r="E50" s="402" t="str">
        <f>E7</f>
        <v>VÝMĚNA OBRUBNÍKŮ V ULICI STRÁNSKÉHO A SOVÍ - TÁBOR</v>
      </c>
      <c r="F50" s="403"/>
      <c r="G50" s="403"/>
      <c r="H50" s="403"/>
      <c r="I50" s="39"/>
      <c r="J50" s="39"/>
      <c r="K50" s="39"/>
      <c r="L50" s="116"/>
      <c r="S50" s="37"/>
      <c r="T50" s="37"/>
      <c r="U50" s="37"/>
      <c r="V50" s="37"/>
      <c r="W50" s="37"/>
      <c r="X50" s="37"/>
      <c r="Y50" s="37"/>
      <c r="Z50" s="37"/>
      <c r="AA50" s="37"/>
      <c r="AB50" s="37"/>
      <c r="AC50" s="37"/>
      <c r="AD50" s="37"/>
      <c r="AE50" s="37"/>
    </row>
    <row r="51" spans="1:47" s="1" customFormat="1" ht="12" customHeight="1">
      <c r="B51" s="24"/>
      <c r="C51" s="32" t="s">
        <v>170</v>
      </c>
      <c r="D51" s="25"/>
      <c r="E51" s="25"/>
      <c r="F51" s="25"/>
      <c r="G51" s="25"/>
      <c r="H51" s="25"/>
      <c r="I51" s="25"/>
      <c r="J51" s="25"/>
      <c r="K51" s="25"/>
      <c r="L51" s="23"/>
    </row>
    <row r="52" spans="1:47" s="2" customFormat="1" ht="16.5" customHeight="1">
      <c r="A52" s="37"/>
      <c r="B52" s="38"/>
      <c r="C52" s="39"/>
      <c r="D52" s="39"/>
      <c r="E52" s="402" t="s">
        <v>171</v>
      </c>
      <c r="F52" s="404"/>
      <c r="G52" s="404"/>
      <c r="H52" s="404"/>
      <c r="I52" s="39"/>
      <c r="J52" s="39"/>
      <c r="K52" s="39"/>
      <c r="L52" s="116"/>
      <c r="S52" s="37"/>
      <c r="T52" s="37"/>
      <c r="U52" s="37"/>
      <c r="V52" s="37"/>
      <c r="W52" s="37"/>
      <c r="X52" s="37"/>
      <c r="Y52" s="37"/>
      <c r="Z52" s="37"/>
      <c r="AA52" s="37"/>
      <c r="AB52" s="37"/>
      <c r="AC52" s="37"/>
      <c r="AD52" s="37"/>
      <c r="AE52" s="37"/>
    </row>
    <row r="53" spans="1:47" s="2" customFormat="1" ht="12" customHeight="1">
      <c r="A53" s="37"/>
      <c r="B53" s="38"/>
      <c r="C53" s="32" t="s">
        <v>172</v>
      </c>
      <c r="D53" s="39"/>
      <c r="E53" s="39"/>
      <c r="F53" s="39"/>
      <c r="G53" s="39"/>
      <c r="H53" s="39"/>
      <c r="I53" s="39"/>
      <c r="J53" s="39"/>
      <c r="K53" s="39"/>
      <c r="L53" s="116"/>
      <c r="S53" s="37"/>
      <c r="T53" s="37"/>
      <c r="U53" s="37"/>
      <c r="V53" s="37"/>
      <c r="W53" s="37"/>
      <c r="X53" s="37"/>
      <c r="Y53" s="37"/>
      <c r="Z53" s="37"/>
      <c r="AA53" s="37"/>
      <c r="AB53" s="37"/>
      <c r="AC53" s="37"/>
      <c r="AD53" s="37"/>
      <c r="AE53" s="37"/>
    </row>
    <row r="54" spans="1:47" s="2" customFormat="1" ht="16.5" customHeight="1">
      <c r="A54" s="37"/>
      <c r="B54" s="38"/>
      <c r="C54" s="39"/>
      <c r="D54" s="39"/>
      <c r="E54" s="358" t="str">
        <f>E11</f>
        <v>103 - Úprava zelených pásů</v>
      </c>
      <c r="F54" s="404"/>
      <c r="G54" s="404"/>
      <c r="H54" s="404"/>
      <c r="I54" s="39"/>
      <c r="J54" s="39"/>
      <c r="K54" s="39"/>
      <c r="L54" s="116"/>
      <c r="S54" s="37"/>
      <c r="T54" s="37"/>
      <c r="U54" s="37"/>
      <c r="V54" s="37"/>
      <c r="W54" s="37"/>
      <c r="X54" s="37"/>
      <c r="Y54" s="37"/>
      <c r="Z54" s="37"/>
      <c r="AA54" s="37"/>
      <c r="AB54" s="37"/>
      <c r="AC54" s="37"/>
      <c r="AD54" s="37"/>
      <c r="AE54" s="37"/>
    </row>
    <row r="55" spans="1:47" s="2" customFormat="1" ht="6.95" customHeight="1">
      <c r="A55" s="37"/>
      <c r="B55" s="38"/>
      <c r="C55" s="39"/>
      <c r="D55" s="39"/>
      <c r="E55" s="39"/>
      <c r="F55" s="39"/>
      <c r="G55" s="39"/>
      <c r="H55" s="39"/>
      <c r="I55" s="39"/>
      <c r="J55" s="39"/>
      <c r="K55" s="39"/>
      <c r="L55" s="116"/>
      <c r="S55" s="37"/>
      <c r="T55" s="37"/>
      <c r="U55" s="37"/>
      <c r="V55" s="37"/>
      <c r="W55" s="37"/>
      <c r="X55" s="37"/>
      <c r="Y55" s="37"/>
      <c r="Z55" s="37"/>
      <c r="AA55" s="37"/>
      <c r="AB55" s="37"/>
      <c r="AC55" s="37"/>
      <c r="AD55" s="37"/>
      <c r="AE55" s="37"/>
    </row>
    <row r="56" spans="1:47" s="2" customFormat="1" ht="12" customHeight="1">
      <c r="A56" s="37"/>
      <c r="B56" s="38"/>
      <c r="C56" s="32" t="s">
        <v>21</v>
      </c>
      <c r="D56" s="39"/>
      <c r="E56" s="39"/>
      <c r="F56" s="30" t="str">
        <f>F14</f>
        <v>ul. Stránského a Soví, Tábor</v>
      </c>
      <c r="G56" s="39"/>
      <c r="H56" s="39"/>
      <c r="I56" s="32" t="s">
        <v>23</v>
      </c>
      <c r="J56" s="62" t="str">
        <f>IF(J14="","",J14)</f>
        <v>8. 1. 2026</v>
      </c>
      <c r="K56" s="39"/>
      <c r="L56" s="116"/>
      <c r="S56" s="37"/>
      <c r="T56" s="37"/>
      <c r="U56" s="37"/>
      <c r="V56" s="37"/>
      <c r="W56" s="37"/>
      <c r="X56" s="37"/>
      <c r="Y56" s="37"/>
      <c r="Z56" s="37"/>
      <c r="AA56" s="37"/>
      <c r="AB56" s="37"/>
      <c r="AC56" s="37"/>
      <c r="AD56" s="37"/>
      <c r="AE56" s="37"/>
    </row>
    <row r="57" spans="1:47" s="2" customFormat="1" ht="6.95" customHeight="1">
      <c r="A57" s="37"/>
      <c r="B57" s="38"/>
      <c r="C57" s="39"/>
      <c r="D57" s="39"/>
      <c r="E57" s="39"/>
      <c r="F57" s="39"/>
      <c r="G57" s="39"/>
      <c r="H57" s="39"/>
      <c r="I57" s="39"/>
      <c r="J57" s="39"/>
      <c r="K57" s="39"/>
      <c r="L57" s="116"/>
      <c r="S57" s="37"/>
      <c r="T57" s="37"/>
      <c r="U57" s="37"/>
      <c r="V57" s="37"/>
      <c r="W57" s="37"/>
      <c r="X57" s="37"/>
      <c r="Y57" s="37"/>
      <c r="Z57" s="37"/>
      <c r="AA57" s="37"/>
      <c r="AB57" s="37"/>
      <c r="AC57" s="37"/>
      <c r="AD57" s="37"/>
      <c r="AE57" s="37"/>
    </row>
    <row r="58" spans="1:47" s="2" customFormat="1" ht="15.2" customHeight="1">
      <c r="A58" s="37"/>
      <c r="B58" s="38"/>
      <c r="C58" s="32" t="s">
        <v>25</v>
      </c>
      <c r="D58" s="39"/>
      <c r="E58" s="39"/>
      <c r="F58" s="30" t="str">
        <f>E17</f>
        <v>MĚSTO TÁBOR</v>
      </c>
      <c r="G58" s="39"/>
      <c r="H58" s="39"/>
      <c r="I58" s="32" t="s">
        <v>33</v>
      </c>
      <c r="J58" s="35" t="str">
        <f>E23</f>
        <v>Graphic PRO s.r.o.</v>
      </c>
      <c r="K58" s="39"/>
      <c r="L58" s="116"/>
      <c r="S58" s="37"/>
      <c r="T58" s="37"/>
      <c r="U58" s="37"/>
      <c r="V58" s="37"/>
      <c r="W58" s="37"/>
      <c r="X58" s="37"/>
      <c r="Y58" s="37"/>
      <c r="Z58" s="37"/>
      <c r="AA58" s="37"/>
      <c r="AB58" s="37"/>
      <c r="AC58" s="37"/>
      <c r="AD58" s="37"/>
      <c r="AE58" s="37"/>
    </row>
    <row r="59" spans="1:47" s="2" customFormat="1" ht="15.2" customHeight="1">
      <c r="A59" s="37"/>
      <c r="B59" s="38"/>
      <c r="C59" s="32" t="s">
        <v>31</v>
      </c>
      <c r="D59" s="39"/>
      <c r="E59" s="39"/>
      <c r="F59" s="30" t="str">
        <f>IF(E20="","",E20)</f>
        <v>Vyplň údaj</v>
      </c>
      <c r="G59" s="39"/>
      <c r="H59" s="39"/>
      <c r="I59" s="32" t="s">
        <v>38</v>
      </c>
      <c r="J59" s="35" t="str">
        <f>E26</f>
        <v>Ing. Pavel Vochozka</v>
      </c>
      <c r="K59" s="39"/>
      <c r="L59" s="116"/>
      <c r="S59" s="37"/>
      <c r="T59" s="37"/>
      <c r="U59" s="37"/>
      <c r="V59" s="37"/>
      <c r="W59" s="37"/>
      <c r="X59" s="37"/>
      <c r="Y59" s="37"/>
      <c r="Z59" s="37"/>
      <c r="AA59" s="37"/>
      <c r="AB59" s="37"/>
      <c r="AC59" s="37"/>
      <c r="AD59" s="37"/>
      <c r="AE59" s="37"/>
    </row>
    <row r="60" spans="1:47" s="2" customFormat="1" ht="10.35" customHeight="1">
      <c r="A60" s="37"/>
      <c r="B60" s="38"/>
      <c r="C60" s="39"/>
      <c r="D60" s="39"/>
      <c r="E60" s="39"/>
      <c r="F60" s="39"/>
      <c r="G60" s="39"/>
      <c r="H60" s="39"/>
      <c r="I60" s="39"/>
      <c r="J60" s="39"/>
      <c r="K60" s="39"/>
      <c r="L60" s="116"/>
      <c r="S60" s="37"/>
      <c r="T60" s="37"/>
      <c r="U60" s="37"/>
      <c r="V60" s="37"/>
      <c r="W60" s="37"/>
      <c r="X60" s="37"/>
      <c r="Y60" s="37"/>
      <c r="Z60" s="37"/>
      <c r="AA60" s="37"/>
      <c r="AB60" s="37"/>
      <c r="AC60" s="37"/>
      <c r="AD60" s="37"/>
      <c r="AE60" s="37"/>
    </row>
    <row r="61" spans="1:47" s="2" customFormat="1" ht="29.25" customHeight="1">
      <c r="A61" s="37"/>
      <c r="B61" s="38"/>
      <c r="C61" s="139" t="s">
        <v>175</v>
      </c>
      <c r="D61" s="140"/>
      <c r="E61" s="140"/>
      <c r="F61" s="140"/>
      <c r="G61" s="140"/>
      <c r="H61" s="140"/>
      <c r="I61" s="140"/>
      <c r="J61" s="141" t="s">
        <v>176</v>
      </c>
      <c r="K61" s="140"/>
      <c r="L61" s="116"/>
      <c r="S61" s="37"/>
      <c r="T61" s="37"/>
      <c r="U61" s="37"/>
      <c r="V61" s="37"/>
      <c r="W61" s="37"/>
      <c r="X61" s="37"/>
      <c r="Y61" s="37"/>
      <c r="Z61" s="37"/>
      <c r="AA61" s="37"/>
      <c r="AB61" s="37"/>
      <c r="AC61" s="37"/>
      <c r="AD61" s="37"/>
      <c r="AE61" s="37"/>
    </row>
    <row r="62" spans="1:47" s="2" customFormat="1" ht="10.35" customHeight="1">
      <c r="A62" s="37"/>
      <c r="B62" s="38"/>
      <c r="C62" s="39"/>
      <c r="D62" s="39"/>
      <c r="E62" s="39"/>
      <c r="F62" s="39"/>
      <c r="G62" s="39"/>
      <c r="H62" s="39"/>
      <c r="I62" s="39"/>
      <c r="J62" s="39"/>
      <c r="K62" s="39"/>
      <c r="L62" s="116"/>
      <c r="S62" s="37"/>
      <c r="T62" s="37"/>
      <c r="U62" s="37"/>
      <c r="V62" s="37"/>
      <c r="W62" s="37"/>
      <c r="X62" s="37"/>
      <c r="Y62" s="37"/>
      <c r="Z62" s="37"/>
      <c r="AA62" s="37"/>
      <c r="AB62" s="37"/>
      <c r="AC62" s="37"/>
      <c r="AD62" s="37"/>
      <c r="AE62" s="37"/>
    </row>
    <row r="63" spans="1:47" s="2" customFormat="1" ht="22.9" customHeight="1">
      <c r="A63" s="37"/>
      <c r="B63" s="38"/>
      <c r="C63" s="142" t="s">
        <v>75</v>
      </c>
      <c r="D63" s="39"/>
      <c r="E63" s="39"/>
      <c r="F63" s="39"/>
      <c r="G63" s="39"/>
      <c r="H63" s="39"/>
      <c r="I63" s="39"/>
      <c r="J63" s="80">
        <f>J89</f>
        <v>0</v>
      </c>
      <c r="K63" s="39"/>
      <c r="L63" s="116"/>
      <c r="S63" s="37"/>
      <c r="T63" s="37"/>
      <c r="U63" s="37"/>
      <c r="V63" s="37"/>
      <c r="W63" s="37"/>
      <c r="X63" s="37"/>
      <c r="Y63" s="37"/>
      <c r="Z63" s="37"/>
      <c r="AA63" s="37"/>
      <c r="AB63" s="37"/>
      <c r="AC63" s="37"/>
      <c r="AD63" s="37"/>
      <c r="AE63" s="37"/>
      <c r="AU63" s="20" t="s">
        <v>177</v>
      </c>
    </row>
    <row r="64" spans="1:47" s="9" customFormat="1" ht="24.95" customHeight="1">
      <c r="B64" s="143"/>
      <c r="C64" s="144"/>
      <c r="D64" s="145" t="s">
        <v>178</v>
      </c>
      <c r="E64" s="146"/>
      <c r="F64" s="146"/>
      <c r="G64" s="146"/>
      <c r="H64" s="146"/>
      <c r="I64" s="146"/>
      <c r="J64" s="147">
        <f>J90</f>
        <v>0</v>
      </c>
      <c r="K64" s="144"/>
      <c r="L64" s="148"/>
    </row>
    <row r="65" spans="1:31" s="10" customFormat="1" ht="19.899999999999999" customHeight="1">
      <c r="B65" s="149"/>
      <c r="C65" s="100"/>
      <c r="D65" s="150" t="s">
        <v>179</v>
      </c>
      <c r="E65" s="151"/>
      <c r="F65" s="151"/>
      <c r="G65" s="151"/>
      <c r="H65" s="151"/>
      <c r="I65" s="151"/>
      <c r="J65" s="152">
        <f>J91</f>
        <v>0</v>
      </c>
      <c r="K65" s="100"/>
      <c r="L65" s="153"/>
    </row>
    <row r="66" spans="1:31" s="10" customFormat="1" ht="19.899999999999999" customHeight="1">
      <c r="B66" s="149"/>
      <c r="C66" s="100"/>
      <c r="D66" s="150" t="s">
        <v>497</v>
      </c>
      <c r="E66" s="151"/>
      <c r="F66" s="151"/>
      <c r="G66" s="151"/>
      <c r="H66" s="151"/>
      <c r="I66" s="151"/>
      <c r="J66" s="152">
        <f>J125</f>
        <v>0</v>
      </c>
      <c r="K66" s="100"/>
      <c r="L66" s="153"/>
    </row>
    <row r="67" spans="1:31" s="10" customFormat="1" ht="19.899999999999999" customHeight="1">
      <c r="B67" s="149"/>
      <c r="C67" s="100"/>
      <c r="D67" s="150" t="s">
        <v>383</v>
      </c>
      <c r="E67" s="151"/>
      <c r="F67" s="151"/>
      <c r="G67" s="151"/>
      <c r="H67" s="151"/>
      <c r="I67" s="151"/>
      <c r="J67" s="152">
        <f>J191</f>
        <v>0</v>
      </c>
      <c r="K67" s="100"/>
      <c r="L67" s="153"/>
    </row>
    <row r="68" spans="1:31" s="2" customFormat="1" ht="21.75" customHeight="1">
      <c r="A68" s="37"/>
      <c r="B68" s="38"/>
      <c r="C68" s="39"/>
      <c r="D68" s="39"/>
      <c r="E68" s="39"/>
      <c r="F68" s="39"/>
      <c r="G68" s="39"/>
      <c r="H68" s="39"/>
      <c r="I68" s="39"/>
      <c r="J68" s="39"/>
      <c r="K68" s="39"/>
      <c r="L68" s="116"/>
      <c r="S68" s="37"/>
      <c r="T68" s="37"/>
      <c r="U68" s="37"/>
      <c r="V68" s="37"/>
      <c r="W68" s="37"/>
      <c r="X68" s="37"/>
      <c r="Y68" s="37"/>
      <c r="Z68" s="37"/>
      <c r="AA68" s="37"/>
      <c r="AB68" s="37"/>
      <c r="AC68" s="37"/>
      <c r="AD68" s="37"/>
      <c r="AE68" s="37"/>
    </row>
    <row r="69" spans="1:31" s="2" customFormat="1" ht="6.95" customHeight="1">
      <c r="A69" s="37"/>
      <c r="B69" s="50"/>
      <c r="C69" s="51"/>
      <c r="D69" s="51"/>
      <c r="E69" s="51"/>
      <c r="F69" s="51"/>
      <c r="G69" s="51"/>
      <c r="H69" s="51"/>
      <c r="I69" s="51"/>
      <c r="J69" s="51"/>
      <c r="K69" s="51"/>
      <c r="L69" s="116"/>
      <c r="S69" s="37"/>
      <c r="T69" s="37"/>
      <c r="U69" s="37"/>
      <c r="V69" s="37"/>
      <c r="W69" s="37"/>
      <c r="X69" s="37"/>
      <c r="Y69" s="37"/>
      <c r="Z69" s="37"/>
      <c r="AA69" s="37"/>
      <c r="AB69" s="37"/>
      <c r="AC69" s="37"/>
      <c r="AD69" s="37"/>
      <c r="AE69" s="37"/>
    </row>
    <row r="73" spans="1:31" s="2" customFormat="1" ht="6.95" customHeight="1">
      <c r="A73" s="37"/>
      <c r="B73" s="52"/>
      <c r="C73" s="53"/>
      <c r="D73" s="53"/>
      <c r="E73" s="53"/>
      <c r="F73" s="53"/>
      <c r="G73" s="53"/>
      <c r="H73" s="53"/>
      <c r="I73" s="53"/>
      <c r="J73" s="53"/>
      <c r="K73" s="53"/>
      <c r="L73" s="116"/>
      <c r="S73" s="37"/>
      <c r="T73" s="37"/>
      <c r="U73" s="37"/>
      <c r="V73" s="37"/>
      <c r="W73" s="37"/>
      <c r="X73" s="37"/>
      <c r="Y73" s="37"/>
      <c r="Z73" s="37"/>
      <c r="AA73" s="37"/>
      <c r="AB73" s="37"/>
      <c r="AC73" s="37"/>
      <c r="AD73" s="37"/>
      <c r="AE73" s="37"/>
    </row>
    <row r="74" spans="1:31" s="2" customFormat="1" ht="24.95" customHeight="1">
      <c r="A74" s="37"/>
      <c r="B74" s="38"/>
      <c r="C74" s="26" t="s">
        <v>182</v>
      </c>
      <c r="D74" s="39"/>
      <c r="E74" s="39"/>
      <c r="F74" s="39"/>
      <c r="G74" s="39"/>
      <c r="H74" s="39"/>
      <c r="I74" s="39"/>
      <c r="J74" s="39"/>
      <c r="K74" s="39"/>
      <c r="L74" s="116"/>
      <c r="S74" s="37"/>
      <c r="T74" s="37"/>
      <c r="U74" s="37"/>
      <c r="V74" s="37"/>
      <c r="W74" s="37"/>
      <c r="X74" s="37"/>
      <c r="Y74" s="37"/>
      <c r="Z74" s="37"/>
      <c r="AA74" s="37"/>
      <c r="AB74" s="37"/>
      <c r="AC74" s="37"/>
      <c r="AD74" s="37"/>
      <c r="AE74" s="37"/>
    </row>
    <row r="75" spans="1:31" s="2" customFormat="1" ht="6.95" customHeight="1">
      <c r="A75" s="37"/>
      <c r="B75" s="38"/>
      <c r="C75" s="39"/>
      <c r="D75" s="39"/>
      <c r="E75" s="39"/>
      <c r="F75" s="39"/>
      <c r="G75" s="39"/>
      <c r="H75" s="39"/>
      <c r="I75" s="39"/>
      <c r="J75" s="39"/>
      <c r="K75" s="39"/>
      <c r="L75" s="116"/>
      <c r="S75" s="37"/>
      <c r="T75" s="37"/>
      <c r="U75" s="37"/>
      <c r="V75" s="37"/>
      <c r="W75" s="37"/>
      <c r="X75" s="37"/>
      <c r="Y75" s="37"/>
      <c r="Z75" s="37"/>
      <c r="AA75" s="37"/>
      <c r="AB75" s="37"/>
      <c r="AC75" s="37"/>
      <c r="AD75" s="37"/>
      <c r="AE75" s="37"/>
    </row>
    <row r="76" spans="1:31" s="2" customFormat="1" ht="12" customHeight="1">
      <c r="A76" s="37"/>
      <c r="B76" s="38"/>
      <c r="C76" s="32" t="s">
        <v>16</v>
      </c>
      <c r="D76" s="39"/>
      <c r="E76" s="39"/>
      <c r="F76" s="39"/>
      <c r="G76" s="39"/>
      <c r="H76" s="39"/>
      <c r="I76" s="39"/>
      <c r="J76" s="39"/>
      <c r="K76" s="39"/>
      <c r="L76" s="116"/>
      <c r="S76" s="37"/>
      <c r="T76" s="37"/>
      <c r="U76" s="37"/>
      <c r="V76" s="37"/>
      <c r="W76" s="37"/>
      <c r="X76" s="37"/>
      <c r="Y76" s="37"/>
      <c r="Z76" s="37"/>
      <c r="AA76" s="37"/>
      <c r="AB76" s="37"/>
      <c r="AC76" s="37"/>
      <c r="AD76" s="37"/>
      <c r="AE76" s="37"/>
    </row>
    <row r="77" spans="1:31" s="2" customFormat="1" ht="16.5" customHeight="1">
      <c r="A77" s="37"/>
      <c r="B77" s="38"/>
      <c r="C77" s="39"/>
      <c r="D77" s="39"/>
      <c r="E77" s="402" t="str">
        <f>E7</f>
        <v>VÝMĚNA OBRUBNÍKŮ V ULICI STRÁNSKÉHO A SOVÍ - TÁBOR</v>
      </c>
      <c r="F77" s="403"/>
      <c r="G77" s="403"/>
      <c r="H77" s="403"/>
      <c r="I77" s="39"/>
      <c r="J77" s="39"/>
      <c r="K77" s="39"/>
      <c r="L77" s="116"/>
      <c r="S77" s="37"/>
      <c r="T77" s="37"/>
      <c r="U77" s="37"/>
      <c r="V77" s="37"/>
      <c r="W77" s="37"/>
      <c r="X77" s="37"/>
      <c r="Y77" s="37"/>
      <c r="Z77" s="37"/>
      <c r="AA77" s="37"/>
      <c r="AB77" s="37"/>
      <c r="AC77" s="37"/>
      <c r="AD77" s="37"/>
      <c r="AE77" s="37"/>
    </row>
    <row r="78" spans="1:31" s="1" customFormat="1" ht="12" customHeight="1">
      <c r="B78" s="24"/>
      <c r="C78" s="32" t="s">
        <v>170</v>
      </c>
      <c r="D78" s="25"/>
      <c r="E78" s="25"/>
      <c r="F78" s="25"/>
      <c r="G78" s="25"/>
      <c r="H78" s="25"/>
      <c r="I78" s="25"/>
      <c r="J78" s="25"/>
      <c r="K78" s="25"/>
      <c r="L78" s="23"/>
    </row>
    <row r="79" spans="1:31" s="2" customFormat="1" ht="16.5" customHeight="1">
      <c r="A79" s="37"/>
      <c r="B79" s="38"/>
      <c r="C79" s="39"/>
      <c r="D79" s="39"/>
      <c r="E79" s="402" t="s">
        <v>171</v>
      </c>
      <c r="F79" s="404"/>
      <c r="G79" s="404"/>
      <c r="H79" s="404"/>
      <c r="I79" s="39"/>
      <c r="J79" s="39"/>
      <c r="K79" s="39"/>
      <c r="L79" s="116"/>
      <c r="S79" s="37"/>
      <c r="T79" s="37"/>
      <c r="U79" s="37"/>
      <c r="V79" s="37"/>
      <c r="W79" s="37"/>
      <c r="X79" s="37"/>
      <c r="Y79" s="37"/>
      <c r="Z79" s="37"/>
      <c r="AA79" s="37"/>
      <c r="AB79" s="37"/>
      <c r="AC79" s="37"/>
      <c r="AD79" s="37"/>
      <c r="AE79" s="37"/>
    </row>
    <row r="80" spans="1:31" s="2" customFormat="1" ht="12" customHeight="1">
      <c r="A80" s="37"/>
      <c r="B80" s="38"/>
      <c r="C80" s="32" t="s">
        <v>172</v>
      </c>
      <c r="D80" s="39"/>
      <c r="E80" s="39"/>
      <c r="F80" s="39"/>
      <c r="G80" s="39"/>
      <c r="H80" s="39"/>
      <c r="I80" s="39"/>
      <c r="J80" s="39"/>
      <c r="K80" s="39"/>
      <c r="L80" s="116"/>
      <c r="S80" s="37"/>
      <c r="T80" s="37"/>
      <c r="U80" s="37"/>
      <c r="V80" s="37"/>
      <c r="W80" s="37"/>
      <c r="X80" s="37"/>
      <c r="Y80" s="37"/>
      <c r="Z80" s="37"/>
      <c r="AA80" s="37"/>
      <c r="AB80" s="37"/>
      <c r="AC80" s="37"/>
      <c r="AD80" s="37"/>
      <c r="AE80" s="37"/>
    </row>
    <row r="81" spans="1:65" s="2" customFormat="1" ht="16.5" customHeight="1">
      <c r="A81" s="37"/>
      <c r="B81" s="38"/>
      <c r="C81" s="39"/>
      <c r="D81" s="39"/>
      <c r="E81" s="358" t="str">
        <f>E11</f>
        <v>103 - Úprava zelených pásů</v>
      </c>
      <c r="F81" s="404"/>
      <c r="G81" s="404"/>
      <c r="H81" s="404"/>
      <c r="I81" s="39"/>
      <c r="J81" s="39"/>
      <c r="K81" s="39"/>
      <c r="L81" s="116"/>
      <c r="S81" s="37"/>
      <c r="T81" s="37"/>
      <c r="U81" s="37"/>
      <c r="V81" s="37"/>
      <c r="W81" s="37"/>
      <c r="X81" s="37"/>
      <c r="Y81" s="37"/>
      <c r="Z81" s="37"/>
      <c r="AA81" s="37"/>
      <c r="AB81" s="37"/>
      <c r="AC81" s="37"/>
      <c r="AD81" s="37"/>
      <c r="AE81" s="37"/>
    </row>
    <row r="82" spans="1:65" s="2" customFormat="1" ht="6.95" customHeight="1">
      <c r="A82" s="37"/>
      <c r="B82" s="38"/>
      <c r="C82" s="39"/>
      <c r="D82" s="39"/>
      <c r="E82" s="39"/>
      <c r="F82" s="39"/>
      <c r="G82" s="39"/>
      <c r="H82" s="39"/>
      <c r="I82" s="39"/>
      <c r="J82" s="39"/>
      <c r="K82" s="39"/>
      <c r="L82" s="116"/>
      <c r="S82" s="37"/>
      <c r="T82" s="37"/>
      <c r="U82" s="37"/>
      <c r="V82" s="37"/>
      <c r="W82" s="37"/>
      <c r="X82" s="37"/>
      <c r="Y82" s="37"/>
      <c r="Z82" s="37"/>
      <c r="AA82" s="37"/>
      <c r="AB82" s="37"/>
      <c r="AC82" s="37"/>
      <c r="AD82" s="37"/>
      <c r="AE82" s="37"/>
    </row>
    <row r="83" spans="1:65" s="2" customFormat="1" ht="12" customHeight="1">
      <c r="A83" s="37"/>
      <c r="B83" s="38"/>
      <c r="C83" s="32" t="s">
        <v>21</v>
      </c>
      <c r="D83" s="39"/>
      <c r="E83" s="39"/>
      <c r="F83" s="30" t="str">
        <f>F14</f>
        <v>ul. Stránského a Soví, Tábor</v>
      </c>
      <c r="G83" s="39"/>
      <c r="H83" s="39"/>
      <c r="I83" s="32" t="s">
        <v>23</v>
      </c>
      <c r="J83" s="62" t="str">
        <f>IF(J14="","",J14)</f>
        <v>8. 1. 2026</v>
      </c>
      <c r="K83" s="39"/>
      <c r="L83" s="116"/>
      <c r="S83" s="37"/>
      <c r="T83" s="37"/>
      <c r="U83" s="37"/>
      <c r="V83" s="37"/>
      <c r="W83" s="37"/>
      <c r="X83" s="37"/>
      <c r="Y83" s="37"/>
      <c r="Z83" s="37"/>
      <c r="AA83" s="37"/>
      <c r="AB83" s="37"/>
      <c r="AC83" s="37"/>
      <c r="AD83" s="37"/>
      <c r="AE83" s="37"/>
    </row>
    <row r="84" spans="1:65" s="2" customFormat="1" ht="6.95" customHeight="1">
      <c r="A84" s="37"/>
      <c r="B84" s="38"/>
      <c r="C84" s="39"/>
      <c r="D84" s="39"/>
      <c r="E84" s="39"/>
      <c r="F84" s="39"/>
      <c r="G84" s="39"/>
      <c r="H84" s="39"/>
      <c r="I84" s="39"/>
      <c r="J84" s="39"/>
      <c r="K84" s="39"/>
      <c r="L84" s="116"/>
      <c r="S84" s="37"/>
      <c r="T84" s="37"/>
      <c r="U84" s="37"/>
      <c r="V84" s="37"/>
      <c r="W84" s="37"/>
      <c r="X84" s="37"/>
      <c r="Y84" s="37"/>
      <c r="Z84" s="37"/>
      <c r="AA84" s="37"/>
      <c r="AB84" s="37"/>
      <c r="AC84" s="37"/>
      <c r="AD84" s="37"/>
      <c r="AE84" s="37"/>
    </row>
    <row r="85" spans="1:65" s="2" customFormat="1" ht="15.2" customHeight="1">
      <c r="A85" s="37"/>
      <c r="B85" s="38"/>
      <c r="C85" s="32" t="s">
        <v>25</v>
      </c>
      <c r="D85" s="39"/>
      <c r="E85" s="39"/>
      <c r="F85" s="30" t="str">
        <f>E17</f>
        <v>MĚSTO TÁBOR</v>
      </c>
      <c r="G85" s="39"/>
      <c r="H85" s="39"/>
      <c r="I85" s="32" t="s">
        <v>33</v>
      </c>
      <c r="J85" s="35" t="str">
        <f>E23</f>
        <v>Graphic PRO s.r.o.</v>
      </c>
      <c r="K85" s="39"/>
      <c r="L85" s="116"/>
      <c r="S85" s="37"/>
      <c r="T85" s="37"/>
      <c r="U85" s="37"/>
      <c r="V85" s="37"/>
      <c r="W85" s="37"/>
      <c r="X85" s="37"/>
      <c r="Y85" s="37"/>
      <c r="Z85" s="37"/>
      <c r="AA85" s="37"/>
      <c r="AB85" s="37"/>
      <c r="AC85" s="37"/>
      <c r="AD85" s="37"/>
      <c r="AE85" s="37"/>
    </row>
    <row r="86" spans="1:65" s="2" customFormat="1" ht="15.2" customHeight="1">
      <c r="A86" s="37"/>
      <c r="B86" s="38"/>
      <c r="C86" s="32" t="s">
        <v>31</v>
      </c>
      <c r="D86" s="39"/>
      <c r="E86" s="39"/>
      <c r="F86" s="30" t="str">
        <f>IF(E20="","",E20)</f>
        <v>Vyplň údaj</v>
      </c>
      <c r="G86" s="39"/>
      <c r="H86" s="39"/>
      <c r="I86" s="32" t="s">
        <v>38</v>
      </c>
      <c r="J86" s="35" t="str">
        <f>E26</f>
        <v>Ing. Pavel Vochozka</v>
      </c>
      <c r="K86" s="39"/>
      <c r="L86" s="116"/>
      <c r="S86" s="37"/>
      <c r="T86" s="37"/>
      <c r="U86" s="37"/>
      <c r="V86" s="37"/>
      <c r="W86" s="37"/>
      <c r="X86" s="37"/>
      <c r="Y86" s="37"/>
      <c r="Z86" s="37"/>
      <c r="AA86" s="37"/>
      <c r="AB86" s="37"/>
      <c r="AC86" s="37"/>
      <c r="AD86" s="37"/>
      <c r="AE86" s="37"/>
    </row>
    <row r="87" spans="1:65" s="2" customFormat="1" ht="10.35" customHeight="1">
      <c r="A87" s="37"/>
      <c r="B87" s="38"/>
      <c r="C87" s="39"/>
      <c r="D87" s="39"/>
      <c r="E87" s="39"/>
      <c r="F87" s="39"/>
      <c r="G87" s="39"/>
      <c r="H87" s="39"/>
      <c r="I87" s="39"/>
      <c r="J87" s="39"/>
      <c r="K87" s="39"/>
      <c r="L87" s="116"/>
      <c r="S87" s="37"/>
      <c r="T87" s="37"/>
      <c r="U87" s="37"/>
      <c r="V87" s="37"/>
      <c r="W87" s="37"/>
      <c r="X87" s="37"/>
      <c r="Y87" s="37"/>
      <c r="Z87" s="37"/>
      <c r="AA87" s="37"/>
      <c r="AB87" s="37"/>
      <c r="AC87" s="37"/>
      <c r="AD87" s="37"/>
      <c r="AE87" s="37"/>
    </row>
    <row r="88" spans="1:65" s="11" customFormat="1" ht="29.25" customHeight="1">
      <c r="A88" s="154"/>
      <c r="B88" s="155"/>
      <c r="C88" s="156" t="s">
        <v>183</v>
      </c>
      <c r="D88" s="157" t="s">
        <v>62</v>
      </c>
      <c r="E88" s="157" t="s">
        <v>58</v>
      </c>
      <c r="F88" s="157" t="s">
        <v>59</v>
      </c>
      <c r="G88" s="157" t="s">
        <v>184</v>
      </c>
      <c r="H88" s="157" t="s">
        <v>185</v>
      </c>
      <c r="I88" s="157" t="s">
        <v>186</v>
      </c>
      <c r="J88" s="157" t="s">
        <v>176</v>
      </c>
      <c r="K88" s="158" t="s">
        <v>187</v>
      </c>
      <c r="L88" s="159"/>
      <c r="M88" s="71" t="s">
        <v>19</v>
      </c>
      <c r="N88" s="72" t="s">
        <v>47</v>
      </c>
      <c r="O88" s="72" t="s">
        <v>188</v>
      </c>
      <c r="P88" s="72" t="s">
        <v>189</v>
      </c>
      <c r="Q88" s="72" t="s">
        <v>190</v>
      </c>
      <c r="R88" s="72" t="s">
        <v>191</v>
      </c>
      <c r="S88" s="72" t="s">
        <v>192</v>
      </c>
      <c r="T88" s="73" t="s">
        <v>193</v>
      </c>
      <c r="U88" s="154"/>
      <c r="V88" s="154"/>
      <c r="W88" s="154"/>
      <c r="X88" s="154"/>
      <c r="Y88" s="154"/>
      <c r="Z88" s="154"/>
      <c r="AA88" s="154"/>
      <c r="AB88" s="154"/>
      <c r="AC88" s="154"/>
      <c r="AD88" s="154"/>
      <c r="AE88" s="154"/>
    </row>
    <row r="89" spans="1:65" s="2" customFormat="1" ht="22.9" customHeight="1">
      <c r="A89" s="37"/>
      <c r="B89" s="38"/>
      <c r="C89" s="78" t="s">
        <v>194</v>
      </c>
      <c r="D89" s="39"/>
      <c r="E89" s="39"/>
      <c r="F89" s="39"/>
      <c r="G89" s="39"/>
      <c r="H89" s="39"/>
      <c r="I89" s="39"/>
      <c r="J89" s="160">
        <f>BK89</f>
        <v>0</v>
      </c>
      <c r="K89" s="39"/>
      <c r="L89" s="42"/>
      <c r="M89" s="74"/>
      <c r="N89" s="161"/>
      <c r="O89" s="75"/>
      <c r="P89" s="162">
        <f>P90</f>
        <v>0</v>
      </c>
      <c r="Q89" s="75"/>
      <c r="R89" s="162">
        <f>R90</f>
        <v>1.8361960000000002</v>
      </c>
      <c r="S89" s="75"/>
      <c r="T89" s="163">
        <f>T90</f>
        <v>0</v>
      </c>
      <c r="U89" s="37"/>
      <c r="V89" s="37"/>
      <c r="W89" s="37"/>
      <c r="X89" s="37"/>
      <c r="Y89" s="37"/>
      <c r="Z89" s="37"/>
      <c r="AA89" s="37"/>
      <c r="AB89" s="37"/>
      <c r="AC89" s="37"/>
      <c r="AD89" s="37"/>
      <c r="AE89" s="37"/>
      <c r="AT89" s="20" t="s">
        <v>76</v>
      </c>
      <c r="AU89" s="20" t="s">
        <v>177</v>
      </c>
      <c r="BK89" s="164">
        <f>BK90</f>
        <v>0</v>
      </c>
    </row>
    <row r="90" spans="1:65" s="12" customFormat="1" ht="25.9" customHeight="1">
      <c r="B90" s="165"/>
      <c r="C90" s="166"/>
      <c r="D90" s="167" t="s">
        <v>76</v>
      </c>
      <c r="E90" s="168" t="s">
        <v>195</v>
      </c>
      <c r="F90" s="168" t="s">
        <v>196</v>
      </c>
      <c r="G90" s="166"/>
      <c r="H90" s="166"/>
      <c r="I90" s="169"/>
      <c r="J90" s="170">
        <f>BK90</f>
        <v>0</v>
      </c>
      <c r="K90" s="166"/>
      <c r="L90" s="171"/>
      <c r="M90" s="172"/>
      <c r="N90" s="173"/>
      <c r="O90" s="173"/>
      <c r="P90" s="174">
        <f>P91+P125+P191</f>
        <v>0</v>
      </c>
      <c r="Q90" s="173"/>
      <c r="R90" s="174">
        <f>R91+R125+R191</f>
        <v>1.8361960000000002</v>
      </c>
      <c r="S90" s="173"/>
      <c r="T90" s="175">
        <f>T91+T125+T191</f>
        <v>0</v>
      </c>
      <c r="AR90" s="176" t="s">
        <v>84</v>
      </c>
      <c r="AT90" s="177" t="s">
        <v>76</v>
      </c>
      <c r="AU90" s="177" t="s">
        <v>77</v>
      </c>
      <c r="AY90" s="176" t="s">
        <v>197</v>
      </c>
      <c r="BK90" s="178">
        <f>BK91+BK125+BK191</f>
        <v>0</v>
      </c>
    </row>
    <row r="91" spans="1:65" s="12" customFormat="1" ht="22.9" customHeight="1">
      <c r="B91" s="165"/>
      <c r="C91" s="166"/>
      <c r="D91" s="167" t="s">
        <v>76</v>
      </c>
      <c r="E91" s="179" t="s">
        <v>84</v>
      </c>
      <c r="F91" s="179" t="s">
        <v>198</v>
      </c>
      <c r="G91" s="166"/>
      <c r="H91" s="166"/>
      <c r="I91" s="169"/>
      <c r="J91" s="180">
        <f>BK91</f>
        <v>0</v>
      </c>
      <c r="K91" s="166"/>
      <c r="L91" s="171"/>
      <c r="M91" s="172"/>
      <c r="N91" s="173"/>
      <c r="O91" s="173"/>
      <c r="P91" s="174">
        <f>SUM(P92:P124)</f>
        <v>0</v>
      </c>
      <c r="Q91" s="173"/>
      <c r="R91" s="174">
        <f>SUM(R92:R124)</f>
        <v>0</v>
      </c>
      <c r="S91" s="173"/>
      <c r="T91" s="175">
        <f>SUM(T92:T124)</f>
        <v>0</v>
      </c>
      <c r="AR91" s="176" t="s">
        <v>84</v>
      </c>
      <c r="AT91" s="177" t="s">
        <v>76</v>
      </c>
      <c r="AU91" s="177" t="s">
        <v>84</v>
      </c>
      <c r="AY91" s="176" t="s">
        <v>197</v>
      </c>
      <c r="BK91" s="178">
        <f>SUM(BK92:BK124)</f>
        <v>0</v>
      </c>
    </row>
    <row r="92" spans="1:65" s="2" customFormat="1" ht="24.2" customHeight="1">
      <c r="A92" s="37"/>
      <c r="B92" s="38"/>
      <c r="C92" s="181" t="s">
        <v>84</v>
      </c>
      <c r="D92" s="181" t="s">
        <v>199</v>
      </c>
      <c r="E92" s="182" t="s">
        <v>498</v>
      </c>
      <c r="F92" s="183" t="s">
        <v>499</v>
      </c>
      <c r="G92" s="184" t="s">
        <v>202</v>
      </c>
      <c r="H92" s="185">
        <v>1029.56</v>
      </c>
      <c r="I92" s="186"/>
      <c r="J92" s="187">
        <f>ROUND(I92*H92,2)</f>
        <v>0</v>
      </c>
      <c r="K92" s="183" t="s">
        <v>203</v>
      </c>
      <c r="L92" s="42"/>
      <c r="M92" s="188" t="s">
        <v>19</v>
      </c>
      <c r="N92" s="189" t="s">
        <v>48</v>
      </c>
      <c r="O92" s="67"/>
      <c r="P92" s="190">
        <f>O92*H92</f>
        <v>0</v>
      </c>
      <c r="Q92" s="190">
        <v>0</v>
      </c>
      <c r="R92" s="190">
        <f>Q92*H92</f>
        <v>0</v>
      </c>
      <c r="S92" s="190">
        <v>0</v>
      </c>
      <c r="T92" s="191">
        <f>S92*H92</f>
        <v>0</v>
      </c>
      <c r="U92" s="37"/>
      <c r="V92" s="37"/>
      <c r="W92" s="37"/>
      <c r="X92" s="37"/>
      <c r="Y92" s="37"/>
      <c r="Z92" s="37"/>
      <c r="AA92" s="37"/>
      <c r="AB92" s="37"/>
      <c r="AC92" s="37"/>
      <c r="AD92" s="37"/>
      <c r="AE92" s="37"/>
      <c r="AR92" s="192" t="s">
        <v>204</v>
      </c>
      <c r="AT92" s="192" t="s">
        <v>199</v>
      </c>
      <c r="AU92" s="192" t="s">
        <v>86</v>
      </c>
      <c r="AY92" s="20" t="s">
        <v>197</v>
      </c>
      <c r="BE92" s="193">
        <f>IF(N92="základní",J92,0)</f>
        <v>0</v>
      </c>
      <c r="BF92" s="193">
        <f>IF(N92="snížená",J92,0)</f>
        <v>0</v>
      </c>
      <c r="BG92" s="193">
        <f>IF(N92="zákl. přenesená",J92,0)</f>
        <v>0</v>
      </c>
      <c r="BH92" s="193">
        <f>IF(N92="sníž. přenesená",J92,0)</f>
        <v>0</v>
      </c>
      <c r="BI92" s="193">
        <f>IF(N92="nulová",J92,0)</f>
        <v>0</v>
      </c>
      <c r="BJ92" s="20" t="s">
        <v>84</v>
      </c>
      <c r="BK92" s="193">
        <f>ROUND(I92*H92,2)</f>
        <v>0</v>
      </c>
      <c r="BL92" s="20" t="s">
        <v>204</v>
      </c>
      <c r="BM92" s="192" t="s">
        <v>500</v>
      </c>
    </row>
    <row r="93" spans="1:65" s="2" customFormat="1" ht="19.5">
      <c r="A93" s="37"/>
      <c r="B93" s="38"/>
      <c r="C93" s="39"/>
      <c r="D93" s="194" t="s">
        <v>206</v>
      </c>
      <c r="E93" s="39"/>
      <c r="F93" s="195" t="s">
        <v>501</v>
      </c>
      <c r="G93" s="39"/>
      <c r="H93" s="39"/>
      <c r="I93" s="196"/>
      <c r="J93" s="39"/>
      <c r="K93" s="39"/>
      <c r="L93" s="42"/>
      <c r="M93" s="197"/>
      <c r="N93" s="198"/>
      <c r="O93" s="67"/>
      <c r="P93" s="67"/>
      <c r="Q93" s="67"/>
      <c r="R93" s="67"/>
      <c r="S93" s="67"/>
      <c r="T93" s="68"/>
      <c r="U93" s="37"/>
      <c r="V93" s="37"/>
      <c r="W93" s="37"/>
      <c r="X93" s="37"/>
      <c r="Y93" s="37"/>
      <c r="Z93" s="37"/>
      <c r="AA93" s="37"/>
      <c r="AB93" s="37"/>
      <c r="AC93" s="37"/>
      <c r="AD93" s="37"/>
      <c r="AE93" s="37"/>
      <c r="AT93" s="20" t="s">
        <v>206</v>
      </c>
      <c r="AU93" s="20" t="s">
        <v>86</v>
      </c>
    </row>
    <row r="94" spans="1:65" s="2" customFormat="1" ht="11.25">
      <c r="A94" s="37"/>
      <c r="B94" s="38"/>
      <c r="C94" s="39"/>
      <c r="D94" s="199" t="s">
        <v>208</v>
      </c>
      <c r="E94" s="39"/>
      <c r="F94" s="200" t="s">
        <v>502</v>
      </c>
      <c r="G94" s="39"/>
      <c r="H94" s="39"/>
      <c r="I94" s="196"/>
      <c r="J94" s="39"/>
      <c r="K94" s="39"/>
      <c r="L94" s="42"/>
      <c r="M94" s="197"/>
      <c r="N94" s="198"/>
      <c r="O94" s="67"/>
      <c r="P94" s="67"/>
      <c r="Q94" s="67"/>
      <c r="R94" s="67"/>
      <c r="S94" s="67"/>
      <c r="T94" s="68"/>
      <c r="U94" s="37"/>
      <c r="V94" s="37"/>
      <c r="W94" s="37"/>
      <c r="X94" s="37"/>
      <c r="Y94" s="37"/>
      <c r="Z94" s="37"/>
      <c r="AA94" s="37"/>
      <c r="AB94" s="37"/>
      <c r="AC94" s="37"/>
      <c r="AD94" s="37"/>
      <c r="AE94" s="37"/>
      <c r="AT94" s="20" t="s">
        <v>208</v>
      </c>
      <c r="AU94" s="20" t="s">
        <v>86</v>
      </c>
    </row>
    <row r="95" spans="1:65" s="13" customFormat="1" ht="11.25">
      <c r="B95" s="201"/>
      <c r="C95" s="202"/>
      <c r="D95" s="194" t="s">
        <v>210</v>
      </c>
      <c r="E95" s="203" t="s">
        <v>19</v>
      </c>
      <c r="F95" s="204" t="s">
        <v>503</v>
      </c>
      <c r="G95" s="202"/>
      <c r="H95" s="203" t="s">
        <v>19</v>
      </c>
      <c r="I95" s="205"/>
      <c r="J95" s="202"/>
      <c r="K95" s="202"/>
      <c r="L95" s="206"/>
      <c r="M95" s="207"/>
      <c r="N95" s="208"/>
      <c r="O95" s="208"/>
      <c r="P95" s="208"/>
      <c r="Q95" s="208"/>
      <c r="R95" s="208"/>
      <c r="S95" s="208"/>
      <c r="T95" s="209"/>
      <c r="AT95" s="210" t="s">
        <v>210</v>
      </c>
      <c r="AU95" s="210" t="s">
        <v>86</v>
      </c>
      <c r="AV95" s="13" t="s">
        <v>84</v>
      </c>
      <c r="AW95" s="13" t="s">
        <v>37</v>
      </c>
      <c r="AX95" s="13" t="s">
        <v>77</v>
      </c>
      <c r="AY95" s="210" t="s">
        <v>197</v>
      </c>
    </row>
    <row r="96" spans="1:65" s="14" customFormat="1" ht="11.25">
      <c r="B96" s="211"/>
      <c r="C96" s="212"/>
      <c r="D96" s="194" t="s">
        <v>210</v>
      </c>
      <c r="E96" s="213" t="s">
        <v>19</v>
      </c>
      <c r="F96" s="214" t="s">
        <v>504</v>
      </c>
      <c r="G96" s="212"/>
      <c r="H96" s="215">
        <v>1029.56</v>
      </c>
      <c r="I96" s="216"/>
      <c r="J96" s="212"/>
      <c r="K96" s="212"/>
      <c r="L96" s="217"/>
      <c r="M96" s="218"/>
      <c r="N96" s="219"/>
      <c r="O96" s="219"/>
      <c r="P96" s="219"/>
      <c r="Q96" s="219"/>
      <c r="R96" s="219"/>
      <c r="S96" s="219"/>
      <c r="T96" s="220"/>
      <c r="AT96" s="221" t="s">
        <v>210</v>
      </c>
      <c r="AU96" s="221" t="s">
        <v>86</v>
      </c>
      <c r="AV96" s="14" t="s">
        <v>86</v>
      </c>
      <c r="AW96" s="14" t="s">
        <v>37</v>
      </c>
      <c r="AX96" s="14" t="s">
        <v>84</v>
      </c>
      <c r="AY96" s="221" t="s">
        <v>197</v>
      </c>
    </row>
    <row r="97" spans="1:65" s="2" customFormat="1" ht="37.9" customHeight="1">
      <c r="A97" s="37"/>
      <c r="B97" s="38"/>
      <c r="C97" s="181" t="s">
        <v>86</v>
      </c>
      <c r="D97" s="181" t="s">
        <v>199</v>
      </c>
      <c r="E97" s="182" t="s">
        <v>266</v>
      </c>
      <c r="F97" s="183" t="s">
        <v>267</v>
      </c>
      <c r="G97" s="184" t="s">
        <v>259</v>
      </c>
      <c r="H97" s="185">
        <v>26.184999999999999</v>
      </c>
      <c r="I97" s="186"/>
      <c r="J97" s="187">
        <f>ROUND(I97*H97,2)</f>
        <v>0</v>
      </c>
      <c r="K97" s="183" t="s">
        <v>203</v>
      </c>
      <c r="L97" s="42"/>
      <c r="M97" s="188" t="s">
        <v>19</v>
      </c>
      <c r="N97" s="189" t="s">
        <v>48</v>
      </c>
      <c r="O97" s="67"/>
      <c r="P97" s="190">
        <f>O97*H97</f>
        <v>0</v>
      </c>
      <c r="Q97" s="190">
        <v>0</v>
      </c>
      <c r="R97" s="190">
        <f>Q97*H97</f>
        <v>0</v>
      </c>
      <c r="S97" s="190">
        <v>0</v>
      </c>
      <c r="T97" s="191">
        <f>S97*H97</f>
        <v>0</v>
      </c>
      <c r="U97" s="37"/>
      <c r="V97" s="37"/>
      <c r="W97" s="37"/>
      <c r="X97" s="37"/>
      <c r="Y97" s="37"/>
      <c r="Z97" s="37"/>
      <c r="AA97" s="37"/>
      <c r="AB97" s="37"/>
      <c r="AC97" s="37"/>
      <c r="AD97" s="37"/>
      <c r="AE97" s="37"/>
      <c r="AR97" s="192" t="s">
        <v>204</v>
      </c>
      <c r="AT97" s="192" t="s">
        <v>199</v>
      </c>
      <c r="AU97" s="192" t="s">
        <v>86</v>
      </c>
      <c r="AY97" s="20" t="s">
        <v>197</v>
      </c>
      <c r="BE97" s="193">
        <f>IF(N97="základní",J97,0)</f>
        <v>0</v>
      </c>
      <c r="BF97" s="193">
        <f>IF(N97="snížená",J97,0)</f>
        <v>0</v>
      </c>
      <c r="BG97" s="193">
        <f>IF(N97="zákl. přenesená",J97,0)</f>
        <v>0</v>
      </c>
      <c r="BH97" s="193">
        <f>IF(N97="sníž. přenesená",J97,0)</f>
        <v>0</v>
      </c>
      <c r="BI97" s="193">
        <f>IF(N97="nulová",J97,0)</f>
        <v>0</v>
      </c>
      <c r="BJ97" s="20" t="s">
        <v>84</v>
      </c>
      <c r="BK97" s="193">
        <f>ROUND(I97*H97,2)</f>
        <v>0</v>
      </c>
      <c r="BL97" s="20" t="s">
        <v>204</v>
      </c>
      <c r="BM97" s="192" t="s">
        <v>505</v>
      </c>
    </row>
    <row r="98" spans="1:65" s="2" customFormat="1" ht="39">
      <c r="A98" s="37"/>
      <c r="B98" s="38"/>
      <c r="C98" s="39"/>
      <c r="D98" s="194" t="s">
        <v>206</v>
      </c>
      <c r="E98" s="39"/>
      <c r="F98" s="195" t="s">
        <v>269</v>
      </c>
      <c r="G98" s="39"/>
      <c r="H98" s="39"/>
      <c r="I98" s="196"/>
      <c r="J98" s="39"/>
      <c r="K98" s="39"/>
      <c r="L98" s="42"/>
      <c r="M98" s="197"/>
      <c r="N98" s="198"/>
      <c r="O98" s="67"/>
      <c r="P98" s="67"/>
      <c r="Q98" s="67"/>
      <c r="R98" s="67"/>
      <c r="S98" s="67"/>
      <c r="T98" s="68"/>
      <c r="U98" s="37"/>
      <c r="V98" s="37"/>
      <c r="W98" s="37"/>
      <c r="X98" s="37"/>
      <c r="Y98" s="37"/>
      <c r="Z98" s="37"/>
      <c r="AA98" s="37"/>
      <c r="AB98" s="37"/>
      <c r="AC98" s="37"/>
      <c r="AD98" s="37"/>
      <c r="AE98" s="37"/>
      <c r="AT98" s="20" t="s">
        <v>206</v>
      </c>
      <c r="AU98" s="20" t="s">
        <v>86</v>
      </c>
    </row>
    <row r="99" spans="1:65" s="2" customFormat="1" ht="11.25">
      <c r="A99" s="37"/>
      <c r="B99" s="38"/>
      <c r="C99" s="39"/>
      <c r="D99" s="199" t="s">
        <v>208</v>
      </c>
      <c r="E99" s="39"/>
      <c r="F99" s="200" t="s">
        <v>270</v>
      </c>
      <c r="G99" s="39"/>
      <c r="H99" s="39"/>
      <c r="I99" s="196"/>
      <c r="J99" s="39"/>
      <c r="K99" s="39"/>
      <c r="L99" s="42"/>
      <c r="M99" s="197"/>
      <c r="N99" s="198"/>
      <c r="O99" s="67"/>
      <c r="P99" s="67"/>
      <c r="Q99" s="67"/>
      <c r="R99" s="67"/>
      <c r="S99" s="67"/>
      <c r="T99" s="68"/>
      <c r="U99" s="37"/>
      <c r="V99" s="37"/>
      <c r="W99" s="37"/>
      <c r="X99" s="37"/>
      <c r="Y99" s="37"/>
      <c r="Z99" s="37"/>
      <c r="AA99" s="37"/>
      <c r="AB99" s="37"/>
      <c r="AC99" s="37"/>
      <c r="AD99" s="37"/>
      <c r="AE99" s="37"/>
      <c r="AT99" s="20" t="s">
        <v>208</v>
      </c>
      <c r="AU99" s="20" t="s">
        <v>86</v>
      </c>
    </row>
    <row r="100" spans="1:65" s="13" customFormat="1" ht="22.5">
      <c r="B100" s="201"/>
      <c r="C100" s="202"/>
      <c r="D100" s="194" t="s">
        <v>210</v>
      </c>
      <c r="E100" s="203" t="s">
        <v>19</v>
      </c>
      <c r="F100" s="204" t="s">
        <v>506</v>
      </c>
      <c r="G100" s="202"/>
      <c r="H100" s="203" t="s">
        <v>19</v>
      </c>
      <c r="I100" s="205"/>
      <c r="J100" s="202"/>
      <c r="K100" s="202"/>
      <c r="L100" s="206"/>
      <c r="M100" s="207"/>
      <c r="N100" s="208"/>
      <c r="O100" s="208"/>
      <c r="P100" s="208"/>
      <c r="Q100" s="208"/>
      <c r="R100" s="208"/>
      <c r="S100" s="208"/>
      <c r="T100" s="209"/>
      <c r="AT100" s="210" t="s">
        <v>210</v>
      </c>
      <c r="AU100" s="210" t="s">
        <v>86</v>
      </c>
      <c r="AV100" s="13" t="s">
        <v>84</v>
      </c>
      <c r="AW100" s="13" t="s">
        <v>37</v>
      </c>
      <c r="AX100" s="13" t="s">
        <v>77</v>
      </c>
      <c r="AY100" s="210" t="s">
        <v>197</v>
      </c>
    </row>
    <row r="101" spans="1:65" s="13" customFormat="1" ht="22.5">
      <c r="B101" s="201"/>
      <c r="C101" s="202"/>
      <c r="D101" s="194" t="s">
        <v>210</v>
      </c>
      <c r="E101" s="203" t="s">
        <v>19</v>
      </c>
      <c r="F101" s="204" t="s">
        <v>507</v>
      </c>
      <c r="G101" s="202"/>
      <c r="H101" s="203" t="s">
        <v>19</v>
      </c>
      <c r="I101" s="205"/>
      <c r="J101" s="202"/>
      <c r="K101" s="202"/>
      <c r="L101" s="206"/>
      <c r="M101" s="207"/>
      <c r="N101" s="208"/>
      <c r="O101" s="208"/>
      <c r="P101" s="208"/>
      <c r="Q101" s="208"/>
      <c r="R101" s="208"/>
      <c r="S101" s="208"/>
      <c r="T101" s="209"/>
      <c r="AT101" s="210" t="s">
        <v>210</v>
      </c>
      <c r="AU101" s="210" t="s">
        <v>86</v>
      </c>
      <c r="AV101" s="13" t="s">
        <v>84</v>
      </c>
      <c r="AW101" s="13" t="s">
        <v>37</v>
      </c>
      <c r="AX101" s="13" t="s">
        <v>77</v>
      </c>
      <c r="AY101" s="210" t="s">
        <v>197</v>
      </c>
    </row>
    <row r="102" spans="1:65" s="14" customFormat="1" ht="11.25">
      <c r="B102" s="211"/>
      <c r="C102" s="212"/>
      <c r="D102" s="194" t="s">
        <v>210</v>
      </c>
      <c r="E102" s="213" t="s">
        <v>19</v>
      </c>
      <c r="F102" s="214" t="s">
        <v>508</v>
      </c>
      <c r="G102" s="212"/>
      <c r="H102" s="215">
        <v>26.184999999999999</v>
      </c>
      <c r="I102" s="216"/>
      <c r="J102" s="212"/>
      <c r="K102" s="212"/>
      <c r="L102" s="217"/>
      <c r="M102" s="218"/>
      <c r="N102" s="219"/>
      <c r="O102" s="219"/>
      <c r="P102" s="219"/>
      <c r="Q102" s="219"/>
      <c r="R102" s="219"/>
      <c r="S102" s="219"/>
      <c r="T102" s="220"/>
      <c r="AT102" s="221" t="s">
        <v>210</v>
      </c>
      <c r="AU102" s="221" t="s">
        <v>86</v>
      </c>
      <c r="AV102" s="14" t="s">
        <v>86</v>
      </c>
      <c r="AW102" s="14" t="s">
        <v>37</v>
      </c>
      <c r="AX102" s="14" t="s">
        <v>84</v>
      </c>
      <c r="AY102" s="221" t="s">
        <v>197</v>
      </c>
    </row>
    <row r="103" spans="1:65" s="2" customFormat="1" ht="37.9" customHeight="1">
      <c r="A103" s="37"/>
      <c r="B103" s="38"/>
      <c r="C103" s="181" t="s">
        <v>151</v>
      </c>
      <c r="D103" s="181" t="s">
        <v>199</v>
      </c>
      <c r="E103" s="182" t="s">
        <v>266</v>
      </c>
      <c r="F103" s="183" t="s">
        <v>267</v>
      </c>
      <c r="G103" s="184" t="s">
        <v>259</v>
      </c>
      <c r="H103" s="185">
        <v>102.956</v>
      </c>
      <c r="I103" s="186"/>
      <c r="J103" s="187">
        <f>ROUND(I103*H103,2)</f>
        <v>0</v>
      </c>
      <c r="K103" s="183" t="s">
        <v>203</v>
      </c>
      <c r="L103" s="42"/>
      <c r="M103" s="188" t="s">
        <v>19</v>
      </c>
      <c r="N103" s="189" t="s">
        <v>48</v>
      </c>
      <c r="O103" s="67"/>
      <c r="P103" s="190">
        <f>O103*H103</f>
        <v>0</v>
      </c>
      <c r="Q103" s="190">
        <v>0</v>
      </c>
      <c r="R103" s="190">
        <f>Q103*H103</f>
        <v>0</v>
      </c>
      <c r="S103" s="190">
        <v>0</v>
      </c>
      <c r="T103" s="191">
        <f>S103*H103</f>
        <v>0</v>
      </c>
      <c r="U103" s="37"/>
      <c r="V103" s="37"/>
      <c r="W103" s="37"/>
      <c r="X103" s="37"/>
      <c r="Y103" s="37"/>
      <c r="Z103" s="37"/>
      <c r="AA103" s="37"/>
      <c r="AB103" s="37"/>
      <c r="AC103" s="37"/>
      <c r="AD103" s="37"/>
      <c r="AE103" s="37"/>
      <c r="AR103" s="192" t="s">
        <v>204</v>
      </c>
      <c r="AT103" s="192" t="s">
        <v>199</v>
      </c>
      <c r="AU103" s="192" t="s">
        <v>86</v>
      </c>
      <c r="AY103" s="20" t="s">
        <v>197</v>
      </c>
      <c r="BE103" s="193">
        <f>IF(N103="základní",J103,0)</f>
        <v>0</v>
      </c>
      <c r="BF103" s="193">
        <f>IF(N103="snížená",J103,0)</f>
        <v>0</v>
      </c>
      <c r="BG103" s="193">
        <f>IF(N103="zákl. přenesená",J103,0)</f>
        <v>0</v>
      </c>
      <c r="BH103" s="193">
        <f>IF(N103="sníž. přenesená",J103,0)</f>
        <v>0</v>
      </c>
      <c r="BI103" s="193">
        <f>IF(N103="nulová",J103,0)</f>
        <v>0</v>
      </c>
      <c r="BJ103" s="20" t="s">
        <v>84</v>
      </c>
      <c r="BK103" s="193">
        <f>ROUND(I103*H103,2)</f>
        <v>0</v>
      </c>
      <c r="BL103" s="20" t="s">
        <v>204</v>
      </c>
      <c r="BM103" s="192" t="s">
        <v>509</v>
      </c>
    </row>
    <row r="104" spans="1:65" s="2" customFormat="1" ht="39">
      <c r="A104" s="37"/>
      <c r="B104" s="38"/>
      <c r="C104" s="39"/>
      <c r="D104" s="194" t="s">
        <v>206</v>
      </c>
      <c r="E104" s="39"/>
      <c r="F104" s="195" t="s">
        <v>269</v>
      </c>
      <c r="G104" s="39"/>
      <c r="H104" s="39"/>
      <c r="I104" s="196"/>
      <c r="J104" s="39"/>
      <c r="K104" s="39"/>
      <c r="L104" s="42"/>
      <c r="M104" s="197"/>
      <c r="N104" s="198"/>
      <c r="O104" s="67"/>
      <c r="P104" s="67"/>
      <c r="Q104" s="67"/>
      <c r="R104" s="67"/>
      <c r="S104" s="67"/>
      <c r="T104" s="68"/>
      <c r="U104" s="37"/>
      <c r="V104" s="37"/>
      <c r="W104" s="37"/>
      <c r="X104" s="37"/>
      <c r="Y104" s="37"/>
      <c r="Z104" s="37"/>
      <c r="AA104" s="37"/>
      <c r="AB104" s="37"/>
      <c r="AC104" s="37"/>
      <c r="AD104" s="37"/>
      <c r="AE104" s="37"/>
      <c r="AT104" s="20" t="s">
        <v>206</v>
      </c>
      <c r="AU104" s="20" t="s">
        <v>86</v>
      </c>
    </row>
    <row r="105" spans="1:65" s="2" customFormat="1" ht="11.25">
      <c r="A105" s="37"/>
      <c r="B105" s="38"/>
      <c r="C105" s="39"/>
      <c r="D105" s="199" t="s">
        <v>208</v>
      </c>
      <c r="E105" s="39"/>
      <c r="F105" s="200" t="s">
        <v>270</v>
      </c>
      <c r="G105" s="39"/>
      <c r="H105" s="39"/>
      <c r="I105" s="196"/>
      <c r="J105" s="39"/>
      <c r="K105" s="39"/>
      <c r="L105" s="42"/>
      <c r="M105" s="197"/>
      <c r="N105" s="198"/>
      <c r="O105" s="67"/>
      <c r="P105" s="67"/>
      <c r="Q105" s="67"/>
      <c r="R105" s="67"/>
      <c r="S105" s="67"/>
      <c r="T105" s="68"/>
      <c r="U105" s="37"/>
      <c r="V105" s="37"/>
      <c r="W105" s="37"/>
      <c r="X105" s="37"/>
      <c r="Y105" s="37"/>
      <c r="Z105" s="37"/>
      <c r="AA105" s="37"/>
      <c r="AB105" s="37"/>
      <c r="AC105" s="37"/>
      <c r="AD105" s="37"/>
      <c r="AE105" s="37"/>
      <c r="AT105" s="20" t="s">
        <v>208</v>
      </c>
      <c r="AU105" s="20" t="s">
        <v>86</v>
      </c>
    </row>
    <row r="106" spans="1:65" s="13" customFormat="1" ht="22.5">
      <c r="B106" s="201"/>
      <c r="C106" s="202"/>
      <c r="D106" s="194" t="s">
        <v>210</v>
      </c>
      <c r="E106" s="203" t="s">
        <v>19</v>
      </c>
      <c r="F106" s="204" t="s">
        <v>510</v>
      </c>
      <c r="G106" s="202"/>
      <c r="H106" s="203" t="s">
        <v>19</v>
      </c>
      <c r="I106" s="205"/>
      <c r="J106" s="202"/>
      <c r="K106" s="202"/>
      <c r="L106" s="206"/>
      <c r="M106" s="207"/>
      <c r="N106" s="208"/>
      <c r="O106" s="208"/>
      <c r="P106" s="208"/>
      <c r="Q106" s="208"/>
      <c r="R106" s="208"/>
      <c r="S106" s="208"/>
      <c r="T106" s="209"/>
      <c r="AT106" s="210" t="s">
        <v>210</v>
      </c>
      <c r="AU106" s="210" t="s">
        <v>86</v>
      </c>
      <c r="AV106" s="13" t="s">
        <v>84</v>
      </c>
      <c r="AW106" s="13" t="s">
        <v>37</v>
      </c>
      <c r="AX106" s="13" t="s">
        <v>77</v>
      </c>
      <c r="AY106" s="210" t="s">
        <v>197</v>
      </c>
    </row>
    <row r="107" spans="1:65" s="13" customFormat="1" ht="22.5">
      <c r="B107" s="201"/>
      <c r="C107" s="202"/>
      <c r="D107" s="194" t="s">
        <v>210</v>
      </c>
      <c r="E107" s="203" t="s">
        <v>19</v>
      </c>
      <c r="F107" s="204" t="s">
        <v>511</v>
      </c>
      <c r="G107" s="202"/>
      <c r="H107" s="203" t="s">
        <v>19</v>
      </c>
      <c r="I107" s="205"/>
      <c r="J107" s="202"/>
      <c r="K107" s="202"/>
      <c r="L107" s="206"/>
      <c r="M107" s="207"/>
      <c r="N107" s="208"/>
      <c r="O107" s="208"/>
      <c r="P107" s="208"/>
      <c r="Q107" s="208"/>
      <c r="R107" s="208"/>
      <c r="S107" s="208"/>
      <c r="T107" s="209"/>
      <c r="AT107" s="210" t="s">
        <v>210</v>
      </c>
      <c r="AU107" s="210" t="s">
        <v>86</v>
      </c>
      <c r="AV107" s="13" t="s">
        <v>84</v>
      </c>
      <c r="AW107" s="13" t="s">
        <v>37</v>
      </c>
      <c r="AX107" s="13" t="s">
        <v>77</v>
      </c>
      <c r="AY107" s="210" t="s">
        <v>197</v>
      </c>
    </row>
    <row r="108" spans="1:65" s="14" customFormat="1" ht="11.25">
      <c r="B108" s="211"/>
      <c r="C108" s="212"/>
      <c r="D108" s="194" t="s">
        <v>210</v>
      </c>
      <c r="E108" s="213" t="s">
        <v>19</v>
      </c>
      <c r="F108" s="214" t="s">
        <v>512</v>
      </c>
      <c r="G108" s="212"/>
      <c r="H108" s="215">
        <v>102.956</v>
      </c>
      <c r="I108" s="216"/>
      <c r="J108" s="212"/>
      <c r="K108" s="212"/>
      <c r="L108" s="217"/>
      <c r="M108" s="218"/>
      <c r="N108" s="219"/>
      <c r="O108" s="219"/>
      <c r="P108" s="219"/>
      <c r="Q108" s="219"/>
      <c r="R108" s="219"/>
      <c r="S108" s="219"/>
      <c r="T108" s="220"/>
      <c r="AT108" s="221" t="s">
        <v>210</v>
      </c>
      <c r="AU108" s="221" t="s">
        <v>86</v>
      </c>
      <c r="AV108" s="14" t="s">
        <v>86</v>
      </c>
      <c r="AW108" s="14" t="s">
        <v>37</v>
      </c>
      <c r="AX108" s="14" t="s">
        <v>84</v>
      </c>
      <c r="AY108" s="221" t="s">
        <v>197</v>
      </c>
    </row>
    <row r="109" spans="1:65" s="2" customFormat="1" ht="24.2" customHeight="1">
      <c r="A109" s="37"/>
      <c r="B109" s="38"/>
      <c r="C109" s="181" t="s">
        <v>204</v>
      </c>
      <c r="D109" s="181" t="s">
        <v>199</v>
      </c>
      <c r="E109" s="182" t="s">
        <v>278</v>
      </c>
      <c r="F109" s="183" t="s">
        <v>279</v>
      </c>
      <c r="G109" s="184" t="s">
        <v>259</v>
      </c>
      <c r="H109" s="185">
        <v>129.14099999999999</v>
      </c>
      <c r="I109" s="186"/>
      <c r="J109" s="187">
        <f>ROUND(I109*H109,2)</f>
        <v>0</v>
      </c>
      <c r="K109" s="183" t="s">
        <v>203</v>
      </c>
      <c r="L109" s="42"/>
      <c r="M109" s="188" t="s">
        <v>19</v>
      </c>
      <c r="N109" s="189" t="s">
        <v>48</v>
      </c>
      <c r="O109" s="67"/>
      <c r="P109" s="190">
        <f>O109*H109</f>
        <v>0</v>
      </c>
      <c r="Q109" s="190">
        <v>0</v>
      </c>
      <c r="R109" s="190">
        <f>Q109*H109</f>
        <v>0</v>
      </c>
      <c r="S109" s="190">
        <v>0</v>
      </c>
      <c r="T109" s="191">
        <f>S109*H109</f>
        <v>0</v>
      </c>
      <c r="U109" s="37"/>
      <c r="V109" s="37"/>
      <c r="W109" s="37"/>
      <c r="X109" s="37"/>
      <c r="Y109" s="37"/>
      <c r="Z109" s="37"/>
      <c r="AA109" s="37"/>
      <c r="AB109" s="37"/>
      <c r="AC109" s="37"/>
      <c r="AD109" s="37"/>
      <c r="AE109" s="37"/>
      <c r="AR109" s="192" t="s">
        <v>204</v>
      </c>
      <c r="AT109" s="192" t="s">
        <v>199</v>
      </c>
      <c r="AU109" s="192" t="s">
        <v>86</v>
      </c>
      <c r="AY109" s="20" t="s">
        <v>197</v>
      </c>
      <c r="BE109" s="193">
        <f>IF(N109="základní",J109,0)</f>
        <v>0</v>
      </c>
      <c r="BF109" s="193">
        <f>IF(N109="snížená",J109,0)</f>
        <v>0</v>
      </c>
      <c r="BG109" s="193">
        <f>IF(N109="zákl. přenesená",J109,0)</f>
        <v>0</v>
      </c>
      <c r="BH109" s="193">
        <f>IF(N109="sníž. přenesená",J109,0)</f>
        <v>0</v>
      </c>
      <c r="BI109" s="193">
        <f>IF(N109="nulová",J109,0)</f>
        <v>0</v>
      </c>
      <c r="BJ109" s="20" t="s">
        <v>84</v>
      </c>
      <c r="BK109" s="193">
        <f>ROUND(I109*H109,2)</f>
        <v>0</v>
      </c>
      <c r="BL109" s="20" t="s">
        <v>204</v>
      </c>
      <c r="BM109" s="192" t="s">
        <v>513</v>
      </c>
    </row>
    <row r="110" spans="1:65" s="2" customFormat="1" ht="29.25">
      <c r="A110" s="37"/>
      <c r="B110" s="38"/>
      <c r="C110" s="39"/>
      <c r="D110" s="194" t="s">
        <v>206</v>
      </c>
      <c r="E110" s="39"/>
      <c r="F110" s="195" t="s">
        <v>281</v>
      </c>
      <c r="G110" s="39"/>
      <c r="H110" s="39"/>
      <c r="I110" s="196"/>
      <c r="J110" s="39"/>
      <c r="K110" s="39"/>
      <c r="L110" s="42"/>
      <c r="M110" s="197"/>
      <c r="N110" s="198"/>
      <c r="O110" s="67"/>
      <c r="P110" s="67"/>
      <c r="Q110" s="67"/>
      <c r="R110" s="67"/>
      <c r="S110" s="67"/>
      <c r="T110" s="68"/>
      <c r="U110" s="37"/>
      <c r="V110" s="37"/>
      <c r="W110" s="37"/>
      <c r="X110" s="37"/>
      <c r="Y110" s="37"/>
      <c r="Z110" s="37"/>
      <c r="AA110" s="37"/>
      <c r="AB110" s="37"/>
      <c r="AC110" s="37"/>
      <c r="AD110" s="37"/>
      <c r="AE110" s="37"/>
      <c r="AT110" s="20" t="s">
        <v>206</v>
      </c>
      <c r="AU110" s="20" t="s">
        <v>86</v>
      </c>
    </row>
    <row r="111" spans="1:65" s="2" customFormat="1" ht="11.25">
      <c r="A111" s="37"/>
      <c r="B111" s="38"/>
      <c r="C111" s="39"/>
      <c r="D111" s="199" t="s">
        <v>208</v>
      </c>
      <c r="E111" s="39"/>
      <c r="F111" s="200" t="s">
        <v>282</v>
      </c>
      <c r="G111" s="39"/>
      <c r="H111" s="39"/>
      <c r="I111" s="196"/>
      <c r="J111" s="39"/>
      <c r="K111" s="39"/>
      <c r="L111" s="42"/>
      <c r="M111" s="197"/>
      <c r="N111" s="198"/>
      <c r="O111" s="67"/>
      <c r="P111" s="67"/>
      <c r="Q111" s="67"/>
      <c r="R111" s="67"/>
      <c r="S111" s="67"/>
      <c r="T111" s="68"/>
      <c r="U111" s="37"/>
      <c r="V111" s="37"/>
      <c r="W111" s="37"/>
      <c r="X111" s="37"/>
      <c r="Y111" s="37"/>
      <c r="Z111" s="37"/>
      <c r="AA111" s="37"/>
      <c r="AB111" s="37"/>
      <c r="AC111" s="37"/>
      <c r="AD111" s="37"/>
      <c r="AE111" s="37"/>
      <c r="AT111" s="20" t="s">
        <v>208</v>
      </c>
      <c r="AU111" s="20" t="s">
        <v>86</v>
      </c>
    </row>
    <row r="112" spans="1:65" s="13" customFormat="1" ht="22.5">
      <c r="B112" s="201"/>
      <c r="C112" s="202"/>
      <c r="D112" s="194" t="s">
        <v>210</v>
      </c>
      <c r="E112" s="203" t="s">
        <v>19</v>
      </c>
      <c r="F112" s="204" t="s">
        <v>514</v>
      </c>
      <c r="G112" s="202"/>
      <c r="H112" s="203" t="s">
        <v>19</v>
      </c>
      <c r="I112" s="205"/>
      <c r="J112" s="202"/>
      <c r="K112" s="202"/>
      <c r="L112" s="206"/>
      <c r="M112" s="207"/>
      <c r="N112" s="208"/>
      <c r="O112" s="208"/>
      <c r="P112" s="208"/>
      <c r="Q112" s="208"/>
      <c r="R112" s="208"/>
      <c r="S112" s="208"/>
      <c r="T112" s="209"/>
      <c r="AT112" s="210" t="s">
        <v>210</v>
      </c>
      <c r="AU112" s="210" t="s">
        <v>86</v>
      </c>
      <c r="AV112" s="13" t="s">
        <v>84</v>
      </c>
      <c r="AW112" s="13" t="s">
        <v>37</v>
      </c>
      <c r="AX112" s="13" t="s">
        <v>77</v>
      </c>
      <c r="AY112" s="210" t="s">
        <v>197</v>
      </c>
    </row>
    <row r="113" spans="1:65" s="13" customFormat="1" ht="22.5">
      <c r="B113" s="201"/>
      <c r="C113" s="202"/>
      <c r="D113" s="194" t="s">
        <v>210</v>
      </c>
      <c r="E113" s="203" t="s">
        <v>19</v>
      </c>
      <c r="F113" s="204" t="s">
        <v>507</v>
      </c>
      <c r="G113" s="202"/>
      <c r="H113" s="203" t="s">
        <v>19</v>
      </c>
      <c r="I113" s="205"/>
      <c r="J113" s="202"/>
      <c r="K113" s="202"/>
      <c r="L113" s="206"/>
      <c r="M113" s="207"/>
      <c r="N113" s="208"/>
      <c r="O113" s="208"/>
      <c r="P113" s="208"/>
      <c r="Q113" s="208"/>
      <c r="R113" s="208"/>
      <c r="S113" s="208"/>
      <c r="T113" s="209"/>
      <c r="AT113" s="210" t="s">
        <v>210</v>
      </c>
      <c r="AU113" s="210" t="s">
        <v>86</v>
      </c>
      <c r="AV113" s="13" t="s">
        <v>84</v>
      </c>
      <c r="AW113" s="13" t="s">
        <v>37</v>
      </c>
      <c r="AX113" s="13" t="s">
        <v>77</v>
      </c>
      <c r="AY113" s="210" t="s">
        <v>197</v>
      </c>
    </row>
    <row r="114" spans="1:65" s="14" customFormat="1" ht="11.25">
      <c r="B114" s="211"/>
      <c r="C114" s="212"/>
      <c r="D114" s="194" t="s">
        <v>210</v>
      </c>
      <c r="E114" s="213" t="s">
        <v>19</v>
      </c>
      <c r="F114" s="214" t="s">
        <v>508</v>
      </c>
      <c r="G114" s="212"/>
      <c r="H114" s="215">
        <v>26.184999999999999</v>
      </c>
      <c r="I114" s="216"/>
      <c r="J114" s="212"/>
      <c r="K114" s="212"/>
      <c r="L114" s="217"/>
      <c r="M114" s="218"/>
      <c r="N114" s="219"/>
      <c r="O114" s="219"/>
      <c r="P114" s="219"/>
      <c r="Q114" s="219"/>
      <c r="R114" s="219"/>
      <c r="S114" s="219"/>
      <c r="T114" s="220"/>
      <c r="AT114" s="221" t="s">
        <v>210</v>
      </c>
      <c r="AU114" s="221" t="s">
        <v>86</v>
      </c>
      <c r="AV114" s="14" t="s">
        <v>86</v>
      </c>
      <c r="AW114" s="14" t="s">
        <v>37</v>
      </c>
      <c r="AX114" s="14" t="s">
        <v>77</v>
      </c>
      <c r="AY114" s="221" t="s">
        <v>197</v>
      </c>
    </row>
    <row r="115" spans="1:65" s="13" customFormat="1" ht="22.5">
      <c r="B115" s="201"/>
      <c r="C115" s="202"/>
      <c r="D115" s="194" t="s">
        <v>210</v>
      </c>
      <c r="E115" s="203" t="s">
        <v>19</v>
      </c>
      <c r="F115" s="204" t="s">
        <v>511</v>
      </c>
      <c r="G115" s="202"/>
      <c r="H115" s="203" t="s">
        <v>19</v>
      </c>
      <c r="I115" s="205"/>
      <c r="J115" s="202"/>
      <c r="K115" s="202"/>
      <c r="L115" s="206"/>
      <c r="M115" s="207"/>
      <c r="N115" s="208"/>
      <c r="O115" s="208"/>
      <c r="P115" s="208"/>
      <c r="Q115" s="208"/>
      <c r="R115" s="208"/>
      <c r="S115" s="208"/>
      <c r="T115" s="209"/>
      <c r="AT115" s="210" t="s">
        <v>210</v>
      </c>
      <c r="AU115" s="210" t="s">
        <v>86</v>
      </c>
      <c r="AV115" s="13" t="s">
        <v>84</v>
      </c>
      <c r="AW115" s="13" t="s">
        <v>37</v>
      </c>
      <c r="AX115" s="13" t="s">
        <v>77</v>
      </c>
      <c r="AY115" s="210" t="s">
        <v>197</v>
      </c>
    </row>
    <row r="116" spans="1:65" s="14" customFormat="1" ht="11.25">
      <c r="B116" s="211"/>
      <c r="C116" s="212"/>
      <c r="D116" s="194" t="s">
        <v>210</v>
      </c>
      <c r="E116" s="213" t="s">
        <v>19</v>
      </c>
      <c r="F116" s="214" t="s">
        <v>512</v>
      </c>
      <c r="G116" s="212"/>
      <c r="H116" s="215">
        <v>102.956</v>
      </c>
      <c r="I116" s="216"/>
      <c r="J116" s="212"/>
      <c r="K116" s="212"/>
      <c r="L116" s="217"/>
      <c r="M116" s="218"/>
      <c r="N116" s="219"/>
      <c r="O116" s="219"/>
      <c r="P116" s="219"/>
      <c r="Q116" s="219"/>
      <c r="R116" s="219"/>
      <c r="S116" s="219"/>
      <c r="T116" s="220"/>
      <c r="AT116" s="221" t="s">
        <v>210</v>
      </c>
      <c r="AU116" s="221" t="s">
        <v>86</v>
      </c>
      <c r="AV116" s="14" t="s">
        <v>86</v>
      </c>
      <c r="AW116" s="14" t="s">
        <v>37</v>
      </c>
      <c r="AX116" s="14" t="s">
        <v>77</v>
      </c>
      <c r="AY116" s="221" t="s">
        <v>197</v>
      </c>
    </row>
    <row r="117" spans="1:65" s="15" customFormat="1" ht="11.25">
      <c r="B117" s="223"/>
      <c r="C117" s="224"/>
      <c r="D117" s="194" t="s">
        <v>210</v>
      </c>
      <c r="E117" s="225" t="s">
        <v>19</v>
      </c>
      <c r="F117" s="226" t="s">
        <v>295</v>
      </c>
      <c r="G117" s="224"/>
      <c r="H117" s="227">
        <v>129.14099999999999</v>
      </c>
      <c r="I117" s="228"/>
      <c r="J117" s="224"/>
      <c r="K117" s="224"/>
      <c r="L117" s="229"/>
      <c r="M117" s="230"/>
      <c r="N117" s="231"/>
      <c r="O117" s="231"/>
      <c r="P117" s="231"/>
      <c r="Q117" s="231"/>
      <c r="R117" s="231"/>
      <c r="S117" s="231"/>
      <c r="T117" s="232"/>
      <c r="AT117" s="233" t="s">
        <v>210</v>
      </c>
      <c r="AU117" s="233" t="s">
        <v>86</v>
      </c>
      <c r="AV117" s="15" t="s">
        <v>204</v>
      </c>
      <c r="AW117" s="15" t="s">
        <v>37</v>
      </c>
      <c r="AX117" s="15" t="s">
        <v>84</v>
      </c>
      <c r="AY117" s="233" t="s">
        <v>197</v>
      </c>
    </row>
    <row r="118" spans="1:65" s="2" customFormat="1" ht="24.2" customHeight="1">
      <c r="A118" s="37"/>
      <c r="B118" s="38"/>
      <c r="C118" s="181" t="s">
        <v>237</v>
      </c>
      <c r="D118" s="181" t="s">
        <v>199</v>
      </c>
      <c r="E118" s="182" t="s">
        <v>515</v>
      </c>
      <c r="F118" s="183" t="s">
        <v>516</v>
      </c>
      <c r="G118" s="184" t="s">
        <v>259</v>
      </c>
      <c r="H118" s="185">
        <v>26.184999999999999</v>
      </c>
      <c r="I118" s="186"/>
      <c r="J118" s="187">
        <f>ROUND(I118*H118,2)</f>
        <v>0</v>
      </c>
      <c r="K118" s="183" t="s">
        <v>203</v>
      </c>
      <c r="L118" s="42"/>
      <c r="M118" s="188" t="s">
        <v>19</v>
      </c>
      <c r="N118" s="189" t="s">
        <v>48</v>
      </c>
      <c r="O118" s="67"/>
      <c r="P118" s="190">
        <f>O118*H118</f>
        <v>0</v>
      </c>
      <c r="Q118" s="190">
        <v>0</v>
      </c>
      <c r="R118" s="190">
        <f>Q118*H118</f>
        <v>0</v>
      </c>
      <c r="S118" s="190">
        <v>0</v>
      </c>
      <c r="T118" s="191">
        <f>S118*H118</f>
        <v>0</v>
      </c>
      <c r="U118" s="37"/>
      <c r="V118" s="37"/>
      <c r="W118" s="37"/>
      <c r="X118" s="37"/>
      <c r="Y118" s="37"/>
      <c r="Z118" s="37"/>
      <c r="AA118" s="37"/>
      <c r="AB118" s="37"/>
      <c r="AC118" s="37"/>
      <c r="AD118" s="37"/>
      <c r="AE118" s="37"/>
      <c r="AR118" s="192" t="s">
        <v>204</v>
      </c>
      <c r="AT118" s="192" t="s">
        <v>199</v>
      </c>
      <c r="AU118" s="192" t="s">
        <v>86</v>
      </c>
      <c r="AY118" s="20" t="s">
        <v>197</v>
      </c>
      <c r="BE118" s="193">
        <f>IF(N118="základní",J118,0)</f>
        <v>0</v>
      </c>
      <c r="BF118" s="193">
        <f>IF(N118="snížená",J118,0)</f>
        <v>0</v>
      </c>
      <c r="BG118" s="193">
        <f>IF(N118="zákl. přenesená",J118,0)</f>
        <v>0</v>
      </c>
      <c r="BH118" s="193">
        <f>IF(N118="sníž. přenesená",J118,0)</f>
        <v>0</v>
      </c>
      <c r="BI118" s="193">
        <f>IF(N118="nulová",J118,0)</f>
        <v>0</v>
      </c>
      <c r="BJ118" s="20" t="s">
        <v>84</v>
      </c>
      <c r="BK118" s="193">
        <f>ROUND(I118*H118,2)</f>
        <v>0</v>
      </c>
      <c r="BL118" s="20" t="s">
        <v>204</v>
      </c>
      <c r="BM118" s="192" t="s">
        <v>517</v>
      </c>
    </row>
    <row r="119" spans="1:65" s="2" customFormat="1" ht="29.25">
      <c r="A119" s="37"/>
      <c r="B119" s="38"/>
      <c r="C119" s="39"/>
      <c r="D119" s="194" t="s">
        <v>206</v>
      </c>
      <c r="E119" s="39"/>
      <c r="F119" s="195" t="s">
        <v>518</v>
      </c>
      <c r="G119" s="39"/>
      <c r="H119" s="39"/>
      <c r="I119" s="196"/>
      <c r="J119" s="39"/>
      <c r="K119" s="39"/>
      <c r="L119" s="42"/>
      <c r="M119" s="197"/>
      <c r="N119" s="198"/>
      <c r="O119" s="67"/>
      <c r="P119" s="67"/>
      <c r="Q119" s="67"/>
      <c r="R119" s="67"/>
      <c r="S119" s="67"/>
      <c r="T119" s="68"/>
      <c r="U119" s="37"/>
      <c r="V119" s="37"/>
      <c r="W119" s="37"/>
      <c r="X119" s="37"/>
      <c r="Y119" s="37"/>
      <c r="Z119" s="37"/>
      <c r="AA119" s="37"/>
      <c r="AB119" s="37"/>
      <c r="AC119" s="37"/>
      <c r="AD119" s="37"/>
      <c r="AE119" s="37"/>
      <c r="AT119" s="20" t="s">
        <v>206</v>
      </c>
      <c r="AU119" s="20" t="s">
        <v>86</v>
      </c>
    </row>
    <row r="120" spans="1:65" s="2" customFormat="1" ht="11.25">
      <c r="A120" s="37"/>
      <c r="B120" s="38"/>
      <c r="C120" s="39"/>
      <c r="D120" s="199" t="s">
        <v>208</v>
      </c>
      <c r="E120" s="39"/>
      <c r="F120" s="200" t="s">
        <v>519</v>
      </c>
      <c r="G120" s="39"/>
      <c r="H120" s="39"/>
      <c r="I120" s="196"/>
      <c r="J120" s="39"/>
      <c r="K120" s="39"/>
      <c r="L120" s="42"/>
      <c r="M120" s="197"/>
      <c r="N120" s="198"/>
      <c r="O120" s="67"/>
      <c r="P120" s="67"/>
      <c r="Q120" s="67"/>
      <c r="R120" s="67"/>
      <c r="S120" s="67"/>
      <c r="T120" s="68"/>
      <c r="U120" s="37"/>
      <c r="V120" s="37"/>
      <c r="W120" s="37"/>
      <c r="X120" s="37"/>
      <c r="Y120" s="37"/>
      <c r="Z120" s="37"/>
      <c r="AA120" s="37"/>
      <c r="AB120" s="37"/>
      <c r="AC120" s="37"/>
      <c r="AD120" s="37"/>
      <c r="AE120" s="37"/>
      <c r="AT120" s="20" t="s">
        <v>208</v>
      </c>
      <c r="AU120" s="20" t="s">
        <v>86</v>
      </c>
    </row>
    <row r="121" spans="1:65" s="2" customFormat="1" ht="39">
      <c r="A121" s="37"/>
      <c r="B121" s="38"/>
      <c r="C121" s="39"/>
      <c r="D121" s="194" t="s">
        <v>252</v>
      </c>
      <c r="E121" s="39"/>
      <c r="F121" s="222" t="s">
        <v>520</v>
      </c>
      <c r="G121" s="39"/>
      <c r="H121" s="39"/>
      <c r="I121" s="196"/>
      <c r="J121" s="39"/>
      <c r="K121" s="39"/>
      <c r="L121" s="42"/>
      <c r="M121" s="197"/>
      <c r="N121" s="198"/>
      <c r="O121" s="67"/>
      <c r="P121" s="67"/>
      <c r="Q121" s="67"/>
      <c r="R121" s="67"/>
      <c r="S121" s="67"/>
      <c r="T121" s="68"/>
      <c r="U121" s="37"/>
      <c r="V121" s="37"/>
      <c r="W121" s="37"/>
      <c r="X121" s="37"/>
      <c r="Y121" s="37"/>
      <c r="Z121" s="37"/>
      <c r="AA121" s="37"/>
      <c r="AB121" s="37"/>
      <c r="AC121" s="37"/>
      <c r="AD121" s="37"/>
      <c r="AE121" s="37"/>
      <c r="AT121" s="20" t="s">
        <v>252</v>
      </c>
      <c r="AU121" s="20" t="s">
        <v>86</v>
      </c>
    </row>
    <row r="122" spans="1:65" s="13" customFormat="1" ht="11.25">
      <c r="B122" s="201"/>
      <c r="C122" s="202"/>
      <c r="D122" s="194" t="s">
        <v>210</v>
      </c>
      <c r="E122" s="203" t="s">
        <v>19</v>
      </c>
      <c r="F122" s="204" t="s">
        <v>521</v>
      </c>
      <c r="G122" s="202"/>
      <c r="H122" s="203" t="s">
        <v>19</v>
      </c>
      <c r="I122" s="205"/>
      <c r="J122" s="202"/>
      <c r="K122" s="202"/>
      <c r="L122" s="206"/>
      <c r="M122" s="207"/>
      <c r="N122" s="208"/>
      <c r="O122" s="208"/>
      <c r="P122" s="208"/>
      <c r="Q122" s="208"/>
      <c r="R122" s="208"/>
      <c r="S122" s="208"/>
      <c r="T122" s="209"/>
      <c r="AT122" s="210" t="s">
        <v>210</v>
      </c>
      <c r="AU122" s="210" t="s">
        <v>86</v>
      </c>
      <c r="AV122" s="13" t="s">
        <v>84</v>
      </c>
      <c r="AW122" s="13" t="s">
        <v>37</v>
      </c>
      <c r="AX122" s="13" t="s">
        <v>77</v>
      </c>
      <c r="AY122" s="210" t="s">
        <v>197</v>
      </c>
    </row>
    <row r="123" spans="1:65" s="13" customFormat="1" ht="22.5">
      <c r="B123" s="201"/>
      <c r="C123" s="202"/>
      <c r="D123" s="194" t="s">
        <v>210</v>
      </c>
      <c r="E123" s="203" t="s">
        <v>19</v>
      </c>
      <c r="F123" s="204" t="s">
        <v>522</v>
      </c>
      <c r="G123" s="202"/>
      <c r="H123" s="203" t="s">
        <v>19</v>
      </c>
      <c r="I123" s="205"/>
      <c r="J123" s="202"/>
      <c r="K123" s="202"/>
      <c r="L123" s="206"/>
      <c r="M123" s="207"/>
      <c r="N123" s="208"/>
      <c r="O123" s="208"/>
      <c r="P123" s="208"/>
      <c r="Q123" s="208"/>
      <c r="R123" s="208"/>
      <c r="S123" s="208"/>
      <c r="T123" s="209"/>
      <c r="AT123" s="210" t="s">
        <v>210</v>
      </c>
      <c r="AU123" s="210" t="s">
        <v>86</v>
      </c>
      <c r="AV123" s="13" t="s">
        <v>84</v>
      </c>
      <c r="AW123" s="13" t="s">
        <v>37</v>
      </c>
      <c r="AX123" s="13" t="s">
        <v>77</v>
      </c>
      <c r="AY123" s="210" t="s">
        <v>197</v>
      </c>
    </row>
    <row r="124" spans="1:65" s="14" customFormat="1" ht="11.25">
      <c r="B124" s="211"/>
      <c r="C124" s="212"/>
      <c r="D124" s="194" t="s">
        <v>210</v>
      </c>
      <c r="E124" s="213" t="s">
        <v>19</v>
      </c>
      <c r="F124" s="214" t="s">
        <v>508</v>
      </c>
      <c r="G124" s="212"/>
      <c r="H124" s="215">
        <v>26.184999999999999</v>
      </c>
      <c r="I124" s="216"/>
      <c r="J124" s="212"/>
      <c r="K124" s="212"/>
      <c r="L124" s="217"/>
      <c r="M124" s="218"/>
      <c r="N124" s="219"/>
      <c r="O124" s="219"/>
      <c r="P124" s="219"/>
      <c r="Q124" s="219"/>
      <c r="R124" s="219"/>
      <c r="S124" s="219"/>
      <c r="T124" s="220"/>
      <c r="AT124" s="221" t="s">
        <v>210</v>
      </c>
      <c r="AU124" s="221" t="s">
        <v>86</v>
      </c>
      <c r="AV124" s="14" t="s">
        <v>86</v>
      </c>
      <c r="AW124" s="14" t="s">
        <v>37</v>
      </c>
      <c r="AX124" s="14" t="s">
        <v>84</v>
      </c>
      <c r="AY124" s="221" t="s">
        <v>197</v>
      </c>
    </row>
    <row r="125" spans="1:65" s="12" customFormat="1" ht="22.9" customHeight="1">
      <c r="B125" s="165"/>
      <c r="C125" s="166"/>
      <c r="D125" s="167" t="s">
        <v>76</v>
      </c>
      <c r="E125" s="179" t="s">
        <v>347</v>
      </c>
      <c r="F125" s="179" t="s">
        <v>523</v>
      </c>
      <c r="G125" s="166"/>
      <c r="H125" s="166"/>
      <c r="I125" s="169"/>
      <c r="J125" s="180">
        <f>BK125</f>
        <v>0</v>
      </c>
      <c r="K125" s="166"/>
      <c r="L125" s="171"/>
      <c r="M125" s="172"/>
      <c r="N125" s="173"/>
      <c r="O125" s="173"/>
      <c r="P125" s="174">
        <f>SUM(P126:P190)</f>
        <v>0</v>
      </c>
      <c r="Q125" s="173"/>
      <c r="R125" s="174">
        <f>SUM(R126:R190)</f>
        <v>1.8361960000000002</v>
      </c>
      <c r="S125" s="173"/>
      <c r="T125" s="175">
        <f>SUM(T126:T190)</f>
        <v>0</v>
      </c>
      <c r="AR125" s="176" t="s">
        <v>84</v>
      </c>
      <c r="AT125" s="177" t="s">
        <v>76</v>
      </c>
      <c r="AU125" s="177" t="s">
        <v>84</v>
      </c>
      <c r="AY125" s="176" t="s">
        <v>197</v>
      </c>
      <c r="BK125" s="178">
        <f>SUM(BK126:BK190)</f>
        <v>0</v>
      </c>
    </row>
    <row r="126" spans="1:65" s="2" customFormat="1" ht="37.9" customHeight="1">
      <c r="A126" s="37"/>
      <c r="B126" s="38"/>
      <c r="C126" s="181" t="s">
        <v>246</v>
      </c>
      <c r="D126" s="181" t="s">
        <v>199</v>
      </c>
      <c r="E126" s="182" t="s">
        <v>524</v>
      </c>
      <c r="F126" s="183" t="s">
        <v>525</v>
      </c>
      <c r="G126" s="184" t="s">
        <v>202</v>
      </c>
      <c r="H126" s="185">
        <v>1029.56</v>
      </c>
      <c r="I126" s="186"/>
      <c r="J126" s="187">
        <f>ROUND(I126*H126,2)</f>
        <v>0</v>
      </c>
      <c r="K126" s="183" t="s">
        <v>203</v>
      </c>
      <c r="L126" s="42"/>
      <c r="M126" s="188" t="s">
        <v>19</v>
      </c>
      <c r="N126" s="189" t="s">
        <v>48</v>
      </c>
      <c r="O126" s="67"/>
      <c r="P126" s="190">
        <f>O126*H126</f>
        <v>0</v>
      </c>
      <c r="Q126" s="190">
        <v>0</v>
      </c>
      <c r="R126" s="190">
        <f>Q126*H126</f>
        <v>0</v>
      </c>
      <c r="S126" s="190">
        <v>0</v>
      </c>
      <c r="T126" s="191">
        <f>S126*H126</f>
        <v>0</v>
      </c>
      <c r="U126" s="37"/>
      <c r="V126" s="37"/>
      <c r="W126" s="37"/>
      <c r="X126" s="37"/>
      <c r="Y126" s="37"/>
      <c r="Z126" s="37"/>
      <c r="AA126" s="37"/>
      <c r="AB126" s="37"/>
      <c r="AC126" s="37"/>
      <c r="AD126" s="37"/>
      <c r="AE126" s="37"/>
      <c r="AR126" s="192" t="s">
        <v>204</v>
      </c>
      <c r="AT126" s="192" t="s">
        <v>199</v>
      </c>
      <c r="AU126" s="192" t="s">
        <v>86</v>
      </c>
      <c r="AY126" s="20" t="s">
        <v>197</v>
      </c>
      <c r="BE126" s="193">
        <f>IF(N126="základní",J126,0)</f>
        <v>0</v>
      </c>
      <c r="BF126" s="193">
        <f>IF(N126="snížená",J126,0)</f>
        <v>0</v>
      </c>
      <c r="BG126" s="193">
        <f>IF(N126="zákl. přenesená",J126,0)</f>
        <v>0</v>
      </c>
      <c r="BH126" s="193">
        <f>IF(N126="sníž. přenesená",J126,0)</f>
        <v>0</v>
      </c>
      <c r="BI126" s="193">
        <f>IF(N126="nulová",J126,0)</f>
        <v>0</v>
      </c>
      <c r="BJ126" s="20" t="s">
        <v>84</v>
      </c>
      <c r="BK126" s="193">
        <f>ROUND(I126*H126,2)</f>
        <v>0</v>
      </c>
      <c r="BL126" s="20" t="s">
        <v>204</v>
      </c>
      <c r="BM126" s="192" t="s">
        <v>526</v>
      </c>
    </row>
    <row r="127" spans="1:65" s="2" customFormat="1" ht="29.25">
      <c r="A127" s="37"/>
      <c r="B127" s="38"/>
      <c r="C127" s="39"/>
      <c r="D127" s="194" t="s">
        <v>206</v>
      </c>
      <c r="E127" s="39"/>
      <c r="F127" s="195" t="s">
        <v>527</v>
      </c>
      <c r="G127" s="39"/>
      <c r="H127" s="39"/>
      <c r="I127" s="196"/>
      <c r="J127" s="39"/>
      <c r="K127" s="39"/>
      <c r="L127" s="42"/>
      <c r="M127" s="197"/>
      <c r="N127" s="198"/>
      <c r="O127" s="67"/>
      <c r="P127" s="67"/>
      <c r="Q127" s="67"/>
      <c r="R127" s="67"/>
      <c r="S127" s="67"/>
      <c r="T127" s="68"/>
      <c r="U127" s="37"/>
      <c r="V127" s="37"/>
      <c r="W127" s="37"/>
      <c r="X127" s="37"/>
      <c r="Y127" s="37"/>
      <c r="Z127" s="37"/>
      <c r="AA127" s="37"/>
      <c r="AB127" s="37"/>
      <c r="AC127" s="37"/>
      <c r="AD127" s="37"/>
      <c r="AE127" s="37"/>
      <c r="AT127" s="20" t="s">
        <v>206</v>
      </c>
      <c r="AU127" s="20" t="s">
        <v>86</v>
      </c>
    </row>
    <row r="128" spans="1:65" s="2" customFormat="1" ht="11.25">
      <c r="A128" s="37"/>
      <c r="B128" s="38"/>
      <c r="C128" s="39"/>
      <c r="D128" s="199" t="s">
        <v>208</v>
      </c>
      <c r="E128" s="39"/>
      <c r="F128" s="200" t="s">
        <v>528</v>
      </c>
      <c r="G128" s="39"/>
      <c r="H128" s="39"/>
      <c r="I128" s="196"/>
      <c r="J128" s="39"/>
      <c r="K128" s="39"/>
      <c r="L128" s="42"/>
      <c r="M128" s="197"/>
      <c r="N128" s="198"/>
      <c r="O128" s="67"/>
      <c r="P128" s="67"/>
      <c r="Q128" s="67"/>
      <c r="R128" s="67"/>
      <c r="S128" s="67"/>
      <c r="T128" s="68"/>
      <c r="U128" s="37"/>
      <c r="V128" s="37"/>
      <c r="W128" s="37"/>
      <c r="X128" s="37"/>
      <c r="Y128" s="37"/>
      <c r="Z128" s="37"/>
      <c r="AA128" s="37"/>
      <c r="AB128" s="37"/>
      <c r="AC128" s="37"/>
      <c r="AD128" s="37"/>
      <c r="AE128" s="37"/>
      <c r="AT128" s="20" t="s">
        <v>208</v>
      </c>
      <c r="AU128" s="20" t="s">
        <v>86</v>
      </c>
    </row>
    <row r="129" spans="1:65" s="13" customFormat="1" ht="22.5">
      <c r="B129" s="201"/>
      <c r="C129" s="202"/>
      <c r="D129" s="194" t="s">
        <v>210</v>
      </c>
      <c r="E129" s="203" t="s">
        <v>19</v>
      </c>
      <c r="F129" s="204" t="s">
        <v>529</v>
      </c>
      <c r="G129" s="202"/>
      <c r="H129" s="203" t="s">
        <v>19</v>
      </c>
      <c r="I129" s="205"/>
      <c r="J129" s="202"/>
      <c r="K129" s="202"/>
      <c r="L129" s="206"/>
      <c r="M129" s="207"/>
      <c r="N129" s="208"/>
      <c r="O129" s="208"/>
      <c r="P129" s="208"/>
      <c r="Q129" s="208"/>
      <c r="R129" s="208"/>
      <c r="S129" s="208"/>
      <c r="T129" s="209"/>
      <c r="AT129" s="210" t="s">
        <v>210</v>
      </c>
      <c r="AU129" s="210" t="s">
        <v>86</v>
      </c>
      <c r="AV129" s="13" t="s">
        <v>84</v>
      </c>
      <c r="AW129" s="13" t="s">
        <v>37</v>
      </c>
      <c r="AX129" s="13" t="s">
        <v>77</v>
      </c>
      <c r="AY129" s="210" t="s">
        <v>197</v>
      </c>
    </row>
    <row r="130" spans="1:65" s="14" customFormat="1" ht="11.25">
      <c r="B130" s="211"/>
      <c r="C130" s="212"/>
      <c r="D130" s="194" t="s">
        <v>210</v>
      </c>
      <c r="E130" s="213" t="s">
        <v>19</v>
      </c>
      <c r="F130" s="214" t="s">
        <v>504</v>
      </c>
      <c r="G130" s="212"/>
      <c r="H130" s="215">
        <v>1029.56</v>
      </c>
      <c r="I130" s="216"/>
      <c r="J130" s="212"/>
      <c r="K130" s="212"/>
      <c r="L130" s="217"/>
      <c r="M130" s="218"/>
      <c r="N130" s="219"/>
      <c r="O130" s="219"/>
      <c r="P130" s="219"/>
      <c r="Q130" s="219"/>
      <c r="R130" s="219"/>
      <c r="S130" s="219"/>
      <c r="T130" s="220"/>
      <c r="AT130" s="221" t="s">
        <v>210</v>
      </c>
      <c r="AU130" s="221" t="s">
        <v>86</v>
      </c>
      <c r="AV130" s="14" t="s">
        <v>86</v>
      </c>
      <c r="AW130" s="14" t="s">
        <v>37</v>
      </c>
      <c r="AX130" s="14" t="s">
        <v>84</v>
      </c>
      <c r="AY130" s="221" t="s">
        <v>197</v>
      </c>
    </row>
    <row r="131" spans="1:65" s="2" customFormat="1" ht="16.5" customHeight="1">
      <c r="A131" s="37"/>
      <c r="B131" s="38"/>
      <c r="C131" s="181" t="s">
        <v>256</v>
      </c>
      <c r="D131" s="181" t="s">
        <v>199</v>
      </c>
      <c r="E131" s="182" t="s">
        <v>530</v>
      </c>
      <c r="F131" s="183" t="s">
        <v>531</v>
      </c>
      <c r="G131" s="184" t="s">
        <v>259</v>
      </c>
      <c r="H131" s="185">
        <v>102.956</v>
      </c>
      <c r="I131" s="186"/>
      <c r="J131" s="187">
        <f>ROUND(I131*H131,2)</f>
        <v>0</v>
      </c>
      <c r="K131" s="183" t="s">
        <v>203</v>
      </c>
      <c r="L131" s="42"/>
      <c r="M131" s="188" t="s">
        <v>19</v>
      </c>
      <c r="N131" s="189" t="s">
        <v>48</v>
      </c>
      <c r="O131" s="67"/>
      <c r="P131" s="190">
        <f>O131*H131</f>
        <v>0</v>
      </c>
      <c r="Q131" s="190">
        <v>0</v>
      </c>
      <c r="R131" s="190">
        <f>Q131*H131</f>
        <v>0</v>
      </c>
      <c r="S131" s="190">
        <v>0</v>
      </c>
      <c r="T131" s="191">
        <f>S131*H131</f>
        <v>0</v>
      </c>
      <c r="U131" s="37"/>
      <c r="V131" s="37"/>
      <c r="W131" s="37"/>
      <c r="X131" s="37"/>
      <c r="Y131" s="37"/>
      <c r="Z131" s="37"/>
      <c r="AA131" s="37"/>
      <c r="AB131" s="37"/>
      <c r="AC131" s="37"/>
      <c r="AD131" s="37"/>
      <c r="AE131" s="37"/>
      <c r="AR131" s="192" t="s">
        <v>204</v>
      </c>
      <c r="AT131" s="192" t="s">
        <v>199</v>
      </c>
      <c r="AU131" s="192" t="s">
        <v>86</v>
      </c>
      <c r="AY131" s="20" t="s">
        <v>197</v>
      </c>
      <c r="BE131" s="193">
        <f>IF(N131="základní",J131,0)</f>
        <v>0</v>
      </c>
      <c r="BF131" s="193">
        <f>IF(N131="snížená",J131,0)</f>
        <v>0</v>
      </c>
      <c r="BG131" s="193">
        <f>IF(N131="zákl. přenesená",J131,0)</f>
        <v>0</v>
      </c>
      <c r="BH131" s="193">
        <f>IF(N131="sníž. přenesená",J131,0)</f>
        <v>0</v>
      </c>
      <c r="BI131" s="193">
        <f>IF(N131="nulová",J131,0)</f>
        <v>0</v>
      </c>
      <c r="BJ131" s="20" t="s">
        <v>84</v>
      </c>
      <c r="BK131" s="193">
        <f>ROUND(I131*H131,2)</f>
        <v>0</v>
      </c>
      <c r="BL131" s="20" t="s">
        <v>204</v>
      </c>
      <c r="BM131" s="192" t="s">
        <v>532</v>
      </c>
    </row>
    <row r="132" spans="1:65" s="2" customFormat="1" ht="11.25">
      <c r="A132" s="37"/>
      <c r="B132" s="38"/>
      <c r="C132" s="39"/>
      <c r="D132" s="194" t="s">
        <v>206</v>
      </c>
      <c r="E132" s="39"/>
      <c r="F132" s="195" t="s">
        <v>531</v>
      </c>
      <c r="G132" s="39"/>
      <c r="H132" s="39"/>
      <c r="I132" s="196"/>
      <c r="J132" s="39"/>
      <c r="K132" s="39"/>
      <c r="L132" s="42"/>
      <c r="M132" s="197"/>
      <c r="N132" s="198"/>
      <c r="O132" s="67"/>
      <c r="P132" s="67"/>
      <c r="Q132" s="67"/>
      <c r="R132" s="67"/>
      <c r="S132" s="67"/>
      <c r="T132" s="68"/>
      <c r="U132" s="37"/>
      <c r="V132" s="37"/>
      <c r="W132" s="37"/>
      <c r="X132" s="37"/>
      <c r="Y132" s="37"/>
      <c r="Z132" s="37"/>
      <c r="AA132" s="37"/>
      <c r="AB132" s="37"/>
      <c r="AC132" s="37"/>
      <c r="AD132" s="37"/>
      <c r="AE132" s="37"/>
      <c r="AT132" s="20" t="s">
        <v>206</v>
      </c>
      <c r="AU132" s="20" t="s">
        <v>86</v>
      </c>
    </row>
    <row r="133" spans="1:65" s="2" customFormat="1" ht="11.25">
      <c r="A133" s="37"/>
      <c r="B133" s="38"/>
      <c r="C133" s="39"/>
      <c r="D133" s="199" t="s">
        <v>208</v>
      </c>
      <c r="E133" s="39"/>
      <c r="F133" s="200" t="s">
        <v>533</v>
      </c>
      <c r="G133" s="39"/>
      <c r="H133" s="39"/>
      <c r="I133" s="196"/>
      <c r="J133" s="39"/>
      <c r="K133" s="39"/>
      <c r="L133" s="42"/>
      <c r="M133" s="197"/>
      <c r="N133" s="198"/>
      <c r="O133" s="67"/>
      <c r="P133" s="67"/>
      <c r="Q133" s="67"/>
      <c r="R133" s="67"/>
      <c r="S133" s="67"/>
      <c r="T133" s="68"/>
      <c r="U133" s="37"/>
      <c r="V133" s="37"/>
      <c r="W133" s="37"/>
      <c r="X133" s="37"/>
      <c r="Y133" s="37"/>
      <c r="Z133" s="37"/>
      <c r="AA133" s="37"/>
      <c r="AB133" s="37"/>
      <c r="AC133" s="37"/>
      <c r="AD133" s="37"/>
      <c r="AE133" s="37"/>
      <c r="AT133" s="20" t="s">
        <v>208</v>
      </c>
      <c r="AU133" s="20" t="s">
        <v>86</v>
      </c>
    </row>
    <row r="134" spans="1:65" s="13" customFormat="1" ht="11.25">
      <c r="B134" s="201"/>
      <c r="C134" s="202"/>
      <c r="D134" s="194" t="s">
        <v>210</v>
      </c>
      <c r="E134" s="203" t="s">
        <v>19</v>
      </c>
      <c r="F134" s="204" t="s">
        <v>534</v>
      </c>
      <c r="G134" s="202"/>
      <c r="H134" s="203" t="s">
        <v>19</v>
      </c>
      <c r="I134" s="205"/>
      <c r="J134" s="202"/>
      <c r="K134" s="202"/>
      <c r="L134" s="206"/>
      <c r="M134" s="207"/>
      <c r="N134" s="208"/>
      <c r="O134" s="208"/>
      <c r="P134" s="208"/>
      <c r="Q134" s="208"/>
      <c r="R134" s="208"/>
      <c r="S134" s="208"/>
      <c r="T134" s="209"/>
      <c r="AT134" s="210" t="s">
        <v>210</v>
      </c>
      <c r="AU134" s="210" t="s">
        <v>86</v>
      </c>
      <c r="AV134" s="13" t="s">
        <v>84</v>
      </c>
      <c r="AW134" s="13" t="s">
        <v>37</v>
      </c>
      <c r="AX134" s="13" t="s">
        <v>77</v>
      </c>
      <c r="AY134" s="210" t="s">
        <v>197</v>
      </c>
    </row>
    <row r="135" spans="1:65" s="13" customFormat="1" ht="11.25">
      <c r="B135" s="201"/>
      <c r="C135" s="202"/>
      <c r="D135" s="194" t="s">
        <v>210</v>
      </c>
      <c r="E135" s="203" t="s">
        <v>19</v>
      </c>
      <c r="F135" s="204" t="s">
        <v>535</v>
      </c>
      <c r="G135" s="202"/>
      <c r="H135" s="203" t="s">
        <v>19</v>
      </c>
      <c r="I135" s="205"/>
      <c r="J135" s="202"/>
      <c r="K135" s="202"/>
      <c r="L135" s="206"/>
      <c r="M135" s="207"/>
      <c r="N135" s="208"/>
      <c r="O135" s="208"/>
      <c r="P135" s="208"/>
      <c r="Q135" s="208"/>
      <c r="R135" s="208"/>
      <c r="S135" s="208"/>
      <c r="T135" s="209"/>
      <c r="AT135" s="210" t="s">
        <v>210</v>
      </c>
      <c r="AU135" s="210" t="s">
        <v>86</v>
      </c>
      <c r="AV135" s="13" t="s">
        <v>84</v>
      </c>
      <c r="AW135" s="13" t="s">
        <v>37</v>
      </c>
      <c r="AX135" s="13" t="s">
        <v>77</v>
      </c>
      <c r="AY135" s="210" t="s">
        <v>197</v>
      </c>
    </row>
    <row r="136" spans="1:65" s="14" customFormat="1" ht="11.25">
      <c r="B136" s="211"/>
      <c r="C136" s="212"/>
      <c r="D136" s="194" t="s">
        <v>210</v>
      </c>
      <c r="E136" s="213" t="s">
        <v>19</v>
      </c>
      <c r="F136" s="214" t="s">
        <v>512</v>
      </c>
      <c r="G136" s="212"/>
      <c r="H136" s="215">
        <v>102.956</v>
      </c>
      <c r="I136" s="216"/>
      <c r="J136" s="212"/>
      <c r="K136" s="212"/>
      <c r="L136" s="217"/>
      <c r="M136" s="218"/>
      <c r="N136" s="219"/>
      <c r="O136" s="219"/>
      <c r="P136" s="219"/>
      <c r="Q136" s="219"/>
      <c r="R136" s="219"/>
      <c r="S136" s="219"/>
      <c r="T136" s="220"/>
      <c r="AT136" s="221" t="s">
        <v>210</v>
      </c>
      <c r="AU136" s="221" t="s">
        <v>86</v>
      </c>
      <c r="AV136" s="14" t="s">
        <v>86</v>
      </c>
      <c r="AW136" s="14" t="s">
        <v>37</v>
      </c>
      <c r="AX136" s="14" t="s">
        <v>84</v>
      </c>
      <c r="AY136" s="221" t="s">
        <v>197</v>
      </c>
    </row>
    <row r="137" spans="1:65" s="2" customFormat="1" ht="24.2" customHeight="1">
      <c r="A137" s="37"/>
      <c r="B137" s="38"/>
      <c r="C137" s="181" t="s">
        <v>265</v>
      </c>
      <c r="D137" s="181" t="s">
        <v>199</v>
      </c>
      <c r="E137" s="182" t="s">
        <v>536</v>
      </c>
      <c r="F137" s="183" t="s">
        <v>537</v>
      </c>
      <c r="G137" s="184" t="s">
        <v>202</v>
      </c>
      <c r="H137" s="185">
        <v>1029.56</v>
      </c>
      <c r="I137" s="186"/>
      <c r="J137" s="187">
        <f>ROUND(I137*H137,2)</f>
        <v>0</v>
      </c>
      <c r="K137" s="183" t="s">
        <v>203</v>
      </c>
      <c r="L137" s="42"/>
      <c r="M137" s="188" t="s">
        <v>19</v>
      </c>
      <c r="N137" s="189" t="s">
        <v>48</v>
      </c>
      <c r="O137" s="67"/>
      <c r="P137" s="190">
        <f>O137*H137</f>
        <v>0</v>
      </c>
      <c r="Q137" s="190">
        <v>0</v>
      </c>
      <c r="R137" s="190">
        <f>Q137*H137</f>
        <v>0</v>
      </c>
      <c r="S137" s="190">
        <v>0</v>
      </c>
      <c r="T137" s="191">
        <f>S137*H137</f>
        <v>0</v>
      </c>
      <c r="U137" s="37"/>
      <c r="V137" s="37"/>
      <c r="W137" s="37"/>
      <c r="X137" s="37"/>
      <c r="Y137" s="37"/>
      <c r="Z137" s="37"/>
      <c r="AA137" s="37"/>
      <c r="AB137" s="37"/>
      <c r="AC137" s="37"/>
      <c r="AD137" s="37"/>
      <c r="AE137" s="37"/>
      <c r="AR137" s="192" t="s">
        <v>204</v>
      </c>
      <c r="AT137" s="192" t="s">
        <v>199</v>
      </c>
      <c r="AU137" s="192" t="s">
        <v>86</v>
      </c>
      <c r="AY137" s="20" t="s">
        <v>197</v>
      </c>
      <c r="BE137" s="193">
        <f>IF(N137="základní",J137,0)</f>
        <v>0</v>
      </c>
      <c r="BF137" s="193">
        <f>IF(N137="snížená",J137,0)</f>
        <v>0</v>
      </c>
      <c r="BG137" s="193">
        <f>IF(N137="zákl. přenesená",J137,0)</f>
        <v>0</v>
      </c>
      <c r="BH137" s="193">
        <f>IF(N137="sníž. přenesená",J137,0)</f>
        <v>0</v>
      </c>
      <c r="BI137" s="193">
        <f>IF(N137="nulová",J137,0)</f>
        <v>0</v>
      </c>
      <c r="BJ137" s="20" t="s">
        <v>84</v>
      </c>
      <c r="BK137" s="193">
        <f>ROUND(I137*H137,2)</f>
        <v>0</v>
      </c>
      <c r="BL137" s="20" t="s">
        <v>204</v>
      </c>
      <c r="BM137" s="192" t="s">
        <v>538</v>
      </c>
    </row>
    <row r="138" spans="1:65" s="2" customFormat="1" ht="19.5">
      <c r="A138" s="37"/>
      <c r="B138" s="38"/>
      <c r="C138" s="39"/>
      <c r="D138" s="194" t="s">
        <v>206</v>
      </c>
      <c r="E138" s="39"/>
      <c r="F138" s="195" t="s">
        <v>539</v>
      </c>
      <c r="G138" s="39"/>
      <c r="H138" s="39"/>
      <c r="I138" s="196"/>
      <c r="J138" s="39"/>
      <c r="K138" s="39"/>
      <c r="L138" s="42"/>
      <c r="M138" s="197"/>
      <c r="N138" s="198"/>
      <c r="O138" s="67"/>
      <c r="P138" s="67"/>
      <c r="Q138" s="67"/>
      <c r="R138" s="67"/>
      <c r="S138" s="67"/>
      <c r="T138" s="68"/>
      <c r="U138" s="37"/>
      <c r="V138" s="37"/>
      <c r="W138" s="37"/>
      <c r="X138" s="37"/>
      <c r="Y138" s="37"/>
      <c r="Z138" s="37"/>
      <c r="AA138" s="37"/>
      <c r="AB138" s="37"/>
      <c r="AC138" s="37"/>
      <c r="AD138" s="37"/>
      <c r="AE138" s="37"/>
      <c r="AT138" s="20" t="s">
        <v>206</v>
      </c>
      <c r="AU138" s="20" t="s">
        <v>86</v>
      </c>
    </row>
    <row r="139" spans="1:65" s="2" customFormat="1" ht="11.25">
      <c r="A139" s="37"/>
      <c r="B139" s="38"/>
      <c r="C139" s="39"/>
      <c r="D139" s="199" t="s">
        <v>208</v>
      </c>
      <c r="E139" s="39"/>
      <c r="F139" s="200" t="s">
        <v>540</v>
      </c>
      <c r="G139" s="39"/>
      <c r="H139" s="39"/>
      <c r="I139" s="196"/>
      <c r="J139" s="39"/>
      <c r="K139" s="39"/>
      <c r="L139" s="42"/>
      <c r="M139" s="197"/>
      <c r="N139" s="198"/>
      <c r="O139" s="67"/>
      <c r="P139" s="67"/>
      <c r="Q139" s="67"/>
      <c r="R139" s="67"/>
      <c r="S139" s="67"/>
      <c r="T139" s="68"/>
      <c r="U139" s="37"/>
      <c r="V139" s="37"/>
      <c r="W139" s="37"/>
      <c r="X139" s="37"/>
      <c r="Y139" s="37"/>
      <c r="Z139" s="37"/>
      <c r="AA139" s="37"/>
      <c r="AB139" s="37"/>
      <c r="AC139" s="37"/>
      <c r="AD139" s="37"/>
      <c r="AE139" s="37"/>
      <c r="AT139" s="20" t="s">
        <v>208</v>
      </c>
      <c r="AU139" s="20" t="s">
        <v>86</v>
      </c>
    </row>
    <row r="140" spans="1:65" s="13" customFormat="1" ht="22.5">
      <c r="B140" s="201"/>
      <c r="C140" s="202"/>
      <c r="D140" s="194" t="s">
        <v>210</v>
      </c>
      <c r="E140" s="203" t="s">
        <v>19</v>
      </c>
      <c r="F140" s="204" t="s">
        <v>541</v>
      </c>
      <c r="G140" s="202"/>
      <c r="H140" s="203" t="s">
        <v>19</v>
      </c>
      <c r="I140" s="205"/>
      <c r="J140" s="202"/>
      <c r="K140" s="202"/>
      <c r="L140" s="206"/>
      <c r="M140" s="207"/>
      <c r="N140" s="208"/>
      <c r="O140" s="208"/>
      <c r="P140" s="208"/>
      <c r="Q140" s="208"/>
      <c r="R140" s="208"/>
      <c r="S140" s="208"/>
      <c r="T140" s="209"/>
      <c r="AT140" s="210" t="s">
        <v>210</v>
      </c>
      <c r="AU140" s="210" t="s">
        <v>86</v>
      </c>
      <c r="AV140" s="13" t="s">
        <v>84</v>
      </c>
      <c r="AW140" s="13" t="s">
        <v>37</v>
      </c>
      <c r="AX140" s="13" t="s">
        <v>77</v>
      </c>
      <c r="AY140" s="210" t="s">
        <v>197</v>
      </c>
    </row>
    <row r="141" spans="1:65" s="14" customFormat="1" ht="11.25">
      <c r="B141" s="211"/>
      <c r="C141" s="212"/>
      <c r="D141" s="194" t="s">
        <v>210</v>
      </c>
      <c r="E141" s="213" t="s">
        <v>19</v>
      </c>
      <c r="F141" s="214" t="s">
        <v>504</v>
      </c>
      <c r="G141" s="212"/>
      <c r="H141" s="215">
        <v>1029.56</v>
      </c>
      <c r="I141" s="216"/>
      <c r="J141" s="212"/>
      <c r="K141" s="212"/>
      <c r="L141" s="217"/>
      <c r="M141" s="218"/>
      <c r="N141" s="219"/>
      <c r="O141" s="219"/>
      <c r="P141" s="219"/>
      <c r="Q141" s="219"/>
      <c r="R141" s="219"/>
      <c r="S141" s="219"/>
      <c r="T141" s="220"/>
      <c r="AT141" s="221" t="s">
        <v>210</v>
      </c>
      <c r="AU141" s="221" t="s">
        <v>86</v>
      </c>
      <c r="AV141" s="14" t="s">
        <v>86</v>
      </c>
      <c r="AW141" s="14" t="s">
        <v>37</v>
      </c>
      <c r="AX141" s="14" t="s">
        <v>84</v>
      </c>
      <c r="AY141" s="221" t="s">
        <v>197</v>
      </c>
    </row>
    <row r="142" spans="1:65" s="2" customFormat="1" ht="24.2" customHeight="1">
      <c r="A142" s="37"/>
      <c r="B142" s="38"/>
      <c r="C142" s="237" t="s">
        <v>273</v>
      </c>
      <c r="D142" s="237" t="s">
        <v>452</v>
      </c>
      <c r="E142" s="238" t="s">
        <v>542</v>
      </c>
      <c r="F142" s="239" t="s">
        <v>543</v>
      </c>
      <c r="G142" s="240" t="s">
        <v>323</v>
      </c>
      <c r="H142" s="241">
        <v>133.84299999999999</v>
      </c>
      <c r="I142" s="242"/>
      <c r="J142" s="243">
        <f>ROUND(I142*H142,2)</f>
        <v>0</v>
      </c>
      <c r="K142" s="239" t="s">
        <v>455</v>
      </c>
      <c r="L142" s="244"/>
      <c r="M142" s="245" t="s">
        <v>19</v>
      </c>
      <c r="N142" s="246" t="s">
        <v>48</v>
      </c>
      <c r="O142" s="67"/>
      <c r="P142" s="190">
        <f>O142*H142</f>
        <v>0</v>
      </c>
      <c r="Q142" s="190">
        <v>0</v>
      </c>
      <c r="R142" s="190">
        <f>Q142*H142</f>
        <v>0</v>
      </c>
      <c r="S142" s="190">
        <v>0</v>
      </c>
      <c r="T142" s="191">
        <f>S142*H142</f>
        <v>0</v>
      </c>
      <c r="U142" s="37"/>
      <c r="V142" s="37"/>
      <c r="W142" s="37"/>
      <c r="X142" s="37"/>
      <c r="Y142" s="37"/>
      <c r="Z142" s="37"/>
      <c r="AA142" s="37"/>
      <c r="AB142" s="37"/>
      <c r="AC142" s="37"/>
      <c r="AD142" s="37"/>
      <c r="AE142" s="37"/>
      <c r="AR142" s="192" t="s">
        <v>265</v>
      </c>
      <c r="AT142" s="192" t="s">
        <v>452</v>
      </c>
      <c r="AU142" s="192" t="s">
        <v>86</v>
      </c>
      <c r="AY142" s="20" t="s">
        <v>197</v>
      </c>
      <c r="BE142" s="193">
        <f>IF(N142="základní",J142,0)</f>
        <v>0</v>
      </c>
      <c r="BF142" s="193">
        <f>IF(N142="snížená",J142,0)</f>
        <v>0</v>
      </c>
      <c r="BG142" s="193">
        <f>IF(N142="zákl. přenesená",J142,0)</f>
        <v>0</v>
      </c>
      <c r="BH142" s="193">
        <f>IF(N142="sníž. přenesená",J142,0)</f>
        <v>0</v>
      </c>
      <c r="BI142" s="193">
        <f>IF(N142="nulová",J142,0)</f>
        <v>0</v>
      </c>
      <c r="BJ142" s="20" t="s">
        <v>84</v>
      </c>
      <c r="BK142" s="193">
        <f>ROUND(I142*H142,2)</f>
        <v>0</v>
      </c>
      <c r="BL142" s="20" t="s">
        <v>204</v>
      </c>
      <c r="BM142" s="192" t="s">
        <v>544</v>
      </c>
    </row>
    <row r="143" spans="1:65" s="2" customFormat="1" ht="11.25">
      <c r="A143" s="37"/>
      <c r="B143" s="38"/>
      <c r="C143" s="39"/>
      <c r="D143" s="194" t="s">
        <v>206</v>
      </c>
      <c r="E143" s="39"/>
      <c r="F143" s="195" t="s">
        <v>543</v>
      </c>
      <c r="G143" s="39"/>
      <c r="H143" s="39"/>
      <c r="I143" s="196"/>
      <c r="J143" s="39"/>
      <c r="K143" s="39"/>
      <c r="L143" s="42"/>
      <c r="M143" s="197"/>
      <c r="N143" s="198"/>
      <c r="O143" s="67"/>
      <c r="P143" s="67"/>
      <c r="Q143" s="67"/>
      <c r="R143" s="67"/>
      <c r="S143" s="67"/>
      <c r="T143" s="68"/>
      <c r="U143" s="37"/>
      <c r="V143" s="37"/>
      <c r="W143" s="37"/>
      <c r="X143" s="37"/>
      <c r="Y143" s="37"/>
      <c r="Z143" s="37"/>
      <c r="AA143" s="37"/>
      <c r="AB143" s="37"/>
      <c r="AC143" s="37"/>
      <c r="AD143" s="37"/>
      <c r="AE143" s="37"/>
      <c r="AT143" s="20" t="s">
        <v>206</v>
      </c>
      <c r="AU143" s="20" t="s">
        <v>86</v>
      </c>
    </row>
    <row r="144" spans="1:65" s="13" customFormat="1" ht="11.25">
      <c r="B144" s="201"/>
      <c r="C144" s="202"/>
      <c r="D144" s="194" t="s">
        <v>210</v>
      </c>
      <c r="E144" s="203" t="s">
        <v>19</v>
      </c>
      <c r="F144" s="204" t="s">
        <v>545</v>
      </c>
      <c r="G144" s="202"/>
      <c r="H144" s="203" t="s">
        <v>19</v>
      </c>
      <c r="I144" s="205"/>
      <c r="J144" s="202"/>
      <c r="K144" s="202"/>
      <c r="L144" s="206"/>
      <c r="M144" s="207"/>
      <c r="N144" s="208"/>
      <c r="O144" s="208"/>
      <c r="P144" s="208"/>
      <c r="Q144" s="208"/>
      <c r="R144" s="208"/>
      <c r="S144" s="208"/>
      <c r="T144" s="209"/>
      <c r="AT144" s="210" t="s">
        <v>210</v>
      </c>
      <c r="AU144" s="210" t="s">
        <v>86</v>
      </c>
      <c r="AV144" s="13" t="s">
        <v>84</v>
      </c>
      <c r="AW144" s="13" t="s">
        <v>37</v>
      </c>
      <c r="AX144" s="13" t="s">
        <v>77</v>
      </c>
      <c r="AY144" s="210" t="s">
        <v>197</v>
      </c>
    </row>
    <row r="145" spans="1:65" s="13" customFormat="1" ht="33.75">
      <c r="B145" s="201"/>
      <c r="C145" s="202"/>
      <c r="D145" s="194" t="s">
        <v>210</v>
      </c>
      <c r="E145" s="203" t="s">
        <v>19</v>
      </c>
      <c r="F145" s="204" t="s">
        <v>458</v>
      </c>
      <c r="G145" s="202"/>
      <c r="H145" s="203" t="s">
        <v>19</v>
      </c>
      <c r="I145" s="205"/>
      <c r="J145" s="202"/>
      <c r="K145" s="202"/>
      <c r="L145" s="206"/>
      <c r="M145" s="207"/>
      <c r="N145" s="208"/>
      <c r="O145" s="208"/>
      <c r="P145" s="208"/>
      <c r="Q145" s="208"/>
      <c r="R145" s="208"/>
      <c r="S145" s="208"/>
      <c r="T145" s="209"/>
      <c r="AT145" s="210" t="s">
        <v>210</v>
      </c>
      <c r="AU145" s="210" t="s">
        <v>86</v>
      </c>
      <c r="AV145" s="13" t="s">
        <v>84</v>
      </c>
      <c r="AW145" s="13" t="s">
        <v>37</v>
      </c>
      <c r="AX145" s="13" t="s">
        <v>77</v>
      </c>
      <c r="AY145" s="210" t="s">
        <v>197</v>
      </c>
    </row>
    <row r="146" spans="1:65" s="13" customFormat="1" ht="11.25">
      <c r="B146" s="201"/>
      <c r="C146" s="202"/>
      <c r="D146" s="194" t="s">
        <v>210</v>
      </c>
      <c r="E146" s="203" t="s">
        <v>19</v>
      </c>
      <c r="F146" s="204" t="s">
        <v>546</v>
      </c>
      <c r="G146" s="202"/>
      <c r="H146" s="203" t="s">
        <v>19</v>
      </c>
      <c r="I146" s="205"/>
      <c r="J146" s="202"/>
      <c r="K146" s="202"/>
      <c r="L146" s="206"/>
      <c r="M146" s="207"/>
      <c r="N146" s="208"/>
      <c r="O146" s="208"/>
      <c r="P146" s="208"/>
      <c r="Q146" s="208"/>
      <c r="R146" s="208"/>
      <c r="S146" s="208"/>
      <c r="T146" s="209"/>
      <c r="AT146" s="210" t="s">
        <v>210</v>
      </c>
      <c r="AU146" s="210" t="s">
        <v>86</v>
      </c>
      <c r="AV146" s="13" t="s">
        <v>84</v>
      </c>
      <c r="AW146" s="13" t="s">
        <v>37</v>
      </c>
      <c r="AX146" s="13" t="s">
        <v>77</v>
      </c>
      <c r="AY146" s="210" t="s">
        <v>197</v>
      </c>
    </row>
    <row r="147" spans="1:65" s="14" customFormat="1" ht="11.25">
      <c r="B147" s="211"/>
      <c r="C147" s="212"/>
      <c r="D147" s="194" t="s">
        <v>210</v>
      </c>
      <c r="E147" s="213" t="s">
        <v>19</v>
      </c>
      <c r="F147" s="214" t="s">
        <v>547</v>
      </c>
      <c r="G147" s="212"/>
      <c r="H147" s="215">
        <v>133.84299999999999</v>
      </c>
      <c r="I147" s="216"/>
      <c r="J147" s="212"/>
      <c r="K147" s="212"/>
      <c r="L147" s="217"/>
      <c r="M147" s="218"/>
      <c r="N147" s="219"/>
      <c r="O147" s="219"/>
      <c r="P147" s="219"/>
      <c r="Q147" s="219"/>
      <c r="R147" s="219"/>
      <c r="S147" s="219"/>
      <c r="T147" s="220"/>
      <c r="AT147" s="221" t="s">
        <v>210</v>
      </c>
      <c r="AU147" s="221" t="s">
        <v>86</v>
      </c>
      <c r="AV147" s="14" t="s">
        <v>86</v>
      </c>
      <c r="AW147" s="14" t="s">
        <v>37</v>
      </c>
      <c r="AX147" s="14" t="s">
        <v>84</v>
      </c>
      <c r="AY147" s="221" t="s">
        <v>197</v>
      </c>
    </row>
    <row r="148" spans="1:65" s="2" customFormat="1" ht="24.2" customHeight="1">
      <c r="A148" s="37"/>
      <c r="B148" s="38"/>
      <c r="C148" s="181" t="s">
        <v>277</v>
      </c>
      <c r="D148" s="181" t="s">
        <v>199</v>
      </c>
      <c r="E148" s="182" t="s">
        <v>548</v>
      </c>
      <c r="F148" s="183" t="s">
        <v>549</v>
      </c>
      <c r="G148" s="184" t="s">
        <v>202</v>
      </c>
      <c r="H148" s="185">
        <v>1029.56</v>
      </c>
      <c r="I148" s="186"/>
      <c r="J148" s="187">
        <f>ROUND(I148*H148,2)</f>
        <v>0</v>
      </c>
      <c r="K148" s="183" t="s">
        <v>203</v>
      </c>
      <c r="L148" s="42"/>
      <c r="M148" s="188" t="s">
        <v>19</v>
      </c>
      <c r="N148" s="189" t="s">
        <v>48</v>
      </c>
      <c r="O148" s="67"/>
      <c r="P148" s="190">
        <f>O148*H148</f>
        <v>0</v>
      </c>
      <c r="Q148" s="190">
        <v>0</v>
      </c>
      <c r="R148" s="190">
        <f>Q148*H148</f>
        <v>0</v>
      </c>
      <c r="S148" s="190">
        <v>0</v>
      </c>
      <c r="T148" s="191">
        <f>S148*H148</f>
        <v>0</v>
      </c>
      <c r="U148" s="37"/>
      <c r="V148" s="37"/>
      <c r="W148" s="37"/>
      <c r="X148" s="37"/>
      <c r="Y148" s="37"/>
      <c r="Z148" s="37"/>
      <c r="AA148" s="37"/>
      <c r="AB148" s="37"/>
      <c r="AC148" s="37"/>
      <c r="AD148" s="37"/>
      <c r="AE148" s="37"/>
      <c r="AR148" s="192" t="s">
        <v>204</v>
      </c>
      <c r="AT148" s="192" t="s">
        <v>199</v>
      </c>
      <c r="AU148" s="192" t="s">
        <v>86</v>
      </c>
      <c r="AY148" s="20" t="s">
        <v>197</v>
      </c>
      <c r="BE148" s="193">
        <f>IF(N148="základní",J148,0)</f>
        <v>0</v>
      </c>
      <c r="BF148" s="193">
        <f>IF(N148="snížená",J148,0)</f>
        <v>0</v>
      </c>
      <c r="BG148" s="193">
        <f>IF(N148="zákl. přenesená",J148,0)</f>
        <v>0</v>
      </c>
      <c r="BH148" s="193">
        <f>IF(N148="sníž. přenesená",J148,0)</f>
        <v>0</v>
      </c>
      <c r="BI148" s="193">
        <f>IF(N148="nulová",J148,0)</f>
        <v>0</v>
      </c>
      <c r="BJ148" s="20" t="s">
        <v>84</v>
      </c>
      <c r="BK148" s="193">
        <f>ROUND(I148*H148,2)</f>
        <v>0</v>
      </c>
      <c r="BL148" s="20" t="s">
        <v>204</v>
      </c>
      <c r="BM148" s="192" t="s">
        <v>550</v>
      </c>
    </row>
    <row r="149" spans="1:65" s="2" customFormat="1" ht="19.5">
      <c r="A149" s="37"/>
      <c r="B149" s="38"/>
      <c r="C149" s="39"/>
      <c r="D149" s="194" t="s">
        <v>206</v>
      </c>
      <c r="E149" s="39"/>
      <c r="F149" s="195" t="s">
        <v>551</v>
      </c>
      <c r="G149" s="39"/>
      <c r="H149" s="39"/>
      <c r="I149" s="196"/>
      <c r="J149" s="39"/>
      <c r="K149" s="39"/>
      <c r="L149" s="42"/>
      <c r="M149" s="197"/>
      <c r="N149" s="198"/>
      <c r="O149" s="67"/>
      <c r="P149" s="67"/>
      <c r="Q149" s="67"/>
      <c r="R149" s="67"/>
      <c r="S149" s="67"/>
      <c r="T149" s="68"/>
      <c r="U149" s="37"/>
      <c r="V149" s="37"/>
      <c r="W149" s="37"/>
      <c r="X149" s="37"/>
      <c r="Y149" s="37"/>
      <c r="Z149" s="37"/>
      <c r="AA149" s="37"/>
      <c r="AB149" s="37"/>
      <c r="AC149" s="37"/>
      <c r="AD149" s="37"/>
      <c r="AE149" s="37"/>
      <c r="AT149" s="20" t="s">
        <v>206</v>
      </c>
      <c r="AU149" s="20" t="s">
        <v>86</v>
      </c>
    </row>
    <row r="150" spans="1:65" s="2" customFormat="1" ht="11.25">
      <c r="A150" s="37"/>
      <c r="B150" s="38"/>
      <c r="C150" s="39"/>
      <c r="D150" s="199" t="s">
        <v>208</v>
      </c>
      <c r="E150" s="39"/>
      <c r="F150" s="200" t="s">
        <v>552</v>
      </c>
      <c r="G150" s="39"/>
      <c r="H150" s="39"/>
      <c r="I150" s="196"/>
      <c r="J150" s="39"/>
      <c r="K150" s="39"/>
      <c r="L150" s="42"/>
      <c r="M150" s="197"/>
      <c r="N150" s="198"/>
      <c r="O150" s="67"/>
      <c r="P150" s="67"/>
      <c r="Q150" s="67"/>
      <c r="R150" s="67"/>
      <c r="S150" s="67"/>
      <c r="T150" s="68"/>
      <c r="U150" s="37"/>
      <c r="V150" s="37"/>
      <c r="W150" s="37"/>
      <c r="X150" s="37"/>
      <c r="Y150" s="37"/>
      <c r="Z150" s="37"/>
      <c r="AA150" s="37"/>
      <c r="AB150" s="37"/>
      <c r="AC150" s="37"/>
      <c r="AD150" s="37"/>
      <c r="AE150" s="37"/>
      <c r="AT150" s="20" t="s">
        <v>208</v>
      </c>
      <c r="AU150" s="20" t="s">
        <v>86</v>
      </c>
    </row>
    <row r="151" spans="1:65" s="13" customFormat="1" ht="11.25">
      <c r="B151" s="201"/>
      <c r="C151" s="202"/>
      <c r="D151" s="194" t="s">
        <v>210</v>
      </c>
      <c r="E151" s="203" t="s">
        <v>19</v>
      </c>
      <c r="F151" s="204" t="s">
        <v>553</v>
      </c>
      <c r="G151" s="202"/>
      <c r="H151" s="203" t="s">
        <v>19</v>
      </c>
      <c r="I151" s="205"/>
      <c r="J151" s="202"/>
      <c r="K151" s="202"/>
      <c r="L151" s="206"/>
      <c r="M151" s="207"/>
      <c r="N151" s="208"/>
      <c r="O151" s="208"/>
      <c r="P151" s="208"/>
      <c r="Q151" s="208"/>
      <c r="R151" s="208"/>
      <c r="S151" s="208"/>
      <c r="T151" s="209"/>
      <c r="AT151" s="210" t="s">
        <v>210</v>
      </c>
      <c r="AU151" s="210" t="s">
        <v>86</v>
      </c>
      <c r="AV151" s="13" t="s">
        <v>84</v>
      </c>
      <c r="AW151" s="13" t="s">
        <v>37</v>
      </c>
      <c r="AX151" s="13" t="s">
        <v>77</v>
      </c>
      <c r="AY151" s="210" t="s">
        <v>197</v>
      </c>
    </row>
    <row r="152" spans="1:65" s="14" customFormat="1" ht="11.25">
      <c r="B152" s="211"/>
      <c r="C152" s="212"/>
      <c r="D152" s="194" t="s">
        <v>210</v>
      </c>
      <c r="E152" s="213" t="s">
        <v>19</v>
      </c>
      <c r="F152" s="214" t="s">
        <v>504</v>
      </c>
      <c r="G152" s="212"/>
      <c r="H152" s="215">
        <v>1029.56</v>
      </c>
      <c r="I152" s="216"/>
      <c r="J152" s="212"/>
      <c r="K152" s="212"/>
      <c r="L152" s="217"/>
      <c r="M152" s="218"/>
      <c r="N152" s="219"/>
      <c r="O152" s="219"/>
      <c r="P152" s="219"/>
      <c r="Q152" s="219"/>
      <c r="R152" s="219"/>
      <c r="S152" s="219"/>
      <c r="T152" s="220"/>
      <c r="AT152" s="221" t="s">
        <v>210</v>
      </c>
      <c r="AU152" s="221" t="s">
        <v>86</v>
      </c>
      <c r="AV152" s="14" t="s">
        <v>86</v>
      </c>
      <c r="AW152" s="14" t="s">
        <v>37</v>
      </c>
      <c r="AX152" s="14" t="s">
        <v>84</v>
      </c>
      <c r="AY152" s="221" t="s">
        <v>197</v>
      </c>
    </row>
    <row r="153" spans="1:65" s="2" customFormat="1" ht="16.5" customHeight="1">
      <c r="A153" s="37"/>
      <c r="B153" s="38"/>
      <c r="C153" s="237" t="s">
        <v>287</v>
      </c>
      <c r="D153" s="237" t="s">
        <v>452</v>
      </c>
      <c r="E153" s="238" t="s">
        <v>554</v>
      </c>
      <c r="F153" s="239" t="s">
        <v>555</v>
      </c>
      <c r="G153" s="240" t="s">
        <v>556</v>
      </c>
      <c r="H153" s="241">
        <v>30.887</v>
      </c>
      <c r="I153" s="242"/>
      <c r="J153" s="243">
        <f>ROUND(I153*H153,2)</f>
        <v>0</v>
      </c>
      <c r="K153" s="239" t="s">
        <v>203</v>
      </c>
      <c r="L153" s="244"/>
      <c r="M153" s="245" t="s">
        <v>19</v>
      </c>
      <c r="N153" s="246" t="s">
        <v>48</v>
      </c>
      <c r="O153" s="67"/>
      <c r="P153" s="190">
        <f>O153*H153</f>
        <v>0</v>
      </c>
      <c r="Q153" s="190">
        <v>1E-3</v>
      </c>
      <c r="R153" s="190">
        <f>Q153*H153</f>
        <v>3.0887000000000001E-2</v>
      </c>
      <c r="S153" s="190">
        <v>0</v>
      </c>
      <c r="T153" s="191">
        <f>S153*H153</f>
        <v>0</v>
      </c>
      <c r="U153" s="37"/>
      <c r="V153" s="37"/>
      <c r="W153" s="37"/>
      <c r="X153" s="37"/>
      <c r="Y153" s="37"/>
      <c r="Z153" s="37"/>
      <c r="AA153" s="37"/>
      <c r="AB153" s="37"/>
      <c r="AC153" s="37"/>
      <c r="AD153" s="37"/>
      <c r="AE153" s="37"/>
      <c r="AR153" s="192" t="s">
        <v>265</v>
      </c>
      <c r="AT153" s="192" t="s">
        <v>452</v>
      </c>
      <c r="AU153" s="192" t="s">
        <v>86</v>
      </c>
      <c r="AY153" s="20" t="s">
        <v>197</v>
      </c>
      <c r="BE153" s="193">
        <f>IF(N153="základní",J153,0)</f>
        <v>0</v>
      </c>
      <c r="BF153" s="193">
        <f>IF(N153="snížená",J153,0)</f>
        <v>0</v>
      </c>
      <c r="BG153" s="193">
        <f>IF(N153="zákl. přenesená",J153,0)</f>
        <v>0</v>
      </c>
      <c r="BH153" s="193">
        <f>IF(N153="sníž. přenesená",J153,0)</f>
        <v>0</v>
      </c>
      <c r="BI153" s="193">
        <f>IF(N153="nulová",J153,0)</f>
        <v>0</v>
      </c>
      <c r="BJ153" s="20" t="s">
        <v>84</v>
      </c>
      <c r="BK153" s="193">
        <f>ROUND(I153*H153,2)</f>
        <v>0</v>
      </c>
      <c r="BL153" s="20" t="s">
        <v>204</v>
      </c>
      <c r="BM153" s="192" t="s">
        <v>557</v>
      </c>
    </row>
    <row r="154" spans="1:65" s="2" customFormat="1" ht="11.25">
      <c r="A154" s="37"/>
      <c r="B154" s="38"/>
      <c r="C154" s="39"/>
      <c r="D154" s="194" t="s">
        <v>206</v>
      </c>
      <c r="E154" s="39"/>
      <c r="F154" s="195" t="s">
        <v>555</v>
      </c>
      <c r="G154" s="39"/>
      <c r="H154" s="39"/>
      <c r="I154" s="196"/>
      <c r="J154" s="39"/>
      <c r="K154" s="39"/>
      <c r="L154" s="42"/>
      <c r="M154" s="197"/>
      <c r="N154" s="198"/>
      <c r="O154" s="67"/>
      <c r="P154" s="67"/>
      <c r="Q154" s="67"/>
      <c r="R154" s="67"/>
      <c r="S154" s="67"/>
      <c r="T154" s="68"/>
      <c r="U154" s="37"/>
      <c r="V154" s="37"/>
      <c r="W154" s="37"/>
      <c r="X154" s="37"/>
      <c r="Y154" s="37"/>
      <c r="Z154" s="37"/>
      <c r="AA154" s="37"/>
      <c r="AB154" s="37"/>
      <c r="AC154" s="37"/>
      <c r="AD154" s="37"/>
      <c r="AE154" s="37"/>
      <c r="AT154" s="20" t="s">
        <v>206</v>
      </c>
      <c r="AU154" s="20" t="s">
        <v>86</v>
      </c>
    </row>
    <row r="155" spans="1:65" s="2" customFormat="1" ht="29.25">
      <c r="A155" s="37"/>
      <c r="B155" s="38"/>
      <c r="C155" s="39"/>
      <c r="D155" s="194" t="s">
        <v>252</v>
      </c>
      <c r="E155" s="39"/>
      <c r="F155" s="222" t="s">
        <v>558</v>
      </c>
      <c r="G155" s="39"/>
      <c r="H155" s="39"/>
      <c r="I155" s="196"/>
      <c r="J155" s="39"/>
      <c r="K155" s="39"/>
      <c r="L155" s="42"/>
      <c r="M155" s="197"/>
      <c r="N155" s="198"/>
      <c r="O155" s="67"/>
      <c r="P155" s="67"/>
      <c r="Q155" s="67"/>
      <c r="R155" s="67"/>
      <c r="S155" s="67"/>
      <c r="T155" s="68"/>
      <c r="U155" s="37"/>
      <c r="V155" s="37"/>
      <c r="W155" s="37"/>
      <c r="X155" s="37"/>
      <c r="Y155" s="37"/>
      <c r="Z155" s="37"/>
      <c r="AA155" s="37"/>
      <c r="AB155" s="37"/>
      <c r="AC155" s="37"/>
      <c r="AD155" s="37"/>
      <c r="AE155" s="37"/>
      <c r="AT155" s="20" t="s">
        <v>252</v>
      </c>
      <c r="AU155" s="20" t="s">
        <v>86</v>
      </c>
    </row>
    <row r="156" spans="1:65" s="14" customFormat="1" ht="11.25">
      <c r="B156" s="211"/>
      <c r="C156" s="212"/>
      <c r="D156" s="194" t="s">
        <v>210</v>
      </c>
      <c r="E156" s="212"/>
      <c r="F156" s="214" t="s">
        <v>559</v>
      </c>
      <c r="G156" s="212"/>
      <c r="H156" s="215">
        <v>30.887</v>
      </c>
      <c r="I156" s="216"/>
      <c r="J156" s="212"/>
      <c r="K156" s="212"/>
      <c r="L156" s="217"/>
      <c r="M156" s="218"/>
      <c r="N156" s="219"/>
      <c r="O156" s="219"/>
      <c r="P156" s="219"/>
      <c r="Q156" s="219"/>
      <c r="R156" s="219"/>
      <c r="S156" s="219"/>
      <c r="T156" s="220"/>
      <c r="AT156" s="221" t="s">
        <v>210</v>
      </c>
      <c r="AU156" s="221" t="s">
        <v>86</v>
      </c>
      <c r="AV156" s="14" t="s">
        <v>86</v>
      </c>
      <c r="AW156" s="14" t="s">
        <v>4</v>
      </c>
      <c r="AX156" s="14" t="s">
        <v>84</v>
      </c>
      <c r="AY156" s="221" t="s">
        <v>197</v>
      </c>
    </row>
    <row r="157" spans="1:65" s="2" customFormat="1" ht="24.2" customHeight="1">
      <c r="A157" s="37"/>
      <c r="B157" s="38"/>
      <c r="C157" s="181" t="s">
        <v>8</v>
      </c>
      <c r="D157" s="181" t="s">
        <v>199</v>
      </c>
      <c r="E157" s="182" t="s">
        <v>548</v>
      </c>
      <c r="F157" s="183" t="s">
        <v>549</v>
      </c>
      <c r="G157" s="184" t="s">
        <v>202</v>
      </c>
      <c r="H157" s="185">
        <v>102.956</v>
      </c>
      <c r="I157" s="186"/>
      <c r="J157" s="187">
        <f>ROUND(I157*H157,2)</f>
        <v>0</v>
      </c>
      <c r="K157" s="183" t="s">
        <v>203</v>
      </c>
      <c r="L157" s="42"/>
      <c r="M157" s="188" t="s">
        <v>19</v>
      </c>
      <c r="N157" s="189" t="s">
        <v>48</v>
      </c>
      <c r="O157" s="67"/>
      <c r="P157" s="190">
        <f>O157*H157</f>
        <v>0</v>
      </c>
      <c r="Q157" s="190">
        <v>0</v>
      </c>
      <c r="R157" s="190">
        <f>Q157*H157</f>
        <v>0</v>
      </c>
      <c r="S157" s="190">
        <v>0</v>
      </c>
      <c r="T157" s="191">
        <f>S157*H157</f>
        <v>0</v>
      </c>
      <c r="U157" s="37"/>
      <c r="V157" s="37"/>
      <c r="W157" s="37"/>
      <c r="X157" s="37"/>
      <c r="Y157" s="37"/>
      <c r="Z157" s="37"/>
      <c r="AA157" s="37"/>
      <c r="AB157" s="37"/>
      <c r="AC157" s="37"/>
      <c r="AD157" s="37"/>
      <c r="AE157" s="37"/>
      <c r="AR157" s="192" t="s">
        <v>204</v>
      </c>
      <c r="AT157" s="192" t="s">
        <v>199</v>
      </c>
      <c r="AU157" s="192" t="s">
        <v>86</v>
      </c>
      <c r="AY157" s="20" t="s">
        <v>197</v>
      </c>
      <c r="BE157" s="193">
        <f>IF(N157="základní",J157,0)</f>
        <v>0</v>
      </c>
      <c r="BF157" s="193">
        <f>IF(N157="snížená",J157,0)</f>
        <v>0</v>
      </c>
      <c r="BG157" s="193">
        <f>IF(N157="zákl. přenesená",J157,0)</f>
        <v>0</v>
      </c>
      <c r="BH157" s="193">
        <f>IF(N157="sníž. přenesená",J157,0)</f>
        <v>0</v>
      </c>
      <c r="BI157" s="193">
        <f>IF(N157="nulová",J157,0)</f>
        <v>0</v>
      </c>
      <c r="BJ157" s="20" t="s">
        <v>84</v>
      </c>
      <c r="BK157" s="193">
        <f>ROUND(I157*H157,2)</f>
        <v>0</v>
      </c>
      <c r="BL157" s="20" t="s">
        <v>204</v>
      </c>
      <c r="BM157" s="192" t="s">
        <v>560</v>
      </c>
    </row>
    <row r="158" spans="1:65" s="2" customFormat="1" ht="19.5">
      <c r="A158" s="37"/>
      <c r="B158" s="38"/>
      <c r="C158" s="39"/>
      <c r="D158" s="194" t="s">
        <v>206</v>
      </c>
      <c r="E158" s="39"/>
      <c r="F158" s="195" t="s">
        <v>551</v>
      </c>
      <c r="G158" s="39"/>
      <c r="H158" s="39"/>
      <c r="I158" s="196"/>
      <c r="J158" s="39"/>
      <c r="K158" s="39"/>
      <c r="L158" s="42"/>
      <c r="M158" s="197"/>
      <c r="N158" s="198"/>
      <c r="O158" s="67"/>
      <c r="P158" s="67"/>
      <c r="Q158" s="67"/>
      <c r="R158" s="67"/>
      <c r="S158" s="67"/>
      <c r="T158" s="68"/>
      <c r="U158" s="37"/>
      <c r="V158" s="37"/>
      <c r="W158" s="37"/>
      <c r="X158" s="37"/>
      <c r="Y158" s="37"/>
      <c r="Z158" s="37"/>
      <c r="AA158" s="37"/>
      <c r="AB158" s="37"/>
      <c r="AC158" s="37"/>
      <c r="AD158" s="37"/>
      <c r="AE158" s="37"/>
      <c r="AT158" s="20" t="s">
        <v>206</v>
      </c>
      <c r="AU158" s="20" t="s">
        <v>86</v>
      </c>
    </row>
    <row r="159" spans="1:65" s="2" customFormat="1" ht="11.25">
      <c r="A159" s="37"/>
      <c r="B159" s="38"/>
      <c r="C159" s="39"/>
      <c r="D159" s="199" t="s">
        <v>208</v>
      </c>
      <c r="E159" s="39"/>
      <c r="F159" s="200" t="s">
        <v>552</v>
      </c>
      <c r="G159" s="39"/>
      <c r="H159" s="39"/>
      <c r="I159" s="196"/>
      <c r="J159" s="39"/>
      <c r="K159" s="39"/>
      <c r="L159" s="42"/>
      <c r="M159" s="197"/>
      <c r="N159" s="198"/>
      <c r="O159" s="67"/>
      <c r="P159" s="67"/>
      <c r="Q159" s="67"/>
      <c r="R159" s="67"/>
      <c r="S159" s="67"/>
      <c r="T159" s="68"/>
      <c r="U159" s="37"/>
      <c r="V159" s="37"/>
      <c r="W159" s="37"/>
      <c r="X159" s="37"/>
      <c r="Y159" s="37"/>
      <c r="Z159" s="37"/>
      <c r="AA159" s="37"/>
      <c r="AB159" s="37"/>
      <c r="AC159" s="37"/>
      <c r="AD159" s="37"/>
      <c r="AE159" s="37"/>
      <c r="AT159" s="20" t="s">
        <v>208</v>
      </c>
      <c r="AU159" s="20" t="s">
        <v>86</v>
      </c>
    </row>
    <row r="160" spans="1:65" s="13" customFormat="1" ht="22.5">
      <c r="B160" s="201"/>
      <c r="C160" s="202"/>
      <c r="D160" s="194" t="s">
        <v>210</v>
      </c>
      <c r="E160" s="203" t="s">
        <v>19</v>
      </c>
      <c r="F160" s="204" t="s">
        <v>561</v>
      </c>
      <c r="G160" s="202"/>
      <c r="H160" s="203" t="s">
        <v>19</v>
      </c>
      <c r="I160" s="205"/>
      <c r="J160" s="202"/>
      <c r="K160" s="202"/>
      <c r="L160" s="206"/>
      <c r="M160" s="207"/>
      <c r="N160" s="208"/>
      <c r="O160" s="208"/>
      <c r="P160" s="208"/>
      <c r="Q160" s="208"/>
      <c r="R160" s="208"/>
      <c r="S160" s="208"/>
      <c r="T160" s="209"/>
      <c r="AT160" s="210" t="s">
        <v>210</v>
      </c>
      <c r="AU160" s="210" t="s">
        <v>86</v>
      </c>
      <c r="AV160" s="13" t="s">
        <v>84</v>
      </c>
      <c r="AW160" s="13" t="s">
        <v>37</v>
      </c>
      <c r="AX160" s="13" t="s">
        <v>77</v>
      </c>
      <c r="AY160" s="210" t="s">
        <v>197</v>
      </c>
    </row>
    <row r="161" spans="1:65" s="14" customFormat="1" ht="11.25">
      <c r="B161" s="211"/>
      <c r="C161" s="212"/>
      <c r="D161" s="194" t="s">
        <v>210</v>
      </c>
      <c r="E161" s="213" t="s">
        <v>19</v>
      </c>
      <c r="F161" s="214" t="s">
        <v>512</v>
      </c>
      <c r="G161" s="212"/>
      <c r="H161" s="215">
        <v>102.956</v>
      </c>
      <c r="I161" s="216"/>
      <c r="J161" s="212"/>
      <c r="K161" s="212"/>
      <c r="L161" s="217"/>
      <c r="M161" s="218"/>
      <c r="N161" s="219"/>
      <c r="O161" s="219"/>
      <c r="P161" s="219"/>
      <c r="Q161" s="219"/>
      <c r="R161" s="219"/>
      <c r="S161" s="219"/>
      <c r="T161" s="220"/>
      <c r="AT161" s="221" t="s">
        <v>210</v>
      </c>
      <c r="AU161" s="221" t="s">
        <v>86</v>
      </c>
      <c r="AV161" s="14" t="s">
        <v>86</v>
      </c>
      <c r="AW161" s="14" t="s">
        <v>37</v>
      </c>
      <c r="AX161" s="14" t="s">
        <v>84</v>
      </c>
      <c r="AY161" s="221" t="s">
        <v>197</v>
      </c>
    </row>
    <row r="162" spans="1:65" s="2" customFormat="1" ht="16.5" customHeight="1">
      <c r="A162" s="37"/>
      <c r="B162" s="38"/>
      <c r="C162" s="237" t="s">
        <v>303</v>
      </c>
      <c r="D162" s="237" t="s">
        <v>452</v>
      </c>
      <c r="E162" s="238" t="s">
        <v>554</v>
      </c>
      <c r="F162" s="239" t="s">
        <v>555</v>
      </c>
      <c r="G162" s="240" t="s">
        <v>556</v>
      </c>
      <c r="H162" s="241">
        <v>3.089</v>
      </c>
      <c r="I162" s="242"/>
      <c r="J162" s="243">
        <f>ROUND(I162*H162,2)</f>
        <v>0</v>
      </c>
      <c r="K162" s="239" t="s">
        <v>203</v>
      </c>
      <c r="L162" s="244"/>
      <c r="M162" s="245" t="s">
        <v>19</v>
      </c>
      <c r="N162" s="246" t="s">
        <v>48</v>
      </c>
      <c r="O162" s="67"/>
      <c r="P162" s="190">
        <f>O162*H162</f>
        <v>0</v>
      </c>
      <c r="Q162" s="190">
        <v>1E-3</v>
      </c>
      <c r="R162" s="190">
        <f>Q162*H162</f>
        <v>3.0890000000000002E-3</v>
      </c>
      <c r="S162" s="190">
        <v>0</v>
      </c>
      <c r="T162" s="191">
        <f>S162*H162</f>
        <v>0</v>
      </c>
      <c r="U162" s="37"/>
      <c r="V162" s="37"/>
      <c r="W162" s="37"/>
      <c r="X162" s="37"/>
      <c r="Y162" s="37"/>
      <c r="Z162" s="37"/>
      <c r="AA162" s="37"/>
      <c r="AB162" s="37"/>
      <c r="AC162" s="37"/>
      <c r="AD162" s="37"/>
      <c r="AE162" s="37"/>
      <c r="AR162" s="192" t="s">
        <v>265</v>
      </c>
      <c r="AT162" s="192" t="s">
        <v>452</v>
      </c>
      <c r="AU162" s="192" t="s">
        <v>86</v>
      </c>
      <c r="AY162" s="20" t="s">
        <v>197</v>
      </c>
      <c r="BE162" s="193">
        <f>IF(N162="základní",J162,0)</f>
        <v>0</v>
      </c>
      <c r="BF162" s="193">
        <f>IF(N162="snížená",J162,0)</f>
        <v>0</v>
      </c>
      <c r="BG162" s="193">
        <f>IF(N162="zákl. přenesená",J162,0)</f>
        <v>0</v>
      </c>
      <c r="BH162" s="193">
        <f>IF(N162="sníž. přenesená",J162,0)</f>
        <v>0</v>
      </c>
      <c r="BI162" s="193">
        <f>IF(N162="nulová",J162,0)</f>
        <v>0</v>
      </c>
      <c r="BJ162" s="20" t="s">
        <v>84</v>
      </c>
      <c r="BK162" s="193">
        <f>ROUND(I162*H162,2)</f>
        <v>0</v>
      </c>
      <c r="BL162" s="20" t="s">
        <v>204</v>
      </c>
      <c r="BM162" s="192" t="s">
        <v>562</v>
      </c>
    </row>
    <row r="163" spans="1:65" s="2" customFormat="1" ht="11.25">
      <c r="A163" s="37"/>
      <c r="B163" s="38"/>
      <c r="C163" s="39"/>
      <c r="D163" s="194" t="s">
        <v>206</v>
      </c>
      <c r="E163" s="39"/>
      <c r="F163" s="195" t="s">
        <v>555</v>
      </c>
      <c r="G163" s="39"/>
      <c r="H163" s="39"/>
      <c r="I163" s="196"/>
      <c r="J163" s="39"/>
      <c r="K163" s="39"/>
      <c r="L163" s="42"/>
      <c r="M163" s="197"/>
      <c r="N163" s="198"/>
      <c r="O163" s="67"/>
      <c r="P163" s="67"/>
      <c r="Q163" s="67"/>
      <c r="R163" s="67"/>
      <c r="S163" s="67"/>
      <c r="T163" s="68"/>
      <c r="U163" s="37"/>
      <c r="V163" s="37"/>
      <c r="W163" s="37"/>
      <c r="X163" s="37"/>
      <c r="Y163" s="37"/>
      <c r="Z163" s="37"/>
      <c r="AA163" s="37"/>
      <c r="AB163" s="37"/>
      <c r="AC163" s="37"/>
      <c r="AD163" s="37"/>
      <c r="AE163" s="37"/>
      <c r="AT163" s="20" t="s">
        <v>206</v>
      </c>
      <c r="AU163" s="20" t="s">
        <v>86</v>
      </c>
    </row>
    <row r="164" spans="1:65" s="2" customFormat="1" ht="29.25">
      <c r="A164" s="37"/>
      <c r="B164" s="38"/>
      <c r="C164" s="39"/>
      <c r="D164" s="194" t="s">
        <v>252</v>
      </c>
      <c r="E164" s="39"/>
      <c r="F164" s="222" t="s">
        <v>558</v>
      </c>
      <c r="G164" s="39"/>
      <c r="H164" s="39"/>
      <c r="I164" s="196"/>
      <c r="J164" s="39"/>
      <c r="K164" s="39"/>
      <c r="L164" s="42"/>
      <c r="M164" s="197"/>
      <c r="N164" s="198"/>
      <c r="O164" s="67"/>
      <c r="P164" s="67"/>
      <c r="Q164" s="67"/>
      <c r="R164" s="67"/>
      <c r="S164" s="67"/>
      <c r="T164" s="68"/>
      <c r="U164" s="37"/>
      <c r="V164" s="37"/>
      <c r="W164" s="37"/>
      <c r="X164" s="37"/>
      <c r="Y164" s="37"/>
      <c r="Z164" s="37"/>
      <c r="AA164" s="37"/>
      <c r="AB164" s="37"/>
      <c r="AC164" s="37"/>
      <c r="AD164" s="37"/>
      <c r="AE164" s="37"/>
      <c r="AT164" s="20" t="s">
        <v>252</v>
      </c>
      <c r="AU164" s="20" t="s">
        <v>86</v>
      </c>
    </row>
    <row r="165" spans="1:65" s="14" customFormat="1" ht="11.25">
      <c r="B165" s="211"/>
      <c r="C165" s="212"/>
      <c r="D165" s="194" t="s">
        <v>210</v>
      </c>
      <c r="E165" s="212"/>
      <c r="F165" s="214" t="s">
        <v>563</v>
      </c>
      <c r="G165" s="212"/>
      <c r="H165" s="215">
        <v>3.089</v>
      </c>
      <c r="I165" s="216"/>
      <c r="J165" s="212"/>
      <c r="K165" s="212"/>
      <c r="L165" s="217"/>
      <c r="M165" s="218"/>
      <c r="N165" s="219"/>
      <c r="O165" s="219"/>
      <c r="P165" s="219"/>
      <c r="Q165" s="219"/>
      <c r="R165" s="219"/>
      <c r="S165" s="219"/>
      <c r="T165" s="220"/>
      <c r="AT165" s="221" t="s">
        <v>210</v>
      </c>
      <c r="AU165" s="221" t="s">
        <v>86</v>
      </c>
      <c r="AV165" s="14" t="s">
        <v>86</v>
      </c>
      <c r="AW165" s="14" t="s">
        <v>4</v>
      </c>
      <c r="AX165" s="14" t="s">
        <v>84</v>
      </c>
      <c r="AY165" s="221" t="s">
        <v>197</v>
      </c>
    </row>
    <row r="166" spans="1:65" s="2" customFormat="1" ht="21.75" customHeight="1">
      <c r="A166" s="37"/>
      <c r="B166" s="38"/>
      <c r="C166" s="181" t="s">
        <v>310</v>
      </c>
      <c r="D166" s="181" t="s">
        <v>199</v>
      </c>
      <c r="E166" s="182" t="s">
        <v>564</v>
      </c>
      <c r="F166" s="183" t="s">
        <v>565</v>
      </c>
      <c r="G166" s="184" t="s">
        <v>202</v>
      </c>
      <c r="H166" s="185">
        <v>1029.56</v>
      </c>
      <c r="I166" s="186"/>
      <c r="J166" s="187">
        <f>ROUND(I166*H166,2)</f>
        <v>0</v>
      </c>
      <c r="K166" s="183" t="s">
        <v>203</v>
      </c>
      <c r="L166" s="42"/>
      <c r="M166" s="188" t="s">
        <v>19</v>
      </c>
      <c r="N166" s="189" t="s">
        <v>48</v>
      </c>
      <c r="O166" s="67"/>
      <c r="P166" s="190">
        <f>O166*H166</f>
        <v>0</v>
      </c>
      <c r="Q166" s="190">
        <v>0</v>
      </c>
      <c r="R166" s="190">
        <f>Q166*H166</f>
        <v>0</v>
      </c>
      <c r="S166" s="190">
        <v>0</v>
      </c>
      <c r="T166" s="191">
        <f>S166*H166</f>
        <v>0</v>
      </c>
      <c r="U166" s="37"/>
      <c r="V166" s="37"/>
      <c r="W166" s="37"/>
      <c r="X166" s="37"/>
      <c r="Y166" s="37"/>
      <c r="Z166" s="37"/>
      <c r="AA166" s="37"/>
      <c r="AB166" s="37"/>
      <c r="AC166" s="37"/>
      <c r="AD166" s="37"/>
      <c r="AE166" s="37"/>
      <c r="AR166" s="192" t="s">
        <v>204</v>
      </c>
      <c r="AT166" s="192" t="s">
        <v>199</v>
      </c>
      <c r="AU166" s="192" t="s">
        <v>86</v>
      </c>
      <c r="AY166" s="20" t="s">
        <v>197</v>
      </c>
      <c r="BE166" s="193">
        <f>IF(N166="základní",J166,0)</f>
        <v>0</v>
      </c>
      <c r="BF166" s="193">
        <f>IF(N166="snížená",J166,0)</f>
        <v>0</v>
      </c>
      <c r="BG166" s="193">
        <f>IF(N166="zákl. přenesená",J166,0)</f>
        <v>0</v>
      </c>
      <c r="BH166" s="193">
        <f>IF(N166="sníž. přenesená",J166,0)</f>
        <v>0</v>
      </c>
      <c r="BI166" s="193">
        <f>IF(N166="nulová",J166,0)</f>
        <v>0</v>
      </c>
      <c r="BJ166" s="20" t="s">
        <v>84</v>
      </c>
      <c r="BK166" s="193">
        <f>ROUND(I166*H166,2)</f>
        <v>0</v>
      </c>
      <c r="BL166" s="20" t="s">
        <v>204</v>
      </c>
      <c r="BM166" s="192" t="s">
        <v>566</v>
      </c>
    </row>
    <row r="167" spans="1:65" s="2" customFormat="1" ht="11.25">
      <c r="A167" s="37"/>
      <c r="B167" s="38"/>
      <c r="C167" s="39"/>
      <c r="D167" s="194" t="s">
        <v>206</v>
      </c>
      <c r="E167" s="39"/>
      <c r="F167" s="195" t="s">
        <v>567</v>
      </c>
      <c r="G167" s="39"/>
      <c r="H167" s="39"/>
      <c r="I167" s="196"/>
      <c r="J167" s="39"/>
      <c r="K167" s="39"/>
      <c r="L167" s="42"/>
      <c r="M167" s="197"/>
      <c r="N167" s="198"/>
      <c r="O167" s="67"/>
      <c r="P167" s="67"/>
      <c r="Q167" s="67"/>
      <c r="R167" s="67"/>
      <c r="S167" s="67"/>
      <c r="T167" s="68"/>
      <c r="U167" s="37"/>
      <c r="V167" s="37"/>
      <c r="W167" s="37"/>
      <c r="X167" s="37"/>
      <c r="Y167" s="37"/>
      <c r="Z167" s="37"/>
      <c r="AA167" s="37"/>
      <c r="AB167" s="37"/>
      <c r="AC167" s="37"/>
      <c r="AD167" s="37"/>
      <c r="AE167" s="37"/>
      <c r="AT167" s="20" t="s">
        <v>206</v>
      </c>
      <c r="AU167" s="20" t="s">
        <v>86</v>
      </c>
    </row>
    <row r="168" spans="1:65" s="2" customFormat="1" ht="11.25">
      <c r="A168" s="37"/>
      <c r="B168" s="38"/>
      <c r="C168" s="39"/>
      <c r="D168" s="199" t="s">
        <v>208</v>
      </c>
      <c r="E168" s="39"/>
      <c r="F168" s="200" t="s">
        <v>568</v>
      </c>
      <c r="G168" s="39"/>
      <c r="H168" s="39"/>
      <c r="I168" s="196"/>
      <c r="J168" s="39"/>
      <c r="K168" s="39"/>
      <c r="L168" s="42"/>
      <c r="M168" s="197"/>
      <c r="N168" s="198"/>
      <c r="O168" s="67"/>
      <c r="P168" s="67"/>
      <c r="Q168" s="67"/>
      <c r="R168" s="67"/>
      <c r="S168" s="67"/>
      <c r="T168" s="68"/>
      <c r="U168" s="37"/>
      <c r="V168" s="37"/>
      <c r="W168" s="37"/>
      <c r="X168" s="37"/>
      <c r="Y168" s="37"/>
      <c r="Z168" s="37"/>
      <c r="AA168" s="37"/>
      <c r="AB168" s="37"/>
      <c r="AC168" s="37"/>
      <c r="AD168" s="37"/>
      <c r="AE168" s="37"/>
      <c r="AT168" s="20" t="s">
        <v>208</v>
      </c>
      <c r="AU168" s="20" t="s">
        <v>86</v>
      </c>
    </row>
    <row r="169" spans="1:65" s="13" customFormat="1" ht="11.25">
      <c r="B169" s="201"/>
      <c r="C169" s="202"/>
      <c r="D169" s="194" t="s">
        <v>210</v>
      </c>
      <c r="E169" s="203" t="s">
        <v>19</v>
      </c>
      <c r="F169" s="204" t="s">
        <v>569</v>
      </c>
      <c r="G169" s="202"/>
      <c r="H169" s="203" t="s">
        <v>19</v>
      </c>
      <c r="I169" s="205"/>
      <c r="J169" s="202"/>
      <c r="K169" s="202"/>
      <c r="L169" s="206"/>
      <c r="M169" s="207"/>
      <c r="N169" s="208"/>
      <c r="O169" s="208"/>
      <c r="P169" s="208"/>
      <c r="Q169" s="208"/>
      <c r="R169" s="208"/>
      <c r="S169" s="208"/>
      <c r="T169" s="209"/>
      <c r="AT169" s="210" t="s">
        <v>210</v>
      </c>
      <c r="AU169" s="210" t="s">
        <v>86</v>
      </c>
      <c r="AV169" s="13" t="s">
        <v>84</v>
      </c>
      <c r="AW169" s="13" t="s">
        <v>37</v>
      </c>
      <c r="AX169" s="13" t="s">
        <v>77</v>
      </c>
      <c r="AY169" s="210" t="s">
        <v>197</v>
      </c>
    </row>
    <row r="170" spans="1:65" s="14" customFormat="1" ht="11.25">
      <c r="B170" s="211"/>
      <c r="C170" s="212"/>
      <c r="D170" s="194" t="s">
        <v>210</v>
      </c>
      <c r="E170" s="213" t="s">
        <v>19</v>
      </c>
      <c r="F170" s="214" t="s">
        <v>504</v>
      </c>
      <c r="G170" s="212"/>
      <c r="H170" s="215">
        <v>1029.56</v>
      </c>
      <c r="I170" s="216"/>
      <c r="J170" s="212"/>
      <c r="K170" s="212"/>
      <c r="L170" s="217"/>
      <c r="M170" s="218"/>
      <c r="N170" s="219"/>
      <c r="O170" s="219"/>
      <c r="P170" s="219"/>
      <c r="Q170" s="219"/>
      <c r="R170" s="219"/>
      <c r="S170" s="219"/>
      <c r="T170" s="220"/>
      <c r="AT170" s="221" t="s">
        <v>210</v>
      </c>
      <c r="AU170" s="221" t="s">
        <v>86</v>
      </c>
      <c r="AV170" s="14" t="s">
        <v>86</v>
      </c>
      <c r="AW170" s="14" t="s">
        <v>37</v>
      </c>
      <c r="AX170" s="14" t="s">
        <v>84</v>
      </c>
      <c r="AY170" s="221" t="s">
        <v>197</v>
      </c>
    </row>
    <row r="171" spans="1:65" s="2" customFormat="1" ht="16.5" customHeight="1">
      <c r="A171" s="37"/>
      <c r="B171" s="38"/>
      <c r="C171" s="181" t="s">
        <v>320</v>
      </c>
      <c r="D171" s="181" t="s">
        <v>199</v>
      </c>
      <c r="E171" s="182" t="s">
        <v>570</v>
      </c>
      <c r="F171" s="183" t="s">
        <v>571</v>
      </c>
      <c r="G171" s="184" t="s">
        <v>202</v>
      </c>
      <c r="H171" s="185">
        <v>1029.56</v>
      </c>
      <c r="I171" s="186"/>
      <c r="J171" s="187">
        <f>ROUND(I171*H171,2)</f>
        <v>0</v>
      </c>
      <c r="K171" s="183" t="s">
        <v>203</v>
      </c>
      <c r="L171" s="42"/>
      <c r="M171" s="188" t="s">
        <v>19</v>
      </c>
      <c r="N171" s="189" t="s">
        <v>48</v>
      </c>
      <c r="O171" s="67"/>
      <c r="P171" s="190">
        <f>O171*H171</f>
        <v>0</v>
      </c>
      <c r="Q171" s="190">
        <v>0</v>
      </c>
      <c r="R171" s="190">
        <f>Q171*H171</f>
        <v>0</v>
      </c>
      <c r="S171" s="190">
        <v>0</v>
      </c>
      <c r="T171" s="191">
        <f>S171*H171</f>
        <v>0</v>
      </c>
      <c r="U171" s="37"/>
      <c r="V171" s="37"/>
      <c r="W171" s="37"/>
      <c r="X171" s="37"/>
      <c r="Y171" s="37"/>
      <c r="Z171" s="37"/>
      <c r="AA171" s="37"/>
      <c r="AB171" s="37"/>
      <c r="AC171" s="37"/>
      <c r="AD171" s="37"/>
      <c r="AE171" s="37"/>
      <c r="AR171" s="192" t="s">
        <v>204</v>
      </c>
      <c r="AT171" s="192" t="s">
        <v>199</v>
      </c>
      <c r="AU171" s="192" t="s">
        <v>86</v>
      </c>
      <c r="AY171" s="20" t="s">
        <v>197</v>
      </c>
      <c r="BE171" s="193">
        <f>IF(N171="základní",J171,0)</f>
        <v>0</v>
      </c>
      <c r="BF171" s="193">
        <f>IF(N171="snížená",J171,0)</f>
        <v>0</v>
      </c>
      <c r="BG171" s="193">
        <f>IF(N171="zákl. přenesená",J171,0)</f>
        <v>0</v>
      </c>
      <c r="BH171" s="193">
        <f>IF(N171="sníž. přenesená",J171,0)</f>
        <v>0</v>
      </c>
      <c r="BI171" s="193">
        <f>IF(N171="nulová",J171,0)</f>
        <v>0</v>
      </c>
      <c r="BJ171" s="20" t="s">
        <v>84</v>
      </c>
      <c r="BK171" s="193">
        <f>ROUND(I171*H171,2)</f>
        <v>0</v>
      </c>
      <c r="BL171" s="20" t="s">
        <v>204</v>
      </c>
      <c r="BM171" s="192" t="s">
        <v>572</v>
      </c>
    </row>
    <row r="172" spans="1:65" s="2" customFormat="1" ht="11.25">
      <c r="A172" s="37"/>
      <c r="B172" s="38"/>
      <c r="C172" s="39"/>
      <c r="D172" s="194" t="s">
        <v>206</v>
      </c>
      <c r="E172" s="39"/>
      <c r="F172" s="195" t="s">
        <v>573</v>
      </c>
      <c r="G172" s="39"/>
      <c r="H172" s="39"/>
      <c r="I172" s="196"/>
      <c r="J172" s="39"/>
      <c r="K172" s="39"/>
      <c r="L172" s="42"/>
      <c r="M172" s="197"/>
      <c r="N172" s="198"/>
      <c r="O172" s="67"/>
      <c r="P172" s="67"/>
      <c r="Q172" s="67"/>
      <c r="R172" s="67"/>
      <c r="S172" s="67"/>
      <c r="T172" s="68"/>
      <c r="U172" s="37"/>
      <c r="V172" s="37"/>
      <c r="W172" s="37"/>
      <c r="X172" s="37"/>
      <c r="Y172" s="37"/>
      <c r="Z172" s="37"/>
      <c r="AA172" s="37"/>
      <c r="AB172" s="37"/>
      <c r="AC172" s="37"/>
      <c r="AD172" s="37"/>
      <c r="AE172" s="37"/>
      <c r="AT172" s="20" t="s">
        <v>206</v>
      </c>
      <c r="AU172" s="20" t="s">
        <v>86</v>
      </c>
    </row>
    <row r="173" spans="1:65" s="2" customFormat="1" ht="11.25">
      <c r="A173" s="37"/>
      <c r="B173" s="38"/>
      <c r="C173" s="39"/>
      <c r="D173" s="199" t="s">
        <v>208</v>
      </c>
      <c r="E173" s="39"/>
      <c r="F173" s="200" t="s">
        <v>574</v>
      </c>
      <c r="G173" s="39"/>
      <c r="H173" s="39"/>
      <c r="I173" s="196"/>
      <c r="J173" s="39"/>
      <c r="K173" s="39"/>
      <c r="L173" s="42"/>
      <c r="M173" s="197"/>
      <c r="N173" s="198"/>
      <c r="O173" s="67"/>
      <c r="P173" s="67"/>
      <c r="Q173" s="67"/>
      <c r="R173" s="67"/>
      <c r="S173" s="67"/>
      <c r="T173" s="68"/>
      <c r="U173" s="37"/>
      <c r="V173" s="37"/>
      <c r="W173" s="37"/>
      <c r="X173" s="37"/>
      <c r="Y173" s="37"/>
      <c r="Z173" s="37"/>
      <c r="AA173" s="37"/>
      <c r="AB173" s="37"/>
      <c r="AC173" s="37"/>
      <c r="AD173" s="37"/>
      <c r="AE173" s="37"/>
      <c r="AT173" s="20" t="s">
        <v>208</v>
      </c>
      <c r="AU173" s="20" t="s">
        <v>86</v>
      </c>
    </row>
    <row r="174" spans="1:65" s="13" customFormat="1" ht="11.25">
      <c r="B174" s="201"/>
      <c r="C174" s="202"/>
      <c r="D174" s="194" t="s">
        <v>210</v>
      </c>
      <c r="E174" s="203" t="s">
        <v>19</v>
      </c>
      <c r="F174" s="204" t="s">
        <v>575</v>
      </c>
      <c r="G174" s="202"/>
      <c r="H174" s="203" t="s">
        <v>19</v>
      </c>
      <c r="I174" s="205"/>
      <c r="J174" s="202"/>
      <c r="K174" s="202"/>
      <c r="L174" s="206"/>
      <c r="M174" s="207"/>
      <c r="N174" s="208"/>
      <c r="O174" s="208"/>
      <c r="P174" s="208"/>
      <c r="Q174" s="208"/>
      <c r="R174" s="208"/>
      <c r="S174" s="208"/>
      <c r="T174" s="209"/>
      <c r="AT174" s="210" t="s">
        <v>210</v>
      </c>
      <c r="AU174" s="210" t="s">
        <v>86</v>
      </c>
      <c r="AV174" s="13" t="s">
        <v>84</v>
      </c>
      <c r="AW174" s="13" t="s">
        <v>37</v>
      </c>
      <c r="AX174" s="13" t="s">
        <v>77</v>
      </c>
      <c r="AY174" s="210" t="s">
        <v>197</v>
      </c>
    </row>
    <row r="175" spans="1:65" s="14" customFormat="1" ht="11.25">
      <c r="B175" s="211"/>
      <c r="C175" s="212"/>
      <c r="D175" s="194" t="s">
        <v>210</v>
      </c>
      <c r="E175" s="213" t="s">
        <v>19</v>
      </c>
      <c r="F175" s="214" t="s">
        <v>504</v>
      </c>
      <c r="G175" s="212"/>
      <c r="H175" s="215">
        <v>1029.56</v>
      </c>
      <c r="I175" s="216"/>
      <c r="J175" s="212"/>
      <c r="K175" s="212"/>
      <c r="L175" s="217"/>
      <c r="M175" s="218"/>
      <c r="N175" s="219"/>
      <c r="O175" s="219"/>
      <c r="P175" s="219"/>
      <c r="Q175" s="219"/>
      <c r="R175" s="219"/>
      <c r="S175" s="219"/>
      <c r="T175" s="220"/>
      <c r="AT175" s="221" t="s">
        <v>210</v>
      </c>
      <c r="AU175" s="221" t="s">
        <v>86</v>
      </c>
      <c r="AV175" s="14" t="s">
        <v>86</v>
      </c>
      <c r="AW175" s="14" t="s">
        <v>37</v>
      </c>
      <c r="AX175" s="14" t="s">
        <v>84</v>
      </c>
      <c r="AY175" s="221" t="s">
        <v>197</v>
      </c>
    </row>
    <row r="176" spans="1:65" s="2" customFormat="1" ht="33" customHeight="1">
      <c r="A176" s="37"/>
      <c r="B176" s="38"/>
      <c r="C176" s="181" t="s">
        <v>328</v>
      </c>
      <c r="D176" s="181" t="s">
        <v>199</v>
      </c>
      <c r="E176" s="182" t="s">
        <v>576</v>
      </c>
      <c r="F176" s="183" t="s">
        <v>577</v>
      </c>
      <c r="G176" s="184" t="s">
        <v>202</v>
      </c>
      <c r="H176" s="185">
        <v>1029.56</v>
      </c>
      <c r="I176" s="186"/>
      <c r="J176" s="187">
        <f>ROUND(I176*H176,2)</f>
        <v>0</v>
      </c>
      <c r="K176" s="183" t="s">
        <v>203</v>
      </c>
      <c r="L176" s="42"/>
      <c r="M176" s="188" t="s">
        <v>19</v>
      </c>
      <c r="N176" s="189" t="s">
        <v>48</v>
      </c>
      <c r="O176" s="67"/>
      <c r="P176" s="190">
        <f>O176*H176</f>
        <v>0</v>
      </c>
      <c r="Q176" s="190">
        <v>0</v>
      </c>
      <c r="R176" s="190">
        <f>Q176*H176</f>
        <v>0</v>
      </c>
      <c r="S176" s="190">
        <v>0</v>
      </c>
      <c r="T176" s="191">
        <f>S176*H176</f>
        <v>0</v>
      </c>
      <c r="U176" s="37"/>
      <c r="V176" s="37"/>
      <c r="W176" s="37"/>
      <c r="X176" s="37"/>
      <c r="Y176" s="37"/>
      <c r="Z176" s="37"/>
      <c r="AA176" s="37"/>
      <c r="AB176" s="37"/>
      <c r="AC176" s="37"/>
      <c r="AD176" s="37"/>
      <c r="AE176" s="37"/>
      <c r="AR176" s="192" t="s">
        <v>204</v>
      </c>
      <c r="AT176" s="192" t="s">
        <v>199</v>
      </c>
      <c r="AU176" s="192" t="s">
        <v>86</v>
      </c>
      <c r="AY176" s="20" t="s">
        <v>197</v>
      </c>
      <c r="BE176" s="193">
        <f>IF(N176="základní",J176,0)</f>
        <v>0</v>
      </c>
      <c r="BF176" s="193">
        <f>IF(N176="snížená",J176,0)</f>
        <v>0</v>
      </c>
      <c r="BG176" s="193">
        <f>IF(N176="zákl. přenesená",J176,0)</f>
        <v>0</v>
      </c>
      <c r="BH176" s="193">
        <f>IF(N176="sníž. přenesená",J176,0)</f>
        <v>0</v>
      </c>
      <c r="BI176" s="193">
        <f>IF(N176="nulová",J176,0)</f>
        <v>0</v>
      </c>
      <c r="BJ176" s="20" t="s">
        <v>84</v>
      </c>
      <c r="BK176" s="193">
        <f>ROUND(I176*H176,2)</f>
        <v>0</v>
      </c>
      <c r="BL176" s="20" t="s">
        <v>204</v>
      </c>
      <c r="BM176" s="192" t="s">
        <v>578</v>
      </c>
    </row>
    <row r="177" spans="1:65" s="2" customFormat="1" ht="19.5">
      <c r="A177" s="37"/>
      <c r="B177" s="38"/>
      <c r="C177" s="39"/>
      <c r="D177" s="194" t="s">
        <v>206</v>
      </c>
      <c r="E177" s="39"/>
      <c r="F177" s="195" t="s">
        <v>579</v>
      </c>
      <c r="G177" s="39"/>
      <c r="H177" s="39"/>
      <c r="I177" s="196"/>
      <c r="J177" s="39"/>
      <c r="K177" s="39"/>
      <c r="L177" s="42"/>
      <c r="M177" s="197"/>
      <c r="N177" s="198"/>
      <c r="O177" s="67"/>
      <c r="P177" s="67"/>
      <c r="Q177" s="67"/>
      <c r="R177" s="67"/>
      <c r="S177" s="67"/>
      <c r="T177" s="68"/>
      <c r="U177" s="37"/>
      <c r="V177" s="37"/>
      <c r="W177" s="37"/>
      <c r="X177" s="37"/>
      <c r="Y177" s="37"/>
      <c r="Z177" s="37"/>
      <c r="AA177" s="37"/>
      <c r="AB177" s="37"/>
      <c r="AC177" s="37"/>
      <c r="AD177" s="37"/>
      <c r="AE177" s="37"/>
      <c r="AT177" s="20" t="s">
        <v>206</v>
      </c>
      <c r="AU177" s="20" t="s">
        <v>86</v>
      </c>
    </row>
    <row r="178" spans="1:65" s="2" customFormat="1" ht="11.25">
      <c r="A178" s="37"/>
      <c r="B178" s="38"/>
      <c r="C178" s="39"/>
      <c r="D178" s="199" t="s">
        <v>208</v>
      </c>
      <c r="E178" s="39"/>
      <c r="F178" s="200" t="s">
        <v>580</v>
      </c>
      <c r="G178" s="39"/>
      <c r="H178" s="39"/>
      <c r="I178" s="196"/>
      <c r="J178" s="39"/>
      <c r="K178" s="39"/>
      <c r="L178" s="42"/>
      <c r="M178" s="197"/>
      <c r="N178" s="198"/>
      <c r="O178" s="67"/>
      <c r="P178" s="67"/>
      <c r="Q178" s="67"/>
      <c r="R178" s="67"/>
      <c r="S178" s="67"/>
      <c r="T178" s="68"/>
      <c r="U178" s="37"/>
      <c r="V178" s="37"/>
      <c r="W178" s="37"/>
      <c r="X178" s="37"/>
      <c r="Y178" s="37"/>
      <c r="Z178" s="37"/>
      <c r="AA178" s="37"/>
      <c r="AB178" s="37"/>
      <c r="AC178" s="37"/>
      <c r="AD178" s="37"/>
      <c r="AE178" s="37"/>
      <c r="AT178" s="20" t="s">
        <v>208</v>
      </c>
      <c r="AU178" s="20" t="s">
        <v>86</v>
      </c>
    </row>
    <row r="179" spans="1:65" s="13" customFormat="1" ht="11.25">
      <c r="B179" s="201"/>
      <c r="C179" s="202"/>
      <c r="D179" s="194" t="s">
        <v>210</v>
      </c>
      <c r="E179" s="203" t="s">
        <v>19</v>
      </c>
      <c r="F179" s="204" t="s">
        <v>581</v>
      </c>
      <c r="G179" s="202"/>
      <c r="H179" s="203" t="s">
        <v>19</v>
      </c>
      <c r="I179" s="205"/>
      <c r="J179" s="202"/>
      <c r="K179" s="202"/>
      <c r="L179" s="206"/>
      <c r="M179" s="207"/>
      <c r="N179" s="208"/>
      <c r="O179" s="208"/>
      <c r="P179" s="208"/>
      <c r="Q179" s="208"/>
      <c r="R179" s="208"/>
      <c r="S179" s="208"/>
      <c r="T179" s="209"/>
      <c r="AT179" s="210" t="s">
        <v>210</v>
      </c>
      <c r="AU179" s="210" t="s">
        <v>86</v>
      </c>
      <c r="AV179" s="13" t="s">
        <v>84</v>
      </c>
      <c r="AW179" s="13" t="s">
        <v>37</v>
      </c>
      <c r="AX179" s="13" t="s">
        <v>77</v>
      </c>
      <c r="AY179" s="210" t="s">
        <v>197</v>
      </c>
    </row>
    <row r="180" spans="1:65" s="13" customFormat="1" ht="22.5">
      <c r="B180" s="201"/>
      <c r="C180" s="202"/>
      <c r="D180" s="194" t="s">
        <v>210</v>
      </c>
      <c r="E180" s="203" t="s">
        <v>19</v>
      </c>
      <c r="F180" s="204" t="s">
        <v>582</v>
      </c>
      <c r="G180" s="202"/>
      <c r="H180" s="203" t="s">
        <v>19</v>
      </c>
      <c r="I180" s="205"/>
      <c r="J180" s="202"/>
      <c r="K180" s="202"/>
      <c r="L180" s="206"/>
      <c r="M180" s="207"/>
      <c r="N180" s="208"/>
      <c r="O180" s="208"/>
      <c r="P180" s="208"/>
      <c r="Q180" s="208"/>
      <c r="R180" s="208"/>
      <c r="S180" s="208"/>
      <c r="T180" s="209"/>
      <c r="AT180" s="210" t="s">
        <v>210</v>
      </c>
      <c r="AU180" s="210" t="s">
        <v>86</v>
      </c>
      <c r="AV180" s="13" t="s">
        <v>84</v>
      </c>
      <c r="AW180" s="13" t="s">
        <v>37</v>
      </c>
      <c r="AX180" s="13" t="s">
        <v>77</v>
      </c>
      <c r="AY180" s="210" t="s">
        <v>197</v>
      </c>
    </row>
    <row r="181" spans="1:65" s="14" customFormat="1" ht="11.25">
      <c r="B181" s="211"/>
      <c r="C181" s="212"/>
      <c r="D181" s="194" t="s">
        <v>210</v>
      </c>
      <c r="E181" s="213" t="s">
        <v>19</v>
      </c>
      <c r="F181" s="214" t="s">
        <v>504</v>
      </c>
      <c r="G181" s="212"/>
      <c r="H181" s="215">
        <v>1029.56</v>
      </c>
      <c r="I181" s="216"/>
      <c r="J181" s="212"/>
      <c r="K181" s="212"/>
      <c r="L181" s="217"/>
      <c r="M181" s="218"/>
      <c r="N181" s="219"/>
      <c r="O181" s="219"/>
      <c r="P181" s="219"/>
      <c r="Q181" s="219"/>
      <c r="R181" s="219"/>
      <c r="S181" s="219"/>
      <c r="T181" s="220"/>
      <c r="AT181" s="221" t="s">
        <v>210</v>
      </c>
      <c r="AU181" s="221" t="s">
        <v>86</v>
      </c>
      <c r="AV181" s="14" t="s">
        <v>86</v>
      </c>
      <c r="AW181" s="14" t="s">
        <v>37</v>
      </c>
      <c r="AX181" s="14" t="s">
        <v>84</v>
      </c>
      <c r="AY181" s="221" t="s">
        <v>197</v>
      </c>
    </row>
    <row r="182" spans="1:65" s="2" customFormat="1" ht="24.2" customHeight="1">
      <c r="A182" s="37"/>
      <c r="B182" s="38"/>
      <c r="C182" s="181" t="s">
        <v>337</v>
      </c>
      <c r="D182" s="181" t="s">
        <v>199</v>
      </c>
      <c r="E182" s="182" t="s">
        <v>583</v>
      </c>
      <c r="F182" s="183" t="s">
        <v>584</v>
      </c>
      <c r="G182" s="184" t="s">
        <v>323</v>
      </c>
      <c r="H182" s="185">
        <v>5.1479999999999997</v>
      </c>
      <c r="I182" s="186"/>
      <c r="J182" s="187">
        <f>ROUND(I182*H182,2)</f>
        <v>0</v>
      </c>
      <c r="K182" s="183" t="s">
        <v>203</v>
      </c>
      <c r="L182" s="42"/>
      <c r="M182" s="188" t="s">
        <v>19</v>
      </c>
      <c r="N182" s="189" t="s">
        <v>48</v>
      </c>
      <c r="O182" s="67"/>
      <c r="P182" s="190">
        <f>O182*H182</f>
        <v>0</v>
      </c>
      <c r="Q182" s="190">
        <v>0</v>
      </c>
      <c r="R182" s="190">
        <f>Q182*H182</f>
        <v>0</v>
      </c>
      <c r="S182" s="190">
        <v>0</v>
      </c>
      <c r="T182" s="191">
        <f>S182*H182</f>
        <v>0</v>
      </c>
      <c r="U182" s="37"/>
      <c r="V182" s="37"/>
      <c r="W182" s="37"/>
      <c r="X182" s="37"/>
      <c r="Y182" s="37"/>
      <c r="Z182" s="37"/>
      <c r="AA182" s="37"/>
      <c r="AB182" s="37"/>
      <c r="AC182" s="37"/>
      <c r="AD182" s="37"/>
      <c r="AE182" s="37"/>
      <c r="AR182" s="192" t="s">
        <v>204</v>
      </c>
      <c r="AT182" s="192" t="s">
        <v>199</v>
      </c>
      <c r="AU182" s="192" t="s">
        <v>86</v>
      </c>
      <c r="AY182" s="20" t="s">
        <v>197</v>
      </c>
      <c r="BE182" s="193">
        <f>IF(N182="základní",J182,0)</f>
        <v>0</v>
      </c>
      <c r="BF182" s="193">
        <f>IF(N182="snížená",J182,0)</f>
        <v>0</v>
      </c>
      <c r="BG182" s="193">
        <f>IF(N182="zákl. přenesená",J182,0)</f>
        <v>0</v>
      </c>
      <c r="BH182" s="193">
        <f>IF(N182="sníž. přenesená",J182,0)</f>
        <v>0</v>
      </c>
      <c r="BI182" s="193">
        <f>IF(N182="nulová",J182,0)</f>
        <v>0</v>
      </c>
      <c r="BJ182" s="20" t="s">
        <v>84</v>
      </c>
      <c r="BK182" s="193">
        <f>ROUND(I182*H182,2)</f>
        <v>0</v>
      </c>
      <c r="BL182" s="20" t="s">
        <v>204</v>
      </c>
      <c r="BM182" s="192" t="s">
        <v>585</v>
      </c>
    </row>
    <row r="183" spans="1:65" s="2" customFormat="1" ht="19.5">
      <c r="A183" s="37"/>
      <c r="B183" s="38"/>
      <c r="C183" s="39"/>
      <c r="D183" s="194" t="s">
        <v>206</v>
      </c>
      <c r="E183" s="39"/>
      <c r="F183" s="195" t="s">
        <v>586</v>
      </c>
      <c r="G183" s="39"/>
      <c r="H183" s="39"/>
      <c r="I183" s="196"/>
      <c r="J183" s="39"/>
      <c r="K183" s="39"/>
      <c r="L183" s="42"/>
      <c r="M183" s="197"/>
      <c r="N183" s="198"/>
      <c r="O183" s="67"/>
      <c r="P183" s="67"/>
      <c r="Q183" s="67"/>
      <c r="R183" s="67"/>
      <c r="S183" s="67"/>
      <c r="T183" s="68"/>
      <c r="U183" s="37"/>
      <c r="V183" s="37"/>
      <c r="W183" s="37"/>
      <c r="X183" s="37"/>
      <c r="Y183" s="37"/>
      <c r="Z183" s="37"/>
      <c r="AA183" s="37"/>
      <c r="AB183" s="37"/>
      <c r="AC183" s="37"/>
      <c r="AD183" s="37"/>
      <c r="AE183" s="37"/>
      <c r="AT183" s="20" t="s">
        <v>206</v>
      </c>
      <c r="AU183" s="20" t="s">
        <v>86</v>
      </c>
    </row>
    <row r="184" spans="1:65" s="2" customFormat="1" ht="11.25">
      <c r="A184" s="37"/>
      <c r="B184" s="38"/>
      <c r="C184" s="39"/>
      <c r="D184" s="199" t="s">
        <v>208</v>
      </c>
      <c r="E184" s="39"/>
      <c r="F184" s="200" t="s">
        <v>587</v>
      </c>
      <c r="G184" s="39"/>
      <c r="H184" s="39"/>
      <c r="I184" s="196"/>
      <c r="J184" s="39"/>
      <c r="K184" s="39"/>
      <c r="L184" s="42"/>
      <c r="M184" s="197"/>
      <c r="N184" s="198"/>
      <c r="O184" s="67"/>
      <c r="P184" s="67"/>
      <c r="Q184" s="67"/>
      <c r="R184" s="67"/>
      <c r="S184" s="67"/>
      <c r="T184" s="68"/>
      <c r="U184" s="37"/>
      <c r="V184" s="37"/>
      <c r="W184" s="37"/>
      <c r="X184" s="37"/>
      <c r="Y184" s="37"/>
      <c r="Z184" s="37"/>
      <c r="AA184" s="37"/>
      <c r="AB184" s="37"/>
      <c r="AC184" s="37"/>
      <c r="AD184" s="37"/>
      <c r="AE184" s="37"/>
      <c r="AT184" s="20" t="s">
        <v>208</v>
      </c>
      <c r="AU184" s="20" t="s">
        <v>86</v>
      </c>
    </row>
    <row r="185" spans="1:65" s="13" customFormat="1" ht="11.25">
      <c r="B185" s="201"/>
      <c r="C185" s="202"/>
      <c r="D185" s="194" t="s">
        <v>210</v>
      </c>
      <c r="E185" s="203" t="s">
        <v>19</v>
      </c>
      <c r="F185" s="204" t="s">
        <v>581</v>
      </c>
      <c r="G185" s="202"/>
      <c r="H185" s="203" t="s">
        <v>19</v>
      </c>
      <c r="I185" s="205"/>
      <c r="J185" s="202"/>
      <c r="K185" s="202"/>
      <c r="L185" s="206"/>
      <c r="M185" s="207"/>
      <c r="N185" s="208"/>
      <c r="O185" s="208"/>
      <c r="P185" s="208"/>
      <c r="Q185" s="208"/>
      <c r="R185" s="208"/>
      <c r="S185" s="208"/>
      <c r="T185" s="209"/>
      <c r="AT185" s="210" t="s">
        <v>210</v>
      </c>
      <c r="AU185" s="210" t="s">
        <v>86</v>
      </c>
      <c r="AV185" s="13" t="s">
        <v>84</v>
      </c>
      <c r="AW185" s="13" t="s">
        <v>37</v>
      </c>
      <c r="AX185" s="13" t="s">
        <v>77</v>
      </c>
      <c r="AY185" s="210" t="s">
        <v>197</v>
      </c>
    </row>
    <row r="186" spans="1:65" s="13" customFormat="1" ht="11.25">
      <c r="B186" s="201"/>
      <c r="C186" s="202"/>
      <c r="D186" s="194" t="s">
        <v>210</v>
      </c>
      <c r="E186" s="203" t="s">
        <v>19</v>
      </c>
      <c r="F186" s="204" t="s">
        <v>588</v>
      </c>
      <c r="G186" s="202"/>
      <c r="H186" s="203" t="s">
        <v>19</v>
      </c>
      <c r="I186" s="205"/>
      <c r="J186" s="202"/>
      <c r="K186" s="202"/>
      <c r="L186" s="206"/>
      <c r="M186" s="207"/>
      <c r="N186" s="208"/>
      <c r="O186" s="208"/>
      <c r="P186" s="208"/>
      <c r="Q186" s="208"/>
      <c r="R186" s="208"/>
      <c r="S186" s="208"/>
      <c r="T186" s="209"/>
      <c r="AT186" s="210" t="s">
        <v>210</v>
      </c>
      <c r="AU186" s="210" t="s">
        <v>86</v>
      </c>
      <c r="AV186" s="13" t="s">
        <v>84</v>
      </c>
      <c r="AW186" s="13" t="s">
        <v>37</v>
      </c>
      <c r="AX186" s="13" t="s">
        <v>77</v>
      </c>
      <c r="AY186" s="210" t="s">
        <v>197</v>
      </c>
    </row>
    <row r="187" spans="1:65" s="14" customFormat="1" ht="11.25">
      <c r="B187" s="211"/>
      <c r="C187" s="212"/>
      <c r="D187" s="194" t="s">
        <v>210</v>
      </c>
      <c r="E187" s="213" t="s">
        <v>19</v>
      </c>
      <c r="F187" s="214" t="s">
        <v>589</v>
      </c>
      <c r="G187" s="212"/>
      <c r="H187" s="215">
        <v>5.1479999999999997</v>
      </c>
      <c r="I187" s="216"/>
      <c r="J187" s="212"/>
      <c r="K187" s="212"/>
      <c r="L187" s="217"/>
      <c r="M187" s="218"/>
      <c r="N187" s="219"/>
      <c r="O187" s="219"/>
      <c r="P187" s="219"/>
      <c r="Q187" s="219"/>
      <c r="R187" s="219"/>
      <c r="S187" s="219"/>
      <c r="T187" s="220"/>
      <c r="AT187" s="221" t="s">
        <v>210</v>
      </c>
      <c r="AU187" s="221" t="s">
        <v>86</v>
      </c>
      <c r="AV187" s="14" t="s">
        <v>86</v>
      </c>
      <c r="AW187" s="14" t="s">
        <v>37</v>
      </c>
      <c r="AX187" s="14" t="s">
        <v>84</v>
      </c>
      <c r="AY187" s="221" t="s">
        <v>197</v>
      </c>
    </row>
    <row r="188" spans="1:65" s="2" customFormat="1" ht="16.5" customHeight="1">
      <c r="A188" s="37"/>
      <c r="B188" s="38"/>
      <c r="C188" s="237" t="s">
        <v>347</v>
      </c>
      <c r="D188" s="237" t="s">
        <v>452</v>
      </c>
      <c r="E188" s="238" t="s">
        <v>590</v>
      </c>
      <c r="F188" s="239" t="s">
        <v>591</v>
      </c>
      <c r="G188" s="240" t="s">
        <v>259</v>
      </c>
      <c r="H188" s="241">
        <v>8.5820000000000007</v>
      </c>
      <c r="I188" s="242"/>
      <c r="J188" s="243">
        <f>ROUND(I188*H188,2)</f>
        <v>0</v>
      </c>
      <c r="K188" s="239" t="s">
        <v>203</v>
      </c>
      <c r="L188" s="244"/>
      <c r="M188" s="245" t="s">
        <v>19</v>
      </c>
      <c r="N188" s="246" t="s">
        <v>48</v>
      </c>
      <c r="O188" s="67"/>
      <c r="P188" s="190">
        <f>O188*H188</f>
        <v>0</v>
      </c>
      <c r="Q188" s="190">
        <v>0.21</v>
      </c>
      <c r="R188" s="190">
        <f>Q188*H188</f>
        <v>1.8022200000000002</v>
      </c>
      <c r="S188" s="190">
        <v>0</v>
      </c>
      <c r="T188" s="191">
        <f>S188*H188</f>
        <v>0</v>
      </c>
      <c r="U188" s="37"/>
      <c r="V188" s="37"/>
      <c r="W188" s="37"/>
      <c r="X188" s="37"/>
      <c r="Y188" s="37"/>
      <c r="Z188" s="37"/>
      <c r="AA188" s="37"/>
      <c r="AB188" s="37"/>
      <c r="AC188" s="37"/>
      <c r="AD188" s="37"/>
      <c r="AE188" s="37"/>
      <c r="AR188" s="192" t="s">
        <v>265</v>
      </c>
      <c r="AT188" s="192" t="s">
        <v>452</v>
      </c>
      <c r="AU188" s="192" t="s">
        <v>86</v>
      </c>
      <c r="AY188" s="20" t="s">
        <v>197</v>
      </c>
      <c r="BE188" s="193">
        <f>IF(N188="základní",J188,0)</f>
        <v>0</v>
      </c>
      <c r="BF188" s="193">
        <f>IF(N188="snížená",J188,0)</f>
        <v>0</v>
      </c>
      <c r="BG188" s="193">
        <f>IF(N188="zákl. přenesená",J188,0)</f>
        <v>0</v>
      </c>
      <c r="BH188" s="193">
        <f>IF(N188="sníž. přenesená",J188,0)</f>
        <v>0</v>
      </c>
      <c r="BI188" s="193">
        <f>IF(N188="nulová",J188,0)</f>
        <v>0</v>
      </c>
      <c r="BJ188" s="20" t="s">
        <v>84</v>
      </c>
      <c r="BK188" s="193">
        <f>ROUND(I188*H188,2)</f>
        <v>0</v>
      </c>
      <c r="BL188" s="20" t="s">
        <v>204</v>
      </c>
      <c r="BM188" s="192" t="s">
        <v>592</v>
      </c>
    </row>
    <row r="189" spans="1:65" s="2" customFormat="1" ht="11.25">
      <c r="A189" s="37"/>
      <c r="B189" s="38"/>
      <c r="C189" s="39"/>
      <c r="D189" s="194" t="s">
        <v>206</v>
      </c>
      <c r="E189" s="39"/>
      <c r="F189" s="195" t="s">
        <v>591</v>
      </c>
      <c r="G189" s="39"/>
      <c r="H189" s="39"/>
      <c r="I189" s="196"/>
      <c r="J189" s="39"/>
      <c r="K189" s="39"/>
      <c r="L189" s="42"/>
      <c r="M189" s="197"/>
      <c r="N189" s="198"/>
      <c r="O189" s="67"/>
      <c r="P189" s="67"/>
      <c r="Q189" s="67"/>
      <c r="R189" s="67"/>
      <c r="S189" s="67"/>
      <c r="T189" s="68"/>
      <c r="U189" s="37"/>
      <c r="V189" s="37"/>
      <c r="W189" s="37"/>
      <c r="X189" s="37"/>
      <c r="Y189" s="37"/>
      <c r="Z189" s="37"/>
      <c r="AA189" s="37"/>
      <c r="AB189" s="37"/>
      <c r="AC189" s="37"/>
      <c r="AD189" s="37"/>
      <c r="AE189" s="37"/>
      <c r="AT189" s="20" t="s">
        <v>206</v>
      </c>
      <c r="AU189" s="20" t="s">
        <v>86</v>
      </c>
    </row>
    <row r="190" spans="1:65" s="14" customFormat="1" ht="11.25">
      <c r="B190" s="211"/>
      <c r="C190" s="212"/>
      <c r="D190" s="194" t="s">
        <v>210</v>
      </c>
      <c r="E190" s="212"/>
      <c r="F190" s="214" t="s">
        <v>593</v>
      </c>
      <c r="G190" s="212"/>
      <c r="H190" s="215">
        <v>8.5820000000000007</v>
      </c>
      <c r="I190" s="216"/>
      <c r="J190" s="212"/>
      <c r="K190" s="212"/>
      <c r="L190" s="217"/>
      <c r="M190" s="218"/>
      <c r="N190" s="219"/>
      <c r="O190" s="219"/>
      <c r="P190" s="219"/>
      <c r="Q190" s="219"/>
      <c r="R190" s="219"/>
      <c r="S190" s="219"/>
      <c r="T190" s="220"/>
      <c r="AT190" s="221" t="s">
        <v>210</v>
      </c>
      <c r="AU190" s="221" t="s">
        <v>86</v>
      </c>
      <c r="AV190" s="14" t="s">
        <v>86</v>
      </c>
      <c r="AW190" s="14" t="s">
        <v>4</v>
      </c>
      <c r="AX190" s="14" t="s">
        <v>84</v>
      </c>
      <c r="AY190" s="221" t="s">
        <v>197</v>
      </c>
    </row>
    <row r="191" spans="1:65" s="12" customFormat="1" ht="22.9" customHeight="1">
      <c r="B191" s="165"/>
      <c r="C191" s="166"/>
      <c r="D191" s="167" t="s">
        <v>76</v>
      </c>
      <c r="E191" s="179" t="s">
        <v>489</v>
      </c>
      <c r="F191" s="179" t="s">
        <v>490</v>
      </c>
      <c r="G191" s="166"/>
      <c r="H191" s="166"/>
      <c r="I191" s="169"/>
      <c r="J191" s="180">
        <f>BK191</f>
        <v>0</v>
      </c>
      <c r="K191" s="166"/>
      <c r="L191" s="171"/>
      <c r="M191" s="172"/>
      <c r="N191" s="173"/>
      <c r="O191" s="173"/>
      <c r="P191" s="174">
        <f>SUM(P192:P194)</f>
        <v>0</v>
      </c>
      <c r="Q191" s="173"/>
      <c r="R191" s="174">
        <f>SUM(R192:R194)</f>
        <v>0</v>
      </c>
      <c r="S191" s="173"/>
      <c r="T191" s="175">
        <f>SUM(T192:T194)</f>
        <v>0</v>
      </c>
      <c r="AR191" s="176" t="s">
        <v>84</v>
      </c>
      <c r="AT191" s="177" t="s">
        <v>76</v>
      </c>
      <c r="AU191" s="177" t="s">
        <v>84</v>
      </c>
      <c r="AY191" s="176" t="s">
        <v>197</v>
      </c>
      <c r="BK191" s="178">
        <f>SUM(BK192:BK194)</f>
        <v>0</v>
      </c>
    </row>
    <row r="192" spans="1:65" s="2" customFormat="1" ht="24.2" customHeight="1">
      <c r="A192" s="37"/>
      <c r="B192" s="38"/>
      <c r="C192" s="181" t="s">
        <v>356</v>
      </c>
      <c r="D192" s="181" t="s">
        <v>199</v>
      </c>
      <c r="E192" s="182" t="s">
        <v>594</v>
      </c>
      <c r="F192" s="183" t="s">
        <v>595</v>
      </c>
      <c r="G192" s="184" t="s">
        <v>323</v>
      </c>
      <c r="H192" s="185">
        <v>1.8360000000000001</v>
      </c>
      <c r="I192" s="186"/>
      <c r="J192" s="187">
        <f>ROUND(I192*H192,2)</f>
        <v>0</v>
      </c>
      <c r="K192" s="183" t="s">
        <v>203</v>
      </c>
      <c r="L192" s="42"/>
      <c r="M192" s="188" t="s">
        <v>19</v>
      </c>
      <c r="N192" s="189" t="s">
        <v>48</v>
      </c>
      <c r="O192" s="67"/>
      <c r="P192" s="190">
        <f>O192*H192</f>
        <v>0</v>
      </c>
      <c r="Q192" s="190">
        <v>0</v>
      </c>
      <c r="R192" s="190">
        <f>Q192*H192</f>
        <v>0</v>
      </c>
      <c r="S192" s="190">
        <v>0</v>
      </c>
      <c r="T192" s="191">
        <f>S192*H192</f>
        <v>0</v>
      </c>
      <c r="U192" s="37"/>
      <c r="V192" s="37"/>
      <c r="W192" s="37"/>
      <c r="X192" s="37"/>
      <c r="Y192" s="37"/>
      <c r="Z192" s="37"/>
      <c r="AA192" s="37"/>
      <c r="AB192" s="37"/>
      <c r="AC192" s="37"/>
      <c r="AD192" s="37"/>
      <c r="AE192" s="37"/>
      <c r="AR192" s="192" t="s">
        <v>204</v>
      </c>
      <c r="AT192" s="192" t="s">
        <v>199</v>
      </c>
      <c r="AU192" s="192" t="s">
        <v>86</v>
      </c>
      <c r="AY192" s="20" t="s">
        <v>197</v>
      </c>
      <c r="BE192" s="193">
        <f>IF(N192="základní",J192,0)</f>
        <v>0</v>
      </c>
      <c r="BF192" s="193">
        <f>IF(N192="snížená",J192,0)</f>
        <v>0</v>
      </c>
      <c r="BG192" s="193">
        <f>IF(N192="zákl. přenesená",J192,0)</f>
        <v>0</v>
      </c>
      <c r="BH192" s="193">
        <f>IF(N192="sníž. přenesená",J192,0)</f>
        <v>0</v>
      </c>
      <c r="BI192" s="193">
        <f>IF(N192="nulová",J192,0)</f>
        <v>0</v>
      </c>
      <c r="BJ192" s="20" t="s">
        <v>84</v>
      </c>
      <c r="BK192" s="193">
        <f>ROUND(I192*H192,2)</f>
        <v>0</v>
      </c>
      <c r="BL192" s="20" t="s">
        <v>204</v>
      </c>
      <c r="BM192" s="192" t="s">
        <v>596</v>
      </c>
    </row>
    <row r="193" spans="1:47" s="2" customFormat="1" ht="19.5">
      <c r="A193" s="37"/>
      <c r="B193" s="38"/>
      <c r="C193" s="39"/>
      <c r="D193" s="194" t="s">
        <v>206</v>
      </c>
      <c r="E193" s="39"/>
      <c r="F193" s="195" t="s">
        <v>597</v>
      </c>
      <c r="G193" s="39"/>
      <c r="H193" s="39"/>
      <c r="I193" s="196"/>
      <c r="J193" s="39"/>
      <c r="K193" s="39"/>
      <c r="L193" s="42"/>
      <c r="M193" s="197"/>
      <c r="N193" s="198"/>
      <c r="O193" s="67"/>
      <c r="P193" s="67"/>
      <c r="Q193" s="67"/>
      <c r="R193" s="67"/>
      <c r="S193" s="67"/>
      <c r="T193" s="68"/>
      <c r="U193" s="37"/>
      <c r="V193" s="37"/>
      <c r="W193" s="37"/>
      <c r="X193" s="37"/>
      <c r="Y193" s="37"/>
      <c r="Z193" s="37"/>
      <c r="AA193" s="37"/>
      <c r="AB193" s="37"/>
      <c r="AC193" s="37"/>
      <c r="AD193" s="37"/>
      <c r="AE193" s="37"/>
      <c r="AT193" s="20" t="s">
        <v>206</v>
      </c>
      <c r="AU193" s="20" t="s">
        <v>86</v>
      </c>
    </row>
    <row r="194" spans="1:47" s="2" customFormat="1" ht="11.25">
      <c r="A194" s="37"/>
      <c r="B194" s="38"/>
      <c r="C194" s="39"/>
      <c r="D194" s="199" t="s">
        <v>208</v>
      </c>
      <c r="E194" s="39"/>
      <c r="F194" s="200" t="s">
        <v>598</v>
      </c>
      <c r="G194" s="39"/>
      <c r="H194" s="39"/>
      <c r="I194" s="196"/>
      <c r="J194" s="39"/>
      <c r="K194" s="39"/>
      <c r="L194" s="42"/>
      <c r="M194" s="247"/>
      <c r="N194" s="248"/>
      <c r="O194" s="249"/>
      <c r="P194" s="249"/>
      <c r="Q194" s="249"/>
      <c r="R194" s="249"/>
      <c r="S194" s="249"/>
      <c r="T194" s="250"/>
      <c r="U194" s="37"/>
      <c r="V194" s="37"/>
      <c r="W194" s="37"/>
      <c r="X194" s="37"/>
      <c r="Y194" s="37"/>
      <c r="Z194" s="37"/>
      <c r="AA194" s="37"/>
      <c r="AB194" s="37"/>
      <c r="AC194" s="37"/>
      <c r="AD194" s="37"/>
      <c r="AE194" s="37"/>
      <c r="AT194" s="20" t="s">
        <v>208</v>
      </c>
      <c r="AU194" s="20" t="s">
        <v>86</v>
      </c>
    </row>
    <row r="195" spans="1:47" s="2" customFormat="1" ht="6.95" customHeight="1">
      <c r="A195" s="37"/>
      <c r="B195" s="50"/>
      <c r="C195" s="51"/>
      <c r="D195" s="51"/>
      <c r="E195" s="51"/>
      <c r="F195" s="51"/>
      <c r="G195" s="51"/>
      <c r="H195" s="51"/>
      <c r="I195" s="51"/>
      <c r="J195" s="51"/>
      <c r="K195" s="51"/>
      <c r="L195" s="42"/>
      <c r="M195" s="37"/>
      <c r="O195" s="37"/>
      <c r="P195" s="37"/>
      <c r="Q195" s="37"/>
      <c r="R195" s="37"/>
      <c r="S195" s="37"/>
      <c r="T195" s="37"/>
      <c r="U195" s="37"/>
      <c r="V195" s="37"/>
      <c r="W195" s="37"/>
      <c r="X195" s="37"/>
      <c r="Y195" s="37"/>
      <c r="Z195" s="37"/>
      <c r="AA195" s="37"/>
      <c r="AB195" s="37"/>
      <c r="AC195" s="37"/>
      <c r="AD195" s="37"/>
      <c r="AE195" s="37"/>
    </row>
  </sheetData>
  <sheetProtection algorithmName="SHA-512" hashValue="SPyrbw/7ZCvSyiRfQzkOdJgqg+xemNIhILeF2EMZ1AGKcFZmTd7OlTupLYZ82A6bPW2rn5SkIo/z0MhJXIhYzA==" saltValue="qhOe6MNbhr1+j5b1BLN9EVDPUrkk+Kvccb3Z9vztrhLVZ1LIfPE9jvQS2gsgsuUuE4v4yfrqOdgSxxJrUO70Tg==" spinCount="100000" sheet="1" objects="1" scenarios="1" formatColumns="0" formatRows="0" autoFilter="0"/>
  <autoFilter ref="C88:K194" xr:uid="{00000000-0009-0000-0000-000003000000}"/>
  <mergeCells count="12">
    <mergeCell ref="E81:H81"/>
    <mergeCell ref="L2:V2"/>
    <mergeCell ref="E50:H50"/>
    <mergeCell ref="E52:H52"/>
    <mergeCell ref="E54:H54"/>
    <mergeCell ref="E77:H77"/>
    <mergeCell ref="E79:H79"/>
    <mergeCell ref="E7:H7"/>
    <mergeCell ref="E9:H9"/>
    <mergeCell ref="E11:H11"/>
    <mergeCell ref="E20:H20"/>
    <mergeCell ref="E29:H29"/>
  </mergeCells>
  <hyperlinks>
    <hyperlink ref="F94" r:id="rId1" xr:uid="{00000000-0004-0000-0300-000000000000}"/>
    <hyperlink ref="F99" r:id="rId2" xr:uid="{00000000-0004-0000-0300-000001000000}"/>
    <hyperlink ref="F105" r:id="rId3" xr:uid="{00000000-0004-0000-0300-000002000000}"/>
    <hyperlink ref="F111" r:id="rId4" xr:uid="{00000000-0004-0000-0300-000003000000}"/>
    <hyperlink ref="F120" r:id="rId5" xr:uid="{00000000-0004-0000-0300-000004000000}"/>
    <hyperlink ref="F128" r:id="rId6" xr:uid="{00000000-0004-0000-0300-000005000000}"/>
    <hyperlink ref="F133" r:id="rId7" xr:uid="{00000000-0004-0000-0300-000006000000}"/>
    <hyperlink ref="F139" r:id="rId8" xr:uid="{00000000-0004-0000-0300-000007000000}"/>
    <hyperlink ref="F150" r:id="rId9" xr:uid="{00000000-0004-0000-0300-000008000000}"/>
    <hyperlink ref="F159" r:id="rId10" xr:uid="{00000000-0004-0000-0300-000009000000}"/>
    <hyperlink ref="F168" r:id="rId11" xr:uid="{00000000-0004-0000-0300-00000A000000}"/>
    <hyperlink ref="F173" r:id="rId12" xr:uid="{00000000-0004-0000-0300-00000B000000}"/>
    <hyperlink ref="F178" r:id="rId13" xr:uid="{00000000-0004-0000-0300-00000C000000}"/>
    <hyperlink ref="F184" r:id="rId14" xr:uid="{00000000-0004-0000-0300-00000D000000}"/>
    <hyperlink ref="F194" r:id="rId15" xr:uid="{00000000-0004-0000-0300-00000E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1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BM264"/>
  <sheetViews>
    <sheetView showGridLines="0" workbookViewId="0">
      <selection activeCell="D6" sqref="D6"/>
    </sheetView>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94"/>
      <c r="M2" s="394"/>
      <c r="N2" s="394"/>
      <c r="O2" s="394"/>
      <c r="P2" s="394"/>
      <c r="Q2" s="394"/>
      <c r="R2" s="394"/>
      <c r="S2" s="394"/>
      <c r="T2" s="394"/>
      <c r="U2" s="394"/>
      <c r="V2" s="394"/>
      <c r="AT2" s="20" t="s">
        <v>102</v>
      </c>
    </row>
    <row r="3" spans="1:46" s="1" customFormat="1" ht="6.95" customHeight="1">
      <c r="B3" s="111"/>
      <c r="C3" s="112"/>
      <c r="D3" s="112"/>
      <c r="E3" s="112"/>
      <c r="F3" s="112"/>
      <c r="G3" s="112"/>
      <c r="H3" s="112"/>
      <c r="I3" s="112"/>
      <c r="J3" s="112"/>
      <c r="K3" s="112"/>
      <c r="L3" s="23"/>
      <c r="AT3" s="20" t="s">
        <v>86</v>
      </c>
    </row>
    <row r="4" spans="1:46" s="1" customFormat="1" ht="24.95" customHeight="1">
      <c r="B4" s="23"/>
      <c r="D4" s="113" t="s">
        <v>169</v>
      </c>
      <c r="L4" s="23"/>
      <c r="M4" s="114" t="s">
        <v>10</v>
      </c>
      <c r="AT4" s="20" t="s">
        <v>4</v>
      </c>
    </row>
    <row r="5" spans="1:46" s="1" customFormat="1" ht="6.95" customHeight="1">
      <c r="B5" s="23"/>
      <c r="L5" s="23"/>
    </row>
    <row r="6" spans="1:46" s="1" customFormat="1" ht="12" customHeight="1">
      <c r="B6" s="23"/>
      <c r="D6" s="115" t="s">
        <v>16</v>
      </c>
      <c r="L6" s="23"/>
    </row>
    <row r="7" spans="1:46" s="1" customFormat="1" ht="16.5" customHeight="1">
      <c r="B7" s="23"/>
      <c r="E7" s="395" t="str">
        <f>'Rekapitulace stavby'!K6</f>
        <v>VÝMĚNA OBRUBNÍKŮ V ULICI STRÁNSKÉHO A SOVÍ - TÁBOR</v>
      </c>
      <c r="F7" s="396"/>
      <c r="G7" s="396"/>
      <c r="H7" s="396"/>
      <c r="L7" s="23"/>
    </row>
    <row r="8" spans="1:46" s="1" customFormat="1" ht="12" customHeight="1">
      <c r="B8" s="23"/>
      <c r="D8" s="115" t="s">
        <v>170</v>
      </c>
      <c r="L8" s="23"/>
    </row>
    <row r="9" spans="1:46" s="2" customFormat="1" ht="16.5" customHeight="1">
      <c r="A9" s="37"/>
      <c r="B9" s="42"/>
      <c r="C9" s="37"/>
      <c r="D9" s="37"/>
      <c r="E9" s="395" t="s">
        <v>599</v>
      </c>
      <c r="F9" s="397"/>
      <c r="G9" s="397"/>
      <c r="H9" s="397"/>
      <c r="I9" s="37"/>
      <c r="J9" s="37"/>
      <c r="K9" s="37"/>
      <c r="L9" s="116"/>
      <c r="S9" s="37"/>
      <c r="T9" s="37"/>
      <c r="U9" s="37"/>
      <c r="V9" s="37"/>
      <c r="W9" s="37"/>
      <c r="X9" s="37"/>
      <c r="Y9" s="37"/>
      <c r="Z9" s="37"/>
      <c r="AA9" s="37"/>
      <c r="AB9" s="37"/>
      <c r="AC9" s="37"/>
      <c r="AD9" s="37"/>
      <c r="AE9" s="37"/>
    </row>
    <row r="10" spans="1:46" s="2" customFormat="1" ht="12" customHeight="1">
      <c r="A10" s="37"/>
      <c r="B10" s="42"/>
      <c r="C10" s="37"/>
      <c r="D10" s="115" t="s">
        <v>172</v>
      </c>
      <c r="E10" s="37"/>
      <c r="F10" s="37"/>
      <c r="G10" s="37"/>
      <c r="H10" s="37"/>
      <c r="I10" s="37"/>
      <c r="J10" s="37"/>
      <c r="K10" s="37"/>
      <c r="L10" s="116"/>
      <c r="S10" s="37"/>
      <c r="T10" s="37"/>
      <c r="U10" s="37"/>
      <c r="V10" s="37"/>
      <c r="W10" s="37"/>
      <c r="X10" s="37"/>
      <c r="Y10" s="37"/>
      <c r="Z10" s="37"/>
      <c r="AA10" s="37"/>
      <c r="AB10" s="37"/>
      <c r="AC10" s="37"/>
      <c r="AD10" s="37"/>
      <c r="AE10" s="37"/>
    </row>
    <row r="11" spans="1:46" s="2" customFormat="1" ht="16.5" customHeight="1">
      <c r="A11" s="37"/>
      <c r="B11" s="42"/>
      <c r="C11" s="37"/>
      <c r="D11" s="37"/>
      <c r="E11" s="398" t="s">
        <v>600</v>
      </c>
      <c r="F11" s="397"/>
      <c r="G11" s="397"/>
      <c r="H11" s="397"/>
      <c r="I11" s="37"/>
      <c r="J11" s="37"/>
      <c r="K11" s="37"/>
      <c r="L11" s="116"/>
      <c r="S11" s="37"/>
      <c r="T11" s="37"/>
      <c r="U11" s="37"/>
      <c r="V11" s="37"/>
      <c r="W11" s="37"/>
      <c r="X11" s="37"/>
      <c r="Y11" s="37"/>
      <c r="Z11" s="37"/>
      <c r="AA11" s="37"/>
      <c r="AB11" s="37"/>
      <c r="AC11" s="37"/>
      <c r="AD11" s="37"/>
      <c r="AE11" s="37"/>
    </row>
    <row r="12" spans="1:46" s="2" customFormat="1" ht="11.25">
      <c r="A12" s="37"/>
      <c r="B12" s="42"/>
      <c r="C12" s="37"/>
      <c r="D12" s="37"/>
      <c r="E12" s="37"/>
      <c r="F12" s="37"/>
      <c r="G12" s="37"/>
      <c r="H12" s="37"/>
      <c r="I12" s="37"/>
      <c r="J12" s="37"/>
      <c r="K12" s="37"/>
      <c r="L12" s="116"/>
      <c r="S12" s="37"/>
      <c r="T12" s="37"/>
      <c r="U12" s="37"/>
      <c r="V12" s="37"/>
      <c r="W12" s="37"/>
      <c r="X12" s="37"/>
      <c r="Y12" s="37"/>
      <c r="Z12" s="37"/>
      <c r="AA12" s="37"/>
      <c r="AB12" s="37"/>
      <c r="AC12" s="37"/>
      <c r="AD12" s="37"/>
      <c r="AE12" s="37"/>
    </row>
    <row r="13" spans="1:46" s="2" customFormat="1" ht="12" customHeight="1">
      <c r="A13" s="37"/>
      <c r="B13" s="42"/>
      <c r="C13" s="37"/>
      <c r="D13" s="115" t="s">
        <v>18</v>
      </c>
      <c r="E13" s="37"/>
      <c r="F13" s="106" t="s">
        <v>19</v>
      </c>
      <c r="G13" s="37"/>
      <c r="H13" s="37"/>
      <c r="I13" s="115" t="s">
        <v>20</v>
      </c>
      <c r="J13" s="106" t="s">
        <v>19</v>
      </c>
      <c r="K13" s="37"/>
      <c r="L13" s="116"/>
      <c r="S13" s="37"/>
      <c r="T13" s="37"/>
      <c r="U13" s="37"/>
      <c r="V13" s="37"/>
      <c r="W13" s="37"/>
      <c r="X13" s="37"/>
      <c r="Y13" s="37"/>
      <c r="Z13" s="37"/>
      <c r="AA13" s="37"/>
      <c r="AB13" s="37"/>
      <c r="AC13" s="37"/>
      <c r="AD13" s="37"/>
      <c r="AE13" s="37"/>
    </row>
    <row r="14" spans="1:46" s="2" customFormat="1" ht="12" customHeight="1">
      <c r="A14" s="37"/>
      <c r="B14" s="42"/>
      <c r="C14" s="37"/>
      <c r="D14" s="115" t="s">
        <v>21</v>
      </c>
      <c r="E14" s="37"/>
      <c r="F14" s="106" t="s">
        <v>22</v>
      </c>
      <c r="G14" s="37"/>
      <c r="H14" s="37"/>
      <c r="I14" s="115" t="s">
        <v>23</v>
      </c>
      <c r="J14" s="117" t="str">
        <f>'Rekapitulace stavby'!AN8</f>
        <v>8. 1. 2026</v>
      </c>
      <c r="K14" s="37"/>
      <c r="L14" s="116"/>
      <c r="S14" s="37"/>
      <c r="T14" s="37"/>
      <c r="U14" s="37"/>
      <c r="V14" s="37"/>
      <c r="W14" s="37"/>
      <c r="X14" s="37"/>
      <c r="Y14" s="37"/>
      <c r="Z14" s="37"/>
      <c r="AA14" s="37"/>
      <c r="AB14" s="37"/>
      <c r="AC14" s="37"/>
      <c r="AD14" s="37"/>
      <c r="AE14" s="37"/>
    </row>
    <row r="15" spans="1:46" s="2" customFormat="1" ht="10.9" customHeight="1">
      <c r="A15" s="37"/>
      <c r="B15" s="42"/>
      <c r="C15" s="37"/>
      <c r="D15" s="37"/>
      <c r="E15" s="37"/>
      <c r="F15" s="37"/>
      <c r="G15" s="37"/>
      <c r="H15" s="37"/>
      <c r="I15" s="37"/>
      <c r="J15" s="37"/>
      <c r="K15" s="37"/>
      <c r="L15" s="116"/>
      <c r="S15" s="37"/>
      <c r="T15" s="37"/>
      <c r="U15" s="37"/>
      <c r="V15" s="37"/>
      <c r="W15" s="37"/>
      <c r="X15" s="37"/>
      <c r="Y15" s="37"/>
      <c r="Z15" s="37"/>
      <c r="AA15" s="37"/>
      <c r="AB15" s="37"/>
      <c r="AC15" s="37"/>
      <c r="AD15" s="37"/>
      <c r="AE15" s="37"/>
    </row>
    <row r="16" spans="1:46" s="2" customFormat="1" ht="12" customHeight="1">
      <c r="A16" s="37"/>
      <c r="B16" s="42"/>
      <c r="C16" s="37"/>
      <c r="D16" s="115" t="s">
        <v>25</v>
      </c>
      <c r="E16" s="37"/>
      <c r="F16" s="37"/>
      <c r="G16" s="37"/>
      <c r="H16" s="37"/>
      <c r="I16" s="115" t="s">
        <v>26</v>
      </c>
      <c r="J16" s="106" t="s">
        <v>27</v>
      </c>
      <c r="K16" s="37"/>
      <c r="L16" s="116"/>
      <c r="S16" s="37"/>
      <c r="T16" s="37"/>
      <c r="U16" s="37"/>
      <c r="V16" s="37"/>
      <c r="W16" s="37"/>
      <c r="X16" s="37"/>
      <c r="Y16" s="37"/>
      <c r="Z16" s="37"/>
      <c r="AA16" s="37"/>
      <c r="AB16" s="37"/>
      <c r="AC16" s="37"/>
      <c r="AD16" s="37"/>
      <c r="AE16" s="37"/>
    </row>
    <row r="17" spans="1:31" s="2" customFormat="1" ht="18" customHeight="1">
      <c r="A17" s="37"/>
      <c r="B17" s="42"/>
      <c r="C17" s="37"/>
      <c r="D17" s="37"/>
      <c r="E17" s="106" t="s">
        <v>28</v>
      </c>
      <c r="F17" s="37"/>
      <c r="G17" s="37"/>
      <c r="H17" s="37"/>
      <c r="I17" s="115" t="s">
        <v>29</v>
      </c>
      <c r="J17" s="106" t="s">
        <v>30</v>
      </c>
      <c r="K17" s="37"/>
      <c r="L17" s="116"/>
      <c r="S17" s="37"/>
      <c r="T17" s="37"/>
      <c r="U17" s="37"/>
      <c r="V17" s="37"/>
      <c r="W17" s="37"/>
      <c r="X17" s="37"/>
      <c r="Y17" s="37"/>
      <c r="Z17" s="37"/>
      <c r="AA17" s="37"/>
      <c r="AB17" s="37"/>
      <c r="AC17" s="37"/>
      <c r="AD17" s="37"/>
      <c r="AE17" s="37"/>
    </row>
    <row r="18" spans="1:31" s="2" customFormat="1" ht="6.95" customHeight="1">
      <c r="A18" s="37"/>
      <c r="B18" s="42"/>
      <c r="C18" s="37"/>
      <c r="D18" s="37"/>
      <c r="E18" s="37"/>
      <c r="F18" s="37"/>
      <c r="G18" s="37"/>
      <c r="H18" s="37"/>
      <c r="I18" s="37"/>
      <c r="J18" s="37"/>
      <c r="K18" s="37"/>
      <c r="L18" s="116"/>
      <c r="S18" s="37"/>
      <c r="T18" s="37"/>
      <c r="U18" s="37"/>
      <c r="V18" s="37"/>
      <c r="W18" s="37"/>
      <c r="X18" s="37"/>
      <c r="Y18" s="37"/>
      <c r="Z18" s="37"/>
      <c r="AA18" s="37"/>
      <c r="AB18" s="37"/>
      <c r="AC18" s="37"/>
      <c r="AD18" s="37"/>
      <c r="AE18" s="37"/>
    </row>
    <row r="19" spans="1:31" s="2" customFormat="1" ht="12" customHeight="1">
      <c r="A19" s="37"/>
      <c r="B19" s="42"/>
      <c r="C19" s="37"/>
      <c r="D19" s="115" t="s">
        <v>31</v>
      </c>
      <c r="E19" s="37"/>
      <c r="F19" s="37"/>
      <c r="G19" s="37"/>
      <c r="H19" s="37"/>
      <c r="I19" s="115" t="s">
        <v>26</v>
      </c>
      <c r="J19" s="33" t="str">
        <f>'Rekapitulace stavby'!AN13</f>
        <v>Vyplň údaj</v>
      </c>
      <c r="K19" s="37"/>
      <c r="L19" s="116"/>
      <c r="S19" s="37"/>
      <c r="T19" s="37"/>
      <c r="U19" s="37"/>
      <c r="V19" s="37"/>
      <c r="W19" s="37"/>
      <c r="X19" s="37"/>
      <c r="Y19" s="37"/>
      <c r="Z19" s="37"/>
      <c r="AA19" s="37"/>
      <c r="AB19" s="37"/>
      <c r="AC19" s="37"/>
      <c r="AD19" s="37"/>
      <c r="AE19" s="37"/>
    </row>
    <row r="20" spans="1:31" s="2" customFormat="1" ht="18" customHeight="1">
      <c r="A20" s="37"/>
      <c r="B20" s="42"/>
      <c r="C20" s="37"/>
      <c r="D20" s="37"/>
      <c r="E20" s="399" t="str">
        <f>'Rekapitulace stavby'!E14</f>
        <v>Vyplň údaj</v>
      </c>
      <c r="F20" s="400"/>
      <c r="G20" s="400"/>
      <c r="H20" s="400"/>
      <c r="I20" s="115" t="s">
        <v>29</v>
      </c>
      <c r="J20" s="33" t="str">
        <f>'Rekapitulace stavby'!AN14</f>
        <v>Vyplň údaj</v>
      </c>
      <c r="K20" s="37"/>
      <c r="L20" s="116"/>
      <c r="S20" s="37"/>
      <c r="T20" s="37"/>
      <c r="U20" s="37"/>
      <c r="V20" s="37"/>
      <c r="W20" s="37"/>
      <c r="X20" s="37"/>
      <c r="Y20" s="37"/>
      <c r="Z20" s="37"/>
      <c r="AA20" s="37"/>
      <c r="AB20" s="37"/>
      <c r="AC20" s="37"/>
      <c r="AD20" s="37"/>
      <c r="AE20" s="37"/>
    </row>
    <row r="21" spans="1:31" s="2" customFormat="1" ht="6.95" customHeight="1">
      <c r="A21" s="37"/>
      <c r="B21" s="42"/>
      <c r="C21" s="37"/>
      <c r="D21" s="37"/>
      <c r="E21" s="37"/>
      <c r="F21" s="37"/>
      <c r="G21" s="37"/>
      <c r="H21" s="37"/>
      <c r="I21" s="37"/>
      <c r="J21" s="37"/>
      <c r="K21" s="37"/>
      <c r="L21" s="116"/>
      <c r="S21" s="37"/>
      <c r="T21" s="37"/>
      <c r="U21" s="37"/>
      <c r="V21" s="37"/>
      <c r="W21" s="37"/>
      <c r="X21" s="37"/>
      <c r="Y21" s="37"/>
      <c r="Z21" s="37"/>
      <c r="AA21" s="37"/>
      <c r="AB21" s="37"/>
      <c r="AC21" s="37"/>
      <c r="AD21" s="37"/>
      <c r="AE21" s="37"/>
    </row>
    <row r="22" spans="1:31" s="2" customFormat="1" ht="12" customHeight="1">
      <c r="A22" s="37"/>
      <c r="B22" s="42"/>
      <c r="C22" s="37"/>
      <c r="D22" s="115" t="s">
        <v>33</v>
      </c>
      <c r="E22" s="37"/>
      <c r="F22" s="37"/>
      <c r="G22" s="37"/>
      <c r="H22" s="37"/>
      <c r="I22" s="115" t="s">
        <v>26</v>
      </c>
      <c r="J22" s="106" t="s">
        <v>34</v>
      </c>
      <c r="K22" s="37"/>
      <c r="L22" s="116"/>
      <c r="S22" s="37"/>
      <c r="T22" s="37"/>
      <c r="U22" s="37"/>
      <c r="V22" s="37"/>
      <c r="W22" s="37"/>
      <c r="X22" s="37"/>
      <c r="Y22" s="37"/>
      <c r="Z22" s="37"/>
      <c r="AA22" s="37"/>
      <c r="AB22" s="37"/>
      <c r="AC22" s="37"/>
      <c r="AD22" s="37"/>
      <c r="AE22" s="37"/>
    </row>
    <row r="23" spans="1:31" s="2" customFormat="1" ht="18" customHeight="1">
      <c r="A23" s="37"/>
      <c r="B23" s="42"/>
      <c r="C23" s="37"/>
      <c r="D23" s="37"/>
      <c r="E23" s="106" t="s">
        <v>35</v>
      </c>
      <c r="F23" s="37"/>
      <c r="G23" s="37"/>
      <c r="H23" s="37"/>
      <c r="I23" s="115" t="s">
        <v>29</v>
      </c>
      <c r="J23" s="106" t="s">
        <v>36</v>
      </c>
      <c r="K23" s="37"/>
      <c r="L23" s="116"/>
      <c r="S23" s="37"/>
      <c r="T23" s="37"/>
      <c r="U23" s="37"/>
      <c r="V23" s="37"/>
      <c r="W23" s="37"/>
      <c r="X23" s="37"/>
      <c r="Y23" s="37"/>
      <c r="Z23" s="37"/>
      <c r="AA23" s="37"/>
      <c r="AB23" s="37"/>
      <c r="AC23" s="37"/>
      <c r="AD23" s="37"/>
      <c r="AE23" s="37"/>
    </row>
    <row r="24" spans="1:31" s="2" customFormat="1" ht="6.95" customHeight="1">
      <c r="A24" s="37"/>
      <c r="B24" s="42"/>
      <c r="C24" s="37"/>
      <c r="D24" s="37"/>
      <c r="E24" s="37"/>
      <c r="F24" s="37"/>
      <c r="G24" s="37"/>
      <c r="H24" s="37"/>
      <c r="I24" s="37"/>
      <c r="J24" s="37"/>
      <c r="K24" s="37"/>
      <c r="L24" s="116"/>
      <c r="S24" s="37"/>
      <c r="T24" s="37"/>
      <c r="U24" s="37"/>
      <c r="V24" s="37"/>
      <c r="W24" s="37"/>
      <c r="X24" s="37"/>
      <c r="Y24" s="37"/>
      <c r="Z24" s="37"/>
      <c r="AA24" s="37"/>
      <c r="AB24" s="37"/>
      <c r="AC24" s="37"/>
      <c r="AD24" s="37"/>
      <c r="AE24" s="37"/>
    </row>
    <row r="25" spans="1:31" s="2" customFormat="1" ht="12" customHeight="1">
      <c r="A25" s="37"/>
      <c r="B25" s="42"/>
      <c r="C25" s="37"/>
      <c r="D25" s="115" t="s">
        <v>38</v>
      </c>
      <c r="E25" s="37"/>
      <c r="F25" s="37"/>
      <c r="G25" s="37"/>
      <c r="H25" s="37"/>
      <c r="I25" s="115" t="s">
        <v>26</v>
      </c>
      <c r="J25" s="106" t="s">
        <v>39</v>
      </c>
      <c r="K25" s="37"/>
      <c r="L25" s="116"/>
      <c r="S25" s="37"/>
      <c r="T25" s="37"/>
      <c r="U25" s="37"/>
      <c r="V25" s="37"/>
      <c r="W25" s="37"/>
      <c r="X25" s="37"/>
      <c r="Y25" s="37"/>
      <c r="Z25" s="37"/>
      <c r="AA25" s="37"/>
      <c r="AB25" s="37"/>
      <c r="AC25" s="37"/>
      <c r="AD25" s="37"/>
      <c r="AE25" s="37"/>
    </row>
    <row r="26" spans="1:31" s="2" customFormat="1" ht="18" customHeight="1">
      <c r="A26" s="37"/>
      <c r="B26" s="42"/>
      <c r="C26" s="37"/>
      <c r="D26" s="37"/>
      <c r="E26" s="106" t="s">
        <v>40</v>
      </c>
      <c r="F26" s="37"/>
      <c r="G26" s="37"/>
      <c r="H26" s="37"/>
      <c r="I26" s="115" t="s">
        <v>29</v>
      </c>
      <c r="J26" s="106" t="s">
        <v>19</v>
      </c>
      <c r="K26" s="37"/>
      <c r="L26" s="116"/>
      <c r="S26" s="37"/>
      <c r="T26" s="37"/>
      <c r="U26" s="37"/>
      <c r="V26" s="37"/>
      <c r="W26" s="37"/>
      <c r="X26" s="37"/>
      <c r="Y26" s="37"/>
      <c r="Z26" s="37"/>
      <c r="AA26" s="37"/>
      <c r="AB26" s="37"/>
      <c r="AC26" s="37"/>
      <c r="AD26" s="37"/>
      <c r="AE26" s="37"/>
    </row>
    <row r="27" spans="1:31" s="2" customFormat="1" ht="6.95" customHeight="1">
      <c r="A27" s="37"/>
      <c r="B27" s="42"/>
      <c r="C27" s="37"/>
      <c r="D27" s="37"/>
      <c r="E27" s="37"/>
      <c r="F27" s="37"/>
      <c r="G27" s="37"/>
      <c r="H27" s="37"/>
      <c r="I27" s="37"/>
      <c r="J27" s="37"/>
      <c r="K27" s="37"/>
      <c r="L27" s="116"/>
      <c r="S27" s="37"/>
      <c r="T27" s="37"/>
      <c r="U27" s="37"/>
      <c r="V27" s="37"/>
      <c r="W27" s="37"/>
      <c r="X27" s="37"/>
      <c r="Y27" s="37"/>
      <c r="Z27" s="37"/>
      <c r="AA27" s="37"/>
      <c r="AB27" s="37"/>
      <c r="AC27" s="37"/>
      <c r="AD27" s="37"/>
      <c r="AE27" s="37"/>
    </row>
    <row r="28" spans="1:31" s="2" customFormat="1" ht="12" customHeight="1">
      <c r="A28" s="37"/>
      <c r="B28" s="42"/>
      <c r="C28" s="37"/>
      <c r="D28" s="115" t="s">
        <v>41</v>
      </c>
      <c r="E28" s="37"/>
      <c r="F28" s="37"/>
      <c r="G28" s="37"/>
      <c r="H28" s="37"/>
      <c r="I28" s="37"/>
      <c r="J28" s="37"/>
      <c r="K28" s="37"/>
      <c r="L28" s="116"/>
      <c r="S28" s="37"/>
      <c r="T28" s="37"/>
      <c r="U28" s="37"/>
      <c r="V28" s="37"/>
      <c r="W28" s="37"/>
      <c r="X28" s="37"/>
      <c r="Y28" s="37"/>
      <c r="Z28" s="37"/>
      <c r="AA28" s="37"/>
      <c r="AB28" s="37"/>
      <c r="AC28" s="37"/>
      <c r="AD28" s="37"/>
      <c r="AE28" s="37"/>
    </row>
    <row r="29" spans="1:31" s="8" customFormat="1" ht="16.5" customHeight="1">
      <c r="A29" s="118"/>
      <c r="B29" s="119"/>
      <c r="C29" s="118"/>
      <c r="D29" s="118"/>
      <c r="E29" s="401" t="s">
        <v>19</v>
      </c>
      <c r="F29" s="401"/>
      <c r="G29" s="401"/>
      <c r="H29" s="401"/>
      <c r="I29" s="118"/>
      <c r="J29" s="118"/>
      <c r="K29" s="118"/>
      <c r="L29" s="120"/>
      <c r="S29" s="118"/>
      <c r="T29" s="118"/>
      <c r="U29" s="118"/>
      <c r="V29" s="118"/>
      <c r="W29" s="118"/>
      <c r="X29" s="118"/>
      <c r="Y29" s="118"/>
      <c r="Z29" s="118"/>
      <c r="AA29" s="118"/>
      <c r="AB29" s="118"/>
      <c r="AC29" s="118"/>
      <c r="AD29" s="118"/>
      <c r="AE29" s="118"/>
    </row>
    <row r="30" spans="1:31" s="2" customFormat="1" ht="6.95" customHeight="1">
      <c r="A30" s="37"/>
      <c r="B30" s="42"/>
      <c r="C30" s="37"/>
      <c r="D30" s="37"/>
      <c r="E30" s="37"/>
      <c r="F30" s="37"/>
      <c r="G30" s="37"/>
      <c r="H30" s="37"/>
      <c r="I30" s="37"/>
      <c r="J30" s="37"/>
      <c r="K30" s="37"/>
      <c r="L30" s="116"/>
      <c r="S30" s="37"/>
      <c r="T30" s="37"/>
      <c r="U30" s="37"/>
      <c r="V30" s="37"/>
      <c r="W30" s="37"/>
      <c r="X30" s="37"/>
      <c r="Y30" s="37"/>
      <c r="Z30" s="37"/>
      <c r="AA30" s="37"/>
      <c r="AB30" s="37"/>
      <c r="AC30" s="37"/>
      <c r="AD30" s="37"/>
      <c r="AE30" s="37"/>
    </row>
    <row r="31" spans="1:31" s="2" customFormat="1" ht="6.95" customHeight="1">
      <c r="A31" s="37"/>
      <c r="B31" s="42"/>
      <c r="C31" s="37"/>
      <c r="D31" s="121"/>
      <c r="E31" s="121"/>
      <c r="F31" s="121"/>
      <c r="G31" s="121"/>
      <c r="H31" s="121"/>
      <c r="I31" s="121"/>
      <c r="J31" s="121"/>
      <c r="K31" s="121"/>
      <c r="L31" s="116"/>
      <c r="S31" s="37"/>
      <c r="T31" s="37"/>
      <c r="U31" s="37"/>
      <c r="V31" s="37"/>
      <c r="W31" s="37"/>
      <c r="X31" s="37"/>
      <c r="Y31" s="37"/>
      <c r="Z31" s="37"/>
      <c r="AA31" s="37"/>
      <c r="AB31" s="37"/>
      <c r="AC31" s="37"/>
      <c r="AD31" s="37"/>
      <c r="AE31" s="37"/>
    </row>
    <row r="32" spans="1:31" s="2" customFormat="1" ht="25.35" customHeight="1">
      <c r="A32" s="37"/>
      <c r="B32" s="42"/>
      <c r="C32" s="37"/>
      <c r="D32" s="122" t="s">
        <v>43</v>
      </c>
      <c r="E32" s="37"/>
      <c r="F32" s="37"/>
      <c r="G32" s="37"/>
      <c r="H32" s="37"/>
      <c r="I32" s="37"/>
      <c r="J32" s="123">
        <f>ROUND(J89, 2)</f>
        <v>0</v>
      </c>
      <c r="K32" s="37"/>
      <c r="L32" s="116"/>
      <c r="S32" s="37"/>
      <c r="T32" s="37"/>
      <c r="U32" s="37"/>
      <c r="V32" s="37"/>
      <c r="W32" s="37"/>
      <c r="X32" s="37"/>
      <c r="Y32" s="37"/>
      <c r="Z32" s="37"/>
      <c r="AA32" s="37"/>
      <c r="AB32" s="37"/>
      <c r="AC32" s="37"/>
      <c r="AD32" s="37"/>
      <c r="AE32" s="37"/>
    </row>
    <row r="33" spans="1:31" s="2" customFormat="1" ht="6.95" customHeight="1">
      <c r="A33" s="37"/>
      <c r="B33" s="42"/>
      <c r="C33" s="37"/>
      <c r="D33" s="121"/>
      <c r="E33" s="121"/>
      <c r="F33" s="121"/>
      <c r="G33" s="121"/>
      <c r="H33" s="121"/>
      <c r="I33" s="121"/>
      <c r="J33" s="121"/>
      <c r="K33" s="121"/>
      <c r="L33" s="116"/>
      <c r="S33" s="37"/>
      <c r="T33" s="37"/>
      <c r="U33" s="37"/>
      <c r="V33" s="37"/>
      <c r="W33" s="37"/>
      <c r="X33" s="37"/>
      <c r="Y33" s="37"/>
      <c r="Z33" s="37"/>
      <c r="AA33" s="37"/>
      <c r="AB33" s="37"/>
      <c r="AC33" s="37"/>
      <c r="AD33" s="37"/>
      <c r="AE33" s="37"/>
    </row>
    <row r="34" spans="1:31" s="2" customFormat="1" ht="14.45" customHeight="1">
      <c r="A34" s="37"/>
      <c r="B34" s="42"/>
      <c r="C34" s="37"/>
      <c r="D34" s="37"/>
      <c r="E34" s="37"/>
      <c r="F34" s="124" t="s">
        <v>45</v>
      </c>
      <c r="G34" s="37"/>
      <c r="H34" s="37"/>
      <c r="I34" s="124" t="s">
        <v>44</v>
      </c>
      <c r="J34" s="124" t="s">
        <v>46</v>
      </c>
      <c r="K34" s="37"/>
      <c r="L34" s="116"/>
      <c r="S34" s="37"/>
      <c r="T34" s="37"/>
      <c r="U34" s="37"/>
      <c r="V34" s="37"/>
      <c r="W34" s="37"/>
      <c r="X34" s="37"/>
      <c r="Y34" s="37"/>
      <c r="Z34" s="37"/>
      <c r="AA34" s="37"/>
      <c r="AB34" s="37"/>
      <c r="AC34" s="37"/>
      <c r="AD34" s="37"/>
      <c r="AE34" s="37"/>
    </row>
    <row r="35" spans="1:31" s="2" customFormat="1" ht="14.45" customHeight="1">
      <c r="A35" s="37"/>
      <c r="B35" s="42"/>
      <c r="C35" s="37"/>
      <c r="D35" s="125" t="s">
        <v>47</v>
      </c>
      <c r="E35" s="115" t="s">
        <v>48</v>
      </c>
      <c r="F35" s="126">
        <f>ROUND((SUM(BE89:BE263)),  2)</f>
        <v>0</v>
      </c>
      <c r="G35" s="37"/>
      <c r="H35" s="37"/>
      <c r="I35" s="127">
        <v>0.21</v>
      </c>
      <c r="J35" s="126">
        <f>ROUND(((SUM(BE89:BE263))*I35),  2)</f>
        <v>0</v>
      </c>
      <c r="K35" s="37"/>
      <c r="L35" s="116"/>
      <c r="S35" s="37"/>
      <c r="T35" s="37"/>
      <c r="U35" s="37"/>
      <c r="V35" s="37"/>
      <c r="W35" s="37"/>
      <c r="X35" s="37"/>
      <c r="Y35" s="37"/>
      <c r="Z35" s="37"/>
      <c r="AA35" s="37"/>
      <c r="AB35" s="37"/>
      <c r="AC35" s="37"/>
      <c r="AD35" s="37"/>
      <c r="AE35" s="37"/>
    </row>
    <row r="36" spans="1:31" s="2" customFormat="1" ht="14.45" customHeight="1">
      <c r="A36" s="37"/>
      <c r="B36" s="42"/>
      <c r="C36" s="37"/>
      <c r="D36" s="37"/>
      <c r="E36" s="115" t="s">
        <v>49</v>
      </c>
      <c r="F36" s="126">
        <f>ROUND((SUM(BF89:BF263)),  2)</f>
        <v>0</v>
      </c>
      <c r="G36" s="37"/>
      <c r="H36" s="37"/>
      <c r="I36" s="127">
        <v>0.12</v>
      </c>
      <c r="J36" s="126">
        <f>ROUND(((SUM(BF89:BF263))*I36),  2)</f>
        <v>0</v>
      </c>
      <c r="K36" s="37"/>
      <c r="L36" s="116"/>
      <c r="S36" s="37"/>
      <c r="T36" s="37"/>
      <c r="U36" s="37"/>
      <c r="V36" s="37"/>
      <c r="W36" s="37"/>
      <c r="X36" s="37"/>
      <c r="Y36" s="37"/>
      <c r="Z36" s="37"/>
      <c r="AA36" s="37"/>
      <c r="AB36" s="37"/>
      <c r="AC36" s="37"/>
      <c r="AD36" s="37"/>
      <c r="AE36" s="37"/>
    </row>
    <row r="37" spans="1:31" s="2" customFormat="1" ht="14.45" hidden="1" customHeight="1">
      <c r="A37" s="37"/>
      <c r="B37" s="42"/>
      <c r="C37" s="37"/>
      <c r="D37" s="37"/>
      <c r="E37" s="115" t="s">
        <v>50</v>
      </c>
      <c r="F37" s="126">
        <f>ROUND((SUM(BG89:BG263)),  2)</f>
        <v>0</v>
      </c>
      <c r="G37" s="37"/>
      <c r="H37" s="37"/>
      <c r="I37" s="127">
        <v>0.21</v>
      </c>
      <c r="J37" s="126">
        <f>0</f>
        <v>0</v>
      </c>
      <c r="K37" s="37"/>
      <c r="L37" s="116"/>
      <c r="S37" s="37"/>
      <c r="T37" s="37"/>
      <c r="U37" s="37"/>
      <c r="V37" s="37"/>
      <c r="W37" s="37"/>
      <c r="X37" s="37"/>
      <c r="Y37" s="37"/>
      <c r="Z37" s="37"/>
      <c r="AA37" s="37"/>
      <c r="AB37" s="37"/>
      <c r="AC37" s="37"/>
      <c r="AD37" s="37"/>
      <c r="AE37" s="37"/>
    </row>
    <row r="38" spans="1:31" s="2" customFormat="1" ht="14.45" hidden="1" customHeight="1">
      <c r="A38" s="37"/>
      <c r="B38" s="42"/>
      <c r="C38" s="37"/>
      <c r="D38" s="37"/>
      <c r="E38" s="115" t="s">
        <v>51</v>
      </c>
      <c r="F38" s="126">
        <f>ROUND((SUM(BH89:BH263)),  2)</f>
        <v>0</v>
      </c>
      <c r="G38" s="37"/>
      <c r="H38" s="37"/>
      <c r="I38" s="127">
        <v>0.12</v>
      </c>
      <c r="J38" s="126">
        <f>0</f>
        <v>0</v>
      </c>
      <c r="K38" s="37"/>
      <c r="L38" s="116"/>
      <c r="S38" s="37"/>
      <c r="T38" s="37"/>
      <c r="U38" s="37"/>
      <c r="V38" s="37"/>
      <c r="W38" s="37"/>
      <c r="X38" s="37"/>
      <c r="Y38" s="37"/>
      <c r="Z38" s="37"/>
      <c r="AA38" s="37"/>
      <c r="AB38" s="37"/>
      <c r="AC38" s="37"/>
      <c r="AD38" s="37"/>
      <c r="AE38" s="37"/>
    </row>
    <row r="39" spans="1:31" s="2" customFormat="1" ht="14.45" hidden="1" customHeight="1">
      <c r="A39" s="37"/>
      <c r="B39" s="42"/>
      <c r="C39" s="37"/>
      <c r="D39" s="37"/>
      <c r="E39" s="115" t="s">
        <v>52</v>
      </c>
      <c r="F39" s="126">
        <f>ROUND((SUM(BI89:BI263)),  2)</f>
        <v>0</v>
      </c>
      <c r="G39" s="37"/>
      <c r="H39" s="37"/>
      <c r="I39" s="127">
        <v>0</v>
      </c>
      <c r="J39" s="126">
        <f>0</f>
        <v>0</v>
      </c>
      <c r="K39" s="37"/>
      <c r="L39" s="116"/>
      <c r="S39" s="37"/>
      <c r="T39" s="37"/>
      <c r="U39" s="37"/>
      <c r="V39" s="37"/>
      <c r="W39" s="37"/>
      <c r="X39" s="37"/>
      <c r="Y39" s="37"/>
      <c r="Z39" s="37"/>
      <c r="AA39" s="37"/>
      <c r="AB39" s="37"/>
      <c r="AC39" s="37"/>
      <c r="AD39" s="37"/>
      <c r="AE39" s="37"/>
    </row>
    <row r="40" spans="1:31" s="2" customFormat="1" ht="6.95" customHeight="1">
      <c r="A40" s="37"/>
      <c r="B40" s="42"/>
      <c r="C40" s="37"/>
      <c r="D40" s="37"/>
      <c r="E40" s="37"/>
      <c r="F40" s="37"/>
      <c r="G40" s="37"/>
      <c r="H40" s="37"/>
      <c r="I40" s="37"/>
      <c r="J40" s="37"/>
      <c r="K40" s="37"/>
      <c r="L40" s="116"/>
      <c r="S40" s="37"/>
      <c r="T40" s="37"/>
      <c r="U40" s="37"/>
      <c r="V40" s="37"/>
      <c r="W40" s="37"/>
      <c r="X40" s="37"/>
      <c r="Y40" s="37"/>
      <c r="Z40" s="37"/>
      <c r="AA40" s="37"/>
      <c r="AB40" s="37"/>
      <c r="AC40" s="37"/>
      <c r="AD40" s="37"/>
      <c r="AE40" s="37"/>
    </row>
    <row r="41" spans="1:31" s="2" customFormat="1" ht="25.35" customHeight="1">
      <c r="A41" s="37"/>
      <c r="B41" s="42"/>
      <c r="C41" s="128"/>
      <c r="D41" s="129" t="s">
        <v>53</v>
      </c>
      <c r="E41" s="130"/>
      <c r="F41" s="130"/>
      <c r="G41" s="131" t="s">
        <v>54</v>
      </c>
      <c r="H41" s="132" t="s">
        <v>55</v>
      </c>
      <c r="I41" s="130"/>
      <c r="J41" s="133">
        <f>SUM(J32:J39)</f>
        <v>0</v>
      </c>
      <c r="K41" s="134"/>
      <c r="L41" s="116"/>
      <c r="S41" s="37"/>
      <c r="T41" s="37"/>
      <c r="U41" s="37"/>
      <c r="V41" s="37"/>
      <c r="W41" s="37"/>
      <c r="X41" s="37"/>
      <c r="Y41" s="37"/>
      <c r="Z41" s="37"/>
      <c r="AA41" s="37"/>
      <c r="AB41" s="37"/>
      <c r="AC41" s="37"/>
      <c r="AD41" s="37"/>
      <c r="AE41" s="37"/>
    </row>
    <row r="42" spans="1:31" s="2" customFormat="1" ht="14.45" customHeight="1">
      <c r="A42" s="37"/>
      <c r="B42" s="135"/>
      <c r="C42" s="136"/>
      <c r="D42" s="136"/>
      <c r="E42" s="136"/>
      <c r="F42" s="136"/>
      <c r="G42" s="136"/>
      <c r="H42" s="136"/>
      <c r="I42" s="136"/>
      <c r="J42" s="136"/>
      <c r="K42" s="136"/>
      <c r="L42" s="116"/>
      <c r="S42" s="37"/>
      <c r="T42" s="37"/>
      <c r="U42" s="37"/>
      <c r="V42" s="37"/>
      <c r="W42" s="37"/>
      <c r="X42" s="37"/>
      <c r="Y42" s="37"/>
      <c r="Z42" s="37"/>
      <c r="AA42" s="37"/>
      <c r="AB42" s="37"/>
      <c r="AC42" s="37"/>
      <c r="AD42" s="37"/>
      <c r="AE42" s="37"/>
    </row>
    <row r="46" spans="1:31" s="2" customFormat="1" ht="6.95" customHeight="1">
      <c r="A46" s="37"/>
      <c r="B46" s="137"/>
      <c r="C46" s="138"/>
      <c r="D46" s="138"/>
      <c r="E46" s="138"/>
      <c r="F46" s="138"/>
      <c r="G46" s="138"/>
      <c r="H46" s="138"/>
      <c r="I46" s="138"/>
      <c r="J46" s="138"/>
      <c r="K46" s="138"/>
      <c r="L46" s="116"/>
      <c r="S46" s="37"/>
      <c r="T46" s="37"/>
      <c r="U46" s="37"/>
      <c r="V46" s="37"/>
      <c r="W46" s="37"/>
      <c r="X46" s="37"/>
      <c r="Y46" s="37"/>
      <c r="Z46" s="37"/>
      <c r="AA46" s="37"/>
      <c r="AB46" s="37"/>
      <c r="AC46" s="37"/>
      <c r="AD46" s="37"/>
      <c r="AE46" s="37"/>
    </row>
    <row r="47" spans="1:31" s="2" customFormat="1" ht="24.95" customHeight="1">
      <c r="A47" s="37"/>
      <c r="B47" s="38"/>
      <c r="C47" s="26" t="s">
        <v>174</v>
      </c>
      <c r="D47" s="39"/>
      <c r="E47" s="39"/>
      <c r="F47" s="39"/>
      <c r="G47" s="39"/>
      <c r="H47" s="39"/>
      <c r="I47" s="39"/>
      <c r="J47" s="39"/>
      <c r="K47" s="39"/>
      <c r="L47" s="116"/>
      <c r="S47" s="37"/>
      <c r="T47" s="37"/>
      <c r="U47" s="37"/>
      <c r="V47" s="37"/>
      <c r="W47" s="37"/>
      <c r="X47" s="37"/>
      <c r="Y47" s="37"/>
      <c r="Z47" s="37"/>
      <c r="AA47" s="37"/>
      <c r="AB47" s="37"/>
      <c r="AC47" s="37"/>
      <c r="AD47" s="37"/>
      <c r="AE47" s="37"/>
    </row>
    <row r="48" spans="1:31" s="2" customFormat="1" ht="6.95" customHeight="1">
      <c r="A48" s="37"/>
      <c r="B48" s="38"/>
      <c r="C48" s="39"/>
      <c r="D48" s="39"/>
      <c r="E48" s="39"/>
      <c r="F48" s="39"/>
      <c r="G48" s="39"/>
      <c r="H48" s="39"/>
      <c r="I48" s="39"/>
      <c r="J48" s="39"/>
      <c r="K48" s="39"/>
      <c r="L48" s="116"/>
      <c r="S48" s="37"/>
      <c r="T48" s="37"/>
      <c r="U48" s="37"/>
      <c r="V48" s="37"/>
      <c r="W48" s="37"/>
      <c r="X48" s="37"/>
      <c r="Y48" s="37"/>
      <c r="Z48" s="37"/>
      <c r="AA48" s="37"/>
      <c r="AB48" s="37"/>
      <c r="AC48" s="37"/>
      <c r="AD48" s="37"/>
      <c r="AE48" s="37"/>
    </row>
    <row r="49" spans="1:47" s="2" customFormat="1" ht="12" customHeight="1">
      <c r="A49" s="37"/>
      <c r="B49" s="38"/>
      <c r="C49" s="32" t="s">
        <v>16</v>
      </c>
      <c r="D49" s="39"/>
      <c r="E49" s="39"/>
      <c r="F49" s="39"/>
      <c r="G49" s="39"/>
      <c r="H49" s="39"/>
      <c r="I49" s="39"/>
      <c r="J49" s="39"/>
      <c r="K49" s="39"/>
      <c r="L49" s="116"/>
      <c r="S49" s="37"/>
      <c r="T49" s="37"/>
      <c r="U49" s="37"/>
      <c r="V49" s="37"/>
      <c r="W49" s="37"/>
      <c r="X49" s="37"/>
      <c r="Y49" s="37"/>
      <c r="Z49" s="37"/>
      <c r="AA49" s="37"/>
      <c r="AB49" s="37"/>
      <c r="AC49" s="37"/>
      <c r="AD49" s="37"/>
      <c r="AE49" s="37"/>
    </row>
    <row r="50" spans="1:47" s="2" customFormat="1" ht="16.5" customHeight="1">
      <c r="A50" s="37"/>
      <c r="B50" s="38"/>
      <c r="C50" s="39"/>
      <c r="D50" s="39"/>
      <c r="E50" s="402" t="str">
        <f>E7</f>
        <v>VÝMĚNA OBRUBNÍKŮ V ULICI STRÁNSKÉHO A SOVÍ - TÁBOR</v>
      </c>
      <c r="F50" s="403"/>
      <c r="G50" s="403"/>
      <c r="H50" s="403"/>
      <c r="I50" s="39"/>
      <c r="J50" s="39"/>
      <c r="K50" s="39"/>
      <c r="L50" s="116"/>
      <c r="S50" s="37"/>
      <c r="T50" s="37"/>
      <c r="U50" s="37"/>
      <c r="V50" s="37"/>
      <c r="W50" s="37"/>
      <c r="X50" s="37"/>
      <c r="Y50" s="37"/>
      <c r="Z50" s="37"/>
      <c r="AA50" s="37"/>
      <c r="AB50" s="37"/>
      <c r="AC50" s="37"/>
      <c r="AD50" s="37"/>
      <c r="AE50" s="37"/>
    </row>
    <row r="51" spans="1:47" s="1" customFormat="1" ht="12" customHeight="1">
      <c r="B51" s="24"/>
      <c r="C51" s="32" t="s">
        <v>170</v>
      </c>
      <c r="D51" s="25"/>
      <c r="E51" s="25"/>
      <c r="F51" s="25"/>
      <c r="G51" s="25"/>
      <c r="H51" s="25"/>
      <c r="I51" s="25"/>
      <c r="J51" s="25"/>
      <c r="K51" s="25"/>
      <c r="L51" s="23"/>
    </row>
    <row r="52" spans="1:47" s="2" customFormat="1" ht="16.5" customHeight="1">
      <c r="A52" s="37"/>
      <c r="B52" s="38"/>
      <c r="C52" s="39"/>
      <c r="D52" s="39"/>
      <c r="E52" s="402" t="s">
        <v>599</v>
      </c>
      <c r="F52" s="404"/>
      <c r="G52" s="404"/>
      <c r="H52" s="404"/>
      <c r="I52" s="39"/>
      <c r="J52" s="39"/>
      <c r="K52" s="39"/>
      <c r="L52" s="116"/>
      <c r="S52" s="37"/>
      <c r="T52" s="37"/>
      <c r="U52" s="37"/>
      <c r="V52" s="37"/>
      <c r="W52" s="37"/>
      <c r="X52" s="37"/>
      <c r="Y52" s="37"/>
      <c r="Z52" s="37"/>
      <c r="AA52" s="37"/>
      <c r="AB52" s="37"/>
      <c r="AC52" s="37"/>
      <c r="AD52" s="37"/>
      <c r="AE52" s="37"/>
    </row>
    <row r="53" spans="1:47" s="2" customFormat="1" ht="12" customHeight="1">
      <c r="A53" s="37"/>
      <c r="B53" s="38"/>
      <c r="C53" s="32" t="s">
        <v>172</v>
      </c>
      <c r="D53" s="39"/>
      <c r="E53" s="39"/>
      <c r="F53" s="39"/>
      <c r="G53" s="39"/>
      <c r="H53" s="39"/>
      <c r="I53" s="39"/>
      <c r="J53" s="39"/>
      <c r="K53" s="39"/>
      <c r="L53" s="116"/>
      <c r="S53" s="37"/>
      <c r="T53" s="37"/>
      <c r="U53" s="37"/>
      <c r="V53" s="37"/>
      <c r="W53" s="37"/>
      <c r="X53" s="37"/>
      <c r="Y53" s="37"/>
      <c r="Z53" s="37"/>
      <c r="AA53" s="37"/>
      <c r="AB53" s="37"/>
      <c r="AC53" s="37"/>
      <c r="AD53" s="37"/>
      <c r="AE53" s="37"/>
    </row>
    <row r="54" spans="1:47" s="2" customFormat="1" ht="16.5" customHeight="1">
      <c r="A54" s="37"/>
      <c r="B54" s="38"/>
      <c r="C54" s="39"/>
      <c r="D54" s="39"/>
      <c r="E54" s="358" t="str">
        <f>E11</f>
        <v>201 - Bourací a zemní práce</v>
      </c>
      <c r="F54" s="404"/>
      <c r="G54" s="404"/>
      <c r="H54" s="404"/>
      <c r="I54" s="39"/>
      <c r="J54" s="39"/>
      <c r="K54" s="39"/>
      <c r="L54" s="116"/>
      <c r="S54" s="37"/>
      <c r="T54" s="37"/>
      <c r="U54" s="37"/>
      <c r="V54" s="37"/>
      <c r="W54" s="37"/>
      <c r="X54" s="37"/>
      <c r="Y54" s="37"/>
      <c r="Z54" s="37"/>
      <c r="AA54" s="37"/>
      <c r="AB54" s="37"/>
      <c r="AC54" s="37"/>
      <c r="AD54" s="37"/>
      <c r="AE54" s="37"/>
    </row>
    <row r="55" spans="1:47" s="2" customFormat="1" ht="6.95" customHeight="1">
      <c r="A55" s="37"/>
      <c r="B55" s="38"/>
      <c r="C55" s="39"/>
      <c r="D55" s="39"/>
      <c r="E55" s="39"/>
      <c r="F55" s="39"/>
      <c r="G55" s="39"/>
      <c r="H55" s="39"/>
      <c r="I55" s="39"/>
      <c r="J55" s="39"/>
      <c r="K55" s="39"/>
      <c r="L55" s="116"/>
      <c r="S55" s="37"/>
      <c r="T55" s="37"/>
      <c r="U55" s="37"/>
      <c r="V55" s="37"/>
      <c r="W55" s="37"/>
      <c r="X55" s="37"/>
      <c r="Y55" s="37"/>
      <c r="Z55" s="37"/>
      <c r="AA55" s="37"/>
      <c r="AB55" s="37"/>
      <c r="AC55" s="37"/>
      <c r="AD55" s="37"/>
      <c r="AE55" s="37"/>
    </row>
    <row r="56" spans="1:47" s="2" customFormat="1" ht="12" customHeight="1">
      <c r="A56" s="37"/>
      <c r="B56" s="38"/>
      <c r="C56" s="32" t="s">
        <v>21</v>
      </c>
      <c r="D56" s="39"/>
      <c r="E56" s="39"/>
      <c r="F56" s="30" t="str">
        <f>F14</f>
        <v>ul. Stránského a Soví, Tábor</v>
      </c>
      <c r="G56" s="39"/>
      <c r="H56" s="39"/>
      <c r="I56" s="32" t="s">
        <v>23</v>
      </c>
      <c r="J56" s="62" t="str">
        <f>IF(J14="","",J14)</f>
        <v>8. 1. 2026</v>
      </c>
      <c r="K56" s="39"/>
      <c r="L56" s="116"/>
      <c r="S56" s="37"/>
      <c r="T56" s="37"/>
      <c r="U56" s="37"/>
      <c r="V56" s="37"/>
      <c r="W56" s="37"/>
      <c r="X56" s="37"/>
      <c r="Y56" s="37"/>
      <c r="Z56" s="37"/>
      <c r="AA56" s="37"/>
      <c r="AB56" s="37"/>
      <c r="AC56" s="37"/>
      <c r="AD56" s="37"/>
      <c r="AE56" s="37"/>
    </row>
    <row r="57" spans="1:47" s="2" customFormat="1" ht="6.95" customHeight="1">
      <c r="A57" s="37"/>
      <c r="B57" s="38"/>
      <c r="C57" s="39"/>
      <c r="D57" s="39"/>
      <c r="E57" s="39"/>
      <c r="F57" s="39"/>
      <c r="G57" s="39"/>
      <c r="H57" s="39"/>
      <c r="I57" s="39"/>
      <c r="J57" s="39"/>
      <c r="K57" s="39"/>
      <c r="L57" s="116"/>
      <c r="S57" s="37"/>
      <c r="T57" s="37"/>
      <c r="U57" s="37"/>
      <c r="V57" s="37"/>
      <c r="W57" s="37"/>
      <c r="X57" s="37"/>
      <c r="Y57" s="37"/>
      <c r="Z57" s="37"/>
      <c r="AA57" s="37"/>
      <c r="AB57" s="37"/>
      <c r="AC57" s="37"/>
      <c r="AD57" s="37"/>
      <c r="AE57" s="37"/>
    </row>
    <row r="58" spans="1:47" s="2" customFormat="1" ht="15.2" customHeight="1">
      <c r="A58" s="37"/>
      <c r="B58" s="38"/>
      <c r="C58" s="32" t="s">
        <v>25</v>
      </c>
      <c r="D58" s="39"/>
      <c r="E58" s="39"/>
      <c r="F58" s="30" t="str">
        <f>E17</f>
        <v>MĚSTO TÁBOR</v>
      </c>
      <c r="G58" s="39"/>
      <c r="H58" s="39"/>
      <c r="I58" s="32" t="s">
        <v>33</v>
      </c>
      <c r="J58" s="35" t="str">
        <f>E23</f>
        <v>Graphic PRO s.r.o.</v>
      </c>
      <c r="K58" s="39"/>
      <c r="L58" s="116"/>
      <c r="S58" s="37"/>
      <c r="T58" s="37"/>
      <c r="U58" s="37"/>
      <c r="V58" s="37"/>
      <c r="W58" s="37"/>
      <c r="X58" s="37"/>
      <c r="Y58" s="37"/>
      <c r="Z58" s="37"/>
      <c r="AA58" s="37"/>
      <c r="AB58" s="37"/>
      <c r="AC58" s="37"/>
      <c r="AD58" s="37"/>
      <c r="AE58" s="37"/>
    </row>
    <row r="59" spans="1:47" s="2" customFormat="1" ht="15.2" customHeight="1">
      <c r="A59" s="37"/>
      <c r="B59" s="38"/>
      <c r="C59" s="32" t="s">
        <v>31</v>
      </c>
      <c r="D59" s="39"/>
      <c r="E59" s="39"/>
      <c r="F59" s="30" t="str">
        <f>IF(E20="","",E20)</f>
        <v>Vyplň údaj</v>
      </c>
      <c r="G59" s="39"/>
      <c r="H59" s="39"/>
      <c r="I59" s="32" t="s">
        <v>38</v>
      </c>
      <c r="J59" s="35" t="str">
        <f>E26</f>
        <v>Ing. Pavel Vochozka</v>
      </c>
      <c r="K59" s="39"/>
      <c r="L59" s="116"/>
      <c r="S59" s="37"/>
      <c r="T59" s="37"/>
      <c r="U59" s="37"/>
      <c r="V59" s="37"/>
      <c r="W59" s="37"/>
      <c r="X59" s="37"/>
      <c r="Y59" s="37"/>
      <c r="Z59" s="37"/>
      <c r="AA59" s="37"/>
      <c r="AB59" s="37"/>
      <c r="AC59" s="37"/>
      <c r="AD59" s="37"/>
      <c r="AE59" s="37"/>
    </row>
    <row r="60" spans="1:47" s="2" customFormat="1" ht="10.35" customHeight="1">
      <c r="A60" s="37"/>
      <c r="B60" s="38"/>
      <c r="C60" s="39"/>
      <c r="D60" s="39"/>
      <c r="E60" s="39"/>
      <c r="F60" s="39"/>
      <c r="G60" s="39"/>
      <c r="H60" s="39"/>
      <c r="I60" s="39"/>
      <c r="J60" s="39"/>
      <c r="K60" s="39"/>
      <c r="L60" s="116"/>
      <c r="S60" s="37"/>
      <c r="T60" s="37"/>
      <c r="U60" s="37"/>
      <c r="V60" s="37"/>
      <c r="W60" s="37"/>
      <c r="X60" s="37"/>
      <c r="Y60" s="37"/>
      <c r="Z60" s="37"/>
      <c r="AA60" s="37"/>
      <c r="AB60" s="37"/>
      <c r="AC60" s="37"/>
      <c r="AD60" s="37"/>
      <c r="AE60" s="37"/>
    </row>
    <row r="61" spans="1:47" s="2" customFormat="1" ht="29.25" customHeight="1">
      <c r="A61" s="37"/>
      <c r="B61" s="38"/>
      <c r="C61" s="139" t="s">
        <v>175</v>
      </c>
      <c r="D61" s="140"/>
      <c r="E61" s="140"/>
      <c r="F61" s="140"/>
      <c r="G61" s="140"/>
      <c r="H61" s="140"/>
      <c r="I61" s="140"/>
      <c r="J61" s="141" t="s">
        <v>176</v>
      </c>
      <c r="K61" s="140"/>
      <c r="L61" s="116"/>
      <c r="S61" s="37"/>
      <c r="T61" s="37"/>
      <c r="U61" s="37"/>
      <c r="V61" s="37"/>
      <c r="W61" s="37"/>
      <c r="X61" s="37"/>
      <c r="Y61" s="37"/>
      <c r="Z61" s="37"/>
      <c r="AA61" s="37"/>
      <c r="AB61" s="37"/>
      <c r="AC61" s="37"/>
      <c r="AD61" s="37"/>
      <c r="AE61" s="37"/>
    </row>
    <row r="62" spans="1:47" s="2" customFormat="1" ht="10.35" customHeight="1">
      <c r="A62" s="37"/>
      <c r="B62" s="38"/>
      <c r="C62" s="39"/>
      <c r="D62" s="39"/>
      <c r="E62" s="39"/>
      <c r="F62" s="39"/>
      <c r="G62" s="39"/>
      <c r="H62" s="39"/>
      <c r="I62" s="39"/>
      <c r="J62" s="39"/>
      <c r="K62" s="39"/>
      <c r="L62" s="116"/>
      <c r="S62" s="37"/>
      <c r="T62" s="37"/>
      <c r="U62" s="37"/>
      <c r="V62" s="37"/>
      <c r="W62" s="37"/>
      <c r="X62" s="37"/>
      <c r="Y62" s="37"/>
      <c r="Z62" s="37"/>
      <c r="AA62" s="37"/>
      <c r="AB62" s="37"/>
      <c r="AC62" s="37"/>
      <c r="AD62" s="37"/>
      <c r="AE62" s="37"/>
    </row>
    <row r="63" spans="1:47" s="2" customFormat="1" ht="22.9" customHeight="1">
      <c r="A63" s="37"/>
      <c r="B63" s="38"/>
      <c r="C63" s="142" t="s">
        <v>75</v>
      </c>
      <c r="D63" s="39"/>
      <c r="E63" s="39"/>
      <c r="F63" s="39"/>
      <c r="G63" s="39"/>
      <c r="H63" s="39"/>
      <c r="I63" s="39"/>
      <c r="J63" s="80">
        <f>J89</f>
        <v>0</v>
      </c>
      <c r="K63" s="39"/>
      <c r="L63" s="116"/>
      <c r="S63" s="37"/>
      <c r="T63" s="37"/>
      <c r="U63" s="37"/>
      <c r="V63" s="37"/>
      <c r="W63" s="37"/>
      <c r="X63" s="37"/>
      <c r="Y63" s="37"/>
      <c r="Z63" s="37"/>
      <c r="AA63" s="37"/>
      <c r="AB63" s="37"/>
      <c r="AC63" s="37"/>
      <c r="AD63" s="37"/>
      <c r="AE63" s="37"/>
      <c r="AU63" s="20" t="s">
        <v>177</v>
      </c>
    </row>
    <row r="64" spans="1:47" s="9" customFormat="1" ht="24.95" customHeight="1">
      <c r="B64" s="143"/>
      <c r="C64" s="144"/>
      <c r="D64" s="145" t="s">
        <v>178</v>
      </c>
      <c r="E64" s="146"/>
      <c r="F64" s="146"/>
      <c r="G64" s="146"/>
      <c r="H64" s="146"/>
      <c r="I64" s="146"/>
      <c r="J64" s="147">
        <f>J90</f>
        <v>0</v>
      </c>
      <c r="K64" s="144"/>
      <c r="L64" s="148"/>
    </row>
    <row r="65" spans="1:31" s="10" customFormat="1" ht="19.899999999999999" customHeight="1">
      <c r="B65" s="149"/>
      <c r="C65" s="100"/>
      <c r="D65" s="150" t="s">
        <v>179</v>
      </c>
      <c r="E65" s="151"/>
      <c r="F65" s="151"/>
      <c r="G65" s="151"/>
      <c r="H65" s="151"/>
      <c r="I65" s="151"/>
      <c r="J65" s="152">
        <f>J91</f>
        <v>0</v>
      </c>
      <c r="K65" s="100"/>
      <c r="L65" s="153"/>
    </row>
    <row r="66" spans="1:31" s="10" customFormat="1" ht="19.899999999999999" customHeight="1">
      <c r="B66" s="149"/>
      <c r="C66" s="100"/>
      <c r="D66" s="150" t="s">
        <v>180</v>
      </c>
      <c r="E66" s="151"/>
      <c r="F66" s="151"/>
      <c r="G66" s="151"/>
      <c r="H66" s="151"/>
      <c r="I66" s="151"/>
      <c r="J66" s="152">
        <f>J207</f>
        <v>0</v>
      </c>
      <c r="K66" s="100"/>
      <c r="L66" s="153"/>
    </row>
    <row r="67" spans="1:31" s="10" customFormat="1" ht="19.899999999999999" customHeight="1">
      <c r="B67" s="149"/>
      <c r="C67" s="100"/>
      <c r="D67" s="150" t="s">
        <v>181</v>
      </c>
      <c r="E67" s="151"/>
      <c r="F67" s="151"/>
      <c r="G67" s="151"/>
      <c r="H67" s="151"/>
      <c r="I67" s="151"/>
      <c r="J67" s="152">
        <f>J224</f>
        <v>0</v>
      </c>
      <c r="K67" s="100"/>
      <c r="L67" s="153"/>
    </row>
    <row r="68" spans="1:31" s="2" customFormat="1" ht="21.75" customHeight="1">
      <c r="A68" s="37"/>
      <c r="B68" s="38"/>
      <c r="C68" s="39"/>
      <c r="D68" s="39"/>
      <c r="E68" s="39"/>
      <c r="F68" s="39"/>
      <c r="G68" s="39"/>
      <c r="H68" s="39"/>
      <c r="I68" s="39"/>
      <c r="J68" s="39"/>
      <c r="K68" s="39"/>
      <c r="L68" s="116"/>
      <c r="S68" s="37"/>
      <c r="T68" s="37"/>
      <c r="U68" s="37"/>
      <c r="V68" s="37"/>
      <c r="W68" s="37"/>
      <c r="X68" s="37"/>
      <c r="Y68" s="37"/>
      <c r="Z68" s="37"/>
      <c r="AA68" s="37"/>
      <c r="AB68" s="37"/>
      <c r="AC68" s="37"/>
      <c r="AD68" s="37"/>
      <c r="AE68" s="37"/>
    </row>
    <row r="69" spans="1:31" s="2" customFormat="1" ht="6.95" customHeight="1">
      <c r="A69" s="37"/>
      <c r="B69" s="50"/>
      <c r="C69" s="51"/>
      <c r="D69" s="51"/>
      <c r="E69" s="51"/>
      <c r="F69" s="51"/>
      <c r="G69" s="51"/>
      <c r="H69" s="51"/>
      <c r="I69" s="51"/>
      <c r="J69" s="51"/>
      <c r="K69" s="51"/>
      <c r="L69" s="116"/>
      <c r="S69" s="37"/>
      <c r="T69" s="37"/>
      <c r="U69" s="37"/>
      <c r="V69" s="37"/>
      <c r="W69" s="37"/>
      <c r="X69" s="37"/>
      <c r="Y69" s="37"/>
      <c r="Z69" s="37"/>
      <c r="AA69" s="37"/>
      <c r="AB69" s="37"/>
      <c r="AC69" s="37"/>
      <c r="AD69" s="37"/>
      <c r="AE69" s="37"/>
    </row>
    <row r="73" spans="1:31" s="2" customFormat="1" ht="6.95" customHeight="1">
      <c r="A73" s="37"/>
      <c r="B73" s="52"/>
      <c r="C73" s="53"/>
      <c r="D73" s="53"/>
      <c r="E73" s="53"/>
      <c r="F73" s="53"/>
      <c r="G73" s="53"/>
      <c r="H73" s="53"/>
      <c r="I73" s="53"/>
      <c r="J73" s="53"/>
      <c r="K73" s="53"/>
      <c r="L73" s="116"/>
      <c r="S73" s="37"/>
      <c r="T73" s="37"/>
      <c r="U73" s="37"/>
      <c r="V73" s="37"/>
      <c r="W73" s="37"/>
      <c r="X73" s="37"/>
      <c r="Y73" s="37"/>
      <c r="Z73" s="37"/>
      <c r="AA73" s="37"/>
      <c r="AB73" s="37"/>
      <c r="AC73" s="37"/>
      <c r="AD73" s="37"/>
      <c r="AE73" s="37"/>
    </row>
    <row r="74" spans="1:31" s="2" customFormat="1" ht="24.95" customHeight="1">
      <c r="A74" s="37"/>
      <c r="B74" s="38"/>
      <c r="C74" s="26" t="s">
        <v>182</v>
      </c>
      <c r="D74" s="39"/>
      <c r="E74" s="39"/>
      <c r="F74" s="39"/>
      <c r="G74" s="39"/>
      <c r="H74" s="39"/>
      <c r="I74" s="39"/>
      <c r="J74" s="39"/>
      <c r="K74" s="39"/>
      <c r="L74" s="116"/>
      <c r="S74" s="37"/>
      <c r="T74" s="37"/>
      <c r="U74" s="37"/>
      <c r="V74" s="37"/>
      <c r="W74" s="37"/>
      <c r="X74" s="37"/>
      <c r="Y74" s="37"/>
      <c r="Z74" s="37"/>
      <c r="AA74" s="37"/>
      <c r="AB74" s="37"/>
      <c r="AC74" s="37"/>
      <c r="AD74" s="37"/>
      <c r="AE74" s="37"/>
    </row>
    <row r="75" spans="1:31" s="2" customFormat="1" ht="6.95" customHeight="1">
      <c r="A75" s="37"/>
      <c r="B75" s="38"/>
      <c r="C75" s="39"/>
      <c r="D75" s="39"/>
      <c r="E75" s="39"/>
      <c r="F75" s="39"/>
      <c r="G75" s="39"/>
      <c r="H75" s="39"/>
      <c r="I75" s="39"/>
      <c r="J75" s="39"/>
      <c r="K75" s="39"/>
      <c r="L75" s="116"/>
      <c r="S75" s="37"/>
      <c r="T75" s="37"/>
      <c r="U75" s="37"/>
      <c r="V75" s="37"/>
      <c r="W75" s="37"/>
      <c r="X75" s="37"/>
      <c r="Y75" s="37"/>
      <c r="Z75" s="37"/>
      <c r="AA75" s="37"/>
      <c r="AB75" s="37"/>
      <c r="AC75" s="37"/>
      <c r="AD75" s="37"/>
      <c r="AE75" s="37"/>
    </row>
    <row r="76" spans="1:31" s="2" customFormat="1" ht="12" customHeight="1">
      <c r="A76" s="37"/>
      <c r="B76" s="38"/>
      <c r="C76" s="32" t="s">
        <v>16</v>
      </c>
      <c r="D76" s="39"/>
      <c r="E76" s="39"/>
      <c r="F76" s="39"/>
      <c r="G76" s="39"/>
      <c r="H76" s="39"/>
      <c r="I76" s="39"/>
      <c r="J76" s="39"/>
      <c r="K76" s="39"/>
      <c r="L76" s="116"/>
      <c r="S76" s="37"/>
      <c r="T76" s="37"/>
      <c r="U76" s="37"/>
      <c r="V76" s="37"/>
      <c r="W76" s="37"/>
      <c r="X76" s="37"/>
      <c r="Y76" s="37"/>
      <c r="Z76" s="37"/>
      <c r="AA76" s="37"/>
      <c r="AB76" s="37"/>
      <c r="AC76" s="37"/>
      <c r="AD76" s="37"/>
      <c r="AE76" s="37"/>
    </row>
    <row r="77" spans="1:31" s="2" customFormat="1" ht="16.5" customHeight="1">
      <c r="A77" s="37"/>
      <c r="B77" s="38"/>
      <c r="C77" s="39"/>
      <c r="D77" s="39"/>
      <c r="E77" s="402" t="str">
        <f>E7</f>
        <v>VÝMĚNA OBRUBNÍKŮ V ULICI STRÁNSKÉHO A SOVÍ - TÁBOR</v>
      </c>
      <c r="F77" s="403"/>
      <c r="G77" s="403"/>
      <c r="H77" s="403"/>
      <c r="I77" s="39"/>
      <c r="J77" s="39"/>
      <c r="K77" s="39"/>
      <c r="L77" s="116"/>
      <c r="S77" s="37"/>
      <c r="T77" s="37"/>
      <c r="U77" s="37"/>
      <c r="V77" s="37"/>
      <c r="W77" s="37"/>
      <c r="X77" s="37"/>
      <c r="Y77" s="37"/>
      <c r="Z77" s="37"/>
      <c r="AA77" s="37"/>
      <c r="AB77" s="37"/>
      <c r="AC77" s="37"/>
      <c r="AD77" s="37"/>
      <c r="AE77" s="37"/>
    </row>
    <row r="78" spans="1:31" s="1" customFormat="1" ht="12" customHeight="1">
      <c r="B78" s="24"/>
      <c r="C78" s="32" t="s">
        <v>170</v>
      </c>
      <c r="D78" s="25"/>
      <c r="E78" s="25"/>
      <c r="F78" s="25"/>
      <c r="G78" s="25"/>
      <c r="H78" s="25"/>
      <c r="I78" s="25"/>
      <c r="J78" s="25"/>
      <c r="K78" s="25"/>
      <c r="L78" s="23"/>
    </row>
    <row r="79" spans="1:31" s="2" customFormat="1" ht="16.5" customHeight="1">
      <c r="A79" s="37"/>
      <c r="B79" s="38"/>
      <c r="C79" s="39"/>
      <c r="D79" s="39"/>
      <c r="E79" s="402" t="s">
        <v>599</v>
      </c>
      <c r="F79" s="404"/>
      <c r="G79" s="404"/>
      <c r="H79" s="404"/>
      <c r="I79" s="39"/>
      <c r="J79" s="39"/>
      <c r="K79" s="39"/>
      <c r="L79" s="116"/>
      <c r="S79" s="37"/>
      <c r="T79" s="37"/>
      <c r="U79" s="37"/>
      <c r="V79" s="37"/>
      <c r="W79" s="37"/>
      <c r="X79" s="37"/>
      <c r="Y79" s="37"/>
      <c r="Z79" s="37"/>
      <c r="AA79" s="37"/>
      <c r="AB79" s="37"/>
      <c r="AC79" s="37"/>
      <c r="AD79" s="37"/>
      <c r="AE79" s="37"/>
    </row>
    <row r="80" spans="1:31" s="2" customFormat="1" ht="12" customHeight="1">
      <c r="A80" s="37"/>
      <c r="B80" s="38"/>
      <c r="C80" s="32" t="s">
        <v>172</v>
      </c>
      <c r="D80" s="39"/>
      <c r="E80" s="39"/>
      <c r="F80" s="39"/>
      <c r="G80" s="39"/>
      <c r="H80" s="39"/>
      <c r="I80" s="39"/>
      <c r="J80" s="39"/>
      <c r="K80" s="39"/>
      <c r="L80" s="116"/>
      <c r="S80" s="37"/>
      <c r="T80" s="37"/>
      <c r="U80" s="37"/>
      <c r="V80" s="37"/>
      <c r="W80" s="37"/>
      <c r="X80" s="37"/>
      <c r="Y80" s="37"/>
      <c r="Z80" s="37"/>
      <c r="AA80" s="37"/>
      <c r="AB80" s="37"/>
      <c r="AC80" s="37"/>
      <c r="AD80" s="37"/>
      <c r="AE80" s="37"/>
    </row>
    <row r="81" spans="1:65" s="2" customFormat="1" ht="16.5" customHeight="1">
      <c r="A81" s="37"/>
      <c r="B81" s="38"/>
      <c r="C81" s="39"/>
      <c r="D81" s="39"/>
      <c r="E81" s="358" t="str">
        <f>E11</f>
        <v>201 - Bourací a zemní práce</v>
      </c>
      <c r="F81" s="404"/>
      <c r="G81" s="404"/>
      <c r="H81" s="404"/>
      <c r="I81" s="39"/>
      <c r="J81" s="39"/>
      <c r="K81" s="39"/>
      <c r="L81" s="116"/>
      <c r="S81" s="37"/>
      <c r="T81" s="37"/>
      <c r="U81" s="37"/>
      <c r="V81" s="37"/>
      <c r="W81" s="37"/>
      <c r="X81" s="37"/>
      <c r="Y81" s="37"/>
      <c r="Z81" s="37"/>
      <c r="AA81" s="37"/>
      <c r="AB81" s="37"/>
      <c r="AC81" s="37"/>
      <c r="AD81" s="37"/>
      <c r="AE81" s="37"/>
    </row>
    <row r="82" spans="1:65" s="2" customFormat="1" ht="6.95" customHeight="1">
      <c r="A82" s="37"/>
      <c r="B82" s="38"/>
      <c r="C82" s="39"/>
      <c r="D82" s="39"/>
      <c r="E82" s="39"/>
      <c r="F82" s="39"/>
      <c r="G82" s="39"/>
      <c r="H82" s="39"/>
      <c r="I82" s="39"/>
      <c r="J82" s="39"/>
      <c r="K82" s="39"/>
      <c r="L82" s="116"/>
      <c r="S82" s="37"/>
      <c r="T82" s="37"/>
      <c r="U82" s="37"/>
      <c r="V82" s="37"/>
      <c r="W82" s="37"/>
      <c r="X82" s="37"/>
      <c r="Y82" s="37"/>
      <c r="Z82" s="37"/>
      <c r="AA82" s="37"/>
      <c r="AB82" s="37"/>
      <c r="AC82" s="37"/>
      <c r="AD82" s="37"/>
      <c r="AE82" s="37"/>
    </row>
    <row r="83" spans="1:65" s="2" customFormat="1" ht="12" customHeight="1">
      <c r="A83" s="37"/>
      <c r="B83" s="38"/>
      <c r="C83" s="32" t="s">
        <v>21</v>
      </c>
      <c r="D83" s="39"/>
      <c r="E83" s="39"/>
      <c r="F83" s="30" t="str">
        <f>F14</f>
        <v>ul. Stránského a Soví, Tábor</v>
      </c>
      <c r="G83" s="39"/>
      <c r="H83" s="39"/>
      <c r="I83" s="32" t="s">
        <v>23</v>
      </c>
      <c r="J83" s="62" t="str">
        <f>IF(J14="","",J14)</f>
        <v>8. 1. 2026</v>
      </c>
      <c r="K83" s="39"/>
      <c r="L83" s="116"/>
      <c r="S83" s="37"/>
      <c r="T83" s="37"/>
      <c r="U83" s="37"/>
      <c r="V83" s="37"/>
      <c r="W83" s="37"/>
      <c r="X83" s="37"/>
      <c r="Y83" s="37"/>
      <c r="Z83" s="37"/>
      <c r="AA83" s="37"/>
      <c r="AB83" s="37"/>
      <c r="AC83" s="37"/>
      <c r="AD83" s="37"/>
      <c r="AE83" s="37"/>
    </row>
    <row r="84" spans="1:65" s="2" customFormat="1" ht="6.95" customHeight="1">
      <c r="A84" s="37"/>
      <c r="B84" s="38"/>
      <c r="C84" s="39"/>
      <c r="D84" s="39"/>
      <c r="E84" s="39"/>
      <c r="F84" s="39"/>
      <c r="G84" s="39"/>
      <c r="H84" s="39"/>
      <c r="I84" s="39"/>
      <c r="J84" s="39"/>
      <c r="K84" s="39"/>
      <c r="L84" s="116"/>
      <c r="S84" s="37"/>
      <c r="T84" s="37"/>
      <c r="U84" s="37"/>
      <c r="V84" s="37"/>
      <c r="W84" s="37"/>
      <c r="X84" s="37"/>
      <c r="Y84" s="37"/>
      <c r="Z84" s="37"/>
      <c r="AA84" s="37"/>
      <c r="AB84" s="37"/>
      <c r="AC84" s="37"/>
      <c r="AD84" s="37"/>
      <c r="AE84" s="37"/>
    </row>
    <row r="85" spans="1:65" s="2" customFormat="1" ht="15.2" customHeight="1">
      <c r="A85" s="37"/>
      <c r="B85" s="38"/>
      <c r="C85" s="32" t="s">
        <v>25</v>
      </c>
      <c r="D85" s="39"/>
      <c r="E85" s="39"/>
      <c r="F85" s="30" t="str">
        <f>E17</f>
        <v>MĚSTO TÁBOR</v>
      </c>
      <c r="G85" s="39"/>
      <c r="H85" s="39"/>
      <c r="I85" s="32" t="s">
        <v>33</v>
      </c>
      <c r="J85" s="35" t="str">
        <f>E23</f>
        <v>Graphic PRO s.r.o.</v>
      </c>
      <c r="K85" s="39"/>
      <c r="L85" s="116"/>
      <c r="S85" s="37"/>
      <c r="T85" s="37"/>
      <c r="U85" s="37"/>
      <c r="V85" s="37"/>
      <c r="W85" s="37"/>
      <c r="X85" s="37"/>
      <c r="Y85" s="37"/>
      <c r="Z85" s="37"/>
      <c r="AA85" s="37"/>
      <c r="AB85" s="37"/>
      <c r="AC85" s="37"/>
      <c r="AD85" s="37"/>
      <c r="AE85" s="37"/>
    </row>
    <row r="86" spans="1:65" s="2" customFormat="1" ht="15.2" customHeight="1">
      <c r="A86" s="37"/>
      <c r="B86" s="38"/>
      <c r="C86" s="32" t="s">
        <v>31</v>
      </c>
      <c r="D86" s="39"/>
      <c r="E86" s="39"/>
      <c r="F86" s="30" t="str">
        <f>IF(E20="","",E20)</f>
        <v>Vyplň údaj</v>
      </c>
      <c r="G86" s="39"/>
      <c r="H86" s="39"/>
      <c r="I86" s="32" t="s">
        <v>38</v>
      </c>
      <c r="J86" s="35" t="str">
        <f>E26</f>
        <v>Ing. Pavel Vochozka</v>
      </c>
      <c r="K86" s="39"/>
      <c r="L86" s="116"/>
      <c r="S86" s="37"/>
      <c r="T86" s="37"/>
      <c r="U86" s="37"/>
      <c r="V86" s="37"/>
      <c r="W86" s="37"/>
      <c r="X86" s="37"/>
      <c r="Y86" s="37"/>
      <c r="Z86" s="37"/>
      <c r="AA86" s="37"/>
      <c r="AB86" s="37"/>
      <c r="AC86" s="37"/>
      <c r="AD86" s="37"/>
      <c r="AE86" s="37"/>
    </row>
    <row r="87" spans="1:65" s="2" customFormat="1" ht="10.35" customHeight="1">
      <c r="A87" s="37"/>
      <c r="B87" s="38"/>
      <c r="C87" s="39"/>
      <c r="D87" s="39"/>
      <c r="E87" s="39"/>
      <c r="F87" s="39"/>
      <c r="G87" s="39"/>
      <c r="H87" s="39"/>
      <c r="I87" s="39"/>
      <c r="J87" s="39"/>
      <c r="K87" s="39"/>
      <c r="L87" s="116"/>
      <c r="S87" s="37"/>
      <c r="T87" s="37"/>
      <c r="U87" s="37"/>
      <c r="V87" s="37"/>
      <c r="W87" s="37"/>
      <c r="X87" s="37"/>
      <c r="Y87" s="37"/>
      <c r="Z87" s="37"/>
      <c r="AA87" s="37"/>
      <c r="AB87" s="37"/>
      <c r="AC87" s="37"/>
      <c r="AD87" s="37"/>
      <c r="AE87" s="37"/>
    </row>
    <row r="88" spans="1:65" s="11" customFormat="1" ht="29.25" customHeight="1">
      <c r="A88" s="154"/>
      <c r="B88" s="155"/>
      <c r="C88" s="156" t="s">
        <v>183</v>
      </c>
      <c r="D88" s="157" t="s">
        <v>62</v>
      </c>
      <c r="E88" s="157" t="s">
        <v>58</v>
      </c>
      <c r="F88" s="157" t="s">
        <v>59</v>
      </c>
      <c r="G88" s="157" t="s">
        <v>184</v>
      </c>
      <c r="H88" s="157" t="s">
        <v>185</v>
      </c>
      <c r="I88" s="157" t="s">
        <v>186</v>
      </c>
      <c r="J88" s="157" t="s">
        <v>176</v>
      </c>
      <c r="K88" s="158" t="s">
        <v>187</v>
      </c>
      <c r="L88" s="159"/>
      <c r="M88" s="71" t="s">
        <v>19</v>
      </c>
      <c r="N88" s="72" t="s">
        <v>47</v>
      </c>
      <c r="O88" s="72" t="s">
        <v>188</v>
      </c>
      <c r="P88" s="72" t="s">
        <v>189</v>
      </c>
      <c r="Q88" s="72" t="s">
        <v>190</v>
      </c>
      <c r="R88" s="72" t="s">
        <v>191</v>
      </c>
      <c r="S88" s="72" t="s">
        <v>192</v>
      </c>
      <c r="T88" s="73" t="s">
        <v>193</v>
      </c>
      <c r="U88" s="154"/>
      <c r="V88" s="154"/>
      <c r="W88" s="154"/>
      <c r="X88" s="154"/>
      <c r="Y88" s="154"/>
      <c r="Z88" s="154"/>
      <c r="AA88" s="154"/>
      <c r="AB88" s="154"/>
      <c r="AC88" s="154"/>
      <c r="AD88" s="154"/>
      <c r="AE88" s="154"/>
    </row>
    <row r="89" spans="1:65" s="2" customFormat="1" ht="22.9" customHeight="1">
      <c r="A89" s="37"/>
      <c r="B89" s="38"/>
      <c r="C89" s="78" t="s">
        <v>194</v>
      </c>
      <c r="D89" s="39"/>
      <c r="E89" s="39"/>
      <c r="F89" s="39"/>
      <c r="G89" s="39"/>
      <c r="H89" s="39"/>
      <c r="I89" s="39"/>
      <c r="J89" s="160">
        <f>BK89</f>
        <v>0</v>
      </c>
      <c r="K89" s="39"/>
      <c r="L89" s="42"/>
      <c r="M89" s="74"/>
      <c r="N89" s="161"/>
      <c r="O89" s="75"/>
      <c r="P89" s="162">
        <f>P90</f>
        <v>0</v>
      </c>
      <c r="Q89" s="75"/>
      <c r="R89" s="162">
        <f>R90</f>
        <v>4.8042400000000004E-3</v>
      </c>
      <c r="S89" s="75"/>
      <c r="T89" s="163">
        <f>T90</f>
        <v>173.86052799999999</v>
      </c>
      <c r="U89" s="37"/>
      <c r="V89" s="37"/>
      <c r="W89" s="37"/>
      <c r="X89" s="37"/>
      <c r="Y89" s="37"/>
      <c r="Z89" s="37"/>
      <c r="AA89" s="37"/>
      <c r="AB89" s="37"/>
      <c r="AC89" s="37"/>
      <c r="AD89" s="37"/>
      <c r="AE89" s="37"/>
      <c r="AT89" s="20" t="s">
        <v>76</v>
      </c>
      <c r="AU89" s="20" t="s">
        <v>177</v>
      </c>
      <c r="BK89" s="164">
        <f>BK90</f>
        <v>0</v>
      </c>
    </row>
    <row r="90" spans="1:65" s="12" customFormat="1" ht="25.9" customHeight="1">
      <c r="B90" s="165"/>
      <c r="C90" s="166"/>
      <c r="D90" s="167" t="s">
        <v>76</v>
      </c>
      <c r="E90" s="168" t="s">
        <v>195</v>
      </c>
      <c r="F90" s="168" t="s">
        <v>196</v>
      </c>
      <c r="G90" s="166"/>
      <c r="H90" s="166"/>
      <c r="I90" s="169"/>
      <c r="J90" s="170">
        <f>BK90</f>
        <v>0</v>
      </c>
      <c r="K90" s="166"/>
      <c r="L90" s="171"/>
      <c r="M90" s="172"/>
      <c r="N90" s="173"/>
      <c r="O90" s="173"/>
      <c r="P90" s="174">
        <f>P91+P207+P224</f>
        <v>0</v>
      </c>
      <c r="Q90" s="173"/>
      <c r="R90" s="174">
        <f>R91+R207+R224</f>
        <v>4.8042400000000004E-3</v>
      </c>
      <c r="S90" s="173"/>
      <c r="T90" s="175">
        <f>T91+T207+T224</f>
        <v>173.86052799999999</v>
      </c>
      <c r="AR90" s="176" t="s">
        <v>84</v>
      </c>
      <c r="AT90" s="177" t="s">
        <v>76</v>
      </c>
      <c r="AU90" s="177" t="s">
        <v>77</v>
      </c>
      <c r="AY90" s="176" t="s">
        <v>197</v>
      </c>
      <c r="BK90" s="178">
        <f>BK91+BK207+BK224</f>
        <v>0</v>
      </c>
    </row>
    <row r="91" spans="1:65" s="12" customFormat="1" ht="22.9" customHeight="1">
      <c r="B91" s="165"/>
      <c r="C91" s="166"/>
      <c r="D91" s="167" t="s">
        <v>76</v>
      </c>
      <c r="E91" s="179" t="s">
        <v>84</v>
      </c>
      <c r="F91" s="179" t="s">
        <v>198</v>
      </c>
      <c r="G91" s="166"/>
      <c r="H91" s="166"/>
      <c r="I91" s="169"/>
      <c r="J91" s="180">
        <f>BK91</f>
        <v>0</v>
      </c>
      <c r="K91" s="166"/>
      <c r="L91" s="171"/>
      <c r="M91" s="172"/>
      <c r="N91" s="173"/>
      <c r="O91" s="173"/>
      <c r="P91" s="174">
        <f>SUM(P92:P206)</f>
        <v>0</v>
      </c>
      <c r="Q91" s="173"/>
      <c r="R91" s="174">
        <f>SUM(R92:R206)</f>
        <v>0</v>
      </c>
      <c r="S91" s="173"/>
      <c r="T91" s="175">
        <f>SUM(T92:T206)</f>
        <v>166.654528</v>
      </c>
      <c r="AR91" s="176" t="s">
        <v>84</v>
      </c>
      <c r="AT91" s="177" t="s">
        <v>76</v>
      </c>
      <c r="AU91" s="177" t="s">
        <v>84</v>
      </c>
      <c r="AY91" s="176" t="s">
        <v>197</v>
      </c>
      <c r="BK91" s="178">
        <f>SUM(BK92:BK206)</f>
        <v>0</v>
      </c>
    </row>
    <row r="92" spans="1:65" s="2" customFormat="1" ht="24.2" customHeight="1">
      <c r="A92" s="37"/>
      <c r="B92" s="38"/>
      <c r="C92" s="181" t="s">
        <v>84</v>
      </c>
      <c r="D92" s="181" t="s">
        <v>199</v>
      </c>
      <c r="E92" s="182" t="s">
        <v>200</v>
      </c>
      <c r="F92" s="183" t="s">
        <v>201</v>
      </c>
      <c r="G92" s="184" t="s">
        <v>202</v>
      </c>
      <c r="H92" s="185">
        <v>99.71</v>
      </c>
      <c r="I92" s="186"/>
      <c r="J92" s="187">
        <f>ROUND(I92*H92,2)</f>
        <v>0</v>
      </c>
      <c r="K92" s="183" t="s">
        <v>203</v>
      </c>
      <c r="L92" s="42"/>
      <c r="M92" s="188" t="s">
        <v>19</v>
      </c>
      <c r="N92" s="189" t="s">
        <v>48</v>
      </c>
      <c r="O92" s="67"/>
      <c r="P92" s="190">
        <f>O92*H92</f>
        <v>0</v>
      </c>
      <c r="Q92" s="190">
        <v>0</v>
      </c>
      <c r="R92" s="190">
        <f>Q92*H92</f>
        <v>0</v>
      </c>
      <c r="S92" s="190">
        <v>0.29499999999999998</v>
      </c>
      <c r="T92" s="191">
        <f>S92*H92</f>
        <v>29.414449999999995</v>
      </c>
      <c r="U92" s="37"/>
      <c r="V92" s="37"/>
      <c r="W92" s="37"/>
      <c r="X92" s="37"/>
      <c r="Y92" s="37"/>
      <c r="Z92" s="37"/>
      <c r="AA92" s="37"/>
      <c r="AB92" s="37"/>
      <c r="AC92" s="37"/>
      <c r="AD92" s="37"/>
      <c r="AE92" s="37"/>
      <c r="AR92" s="192" t="s">
        <v>204</v>
      </c>
      <c r="AT92" s="192" t="s">
        <v>199</v>
      </c>
      <c r="AU92" s="192" t="s">
        <v>86</v>
      </c>
      <c r="AY92" s="20" t="s">
        <v>197</v>
      </c>
      <c r="BE92" s="193">
        <f>IF(N92="základní",J92,0)</f>
        <v>0</v>
      </c>
      <c r="BF92" s="193">
        <f>IF(N92="snížená",J92,0)</f>
        <v>0</v>
      </c>
      <c r="BG92" s="193">
        <f>IF(N92="zákl. přenesená",J92,0)</f>
        <v>0</v>
      </c>
      <c r="BH92" s="193">
        <f>IF(N92="sníž. přenesená",J92,0)</f>
        <v>0</v>
      </c>
      <c r="BI92" s="193">
        <f>IF(N92="nulová",J92,0)</f>
        <v>0</v>
      </c>
      <c r="BJ92" s="20" t="s">
        <v>84</v>
      </c>
      <c r="BK92" s="193">
        <f>ROUND(I92*H92,2)</f>
        <v>0</v>
      </c>
      <c r="BL92" s="20" t="s">
        <v>204</v>
      </c>
      <c r="BM92" s="192" t="s">
        <v>205</v>
      </c>
    </row>
    <row r="93" spans="1:65" s="2" customFormat="1" ht="29.25">
      <c r="A93" s="37"/>
      <c r="B93" s="38"/>
      <c r="C93" s="39"/>
      <c r="D93" s="194" t="s">
        <v>206</v>
      </c>
      <c r="E93" s="39"/>
      <c r="F93" s="195" t="s">
        <v>207</v>
      </c>
      <c r="G93" s="39"/>
      <c r="H93" s="39"/>
      <c r="I93" s="196"/>
      <c r="J93" s="39"/>
      <c r="K93" s="39"/>
      <c r="L93" s="42"/>
      <c r="M93" s="197"/>
      <c r="N93" s="198"/>
      <c r="O93" s="67"/>
      <c r="P93" s="67"/>
      <c r="Q93" s="67"/>
      <c r="R93" s="67"/>
      <c r="S93" s="67"/>
      <c r="T93" s="68"/>
      <c r="U93" s="37"/>
      <c r="V93" s="37"/>
      <c r="W93" s="37"/>
      <c r="X93" s="37"/>
      <c r="Y93" s="37"/>
      <c r="Z93" s="37"/>
      <c r="AA93" s="37"/>
      <c r="AB93" s="37"/>
      <c r="AC93" s="37"/>
      <c r="AD93" s="37"/>
      <c r="AE93" s="37"/>
      <c r="AT93" s="20" t="s">
        <v>206</v>
      </c>
      <c r="AU93" s="20" t="s">
        <v>86</v>
      </c>
    </row>
    <row r="94" spans="1:65" s="2" customFormat="1" ht="11.25">
      <c r="A94" s="37"/>
      <c r="B94" s="38"/>
      <c r="C94" s="39"/>
      <c r="D94" s="199" t="s">
        <v>208</v>
      </c>
      <c r="E94" s="39"/>
      <c r="F94" s="200" t="s">
        <v>209</v>
      </c>
      <c r="G94" s="39"/>
      <c r="H94" s="39"/>
      <c r="I94" s="196"/>
      <c r="J94" s="39"/>
      <c r="K94" s="39"/>
      <c r="L94" s="42"/>
      <c r="M94" s="197"/>
      <c r="N94" s="198"/>
      <c r="O94" s="67"/>
      <c r="P94" s="67"/>
      <c r="Q94" s="67"/>
      <c r="R94" s="67"/>
      <c r="S94" s="67"/>
      <c r="T94" s="68"/>
      <c r="U94" s="37"/>
      <c r="V94" s="37"/>
      <c r="W94" s="37"/>
      <c r="X94" s="37"/>
      <c r="Y94" s="37"/>
      <c r="Z94" s="37"/>
      <c r="AA94" s="37"/>
      <c r="AB94" s="37"/>
      <c r="AC94" s="37"/>
      <c r="AD94" s="37"/>
      <c r="AE94" s="37"/>
      <c r="AT94" s="20" t="s">
        <v>208</v>
      </c>
      <c r="AU94" s="20" t="s">
        <v>86</v>
      </c>
    </row>
    <row r="95" spans="1:65" s="2" customFormat="1" ht="48.75">
      <c r="A95" s="37"/>
      <c r="B95" s="38"/>
      <c r="C95" s="39"/>
      <c r="D95" s="194" t="s">
        <v>252</v>
      </c>
      <c r="E95" s="39"/>
      <c r="F95" s="222" t="s">
        <v>601</v>
      </c>
      <c r="G95" s="39"/>
      <c r="H95" s="39"/>
      <c r="I95" s="196"/>
      <c r="J95" s="39"/>
      <c r="K95" s="39"/>
      <c r="L95" s="42"/>
      <c r="M95" s="197"/>
      <c r="N95" s="198"/>
      <c r="O95" s="67"/>
      <c r="P95" s="67"/>
      <c r="Q95" s="67"/>
      <c r="R95" s="67"/>
      <c r="S95" s="67"/>
      <c r="T95" s="68"/>
      <c r="U95" s="37"/>
      <c r="V95" s="37"/>
      <c r="W95" s="37"/>
      <c r="X95" s="37"/>
      <c r="Y95" s="37"/>
      <c r="Z95" s="37"/>
      <c r="AA95" s="37"/>
      <c r="AB95" s="37"/>
      <c r="AC95" s="37"/>
      <c r="AD95" s="37"/>
      <c r="AE95" s="37"/>
      <c r="AT95" s="20" t="s">
        <v>252</v>
      </c>
      <c r="AU95" s="20" t="s">
        <v>86</v>
      </c>
    </row>
    <row r="96" spans="1:65" s="13" customFormat="1" ht="22.5">
      <c r="B96" s="201"/>
      <c r="C96" s="202"/>
      <c r="D96" s="194" t="s">
        <v>210</v>
      </c>
      <c r="E96" s="203" t="s">
        <v>19</v>
      </c>
      <c r="F96" s="204" t="s">
        <v>602</v>
      </c>
      <c r="G96" s="202"/>
      <c r="H96" s="203" t="s">
        <v>19</v>
      </c>
      <c r="I96" s="205"/>
      <c r="J96" s="202"/>
      <c r="K96" s="202"/>
      <c r="L96" s="206"/>
      <c r="M96" s="207"/>
      <c r="N96" s="208"/>
      <c r="O96" s="208"/>
      <c r="P96" s="208"/>
      <c r="Q96" s="208"/>
      <c r="R96" s="208"/>
      <c r="S96" s="208"/>
      <c r="T96" s="209"/>
      <c r="AT96" s="210" t="s">
        <v>210</v>
      </c>
      <c r="AU96" s="210" t="s">
        <v>86</v>
      </c>
      <c r="AV96" s="13" t="s">
        <v>84</v>
      </c>
      <c r="AW96" s="13" t="s">
        <v>37</v>
      </c>
      <c r="AX96" s="13" t="s">
        <v>77</v>
      </c>
      <c r="AY96" s="210" t="s">
        <v>197</v>
      </c>
    </row>
    <row r="97" spans="1:65" s="13" customFormat="1" ht="11.25">
      <c r="B97" s="201"/>
      <c r="C97" s="202"/>
      <c r="D97" s="194" t="s">
        <v>210</v>
      </c>
      <c r="E97" s="203" t="s">
        <v>19</v>
      </c>
      <c r="F97" s="204" t="s">
        <v>603</v>
      </c>
      <c r="G97" s="202"/>
      <c r="H97" s="203" t="s">
        <v>19</v>
      </c>
      <c r="I97" s="205"/>
      <c r="J97" s="202"/>
      <c r="K97" s="202"/>
      <c r="L97" s="206"/>
      <c r="M97" s="207"/>
      <c r="N97" s="208"/>
      <c r="O97" s="208"/>
      <c r="P97" s="208"/>
      <c r="Q97" s="208"/>
      <c r="R97" s="208"/>
      <c r="S97" s="208"/>
      <c r="T97" s="209"/>
      <c r="AT97" s="210" t="s">
        <v>210</v>
      </c>
      <c r="AU97" s="210" t="s">
        <v>86</v>
      </c>
      <c r="AV97" s="13" t="s">
        <v>84</v>
      </c>
      <c r="AW97" s="13" t="s">
        <v>37</v>
      </c>
      <c r="AX97" s="13" t="s">
        <v>77</v>
      </c>
      <c r="AY97" s="210" t="s">
        <v>197</v>
      </c>
    </row>
    <row r="98" spans="1:65" s="14" customFormat="1" ht="11.25">
      <c r="B98" s="211"/>
      <c r="C98" s="212"/>
      <c r="D98" s="194" t="s">
        <v>210</v>
      </c>
      <c r="E98" s="213" t="s">
        <v>19</v>
      </c>
      <c r="F98" s="214" t="s">
        <v>604</v>
      </c>
      <c r="G98" s="212"/>
      <c r="H98" s="215">
        <v>99.71</v>
      </c>
      <c r="I98" s="216"/>
      <c r="J98" s="212"/>
      <c r="K98" s="212"/>
      <c r="L98" s="217"/>
      <c r="M98" s="218"/>
      <c r="N98" s="219"/>
      <c r="O98" s="219"/>
      <c r="P98" s="219"/>
      <c r="Q98" s="219"/>
      <c r="R98" s="219"/>
      <c r="S98" s="219"/>
      <c r="T98" s="220"/>
      <c r="AT98" s="221" t="s">
        <v>210</v>
      </c>
      <c r="AU98" s="221" t="s">
        <v>86</v>
      </c>
      <c r="AV98" s="14" t="s">
        <v>86</v>
      </c>
      <c r="AW98" s="14" t="s">
        <v>37</v>
      </c>
      <c r="AX98" s="14" t="s">
        <v>84</v>
      </c>
      <c r="AY98" s="221" t="s">
        <v>197</v>
      </c>
    </row>
    <row r="99" spans="1:65" s="2" customFormat="1" ht="24.2" customHeight="1">
      <c r="A99" s="37"/>
      <c r="B99" s="38"/>
      <c r="C99" s="181" t="s">
        <v>86</v>
      </c>
      <c r="D99" s="181" t="s">
        <v>199</v>
      </c>
      <c r="E99" s="182" t="s">
        <v>605</v>
      </c>
      <c r="F99" s="183" t="s">
        <v>606</v>
      </c>
      <c r="G99" s="184" t="s">
        <v>202</v>
      </c>
      <c r="H99" s="185">
        <v>0.94</v>
      </c>
      <c r="I99" s="186"/>
      <c r="J99" s="187">
        <f>ROUND(I99*H99,2)</f>
        <v>0</v>
      </c>
      <c r="K99" s="183" t="s">
        <v>203</v>
      </c>
      <c r="L99" s="42"/>
      <c r="M99" s="188" t="s">
        <v>19</v>
      </c>
      <c r="N99" s="189" t="s">
        <v>48</v>
      </c>
      <c r="O99" s="67"/>
      <c r="P99" s="190">
        <f>O99*H99</f>
        <v>0</v>
      </c>
      <c r="Q99" s="190">
        <v>0</v>
      </c>
      <c r="R99" s="190">
        <f>Q99*H99</f>
        <v>0</v>
      </c>
      <c r="S99" s="190">
        <v>0.22</v>
      </c>
      <c r="T99" s="191">
        <f>S99*H99</f>
        <v>0.20679999999999998</v>
      </c>
      <c r="U99" s="37"/>
      <c r="V99" s="37"/>
      <c r="W99" s="37"/>
      <c r="X99" s="37"/>
      <c r="Y99" s="37"/>
      <c r="Z99" s="37"/>
      <c r="AA99" s="37"/>
      <c r="AB99" s="37"/>
      <c r="AC99" s="37"/>
      <c r="AD99" s="37"/>
      <c r="AE99" s="37"/>
      <c r="AR99" s="192" t="s">
        <v>204</v>
      </c>
      <c r="AT99" s="192" t="s">
        <v>199</v>
      </c>
      <c r="AU99" s="192" t="s">
        <v>86</v>
      </c>
      <c r="AY99" s="20" t="s">
        <v>197</v>
      </c>
      <c r="BE99" s="193">
        <f>IF(N99="základní",J99,0)</f>
        <v>0</v>
      </c>
      <c r="BF99" s="193">
        <f>IF(N99="snížená",J99,0)</f>
        <v>0</v>
      </c>
      <c r="BG99" s="193">
        <f>IF(N99="zákl. přenesená",J99,0)</f>
        <v>0</v>
      </c>
      <c r="BH99" s="193">
        <f>IF(N99="sníž. přenesená",J99,0)</f>
        <v>0</v>
      </c>
      <c r="BI99" s="193">
        <f>IF(N99="nulová",J99,0)</f>
        <v>0</v>
      </c>
      <c r="BJ99" s="20" t="s">
        <v>84</v>
      </c>
      <c r="BK99" s="193">
        <f>ROUND(I99*H99,2)</f>
        <v>0</v>
      </c>
      <c r="BL99" s="20" t="s">
        <v>204</v>
      </c>
      <c r="BM99" s="192" t="s">
        <v>607</v>
      </c>
    </row>
    <row r="100" spans="1:65" s="2" customFormat="1" ht="29.25">
      <c r="A100" s="37"/>
      <c r="B100" s="38"/>
      <c r="C100" s="39"/>
      <c r="D100" s="194" t="s">
        <v>206</v>
      </c>
      <c r="E100" s="39"/>
      <c r="F100" s="195" t="s">
        <v>608</v>
      </c>
      <c r="G100" s="39"/>
      <c r="H100" s="39"/>
      <c r="I100" s="196"/>
      <c r="J100" s="39"/>
      <c r="K100" s="39"/>
      <c r="L100" s="42"/>
      <c r="M100" s="197"/>
      <c r="N100" s="198"/>
      <c r="O100" s="67"/>
      <c r="P100" s="67"/>
      <c r="Q100" s="67"/>
      <c r="R100" s="67"/>
      <c r="S100" s="67"/>
      <c r="T100" s="68"/>
      <c r="U100" s="37"/>
      <c r="V100" s="37"/>
      <c r="W100" s="37"/>
      <c r="X100" s="37"/>
      <c r="Y100" s="37"/>
      <c r="Z100" s="37"/>
      <c r="AA100" s="37"/>
      <c r="AB100" s="37"/>
      <c r="AC100" s="37"/>
      <c r="AD100" s="37"/>
      <c r="AE100" s="37"/>
      <c r="AT100" s="20" t="s">
        <v>206</v>
      </c>
      <c r="AU100" s="20" t="s">
        <v>86</v>
      </c>
    </row>
    <row r="101" spans="1:65" s="2" customFormat="1" ht="11.25">
      <c r="A101" s="37"/>
      <c r="B101" s="38"/>
      <c r="C101" s="39"/>
      <c r="D101" s="199" t="s">
        <v>208</v>
      </c>
      <c r="E101" s="39"/>
      <c r="F101" s="200" t="s">
        <v>609</v>
      </c>
      <c r="G101" s="39"/>
      <c r="H101" s="39"/>
      <c r="I101" s="196"/>
      <c r="J101" s="39"/>
      <c r="K101" s="39"/>
      <c r="L101" s="42"/>
      <c r="M101" s="197"/>
      <c r="N101" s="198"/>
      <c r="O101" s="67"/>
      <c r="P101" s="67"/>
      <c r="Q101" s="67"/>
      <c r="R101" s="67"/>
      <c r="S101" s="67"/>
      <c r="T101" s="68"/>
      <c r="U101" s="37"/>
      <c r="V101" s="37"/>
      <c r="W101" s="37"/>
      <c r="X101" s="37"/>
      <c r="Y101" s="37"/>
      <c r="Z101" s="37"/>
      <c r="AA101" s="37"/>
      <c r="AB101" s="37"/>
      <c r="AC101" s="37"/>
      <c r="AD101" s="37"/>
      <c r="AE101" s="37"/>
      <c r="AT101" s="20" t="s">
        <v>208</v>
      </c>
      <c r="AU101" s="20" t="s">
        <v>86</v>
      </c>
    </row>
    <row r="102" spans="1:65" s="13" customFormat="1" ht="33.75">
      <c r="B102" s="201"/>
      <c r="C102" s="202"/>
      <c r="D102" s="194" t="s">
        <v>210</v>
      </c>
      <c r="E102" s="203" t="s">
        <v>19</v>
      </c>
      <c r="F102" s="204" t="s">
        <v>610</v>
      </c>
      <c r="G102" s="202"/>
      <c r="H102" s="203" t="s">
        <v>19</v>
      </c>
      <c r="I102" s="205"/>
      <c r="J102" s="202"/>
      <c r="K102" s="202"/>
      <c r="L102" s="206"/>
      <c r="M102" s="207"/>
      <c r="N102" s="208"/>
      <c r="O102" s="208"/>
      <c r="P102" s="208"/>
      <c r="Q102" s="208"/>
      <c r="R102" s="208"/>
      <c r="S102" s="208"/>
      <c r="T102" s="209"/>
      <c r="AT102" s="210" t="s">
        <v>210</v>
      </c>
      <c r="AU102" s="210" t="s">
        <v>86</v>
      </c>
      <c r="AV102" s="13" t="s">
        <v>84</v>
      </c>
      <c r="AW102" s="13" t="s">
        <v>37</v>
      </c>
      <c r="AX102" s="13" t="s">
        <v>77</v>
      </c>
      <c r="AY102" s="210" t="s">
        <v>197</v>
      </c>
    </row>
    <row r="103" spans="1:65" s="13" customFormat="1" ht="33.75">
      <c r="B103" s="201"/>
      <c r="C103" s="202"/>
      <c r="D103" s="194" t="s">
        <v>210</v>
      </c>
      <c r="E103" s="203" t="s">
        <v>19</v>
      </c>
      <c r="F103" s="204" t="s">
        <v>611</v>
      </c>
      <c r="G103" s="202"/>
      <c r="H103" s="203" t="s">
        <v>19</v>
      </c>
      <c r="I103" s="205"/>
      <c r="J103" s="202"/>
      <c r="K103" s="202"/>
      <c r="L103" s="206"/>
      <c r="M103" s="207"/>
      <c r="N103" s="208"/>
      <c r="O103" s="208"/>
      <c r="P103" s="208"/>
      <c r="Q103" s="208"/>
      <c r="R103" s="208"/>
      <c r="S103" s="208"/>
      <c r="T103" s="209"/>
      <c r="AT103" s="210" t="s">
        <v>210</v>
      </c>
      <c r="AU103" s="210" t="s">
        <v>86</v>
      </c>
      <c r="AV103" s="13" t="s">
        <v>84</v>
      </c>
      <c r="AW103" s="13" t="s">
        <v>37</v>
      </c>
      <c r="AX103" s="13" t="s">
        <v>77</v>
      </c>
      <c r="AY103" s="210" t="s">
        <v>197</v>
      </c>
    </row>
    <row r="104" spans="1:65" s="14" customFormat="1" ht="11.25">
      <c r="B104" s="211"/>
      <c r="C104" s="212"/>
      <c r="D104" s="194" t="s">
        <v>210</v>
      </c>
      <c r="E104" s="213" t="s">
        <v>19</v>
      </c>
      <c r="F104" s="214" t="s">
        <v>612</v>
      </c>
      <c r="G104" s="212"/>
      <c r="H104" s="215">
        <v>0.94</v>
      </c>
      <c r="I104" s="216"/>
      <c r="J104" s="212"/>
      <c r="K104" s="212"/>
      <c r="L104" s="217"/>
      <c r="M104" s="218"/>
      <c r="N104" s="219"/>
      <c r="O104" s="219"/>
      <c r="P104" s="219"/>
      <c r="Q104" s="219"/>
      <c r="R104" s="219"/>
      <c r="S104" s="219"/>
      <c r="T104" s="220"/>
      <c r="AT104" s="221" t="s">
        <v>210</v>
      </c>
      <c r="AU104" s="221" t="s">
        <v>86</v>
      </c>
      <c r="AV104" s="14" t="s">
        <v>86</v>
      </c>
      <c r="AW104" s="14" t="s">
        <v>37</v>
      </c>
      <c r="AX104" s="14" t="s">
        <v>84</v>
      </c>
      <c r="AY104" s="221" t="s">
        <v>197</v>
      </c>
    </row>
    <row r="105" spans="1:65" s="2" customFormat="1" ht="24.2" customHeight="1">
      <c r="A105" s="37"/>
      <c r="B105" s="38"/>
      <c r="C105" s="181" t="s">
        <v>151</v>
      </c>
      <c r="D105" s="181" t="s">
        <v>199</v>
      </c>
      <c r="E105" s="182" t="s">
        <v>613</v>
      </c>
      <c r="F105" s="183" t="s">
        <v>614</v>
      </c>
      <c r="G105" s="184" t="s">
        <v>202</v>
      </c>
      <c r="H105" s="185">
        <v>143.02000000000001</v>
      </c>
      <c r="I105" s="186"/>
      <c r="J105" s="187">
        <f>ROUND(I105*H105,2)</f>
        <v>0</v>
      </c>
      <c r="K105" s="183" t="s">
        <v>203</v>
      </c>
      <c r="L105" s="42"/>
      <c r="M105" s="188" t="s">
        <v>19</v>
      </c>
      <c r="N105" s="189" t="s">
        <v>48</v>
      </c>
      <c r="O105" s="67"/>
      <c r="P105" s="190">
        <f>O105*H105</f>
        <v>0</v>
      </c>
      <c r="Q105" s="190">
        <v>0</v>
      </c>
      <c r="R105" s="190">
        <f>Q105*H105</f>
        <v>0</v>
      </c>
      <c r="S105" s="190">
        <v>0.28999999999999998</v>
      </c>
      <c r="T105" s="191">
        <f>S105*H105</f>
        <v>41.4758</v>
      </c>
      <c r="U105" s="37"/>
      <c r="V105" s="37"/>
      <c r="W105" s="37"/>
      <c r="X105" s="37"/>
      <c r="Y105" s="37"/>
      <c r="Z105" s="37"/>
      <c r="AA105" s="37"/>
      <c r="AB105" s="37"/>
      <c r="AC105" s="37"/>
      <c r="AD105" s="37"/>
      <c r="AE105" s="37"/>
      <c r="AR105" s="192" t="s">
        <v>204</v>
      </c>
      <c r="AT105" s="192" t="s">
        <v>199</v>
      </c>
      <c r="AU105" s="192" t="s">
        <v>86</v>
      </c>
      <c r="AY105" s="20" t="s">
        <v>197</v>
      </c>
      <c r="BE105" s="193">
        <f>IF(N105="základní",J105,0)</f>
        <v>0</v>
      </c>
      <c r="BF105" s="193">
        <f>IF(N105="snížená",J105,0)</f>
        <v>0</v>
      </c>
      <c r="BG105" s="193">
        <f>IF(N105="zákl. přenesená",J105,0)</f>
        <v>0</v>
      </c>
      <c r="BH105" s="193">
        <f>IF(N105="sníž. přenesená",J105,0)</f>
        <v>0</v>
      </c>
      <c r="BI105" s="193">
        <f>IF(N105="nulová",J105,0)</f>
        <v>0</v>
      </c>
      <c r="BJ105" s="20" t="s">
        <v>84</v>
      </c>
      <c r="BK105" s="193">
        <f>ROUND(I105*H105,2)</f>
        <v>0</v>
      </c>
      <c r="BL105" s="20" t="s">
        <v>204</v>
      </c>
      <c r="BM105" s="192" t="s">
        <v>615</v>
      </c>
    </row>
    <row r="106" spans="1:65" s="2" customFormat="1" ht="39">
      <c r="A106" s="37"/>
      <c r="B106" s="38"/>
      <c r="C106" s="39"/>
      <c r="D106" s="194" t="s">
        <v>206</v>
      </c>
      <c r="E106" s="39"/>
      <c r="F106" s="195" t="s">
        <v>616</v>
      </c>
      <c r="G106" s="39"/>
      <c r="H106" s="39"/>
      <c r="I106" s="196"/>
      <c r="J106" s="39"/>
      <c r="K106" s="39"/>
      <c r="L106" s="42"/>
      <c r="M106" s="197"/>
      <c r="N106" s="198"/>
      <c r="O106" s="67"/>
      <c r="P106" s="67"/>
      <c r="Q106" s="67"/>
      <c r="R106" s="67"/>
      <c r="S106" s="67"/>
      <c r="T106" s="68"/>
      <c r="U106" s="37"/>
      <c r="V106" s="37"/>
      <c r="W106" s="37"/>
      <c r="X106" s="37"/>
      <c r="Y106" s="37"/>
      <c r="Z106" s="37"/>
      <c r="AA106" s="37"/>
      <c r="AB106" s="37"/>
      <c r="AC106" s="37"/>
      <c r="AD106" s="37"/>
      <c r="AE106" s="37"/>
      <c r="AT106" s="20" t="s">
        <v>206</v>
      </c>
      <c r="AU106" s="20" t="s">
        <v>86</v>
      </c>
    </row>
    <row r="107" spans="1:65" s="2" customFormat="1" ht="11.25">
      <c r="A107" s="37"/>
      <c r="B107" s="38"/>
      <c r="C107" s="39"/>
      <c r="D107" s="199" t="s">
        <v>208</v>
      </c>
      <c r="E107" s="39"/>
      <c r="F107" s="200" t="s">
        <v>617</v>
      </c>
      <c r="G107" s="39"/>
      <c r="H107" s="39"/>
      <c r="I107" s="196"/>
      <c r="J107" s="39"/>
      <c r="K107" s="39"/>
      <c r="L107" s="42"/>
      <c r="M107" s="197"/>
      <c r="N107" s="198"/>
      <c r="O107" s="67"/>
      <c r="P107" s="67"/>
      <c r="Q107" s="67"/>
      <c r="R107" s="67"/>
      <c r="S107" s="67"/>
      <c r="T107" s="68"/>
      <c r="U107" s="37"/>
      <c r="V107" s="37"/>
      <c r="W107" s="37"/>
      <c r="X107" s="37"/>
      <c r="Y107" s="37"/>
      <c r="Z107" s="37"/>
      <c r="AA107" s="37"/>
      <c r="AB107" s="37"/>
      <c r="AC107" s="37"/>
      <c r="AD107" s="37"/>
      <c r="AE107" s="37"/>
      <c r="AT107" s="20" t="s">
        <v>208</v>
      </c>
      <c r="AU107" s="20" t="s">
        <v>86</v>
      </c>
    </row>
    <row r="108" spans="1:65" s="13" customFormat="1" ht="22.5">
      <c r="B108" s="201"/>
      <c r="C108" s="202"/>
      <c r="D108" s="194" t="s">
        <v>210</v>
      </c>
      <c r="E108" s="203" t="s">
        <v>19</v>
      </c>
      <c r="F108" s="204" t="s">
        <v>602</v>
      </c>
      <c r="G108" s="202"/>
      <c r="H108" s="203" t="s">
        <v>19</v>
      </c>
      <c r="I108" s="205"/>
      <c r="J108" s="202"/>
      <c r="K108" s="202"/>
      <c r="L108" s="206"/>
      <c r="M108" s="207"/>
      <c r="N108" s="208"/>
      <c r="O108" s="208"/>
      <c r="P108" s="208"/>
      <c r="Q108" s="208"/>
      <c r="R108" s="208"/>
      <c r="S108" s="208"/>
      <c r="T108" s="209"/>
      <c r="AT108" s="210" t="s">
        <v>210</v>
      </c>
      <c r="AU108" s="210" t="s">
        <v>86</v>
      </c>
      <c r="AV108" s="13" t="s">
        <v>84</v>
      </c>
      <c r="AW108" s="13" t="s">
        <v>37</v>
      </c>
      <c r="AX108" s="13" t="s">
        <v>77</v>
      </c>
      <c r="AY108" s="210" t="s">
        <v>197</v>
      </c>
    </row>
    <row r="109" spans="1:65" s="13" customFormat="1" ht="22.5">
      <c r="B109" s="201"/>
      <c r="C109" s="202"/>
      <c r="D109" s="194" t="s">
        <v>210</v>
      </c>
      <c r="E109" s="203" t="s">
        <v>19</v>
      </c>
      <c r="F109" s="204" t="s">
        <v>618</v>
      </c>
      <c r="G109" s="202"/>
      <c r="H109" s="203" t="s">
        <v>19</v>
      </c>
      <c r="I109" s="205"/>
      <c r="J109" s="202"/>
      <c r="K109" s="202"/>
      <c r="L109" s="206"/>
      <c r="M109" s="207"/>
      <c r="N109" s="208"/>
      <c r="O109" s="208"/>
      <c r="P109" s="208"/>
      <c r="Q109" s="208"/>
      <c r="R109" s="208"/>
      <c r="S109" s="208"/>
      <c r="T109" s="209"/>
      <c r="AT109" s="210" t="s">
        <v>210</v>
      </c>
      <c r="AU109" s="210" t="s">
        <v>86</v>
      </c>
      <c r="AV109" s="13" t="s">
        <v>84</v>
      </c>
      <c r="AW109" s="13" t="s">
        <v>37</v>
      </c>
      <c r="AX109" s="13" t="s">
        <v>77</v>
      </c>
      <c r="AY109" s="210" t="s">
        <v>197</v>
      </c>
    </row>
    <row r="110" spans="1:65" s="14" customFormat="1" ht="11.25">
      <c r="B110" s="211"/>
      <c r="C110" s="212"/>
      <c r="D110" s="194" t="s">
        <v>210</v>
      </c>
      <c r="E110" s="213" t="s">
        <v>19</v>
      </c>
      <c r="F110" s="214" t="s">
        <v>604</v>
      </c>
      <c r="G110" s="212"/>
      <c r="H110" s="215">
        <v>99.71</v>
      </c>
      <c r="I110" s="216"/>
      <c r="J110" s="212"/>
      <c r="K110" s="212"/>
      <c r="L110" s="217"/>
      <c r="M110" s="218"/>
      <c r="N110" s="219"/>
      <c r="O110" s="219"/>
      <c r="P110" s="219"/>
      <c r="Q110" s="219"/>
      <c r="R110" s="219"/>
      <c r="S110" s="219"/>
      <c r="T110" s="220"/>
      <c r="AT110" s="221" t="s">
        <v>210</v>
      </c>
      <c r="AU110" s="221" t="s">
        <v>86</v>
      </c>
      <c r="AV110" s="14" t="s">
        <v>86</v>
      </c>
      <c r="AW110" s="14" t="s">
        <v>37</v>
      </c>
      <c r="AX110" s="14" t="s">
        <v>77</v>
      </c>
      <c r="AY110" s="221" t="s">
        <v>197</v>
      </c>
    </row>
    <row r="111" spans="1:65" s="13" customFormat="1" ht="22.5">
      <c r="B111" s="201"/>
      <c r="C111" s="202"/>
      <c r="D111" s="194" t="s">
        <v>210</v>
      </c>
      <c r="E111" s="203" t="s">
        <v>19</v>
      </c>
      <c r="F111" s="204" t="s">
        <v>619</v>
      </c>
      <c r="G111" s="202"/>
      <c r="H111" s="203" t="s">
        <v>19</v>
      </c>
      <c r="I111" s="205"/>
      <c r="J111" s="202"/>
      <c r="K111" s="202"/>
      <c r="L111" s="206"/>
      <c r="M111" s="207"/>
      <c r="N111" s="208"/>
      <c r="O111" s="208"/>
      <c r="P111" s="208"/>
      <c r="Q111" s="208"/>
      <c r="R111" s="208"/>
      <c r="S111" s="208"/>
      <c r="T111" s="209"/>
      <c r="AT111" s="210" t="s">
        <v>210</v>
      </c>
      <c r="AU111" s="210" t="s">
        <v>86</v>
      </c>
      <c r="AV111" s="13" t="s">
        <v>84</v>
      </c>
      <c r="AW111" s="13" t="s">
        <v>37</v>
      </c>
      <c r="AX111" s="13" t="s">
        <v>77</v>
      </c>
      <c r="AY111" s="210" t="s">
        <v>197</v>
      </c>
    </row>
    <row r="112" spans="1:65" s="13" customFormat="1" ht="22.5">
      <c r="B112" s="201"/>
      <c r="C112" s="202"/>
      <c r="D112" s="194" t="s">
        <v>210</v>
      </c>
      <c r="E112" s="203" t="s">
        <v>19</v>
      </c>
      <c r="F112" s="204" t="s">
        <v>620</v>
      </c>
      <c r="G112" s="202"/>
      <c r="H112" s="203" t="s">
        <v>19</v>
      </c>
      <c r="I112" s="205"/>
      <c r="J112" s="202"/>
      <c r="K112" s="202"/>
      <c r="L112" s="206"/>
      <c r="M112" s="207"/>
      <c r="N112" s="208"/>
      <c r="O112" s="208"/>
      <c r="P112" s="208"/>
      <c r="Q112" s="208"/>
      <c r="R112" s="208"/>
      <c r="S112" s="208"/>
      <c r="T112" s="209"/>
      <c r="AT112" s="210" t="s">
        <v>210</v>
      </c>
      <c r="AU112" s="210" t="s">
        <v>86</v>
      </c>
      <c r="AV112" s="13" t="s">
        <v>84</v>
      </c>
      <c r="AW112" s="13" t="s">
        <v>37</v>
      </c>
      <c r="AX112" s="13" t="s">
        <v>77</v>
      </c>
      <c r="AY112" s="210" t="s">
        <v>197</v>
      </c>
    </row>
    <row r="113" spans="1:65" s="14" customFormat="1" ht="11.25">
      <c r="B113" s="211"/>
      <c r="C113" s="212"/>
      <c r="D113" s="194" t="s">
        <v>210</v>
      </c>
      <c r="E113" s="213" t="s">
        <v>19</v>
      </c>
      <c r="F113" s="214" t="s">
        <v>621</v>
      </c>
      <c r="G113" s="212"/>
      <c r="H113" s="215">
        <v>43.31</v>
      </c>
      <c r="I113" s="216"/>
      <c r="J113" s="212"/>
      <c r="K113" s="212"/>
      <c r="L113" s="217"/>
      <c r="M113" s="218"/>
      <c r="N113" s="219"/>
      <c r="O113" s="219"/>
      <c r="P113" s="219"/>
      <c r="Q113" s="219"/>
      <c r="R113" s="219"/>
      <c r="S113" s="219"/>
      <c r="T113" s="220"/>
      <c r="AT113" s="221" t="s">
        <v>210</v>
      </c>
      <c r="AU113" s="221" t="s">
        <v>86</v>
      </c>
      <c r="AV113" s="14" t="s">
        <v>86</v>
      </c>
      <c r="AW113" s="14" t="s">
        <v>37</v>
      </c>
      <c r="AX113" s="14" t="s">
        <v>77</v>
      </c>
      <c r="AY113" s="221" t="s">
        <v>197</v>
      </c>
    </row>
    <row r="114" spans="1:65" s="15" customFormat="1" ht="11.25">
      <c r="B114" s="223"/>
      <c r="C114" s="224"/>
      <c r="D114" s="194" t="s">
        <v>210</v>
      </c>
      <c r="E114" s="225" t="s">
        <v>19</v>
      </c>
      <c r="F114" s="226" t="s">
        <v>295</v>
      </c>
      <c r="G114" s="224"/>
      <c r="H114" s="227">
        <v>143.02000000000001</v>
      </c>
      <c r="I114" s="228"/>
      <c r="J114" s="224"/>
      <c r="K114" s="224"/>
      <c r="L114" s="229"/>
      <c r="M114" s="230"/>
      <c r="N114" s="231"/>
      <c r="O114" s="231"/>
      <c r="P114" s="231"/>
      <c r="Q114" s="231"/>
      <c r="R114" s="231"/>
      <c r="S114" s="231"/>
      <c r="T114" s="232"/>
      <c r="AT114" s="233" t="s">
        <v>210</v>
      </c>
      <c r="AU114" s="233" t="s">
        <v>86</v>
      </c>
      <c r="AV114" s="15" t="s">
        <v>204</v>
      </c>
      <c r="AW114" s="15" t="s">
        <v>37</v>
      </c>
      <c r="AX114" s="15" t="s">
        <v>84</v>
      </c>
      <c r="AY114" s="233" t="s">
        <v>197</v>
      </c>
    </row>
    <row r="115" spans="1:65" s="2" customFormat="1" ht="24.2" customHeight="1">
      <c r="A115" s="37"/>
      <c r="B115" s="38"/>
      <c r="C115" s="181" t="s">
        <v>204</v>
      </c>
      <c r="D115" s="181" t="s">
        <v>199</v>
      </c>
      <c r="E115" s="182" t="s">
        <v>622</v>
      </c>
      <c r="F115" s="183" t="s">
        <v>623</v>
      </c>
      <c r="G115" s="184" t="s">
        <v>202</v>
      </c>
      <c r="H115" s="185">
        <v>43.31</v>
      </c>
      <c r="I115" s="186"/>
      <c r="J115" s="187">
        <f>ROUND(I115*H115,2)</f>
        <v>0</v>
      </c>
      <c r="K115" s="183" t="s">
        <v>203</v>
      </c>
      <c r="L115" s="42"/>
      <c r="M115" s="188" t="s">
        <v>19</v>
      </c>
      <c r="N115" s="189" t="s">
        <v>48</v>
      </c>
      <c r="O115" s="67"/>
      <c r="P115" s="190">
        <f>O115*H115</f>
        <v>0</v>
      </c>
      <c r="Q115" s="190">
        <v>0</v>
      </c>
      <c r="R115" s="190">
        <f>Q115*H115</f>
        <v>0</v>
      </c>
      <c r="S115" s="190">
        <v>0.22</v>
      </c>
      <c r="T115" s="191">
        <f>S115*H115</f>
        <v>9.5282</v>
      </c>
      <c r="U115" s="37"/>
      <c r="V115" s="37"/>
      <c r="W115" s="37"/>
      <c r="X115" s="37"/>
      <c r="Y115" s="37"/>
      <c r="Z115" s="37"/>
      <c r="AA115" s="37"/>
      <c r="AB115" s="37"/>
      <c r="AC115" s="37"/>
      <c r="AD115" s="37"/>
      <c r="AE115" s="37"/>
      <c r="AR115" s="192" t="s">
        <v>204</v>
      </c>
      <c r="AT115" s="192" t="s">
        <v>199</v>
      </c>
      <c r="AU115" s="192" t="s">
        <v>86</v>
      </c>
      <c r="AY115" s="20" t="s">
        <v>197</v>
      </c>
      <c r="BE115" s="193">
        <f>IF(N115="základní",J115,0)</f>
        <v>0</v>
      </c>
      <c r="BF115" s="193">
        <f>IF(N115="snížená",J115,0)</f>
        <v>0</v>
      </c>
      <c r="BG115" s="193">
        <f>IF(N115="zákl. přenesená",J115,0)</f>
        <v>0</v>
      </c>
      <c r="BH115" s="193">
        <f>IF(N115="sníž. přenesená",J115,0)</f>
        <v>0</v>
      </c>
      <c r="BI115" s="193">
        <f>IF(N115="nulová",J115,0)</f>
        <v>0</v>
      </c>
      <c r="BJ115" s="20" t="s">
        <v>84</v>
      </c>
      <c r="BK115" s="193">
        <f>ROUND(I115*H115,2)</f>
        <v>0</v>
      </c>
      <c r="BL115" s="20" t="s">
        <v>204</v>
      </c>
      <c r="BM115" s="192" t="s">
        <v>624</v>
      </c>
    </row>
    <row r="116" spans="1:65" s="2" customFormat="1" ht="39">
      <c r="A116" s="37"/>
      <c r="B116" s="38"/>
      <c r="C116" s="39"/>
      <c r="D116" s="194" t="s">
        <v>206</v>
      </c>
      <c r="E116" s="39"/>
      <c r="F116" s="195" t="s">
        <v>625</v>
      </c>
      <c r="G116" s="39"/>
      <c r="H116" s="39"/>
      <c r="I116" s="196"/>
      <c r="J116" s="39"/>
      <c r="K116" s="39"/>
      <c r="L116" s="42"/>
      <c r="M116" s="197"/>
      <c r="N116" s="198"/>
      <c r="O116" s="67"/>
      <c r="P116" s="67"/>
      <c r="Q116" s="67"/>
      <c r="R116" s="67"/>
      <c r="S116" s="67"/>
      <c r="T116" s="68"/>
      <c r="U116" s="37"/>
      <c r="V116" s="37"/>
      <c r="W116" s="37"/>
      <c r="X116" s="37"/>
      <c r="Y116" s="37"/>
      <c r="Z116" s="37"/>
      <c r="AA116" s="37"/>
      <c r="AB116" s="37"/>
      <c r="AC116" s="37"/>
      <c r="AD116" s="37"/>
      <c r="AE116" s="37"/>
      <c r="AT116" s="20" t="s">
        <v>206</v>
      </c>
      <c r="AU116" s="20" t="s">
        <v>86</v>
      </c>
    </row>
    <row r="117" spans="1:65" s="2" customFormat="1" ht="11.25">
      <c r="A117" s="37"/>
      <c r="B117" s="38"/>
      <c r="C117" s="39"/>
      <c r="D117" s="199" t="s">
        <v>208</v>
      </c>
      <c r="E117" s="39"/>
      <c r="F117" s="200" t="s">
        <v>626</v>
      </c>
      <c r="G117" s="39"/>
      <c r="H117" s="39"/>
      <c r="I117" s="196"/>
      <c r="J117" s="39"/>
      <c r="K117" s="39"/>
      <c r="L117" s="42"/>
      <c r="M117" s="197"/>
      <c r="N117" s="198"/>
      <c r="O117" s="67"/>
      <c r="P117" s="67"/>
      <c r="Q117" s="67"/>
      <c r="R117" s="67"/>
      <c r="S117" s="67"/>
      <c r="T117" s="68"/>
      <c r="U117" s="37"/>
      <c r="V117" s="37"/>
      <c r="W117" s="37"/>
      <c r="X117" s="37"/>
      <c r="Y117" s="37"/>
      <c r="Z117" s="37"/>
      <c r="AA117" s="37"/>
      <c r="AB117" s="37"/>
      <c r="AC117" s="37"/>
      <c r="AD117" s="37"/>
      <c r="AE117" s="37"/>
      <c r="AT117" s="20" t="s">
        <v>208</v>
      </c>
      <c r="AU117" s="20" t="s">
        <v>86</v>
      </c>
    </row>
    <row r="118" spans="1:65" s="13" customFormat="1" ht="22.5">
      <c r="B118" s="201"/>
      <c r="C118" s="202"/>
      <c r="D118" s="194" t="s">
        <v>210</v>
      </c>
      <c r="E118" s="203" t="s">
        <v>19</v>
      </c>
      <c r="F118" s="204" t="s">
        <v>619</v>
      </c>
      <c r="G118" s="202"/>
      <c r="H118" s="203" t="s">
        <v>19</v>
      </c>
      <c r="I118" s="205"/>
      <c r="J118" s="202"/>
      <c r="K118" s="202"/>
      <c r="L118" s="206"/>
      <c r="M118" s="207"/>
      <c r="N118" s="208"/>
      <c r="O118" s="208"/>
      <c r="P118" s="208"/>
      <c r="Q118" s="208"/>
      <c r="R118" s="208"/>
      <c r="S118" s="208"/>
      <c r="T118" s="209"/>
      <c r="AT118" s="210" t="s">
        <v>210</v>
      </c>
      <c r="AU118" s="210" t="s">
        <v>86</v>
      </c>
      <c r="AV118" s="13" t="s">
        <v>84</v>
      </c>
      <c r="AW118" s="13" t="s">
        <v>37</v>
      </c>
      <c r="AX118" s="13" t="s">
        <v>77</v>
      </c>
      <c r="AY118" s="210" t="s">
        <v>197</v>
      </c>
    </row>
    <row r="119" spans="1:65" s="13" customFormat="1" ht="11.25">
      <c r="B119" s="201"/>
      <c r="C119" s="202"/>
      <c r="D119" s="194" t="s">
        <v>210</v>
      </c>
      <c r="E119" s="203" t="s">
        <v>19</v>
      </c>
      <c r="F119" s="204" t="s">
        <v>627</v>
      </c>
      <c r="G119" s="202"/>
      <c r="H119" s="203" t="s">
        <v>19</v>
      </c>
      <c r="I119" s="205"/>
      <c r="J119" s="202"/>
      <c r="K119" s="202"/>
      <c r="L119" s="206"/>
      <c r="M119" s="207"/>
      <c r="N119" s="208"/>
      <c r="O119" s="208"/>
      <c r="P119" s="208"/>
      <c r="Q119" s="208"/>
      <c r="R119" s="208"/>
      <c r="S119" s="208"/>
      <c r="T119" s="209"/>
      <c r="AT119" s="210" t="s">
        <v>210</v>
      </c>
      <c r="AU119" s="210" t="s">
        <v>86</v>
      </c>
      <c r="AV119" s="13" t="s">
        <v>84</v>
      </c>
      <c r="AW119" s="13" t="s">
        <v>37</v>
      </c>
      <c r="AX119" s="13" t="s">
        <v>77</v>
      </c>
      <c r="AY119" s="210" t="s">
        <v>197</v>
      </c>
    </row>
    <row r="120" spans="1:65" s="14" customFormat="1" ht="11.25">
      <c r="B120" s="211"/>
      <c r="C120" s="212"/>
      <c r="D120" s="194" t="s">
        <v>210</v>
      </c>
      <c r="E120" s="213" t="s">
        <v>19</v>
      </c>
      <c r="F120" s="214" t="s">
        <v>621</v>
      </c>
      <c r="G120" s="212"/>
      <c r="H120" s="215">
        <v>43.31</v>
      </c>
      <c r="I120" s="216"/>
      <c r="J120" s="212"/>
      <c r="K120" s="212"/>
      <c r="L120" s="217"/>
      <c r="M120" s="218"/>
      <c r="N120" s="219"/>
      <c r="O120" s="219"/>
      <c r="P120" s="219"/>
      <c r="Q120" s="219"/>
      <c r="R120" s="219"/>
      <c r="S120" s="219"/>
      <c r="T120" s="220"/>
      <c r="AT120" s="221" t="s">
        <v>210</v>
      </c>
      <c r="AU120" s="221" t="s">
        <v>86</v>
      </c>
      <c r="AV120" s="14" t="s">
        <v>86</v>
      </c>
      <c r="AW120" s="14" t="s">
        <v>37</v>
      </c>
      <c r="AX120" s="14" t="s">
        <v>84</v>
      </c>
      <c r="AY120" s="221" t="s">
        <v>197</v>
      </c>
    </row>
    <row r="121" spans="1:65" s="2" customFormat="1" ht="24.2" customHeight="1">
      <c r="A121" s="37"/>
      <c r="B121" s="38"/>
      <c r="C121" s="181" t="s">
        <v>237</v>
      </c>
      <c r="D121" s="181" t="s">
        <v>199</v>
      </c>
      <c r="E121" s="182" t="s">
        <v>229</v>
      </c>
      <c r="F121" s="183" t="s">
        <v>230</v>
      </c>
      <c r="G121" s="184" t="s">
        <v>202</v>
      </c>
      <c r="H121" s="185">
        <v>48.042000000000002</v>
      </c>
      <c r="I121" s="186"/>
      <c r="J121" s="187">
        <f>ROUND(I121*H121,2)</f>
        <v>0</v>
      </c>
      <c r="K121" s="183" t="s">
        <v>203</v>
      </c>
      <c r="L121" s="42"/>
      <c r="M121" s="188" t="s">
        <v>19</v>
      </c>
      <c r="N121" s="189" t="s">
        <v>48</v>
      </c>
      <c r="O121" s="67"/>
      <c r="P121" s="190">
        <f>O121*H121</f>
        <v>0</v>
      </c>
      <c r="Q121" s="190">
        <v>0</v>
      </c>
      <c r="R121" s="190">
        <f>Q121*H121</f>
        <v>0</v>
      </c>
      <c r="S121" s="190">
        <v>0.70899999999999996</v>
      </c>
      <c r="T121" s="191">
        <f>S121*H121</f>
        <v>34.061777999999997</v>
      </c>
      <c r="U121" s="37"/>
      <c r="V121" s="37"/>
      <c r="W121" s="37"/>
      <c r="X121" s="37"/>
      <c r="Y121" s="37"/>
      <c r="Z121" s="37"/>
      <c r="AA121" s="37"/>
      <c r="AB121" s="37"/>
      <c r="AC121" s="37"/>
      <c r="AD121" s="37"/>
      <c r="AE121" s="37"/>
      <c r="AR121" s="192" t="s">
        <v>204</v>
      </c>
      <c r="AT121" s="192" t="s">
        <v>199</v>
      </c>
      <c r="AU121" s="192" t="s">
        <v>86</v>
      </c>
      <c r="AY121" s="20" t="s">
        <v>197</v>
      </c>
      <c r="BE121" s="193">
        <f>IF(N121="základní",J121,0)</f>
        <v>0</v>
      </c>
      <c r="BF121" s="193">
        <f>IF(N121="snížená",J121,0)</f>
        <v>0</v>
      </c>
      <c r="BG121" s="193">
        <f>IF(N121="zákl. přenesená",J121,0)</f>
        <v>0</v>
      </c>
      <c r="BH121" s="193">
        <f>IF(N121="sníž. přenesená",J121,0)</f>
        <v>0</v>
      </c>
      <c r="BI121" s="193">
        <f>IF(N121="nulová",J121,0)</f>
        <v>0</v>
      </c>
      <c r="BJ121" s="20" t="s">
        <v>84</v>
      </c>
      <c r="BK121" s="193">
        <f>ROUND(I121*H121,2)</f>
        <v>0</v>
      </c>
      <c r="BL121" s="20" t="s">
        <v>204</v>
      </c>
      <c r="BM121" s="192" t="s">
        <v>231</v>
      </c>
    </row>
    <row r="122" spans="1:65" s="2" customFormat="1" ht="39">
      <c r="A122" s="37"/>
      <c r="B122" s="38"/>
      <c r="C122" s="39"/>
      <c r="D122" s="194" t="s">
        <v>206</v>
      </c>
      <c r="E122" s="39"/>
      <c r="F122" s="195" t="s">
        <v>232</v>
      </c>
      <c r="G122" s="39"/>
      <c r="H122" s="39"/>
      <c r="I122" s="196"/>
      <c r="J122" s="39"/>
      <c r="K122" s="39"/>
      <c r="L122" s="42"/>
      <c r="M122" s="197"/>
      <c r="N122" s="198"/>
      <c r="O122" s="67"/>
      <c r="P122" s="67"/>
      <c r="Q122" s="67"/>
      <c r="R122" s="67"/>
      <c r="S122" s="67"/>
      <c r="T122" s="68"/>
      <c r="U122" s="37"/>
      <c r="V122" s="37"/>
      <c r="W122" s="37"/>
      <c r="X122" s="37"/>
      <c r="Y122" s="37"/>
      <c r="Z122" s="37"/>
      <c r="AA122" s="37"/>
      <c r="AB122" s="37"/>
      <c r="AC122" s="37"/>
      <c r="AD122" s="37"/>
      <c r="AE122" s="37"/>
      <c r="AT122" s="20" t="s">
        <v>206</v>
      </c>
      <c r="AU122" s="20" t="s">
        <v>86</v>
      </c>
    </row>
    <row r="123" spans="1:65" s="2" customFormat="1" ht="11.25">
      <c r="A123" s="37"/>
      <c r="B123" s="38"/>
      <c r="C123" s="39"/>
      <c r="D123" s="199" t="s">
        <v>208</v>
      </c>
      <c r="E123" s="39"/>
      <c r="F123" s="200" t="s">
        <v>233</v>
      </c>
      <c r="G123" s="39"/>
      <c r="H123" s="39"/>
      <c r="I123" s="196"/>
      <c r="J123" s="39"/>
      <c r="K123" s="39"/>
      <c r="L123" s="42"/>
      <c r="M123" s="197"/>
      <c r="N123" s="198"/>
      <c r="O123" s="67"/>
      <c r="P123" s="67"/>
      <c r="Q123" s="67"/>
      <c r="R123" s="67"/>
      <c r="S123" s="67"/>
      <c r="T123" s="68"/>
      <c r="U123" s="37"/>
      <c r="V123" s="37"/>
      <c r="W123" s="37"/>
      <c r="X123" s="37"/>
      <c r="Y123" s="37"/>
      <c r="Z123" s="37"/>
      <c r="AA123" s="37"/>
      <c r="AB123" s="37"/>
      <c r="AC123" s="37"/>
      <c r="AD123" s="37"/>
      <c r="AE123" s="37"/>
      <c r="AT123" s="20" t="s">
        <v>208</v>
      </c>
      <c r="AU123" s="20" t="s">
        <v>86</v>
      </c>
    </row>
    <row r="124" spans="1:65" s="13" customFormat="1" ht="22.5">
      <c r="B124" s="201"/>
      <c r="C124" s="202"/>
      <c r="D124" s="194" t="s">
        <v>210</v>
      </c>
      <c r="E124" s="203" t="s">
        <v>19</v>
      </c>
      <c r="F124" s="204" t="s">
        <v>234</v>
      </c>
      <c r="G124" s="202"/>
      <c r="H124" s="203" t="s">
        <v>19</v>
      </c>
      <c r="I124" s="205"/>
      <c r="J124" s="202"/>
      <c r="K124" s="202"/>
      <c r="L124" s="206"/>
      <c r="M124" s="207"/>
      <c r="N124" s="208"/>
      <c r="O124" s="208"/>
      <c r="P124" s="208"/>
      <c r="Q124" s="208"/>
      <c r="R124" s="208"/>
      <c r="S124" s="208"/>
      <c r="T124" s="209"/>
      <c r="AT124" s="210" t="s">
        <v>210</v>
      </c>
      <c r="AU124" s="210" t="s">
        <v>86</v>
      </c>
      <c r="AV124" s="13" t="s">
        <v>84</v>
      </c>
      <c r="AW124" s="13" t="s">
        <v>37</v>
      </c>
      <c r="AX124" s="13" t="s">
        <v>77</v>
      </c>
      <c r="AY124" s="210" t="s">
        <v>197</v>
      </c>
    </row>
    <row r="125" spans="1:65" s="13" customFormat="1" ht="22.5">
      <c r="B125" s="201"/>
      <c r="C125" s="202"/>
      <c r="D125" s="194" t="s">
        <v>210</v>
      </c>
      <c r="E125" s="203" t="s">
        <v>19</v>
      </c>
      <c r="F125" s="204" t="s">
        <v>628</v>
      </c>
      <c r="G125" s="202"/>
      <c r="H125" s="203" t="s">
        <v>19</v>
      </c>
      <c r="I125" s="205"/>
      <c r="J125" s="202"/>
      <c r="K125" s="202"/>
      <c r="L125" s="206"/>
      <c r="M125" s="207"/>
      <c r="N125" s="208"/>
      <c r="O125" s="208"/>
      <c r="P125" s="208"/>
      <c r="Q125" s="208"/>
      <c r="R125" s="208"/>
      <c r="S125" s="208"/>
      <c r="T125" s="209"/>
      <c r="AT125" s="210" t="s">
        <v>210</v>
      </c>
      <c r="AU125" s="210" t="s">
        <v>86</v>
      </c>
      <c r="AV125" s="13" t="s">
        <v>84</v>
      </c>
      <c r="AW125" s="13" t="s">
        <v>37</v>
      </c>
      <c r="AX125" s="13" t="s">
        <v>77</v>
      </c>
      <c r="AY125" s="210" t="s">
        <v>197</v>
      </c>
    </row>
    <row r="126" spans="1:65" s="14" customFormat="1" ht="11.25">
      <c r="B126" s="211"/>
      <c r="C126" s="212"/>
      <c r="D126" s="194" t="s">
        <v>210</v>
      </c>
      <c r="E126" s="213" t="s">
        <v>19</v>
      </c>
      <c r="F126" s="214" t="s">
        <v>629</v>
      </c>
      <c r="G126" s="212"/>
      <c r="H126" s="215">
        <v>48.042000000000002</v>
      </c>
      <c r="I126" s="216"/>
      <c r="J126" s="212"/>
      <c r="K126" s="212"/>
      <c r="L126" s="217"/>
      <c r="M126" s="218"/>
      <c r="N126" s="219"/>
      <c r="O126" s="219"/>
      <c r="P126" s="219"/>
      <c r="Q126" s="219"/>
      <c r="R126" s="219"/>
      <c r="S126" s="219"/>
      <c r="T126" s="220"/>
      <c r="AT126" s="221" t="s">
        <v>210</v>
      </c>
      <c r="AU126" s="221" t="s">
        <v>86</v>
      </c>
      <c r="AV126" s="14" t="s">
        <v>86</v>
      </c>
      <c r="AW126" s="14" t="s">
        <v>37</v>
      </c>
      <c r="AX126" s="14" t="s">
        <v>84</v>
      </c>
      <c r="AY126" s="221" t="s">
        <v>197</v>
      </c>
    </row>
    <row r="127" spans="1:65" s="2" customFormat="1" ht="16.5" customHeight="1">
      <c r="A127" s="37"/>
      <c r="B127" s="38"/>
      <c r="C127" s="181" t="s">
        <v>246</v>
      </c>
      <c r="D127" s="181" t="s">
        <v>199</v>
      </c>
      <c r="E127" s="182" t="s">
        <v>238</v>
      </c>
      <c r="F127" s="183" t="s">
        <v>239</v>
      </c>
      <c r="G127" s="184" t="s">
        <v>240</v>
      </c>
      <c r="H127" s="185">
        <v>240.21199999999999</v>
      </c>
      <c r="I127" s="186"/>
      <c r="J127" s="187">
        <f>ROUND(I127*H127,2)</f>
        <v>0</v>
      </c>
      <c r="K127" s="183" t="s">
        <v>203</v>
      </c>
      <c r="L127" s="42"/>
      <c r="M127" s="188" t="s">
        <v>19</v>
      </c>
      <c r="N127" s="189" t="s">
        <v>48</v>
      </c>
      <c r="O127" s="67"/>
      <c r="P127" s="190">
        <f>O127*H127</f>
        <v>0</v>
      </c>
      <c r="Q127" s="190">
        <v>0</v>
      </c>
      <c r="R127" s="190">
        <f>Q127*H127</f>
        <v>0</v>
      </c>
      <c r="S127" s="190">
        <v>0.20499999999999999</v>
      </c>
      <c r="T127" s="191">
        <f>S127*H127</f>
        <v>49.243459999999992</v>
      </c>
      <c r="U127" s="37"/>
      <c r="V127" s="37"/>
      <c r="W127" s="37"/>
      <c r="X127" s="37"/>
      <c r="Y127" s="37"/>
      <c r="Z127" s="37"/>
      <c r="AA127" s="37"/>
      <c r="AB127" s="37"/>
      <c r="AC127" s="37"/>
      <c r="AD127" s="37"/>
      <c r="AE127" s="37"/>
      <c r="AR127" s="192" t="s">
        <v>204</v>
      </c>
      <c r="AT127" s="192" t="s">
        <v>199</v>
      </c>
      <c r="AU127" s="192" t="s">
        <v>86</v>
      </c>
      <c r="AY127" s="20" t="s">
        <v>197</v>
      </c>
      <c r="BE127" s="193">
        <f>IF(N127="základní",J127,0)</f>
        <v>0</v>
      </c>
      <c r="BF127" s="193">
        <f>IF(N127="snížená",J127,0)</f>
        <v>0</v>
      </c>
      <c r="BG127" s="193">
        <f>IF(N127="zákl. přenesená",J127,0)</f>
        <v>0</v>
      </c>
      <c r="BH127" s="193">
        <f>IF(N127="sníž. přenesená",J127,0)</f>
        <v>0</v>
      </c>
      <c r="BI127" s="193">
        <f>IF(N127="nulová",J127,0)</f>
        <v>0</v>
      </c>
      <c r="BJ127" s="20" t="s">
        <v>84</v>
      </c>
      <c r="BK127" s="193">
        <f>ROUND(I127*H127,2)</f>
        <v>0</v>
      </c>
      <c r="BL127" s="20" t="s">
        <v>204</v>
      </c>
      <c r="BM127" s="192" t="s">
        <v>241</v>
      </c>
    </row>
    <row r="128" spans="1:65" s="2" customFormat="1" ht="29.25">
      <c r="A128" s="37"/>
      <c r="B128" s="38"/>
      <c r="C128" s="39"/>
      <c r="D128" s="194" t="s">
        <v>206</v>
      </c>
      <c r="E128" s="39"/>
      <c r="F128" s="195" t="s">
        <v>242</v>
      </c>
      <c r="G128" s="39"/>
      <c r="H128" s="39"/>
      <c r="I128" s="196"/>
      <c r="J128" s="39"/>
      <c r="K128" s="39"/>
      <c r="L128" s="42"/>
      <c r="M128" s="197"/>
      <c r="N128" s="198"/>
      <c r="O128" s="67"/>
      <c r="P128" s="67"/>
      <c r="Q128" s="67"/>
      <c r="R128" s="67"/>
      <c r="S128" s="67"/>
      <c r="T128" s="68"/>
      <c r="U128" s="37"/>
      <c r="V128" s="37"/>
      <c r="W128" s="37"/>
      <c r="X128" s="37"/>
      <c r="Y128" s="37"/>
      <c r="Z128" s="37"/>
      <c r="AA128" s="37"/>
      <c r="AB128" s="37"/>
      <c r="AC128" s="37"/>
      <c r="AD128" s="37"/>
      <c r="AE128" s="37"/>
      <c r="AT128" s="20" t="s">
        <v>206</v>
      </c>
      <c r="AU128" s="20" t="s">
        <v>86</v>
      </c>
    </row>
    <row r="129" spans="1:65" s="2" customFormat="1" ht="11.25">
      <c r="A129" s="37"/>
      <c r="B129" s="38"/>
      <c r="C129" s="39"/>
      <c r="D129" s="199" t="s">
        <v>208</v>
      </c>
      <c r="E129" s="39"/>
      <c r="F129" s="200" t="s">
        <v>243</v>
      </c>
      <c r="G129" s="39"/>
      <c r="H129" s="39"/>
      <c r="I129" s="196"/>
      <c r="J129" s="39"/>
      <c r="K129" s="39"/>
      <c r="L129" s="42"/>
      <c r="M129" s="197"/>
      <c r="N129" s="198"/>
      <c r="O129" s="67"/>
      <c r="P129" s="67"/>
      <c r="Q129" s="67"/>
      <c r="R129" s="67"/>
      <c r="S129" s="67"/>
      <c r="T129" s="68"/>
      <c r="U129" s="37"/>
      <c r="V129" s="37"/>
      <c r="W129" s="37"/>
      <c r="X129" s="37"/>
      <c r="Y129" s="37"/>
      <c r="Z129" s="37"/>
      <c r="AA129" s="37"/>
      <c r="AB129" s="37"/>
      <c r="AC129" s="37"/>
      <c r="AD129" s="37"/>
      <c r="AE129" s="37"/>
      <c r="AT129" s="20" t="s">
        <v>208</v>
      </c>
      <c r="AU129" s="20" t="s">
        <v>86</v>
      </c>
    </row>
    <row r="130" spans="1:65" s="13" customFormat="1" ht="11.25">
      <c r="B130" s="201"/>
      <c r="C130" s="202"/>
      <c r="D130" s="194" t="s">
        <v>210</v>
      </c>
      <c r="E130" s="203" t="s">
        <v>19</v>
      </c>
      <c r="F130" s="204" t="s">
        <v>630</v>
      </c>
      <c r="G130" s="202"/>
      <c r="H130" s="203" t="s">
        <v>19</v>
      </c>
      <c r="I130" s="205"/>
      <c r="J130" s="202"/>
      <c r="K130" s="202"/>
      <c r="L130" s="206"/>
      <c r="M130" s="207"/>
      <c r="N130" s="208"/>
      <c r="O130" s="208"/>
      <c r="P130" s="208"/>
      <c r="Q130" s="208"/>
      <c r="R130" s="208"/>
      <c r="S130" s="208"/>
      <c r="T130" s="209"/>
      <c r="AT130" s="210" t="s">
        <v>210</v>
      </c>
      <c r="AU130" s="210" t="s">
        <v>86</v>
      </c>
      <c r="AV130" s="13" t="s">
        <v>84</v>
      </c>
      <c r="AW130" s="13" t="s">
        <v>37</v>
      </c>
      <c r="AX130" s="13" t="s">
        <v>77</v>
      </c>
      <c r="AY130" s="210" t="s">
        <v>197</v>
      </c>
    </row>
    <row r="131" spans="1:65" s="14" customFormat="1" ht="11.25">
      <c r="B131" s="211"/>
      <c r="C131" s="212"/>
      <c r="D131" s="194" t="s">
        <v>210</v>
      </c>
      <c r="E131" s="213" t="s">
        <v>19</v>
      </c>
      <c r="F131" s="214" t="s">
        <v>631</v>
      </c>
      <c r="G131" s="212"/>
      <c r="H131" s="215">
        <v>240.21199999999999</v>
      </c>
      <c r="I131" s="216"/>
      <c r="J131" s="212"/>
      <c r="K131" s="212"/>
      <c r="L131" s="217"/>
      <c r="M131" s="218"/>
      <c r="N131" s="219"/>
      <c r="O131" s="219"/>
      <c r="P131" s="219"/>
      <c r="Q131" s="219"/>
      <c r="R131" s="219"/>
      <c r="S131" s="219"/>
      <c r="T131" s="220"/>
      <c r="AT131" s="221" t="s">
        <v>210</v>
      </c>
      <c r="AU131" s="221" t="s">
        <v>86</v>
      </c>
      <c r="AV131" s="14" t="s">
        <v>86</v>
      </c>
      <c r="AW131" s="14" t="s">
        <v>37</v>
      </c>
      <c r="AX131" s="14" t="s">
        <v>84</v>
      </c>
      <c r="AY131" s="221" t="s">
        <v>197</v>
      </c>
    </row>
    <row r="132" spans="1:65" s="2" customFormat="1" ht="24.2" customHeight="1">
      <c r="A132" s="37"/>
      <c r="B132" s="38"/>
      <c r="C132" s="181" t="s">
        <v>256</v>
      </c>
      <c r="D132" s="181" t="s">
        <v>199</v>
      </c>
      <c r="E132" s="182" t="s">
        <v>632</v>
      </c>
      <c r="F132" s="183" t="s">
        <v>633</v>
      </c>
      <c r="G132" s="184" t="s">
        <v>240</v>
      </c>
      <c r="H132" s="185">
        <v>18.04</v>
      </c>
      <c r="I132" s="186"/>
      <c r="J132" s="187">
        <f>ROUND(I132*H132,2)</f>
        <v>0</v>
      </c>
      <c r="K132" s="183" t="s">
        <v>217</v>
      </c>
      <c r="L132" s="42"/>
      <c r="M132" s="188" t="s">
        <v>19</v>
      </c>
      <c r="N132" s="189" t="s">
        <v>48</v>
      </c>
      <c r="O132" s="67"/>
      <c r="P132" s="190">
        <f>O132*H132</f>
        <v>0</v>
      </c>
      <c r="Q132" s="190">
        <v>0</v>
      </c>
      <c r="R132" s="190">
        <f>Q132*H132</f>
        <v>0</v>
      </c>
      <c r="S132" s="190">
        <v>0.151</v>
      </c>
      <c r="T132" s="191">
        <f>S132*H132</f>
        <v>2.7240399999999996</v>
      </c>
      <c r="U132" s="37"/>
      <c r="V132" s="37"/>
      <c r="W132" s="37"/>
      <c r="X132" s="37"/>
      <c r="Y132" s="37"/>
      <c r="Z132" s="37"/>
      <c r="AA132" s="37"/>
      <c r="AB132" s="37"/>
      <c r="AC132" s="37"/>
      <c r="AD132" s="37"/>
      <c r="AE132" s="37"/>
      <c r="AR132" s="192" t="s">
        <v>204</v>
      </c>
      <c r="AT132" s="192" t="s">
        <v>199</v>
      </c>
      <c r="AU132" s="192" t="s">
        <v>86</v>
      </c>
      <c r="AY132" s="20" t="s">
        <v>197</v>
      </c>
      <c r="BE132" s="193">
        <f>IF(N132="základní",J132,0)</f>
        <v>0</v>
      </c>
      <c r="BF132" s="193">
        <f>IF(N132="snížená",J132,0)</f>
        <v>0</v>
      </c>
      <c r="BG132" s="193">
        <f>IF(N132="zákl. přenesená",J132,0)</f>
        <v>0</v>
      </c>
      <c r="BH132" s="193">
        <f>IF(N132="sníž. přenesená",J132,0)</f>
        <v>0</v>
      </c>
      <c r="BI132" s="193">
        <f>IF(N132="nulová",J132,0)</f>
        <v>0</v>
      </c>
      <c r="BJ132" s="20" t="s">
        <v>84</v>
      </c>
      <c r="BK132" s="193">
        <f>ROUND(I132*H132,2)</f>
        <v>0</v>
      </c>
      <c r="BL132" s="20" t="s">
        <v>204</v>
      </c>
      <c r="BM132" s="192" t="s">
        <v>634</v>
      </c>
    </row>
    <row r="133" spans="1:65" s="2" customFormat="1" ht="29.25">
      <c r="A133" s="37"/>
      <c r="B133" s="38"/>
      <c r="C133" s="39"/>
      <c r="D133" s="194" t="s">
        <v>206</v>
      </c>
      <c r="E133" s="39"/>
      <c r="F133" s="195" t="s">
        <v>242</v>
      </c>
      <c r="G133" s="39"/>
      <c r="H133" s="39"/>
      <c r="I133" s="196"/>
      <c r="J133" s="39"/>
      <c r="K133" s="39"/>
      <c r="L133" s="42"/>
      <c r="M133" s="197"/>
      <c r="N133" s="198"/>
      <c r="O133" s="67"/>
      <c r="P133" s="67"/>
      <c r="Q133" s="67"/>
      <c r="R133" s="67"/>
      <c r="S133" s="67"/>
      <c r="T133" s="68"/>
      <c r="U133" s="37"/>
      <c r="V133" s="37"/>
      <c r="W133" s="37"/>
      <c r="X133" s="37"/>
      <c r="Y133" s="37"/>
      <c r="Z133" s="37"/>
      <c r="AA133" s="37"/>
      <c r="AB133" s="37"/>
      <c r="AC133" s="37"/>
      <c r="AD133" s="37"/>
      <c r="AE133" s="37"/>
      <c r="AT133" s="20" t="s">
        <v>206</v>
      </c>
      <c r="AU133" s="20" t="s">
        <v>86</v>
      </c>
    </row>
    <row r="134" spans="1:65" s="2" customFormat="1" ht="11.25">
      <c r="A134" s="37"/>
      <c r="B134" s="38"/>
      <c r="C134" s="39"/>
      <c r="D134" s="199" t="s">
        <v>208</v>
      </c>
      <c r="E134" s="39"/>
      <c r="F134" s="200" t="s">
        <v>635</v>
      </c>
      <c r="G134" s="39"/>
      <c r="H134" s="39"/>
      <c r="I134" s="196"/>
      <c r="J134" s="39"/>
      <c r="K134" s="39"/>
      <c r="L134" s="42"/>
      <c r="M134" s="197"/>
      <c r="N134" s="198"/>
      <c r="O134" s="67"/>
      <c r="P134" s="67"/>
      <c r="Q134" s="67"/>
      <c r="R134" s="67"/>
      <c r="S134" s="67"/>
      <c r="T134" s="68"/>
      <c r="U134" s="37"/>
      <c r="V134" s="37"/>
      <c r="W134" s="37"/>
      <c r="X134" s="37"/>
      <c r="Y134" s="37"/>
      <c r="Z134" s="37"/>
      <c r="AA134" s="37"/>
      <c r="AB134" s="37"/>
      <c r="AC134" s="37"/>
      <c r="AD134" s="37"/>
      <c r="AE134" s="37"/>
      <c r="AT134" s="20" t="s">
        <v>208</v>
      </c>
      <c r="AU134" s="20" t="s">
        <v>86</v>
      </c>
    </row>
    <row r="135" spans="1:65" s="2" customFormat="1" ht="39">
      <c r="A135" s="37"/>
      <c r="B135" s="38"/>
      <c r="C135" s="39"/>
      <c r="D135" s="194" t="s">
        <v>252</v>
      </c>
      <c r="E135" s="39"/>
      <c r="F135" s="222" t="s">
        <v>636</v>
      </c>
      <c r="G135" s="39"/>
      <c r="H135" s="39"/>
      <c r="I135" s="196"/>
      <c r="J135" s="39"/>
      <c r="K135" s="39"/>
      <c r="L135" s="42"/>
      <c r="M135" s="197"/>
      <c r="N135" s="198"/>
      <c r="O135" s="67"/>
      <c r="P135" s="67"/>
      <c r="Q135" s="67"/>
      <c r="R135" s="67"/>
      <c r="S135" s="67"/>
      <c r="T135" s="68"/>
      <c r="U135" s="37"/>
      <c r="V135" s="37"/>
      <c r="W135" s="37"/>
      <c r="X135" s="37"/>
      <c r="Y135" s="37"/>
      <c r="Z135" s="37"/>
      <c r="AA135" s="37"/>
      <c r="AB135" s="37"/>
      <c r="AC135" s="37"/>
      <c r="AD135" s="37"/>
      <c r="AE135" s="37"/>
      <c r="AT135" s="20" t="s">
        <v>252</v>
      </c>
      <c r="AU135" s="20" t="s">
        <v>86</v>
      </c>
    </row>
    <row r="136" spans="1:65" s="13" customFormat="1" ht="11.25">
      <c r="B136" s="201"/>
      <c r="C136" s="202"/>
      <c r="D136" s="194" t="s">
        <v>210</v>
      </c>
      <c r="E136" s="203" t="s">
        <v>19</v>
      </c>
      <c r="F136" s="204" t="s">
        <v>637</v>
      </c>
      <c r="G136" s="202"/>
      <c r="H136" s="203" t="s">
        <v>19</v>
      </c>
      <c r="I136" s="205"/>
      <c r="J136" s="202"/>
      <c r="K136" s="202"/>
      <c r="L136" s="206"/>
      <c r="M136" s="207"/>
      <c r="N136" s="208"/>
      <c r="O136" s="208"/>
      <c r="P136" s="208"/>
      <c r="Q136" s="208"/>
      <c r="R136" s="208"/>
      <c r="S136" s="208"/>
      <c r="T136" s="209"/>
      <c r="AT136" s="210" t="s">
        <v>210</v>
      </c>
      <c r="AU136" s="210" t="s">
        <v>86</v>
      </c>
      <c r="AV136" s="13" t="s">
        <v>84</v>
      </c>
      <c r="AW136" s="13" t="s">
        <v>37</v>
      </c>
      <c r="AX136" s="13" t="s">
        <v>77</v>
      </c>
      <c r="AY136" s="210" t="s">
        <v>197</v>
      </c>
    </row>
    <row r="137" spans="1:65" s="14" customFormat="1" ht="11.25">
      <c r="B137" s="211"/>
      <c r="C137" s="212"/>
      <c r="D137" s="194" t="s">
        <v>210</v>
      </c>
      <c r="E137" s="213" t="s">
        <v>19</v>
      </c>
      <c r="F137" s="214" t="s">
        <v>638</v>
      </c>
      <c r="G137" s="212"/>
      <c r="H137" s="215">
        <v>18.04</v>
      </c>
      <c r="I137" s="216"/>
      <c r="J137" s="212"/>
      <c r="K137" s="212"/>
      <c r="L137" s="217"/>
      <c r="M137" s="218"/>
      <c r="N137" s="219"/>
      <c r="O137" s="219"/>
      <c r="P137" s="219"/>
      <c r="Q137" s="219"/>
      <c r="R137" s="219"/>
      <c r="S137" s="219"/>
      <c r="T137" s="220"/>
      <c r="AT137" s="221" t="s">
        <v>210</v>
      </c>
      <c r="AU137" s="221" t="s">
        <v>86</v>
      </c>
      <c r="AV137" s="14" t="s">
        <v>86</v>
      </c>
      <c r="AW137" s="14" t="s">
        <v>37</v>
      </c>
      <c r="AX137" s="14" t="s">
        <v>84</v>
      </c>
      <c r="AY137" s="221" t="s">
        <v>197</v>
      </c>
    </row>
    <row r="138" spans="1:65" s="2" customFormat="1" ht="24.2" customHeight="1">
      <c r="A138" s="37"/>
      <c r="B138" s="38"/>
      <c r="C138" s="181" t="s">
        <v>265</v>
      </c>
      <c r="D138" s="181" t="s">
        <v>199</v>
      </c>
      <c r="E138" s="182" t="s">
        <v>247</v>
      </c>
      <c r="F138" s="183" t="s">
        <v>248</v>
      </c>
      <c r="G138" s="184" t="s">
        <v>202</v>
      </c>
      <c r="H138" s="185">
        <v>465.26</v>
      </c>
      <c r="I138" s="186"/>
      <c r="J138" s="187">
        <f>ROUND(I138*H138,2)</f>
        <v>0</v>
      </c>
      <c r="K138" s="183" t="s">
        <v>203</v>
      </c>
      <c r="L138" s="42"/>
      <c r="M138" s="188" t="s">
        <v>19</v>
      </c>
      <c r="N138" s="189" t="s">
        <v>48</v>
      </c>
      <c r="O138" s="67"/>
      <c r="P138" s="190">
        <f>O138*H138</f>
        <v>0</v>
      </c>
      <c r="Q138" s="190">
        <v>0</v>
      </c>
      <c r="R138" s="190">
        <f>Q138*H138</f>
        <v>0</v>
      </c>
      <c r="S138" s="190">
        <v>0</v>
      </c>
      <c r="T138" s="191">
        <f>S138*H138</f>
        <v>0</v>
      </c>
      <c r="U138" s="37"/>
      <c r="V138" s="37"/>
      <c r="W138" s="37"/>
      <c r="X138" s="37"/>
      <c r="Y138" s="37"/>
      <c r="Z138" s="37"/>
      <c r="AA138" s="37"/>
      <c r="AB138" s="37"/>
      <c r="AC138" s="37"/>
      <c r="AD138" s="37"/>
      <c r="AE138" s="37"/>
      <c r="AR138" s="192" t="s">
        <v>204</v>
      </c>
      <c r="AT138" s="192" t="s">
        <v>199</v>
      </c>
      <c r="AU138" s="192" t="s">
        <v>86</v>
      </c>
      <c r="AY138" s="20" t="s">
        <v>197</v>
      </c>
      <c r="BE138" s="193">
        <f>IF(N138="základní",J138,0)</f>
        <v>0</v>
      </c>
      <c r="BF138" s="193">
        <f>IF(N138="snížená",J138,0)</f>
        <v>0</v>
      </c>
      <c r="BG138" s="193">
        <f>IF(N138="zákl. přenesená",J138,0)</f>
        <v>0</v>
      </c>
      <c r="BH138" s="193">
        <f>IF(N138="sníž. přenesená",J138,0)</f>
        <v>0</v>
      </c>
      <c r="BI138" s="193">
        <f>IF(N138="nulová",J138,0)</f>
        <v>0</v>
      </c>
      <c r="BJ138" s="20" t="s">
        <v>84</v>
      </c>
      <c r="BK138" s="193">
        <f>ROUND(I138*H138,2)</f>
        <v>0</v>
      </c>
      <c r="BL138" s="20" t="s">
        <v>204</v>
      </c>
      <c r="BM138" s="192" t="s">
        <v>249</v>
      </c>
    </row>
    <row r="139" spans="1:65" s="2" customFormat="1" ht="19.5">
      <c r="A139" s="37"/>
      <c r="B139" s="38"/>
      <c r="C139" s="39"/>
      <c r="D139" s="194" t="s">
        <v>206</v>
      </c>
      <c r="E139" s="39"/>
      <c r="F139" s="195" t="s">
        <v>250</v>
      </c>
      <c r="G139" s="39"/>
      <c r="H139" s="39"/>
      <c r="I139" s="196"/>
      <c r="J139" s="39"/>
      <c r="K139" s="39"/>
      <c r="L139" s="42"/>
      <c r="M139" s="197"/>
      <c r="N139" s="198"/>
      <c r="O139" s="67"/>
      <c r="P139" s="67"/>
      <c r="Q139" s="67"/>
      <c r="R139" s="67"/>
      <c r="S139" s="67"/>
      <c r="T139" s="68"/>
      <c r="U139" s="37"/>
      <c r="V139" s="37"/>
      <c r="W139" s="37"/>
      <c r="X139" s="37"/>
      <c r="Y139" s="37"/>
      <c r="Z139" s="37"/>
      <c r="AA139" s="37"/>
      <c r="AB139" s="37"/>
      <c r="AC139" s="37"/>
      <c r="AD139" s="37"/>
      <c r="AE139" s="37"/>
      <c r="AT139" s="20" t="s">
        <v>206</v>
      </c>
      <c r="AU139" s="20" t="s">
        <v>86</v>
      </c>
    </row>
    <row r="140" spans="1:65" s="2" customFormat="1" ht="11.25">
      <c r="A140" s="37"/>
      <c r="B140" s="38"/>
      <c r="C140" s="39"/>
      <c r="D140" s="199" t="s">
        <v>208</v>
      </c>
      <c r="E140" s="39"/>
      <c r="F140" s="200" t="s">
        <v>251</v>
      </c>
      <c r="G140" s="39"/>
      <c r="H140" s="39"/>
      <c r="I140" s="196"/>
      <c r="J140" s="39"/>
      <c r="K140" s="39"/>
      <c r="L140" s="42"/>
      <c r="M140" s="197"/>
      <c r="N140" s="198"/>
      <c r="O140" s="67"/>
      <c r="P140" s="67"/>
      <c r="Q140" s="67"/>
      <c r="R140" s="67"/>
      <c r="S140" s="67"/>
      <c r="T140" s="68"/>
      <c r="U140" s="37"/>
      <c r="V140" s="37"/>
      <c r="W140" s="37"/>
      <c r="X140" s="37"/>
      <c r="Y140" s="37"/>
      <c r="Z140" s="37"/>
      <c r="AA140" s="37"/>
      <c r="AB140" s="37"/>
      <c r="AC140" s="37"/>
      <c r="AD140" s="37"/>
      <c r="AE140" s="37"/>
      <c r="AT140" s="20" t="s">
        <v>208</v>
      </c>
      <c r="AU140" s="20" t="s">
        <v>86</v>
      </c>
    </row>
    <row r="141" spans="1:65" s="2" customFormat="1" ht="19.5">
      <c r="A141" s="37"/>
      <c r="B141" s="38"/>
      <c r="C141" s="39"/>
      <c r="D141" s="194" t="s">
        <v>252</v>
      </c>
      <c r="E141" s="39"/>
      <c r="F141" s="222" t="s">
        <v>253</v>
      </c>
      <c r="G141" s="39"/>
      <c r="H141" s="39"/>
      <c r="I141" s="196"/>
      <c r="J141" s="39"/>
      <c r="K141" s="39"/>
      <c r="L141" s="42"/>
      <c r="M141" s="197"/>
      <c r="N141" s="198"/>
      <c r="O141" s="67"/>
      <c r="P141" s="67"/>
      <c r="Q141" s="67"/>
      <c r="R141" s="67"/>
      <c r="S141" s="67"/>
      <c r="T141" s="68"/>
      <c r="U141" s="37"/>
      <c r="V141" s="37"/>
      <c r="W141" s="37"/>
      <c r="X141" s="37"/>
      <c r="Y141" s="37"/>
      <c r="Z141" s="37"/>
      <c r="AA141" s="37"/>
      <c r="AB141" s="37"/>
      <c r="AC141" s="37"/>
      <c r="AD141" s="37"/>
      <c r="AE141" s="37"/>
      <c r="AT141" s="20" t="s">
        <v>252</v>
      </c>
      <c r="AU141" s="20" t="s">
        <v>86</v>
      </c>
    </row>
    <row r="142" spans="1:65" s="13" customFormat="1" ht="11.25">
      <c r="B142" s="201"/>
      <c r="C142" s="202"/>
      <c r="D142" s="194" t="s">
        <v>210</v>
      </c>
      <c r="E142" s="203" t="s">
        <v>19</v>
      </c>
      <c r="F142" s="204" t="s">
        <v>639</v>
      </c>
      <c r="G142" s="202"/>
      <c r="H142" s="203" t="s">
        <v>19</v>
      </c>
      <c r="I142" s="205"/>
      <c r="J142" s="202"/>
      <c r="K142" s="202"/>
      <c r="L142" s="206"/>
      <c r="M142" s="207"/>
      <c r="N142" s="208"/>
      <c r="O142" s="208"/>
      <c r="P142" s="208"/>
      <c r="Q142" s="208"/>
      <c r="R142" s="208"/>
      <c r="S142" s="208"/>
      <c r="T142" s="209"/>
      <c r="AT142" s="210" t="s">
        <v>210</v>
      </c>
      <c r="AU142" s="210" t="s">
        <v>86</v>
      </c>
      <c r="AV142" s="13" t="s">
        <v>84</v>
      </c>
      <c r="AW142" s="13" t="s">
        <v>37</v>
      </c>
      <c r="AX142" s="13" t="s">
        <v>77</v>
      </c>
      <c r="AY142" s="210" t="s">
        <v>197</v>
      </c>
    </row>
    <row r="143" spans="1:65" s="13" customFormat="1" ht="22.5">
      <c r="B143" s="201"/>
      <c r="C143" s="202"/>
      <c r="D143" s="194" t="s">
        <v>210</v>
      </c>
      <c r="E143" s="203" t="s">
        <v>19</v>
      </c>
      <c r="F143" s="204" t="s">
        <v>640</v>
      </c>
      <c r="G143" s="202"/>
      <c r="H143" s="203" t="s">
        <v>19</v>
      </c>
      <c r="I143" s="205"/>
      <c r="J143" s="202"/>
      <c r="K143" s="202"/>
      <c r="L143" s="206"/>
      <c r="M143" s="207"/>
      <c r="N143" s="208"/>
      <c r="O143" s="208"/>
      <c r="P143" s="208"/>
      <c r="Q143" s="208"/>
      <c r="R143" s="208"/>
      <c r="S143" s="208"/>
      <c r="T143" s="209"/>
      <c r="AT143" s="210" t="s">
        <v>210</v>
      </c>
      <c r="AU143" s="210" t="s">
        <v>86</v>
      </c>
      <c r="AV143" s="13" t="s">
        <v>84</v>
      </c>
      <c r="AW143" s="13" t="s">
        <v>37</v>
      </c>
      <c r="AX143" s="13" t="s">
        <v>77</v>
      </c>
      <c r="AY143" s="210" t="s">
        <v>197</v>
      </c>
    </row>
    <row r="144" spans="1:65" s="14" customFormat="1" ht="11.25">
      <c r="B144" s="211"/>
      <c r="C144" s="212"/>
      <c r="D144" s="194" t="s">
        <v>210</v>
      </c>
      <c r="E144" s="213" t="s">
        <v>19</v>
      </c>
      <c r="F144" s="214" t="s">
        <v>641</v>
      </c>
      <c r="G144" s="212"/>
      <c r="H144" s="215">
        <v>375.41</v>
      </c>
      <c r="I144" s="216"/>
      <c r="J144" s="212"/>
      <c r="K144" s="212"/>
      <c r="L144" s="217"/>
      <c r="M144" s="218"/>
      <c r="N144" s="219"/>
      <c r="O144" s="219"/>
      <c r="P144" s="219"/>
      <c r="Q144" s="219"/>
      <c r="R144" s="219"/>
      <c r="S144" s="219"/>
      <c r="T144" s="220"/>
      <c r="AT144" s="221" t="s">
        <v>210</v>
      </c>
      <c r="AU144" s="221" t="s">
        <v>86</v>
      </c>
      <c r="AV144" s="14" t="s">
        <v>86</v>
      </c>
      <c r="AW144" s="14" t="s">
        <v>37</v>
      </c>
      <c r="AX144" s="14" t="s">
        <v>77</v>
      </c>
      <c r="AY144" s="221" t="s">
        <v>197</v>
      </c>
    </row>
    <row r="145" spans="1:65" s="13" customFormat="1" ht="22.5">
      <c r="B145" s="201"/>
      <c r="C145" s="202"/>
      <c r="D145" s="194" t="s">
        <v>210</v>
      </c>
      <c r="E145" s="203" t="s">
        <v>19</v>
      </c>
      <c r="F145" s="204" t="s">
        <v>642</v>
      </c>
      <c r="G145" s="202"/>
      <c r="H145" s="203" t="s">
        <v>19</v>
      </c>
      <c r="I145" s="205"/>
      <c r="J145" s="202"/>
      <c r="K145" s="202"/>
      <c r="L145" s="206"/>
      <c r="M145" s="207"/>
      <c r="N145" s="208"/>
      <c r="O145" s="208"/>
      <c r="P145" s="208"/>
      <c r="Q145" s="208"/>
      <c r="R145" s="208"/>
      <c r="S145" s="208"/>
      <c r="T145" s="209"/>
      <c r="AT145" s="210" t="s">
        <v>210</v>
      </c>
      <c r="AU145" s="210" t="s">
        <v>86</v>
      </c>
      <c r="AV145" s="13" t="s">
        <v>84</v>
      </c>
      <c r="AW145" s="13" t="s">
        <v>37</v>
      </c>
      <c r="AX145" s="13" t="s">
        <v>77</v>
      </c>
      <c r="AY145" s="210" t="s">
        <v>197</v>
      </c>
    </row>
    <row r="146" spans="1:65" s="14" customFormat="1" ht="11.25">
      <c r="B146" s="211"/>
      <c r="C146" s="212"/>
      <c r="D146" s="194" t="s">
        <v>210</v>
      </c>
      <c r="E146" s="213" t="s">
        <v>19</v>
      </c>
      <c r="F146" s="214" t="s">
        <v>643</v>
      </c>
      <c r="G146" s="212"/>
      <c r="H146" s="215">
        <v>89.85</v>
      </c>
      <c r="I146" s="216"/>
      <c r="J146" s="212"/>
      <c r="K146" s="212"/>
      <c r="L146" s="217"/>
      <c r="M146" s="218"/>
      <c r="N146" s="219"/>
      <c r="O146" s="219"/>
      <c r="P146" s="219"/>
      <c r="Q146" s="219"/>
      <c r="R146" s="219"/>
      <c r="S146" s="219"/>
      <c r="T146" s="220"/>
      <c r="AT146" s="221" t="s">
        <v>210</v>
      </c>
      <c r="AU146" s="221" t="s">
        <v>86</v>
      </c>
      <c r="AV146" s="14" t="s">
        <v>86</v>
      </c>
      <c r="AW146" s="14" t="s">
        <v>37</v>
      </c>
      <c r="AX146" s="14" t="s">
        <v>77</v>
      </c>
      <c r="AY146" s="221" t="s">
        <v>197</v>
      </c>
    </row>
    <row r="147" spans="1:65" s="15" customFormat="1" ht="11.25">
      <c r="B147" s="223"/>
      <c r="C147" s="224"/>
      <c r="D147" s="194" t="s">
        <v>210</v>
      </c>
      <c r="E147" s="225" t="s">
        <v>19</v>
      </c>
      <c r="F147" s="226" t="s">
        <v>295</v>
      </c>
      <c r="G147" s="224"/>
      <c r="H147" s="227">
        <v>465.26</v>
      </c>
      <c r="I147" s="228"/>
      <c r="J147" s="224"/>
      <c r="K147" s="224"/>
      <c r="L147" s="229"/>
      <c r="M147" s="230"/>
      <c r="N147" s="231"/>
      <c r="O147" s="231"/>
      <c r="P147" s="231"/>
      <c r="Q147" s="231"/>
      <c r="R147" s="231"/>
      <c r="S147" s="231"/>
      <c r="T147" s="232"/>
      <c r="AT147" s="233" t="s">
        <v>210</v>
      </c>
      <c r="AU147" s="233" t="s">
        <v>86</v>
      </c>
      <c r="AV147" s="15" t="s">
        <v>204</v>
      </c>
      <c r="AW147" s="15" t="s">
        <v>37</v>
      </c>
      <c r="AX147" s="15" t="s">
        <v>84</v>
      </c>
      <c r="AY147" s="233" t="s">
        <v>197</v>
      </c>
    </row>
    <row r="148" spans="1:65" s="2" customFormat="1" ht="37.9" customHeight="1">
      <c r="A148" s="37"/>
      <c r="B148" s="38"/>
      <c r="C148" s="181" t="s">
        <v>273</v>
      </c>
      <c r="D148" s="181" t="s">
        <v>199</v>
      </c>
      <c r="E148" s="182" t="s">
        <v>257</v>
      </c>
      <c r="F148" s="183" t="s">
        <v>258</v>
      </c>
      <c r="G148" s="184" t="s">
        <v>259</v>
      </c>
      <c r="H148" s="185">
        <v>15.577999999999999</v>
      </c>
      <c r="I148" s="186"/>
      <c r="J148" s="187">
        <f>ROUND(I148*H148,2)</f>
        <v>0</v>
      </c>
      <c r="K148" s="183" t="s">
        <v>203</v>
      </c>
      <c r="L148" s="42"/>
      <c r="M148" s="188" t="s">
        <v>19</v>
      </c>
      <c r="N148" s="189" t="s">
        <v>48</v>
      </c>
      <c r="O148" s="67"/>
      <c r="P148" s="190">
        <f>O148*H148</f>
        <v>0</v>
      </c>
      <c r="Q148" s="190">
        <v>0</v>
      </c>
      <c r="R148" s="190">
        <f>Q148*H148</f>
        <v>0</v>
      </c>
      <c r="S148" s="190">
        <v>0</v>
      </c>
      <c r="T148" s="191">
        <f>S148*H148</f>
        <v>0</v>
      </c>
      <c r="U148" s="37"/>
      <c r="V148" s="37"/>
      <c r="W148" s="37"/>
      <c r="X148" s="37"/>
      <c r="Y148" s="37"/>
      <c r="Z148" s="37"/>
      <c r="AA148" s="37"/>
      <c r="AB148" s="37"/>
      <c r="AC148" s="37"/>
      <c r="AD148" s="37"/>
      <c r="AE148" s="37"/>
      <c r="AR148" s="192" t="s">
        <v>204</v>
      </c>
      <c r="AT148" s="192" t="s">
        <v>199</v>
      </c>
      <c r="AU148" s="192" t="s">
        <v>86</v>
      </c>
      <c r="AY148" s="20" t="s">
        <v>197</v>
      </c>
      <c r="BE148" s="193">
        <f>IF(N148="základní",J148,0)</f>
        <v>0</v>
      </c>
      <c r="BF148" s="193">
        <f>IF(N148="snížená",J148,0)</f>
        <v>0</v>
      </c>
      <c r="BG148" s="193">
        <f>IF(N148="zákl. přenesená",J148,0)</f>
        <v>0</v>
      </c>
      <c r="BH148" s="193">
        <f>IF(N148="sníž. přenesená",J148,0)</f>
        <v>0</v>
      </c>
      <c r="BI148" s="193">
        <f>IF(N148="nulová",J148,0)</f>
        <v>0</v>
      </c>
      <c r="BJ148" s="20" t="s">
        <v>84</v>
      </c>
      <c r="BK148" s="193">
        <f>ROUND(I148*H148,2)</f>
        <v>0</v>
      </c>
      <c r="BL148" s="20" t="s">
        <v>204</v>
      </c>
      <c r="BM148" s="192" t="s">
        <v>260</v>
      </c>
    </row>
    <row r="149" spans="1:65" s="2" customFormat="1" ht="19.5">
      <c r="A149" s="37"/>
      <c r="B149" s="38"/>
      <c r="C149" s="39"/>
      <c r="D149" s="194" t="s">
        <v>206</v>
      </c>
      <c r="E149" s="39"/>
      <c r="F149" s="195" t="s">
        <v>261</v>
      </c>
      <c r="G149" s="39"/>
      <c r="H149" s="39"/>
      <c r="I149" s="196"/>
      <c r="J149" s="39"/>
      <c r="K149" s="39"/>
      <c r="L149" s="42"/>
      <c r="M149" s="197"/>
      <c r="N149" s="198"/>
      <c r="O149" s="67"/>
      <c r="P149" s="67"/>
      <c r="Q149" s="67"/>
      <c r="R149" s="67"/>
      <c r="S149" s="67"/>
      <c r="T149" s="68"/>
      <c r="U149" s="37"/>
      <c r="V149" s="37"/>
      <c r="W149" s="37"/>
      <c r="X149" s="37"/>
      <c r="Y149" s="37"/>
      <c r="Z149" s="37"/>
      <c r="AA149" s="37"/>
      <c r="AB149" s="37"/>
      <c r="AC149" s="37"/>
      <c r="AD149" s="37"/>
      <c r="AE149" s="37"/>
      <c r="AT149" s="20" t="s">
        <v>206</v>
      </c>
      <c r="AU149" s="20" t="s">
        <v>86</v>
      </c>
    </row>
    <row r="150" spans="1:65" s="2" customFormat="1" ht="11.25">
      <c r="A150" s="37"/>
      <c r="B150" s="38"/>
      <c r="C150" s="39"/>
      <c r="D150" s="199" t="s">
        <v>208</v>
      </c>
      <c r="E150" s="39"/>
      <c r="F150" s="200" t="s">
        <v>262</v>
      </c>
      <c r="G150" s="39"/>
      <c r="H150" s="39"/>
      <c r="I150" s="196"/>
      <c r="J150" s="39"/>
      <c r="K150" s="39"/>
      <c r="L150" s="42"/>
      <c r="M150" s="197"/>
      <c r="N150" s="198"/>
      <c r="O150" s="67"/>
      <c r="P150" s="67"/>
      <c r="Q150" s="67"/>
      <c r="R150" s="67"/>
      <c r="S150" s="67"/>
      <c r="T150" s="68"/>
      <c r="U150" s="37"/>
      <c r="V150" s="37"/>
      <c r="W150" s="37"/>
      <c r="X150" s="37"/>
      <c r="Y150" s="37"/>
      <c r="Z150" s="37"/>
      <c r="AA150" s="37"/>
      <c r="AB150" s="37"/>
      <c r="AC150" s="37"/>
      <c r="AD150" s="37"/>
      <c r="AE150" s="37"/>
      <c r="AT150" s="20" t="s">
        <v>208</v>
      </c>
      <c r="AU150" s="20" t="s">
        <v>86</v>
      </c>
    </row>
    <row r="151" spans="1:65" s="13" customFormat="1" ht="22.5">
      <c r="B151" s="201"/>
      <c r="C151" s="202"/>
      <c r="D151" s="194" t="s">
        <v>210</v>
      </c>
      <c r="E151" s="203" t="s">
        <v>19</v>
      </c>
      <c r="F151" s="204" t="s">
        <v>644</v>
      </c>
      <c r="G151" s="202"/>
      <c r="H151" s="203" t="s">
        <v>19</v>
      </c>
      <c r="I151" s="205"/>
      <c r="J151" s="202"/>
      <c r="K151" s="202"/>
      <c r="L151" s="206"/>
      <c r="M151" s="207"/>
      <c r="N151" s="208"/>
      <c r="O151" s="208"/>
      <c r="P151" s="208"/>
      <c r="Q151" s="208"/>
      <c r="R151" s="208"/>
      <c r="S151" s="208"/>
      <c r="T151" s="209"/>
      <c r="AT151" s="210" t="s">
        <v>210</v>
      </c>
      <c r="AU151" s="210" t="s">
        <v>86</v>
      </c>
      <c r="AV151" s="13" t="s">
        <v>84</v>
      </c>
      <c r="AW151" s="13" t="s">
        <v>37</v>
      </c>
      <c r="AX151" s="13" t="s">
        <v>77</v>
      </c>
      <c r="AY151" s="210" t="s">
        <v>197</v>
      </c>
    </row>
    <row r="152" spans="1:65" s="14" customFormat="1" ht="11.25">
      <c r="B152" s="211"/>
      <c r="C152" s="212"/>
      <c r="D152" s="194" t="s">
        <v>210</v>
      </c>
      <c r="E152" s="213" t="s">
        <v>19</v>
      </c>
      <c r="F152" s="214" t="s">
        <v>645</v>
      </c>
      <c r="G152" s="212"/>
      <c r="H152" s="215">
        <v>15.577999999999999</v>
      </c>
      <c r="I152" s="216"/>
      <c r="J152" s="212"/>
      <c r="K152" s="212"/>
      <c r="L152" s="217"/>
      <c r="M152" s="218"/>
      <c r="N152" s="219"/>
      <c r="O152" s="219"/>
      <c r="P152" s="219"/>
      <c r="Q152" s="219"/>
      <c r="R152" s="219"/>
      <c r="S152" s="219"/>
      <c r="T152" s="220"/>
      <c r="AT152" s="221" t="s">
        <v>210</v>
      </c>
      <c r="AU152" s="221" t="s">
        <v>86</v>
      </c>
      <c r="AV152" s="14" t="s">
        <v>86</v>
      </c>
      <c r="AW152" s="14" t="s">
        <v>37</v>
      </c>
      <c r="AX152" s="14" t="s">
        <v>84</v>
      </c>
      <c r="AY152" s="221" t="s">
        <v>197</v>
      </c>
    </row>
    <row r="153" spans="1:65" s="2" customFormat="1" ht="37.9" customHeight="1">
      <c r="A153" s="37"/>
      <c r="B153" s="38"/>
      <c r="C153" s="181" t="s">
        <v>277</v>
      </c>
      <c r="D153" s="181" t="s">
        <v>199</v>
      </c>
      <c r="E153" s="182" t="s">
        <v>257</v>
      </c>
      <c r="F153" s="183" t="s">
        <v>258</v>
      </c>
      <c r="G153" s="184" t="s">
        <v>259</v>
      </c>
      <c r="H153" s="185">
        <v>23.597999999999999</v>
      </c>
      <c r="I153" s="186"/>
      <c r="J153" s="187">
        <f>ROUND(I153*H153,2)</f>
        <v>0</v>
      </c>
      <c r="K153" s="183" t="s">
        <v>203</v>
      </c>
      <c r="L153" s="42"/>
      <c r="M153" s="188" t="s">
        <v>19</v>
      </c>
      <c r="N153" s="189" t="s">
        <v>48</v>
      </c>
      <c r="O153" s="67"/>
      <c r="P153" s="190">
        <f>O153*H153</f>
        <v>0</v>
      </c>
      <c r="Q153" s="190">
        <v>0</v>
      </c>
      <c r="R153" s="190">
        <f>Q153*H153</f>
        <v>0</v>
      </c>
      <c r="S153" s="190">
        <v>0</v>
      </c>
      <c r="T153" s="191">
        <f>S153*H153</f>
        <v>0</v>
      </c>
      <c r="U153" s="37"/>
      <c r="V153" s="37"/>
      <c r="W153" s="37"/>
      <c r="X153" s="37"/>
      <c r="Y153" s="37"/>
      <c r="Z153" s="37"/>
      <c r="AA153" s="37"/>
      <c r="AB153" s="37"/>
      <c r="AC153" s="37"/>
      <c r="AD153" s="37"/>
      <c r="AE153" s="37"/>
      <c r="AR153" s="192" t="s">
        <v>204</v>
      </c>
      <c r="AT153" s="192" t="s">
        <v>199</v>
      </c>
      <c r="AU153" s="192" t="s">
        <v>86</v>
      </c>
      <c r="AY153" s="20" t="s">
        <v>197</v>
      </c>
      <c r="BE153" s="193">
        <f>IF(N153="základní",J153,0)</f>
        <v>0</v>
      </c>
      <c r="BF153" s="193">
        <f>IF(N153="snížená",J153,0)</f>
        <v>0</v>
      </c>
      <c r="BG153" s="193">
        <f>IF(N153="zákl. přenesená",J153,0)</f>
        <v>0</v>
      </c>
      <c r="BH153" s="193">
        <f>IF(N153="sníž. přenesená",J153,0)</f>
        <v>0</v>
      </c>
      <c r="BI153" s="193">
        <f>IF(N153="nulová",J153,0)</f>
        <v>0</v>
      </c>
      <c r="BJ153" s="20" t="s">
        <v>84</v>
      </c>
      <c r="BK153" s="193">
        <f>ROUND(I153*H153,2)</f>
        <v>0</v>
      </c>
      <c r="BL153" s="20" t="s">
        <v>204</v>
      </c>
      <c r="BM153" s="192" t="s">
        <v>646</v>
      </c>
    </row>
    <row r="154" spans="1:65" s="2" customFormat="1" ht="19.5">
      <c r="A154" s="37"/>
      <c r="B154" s="38"/>
      <c r="C154" s="39"/>
      <c r="D154" s="194" t="s">
        <v>206</v>
      </c>
      <c r="E154" s="39"/>
      <c r="F154" s="195" t="s">
        <v>261</v>
      </c>
      <c r="G154" s="39"/>
      <c r="H154" s="39"/>
      <c r="I154" s="196"/>
      <c r="J154" s="39"/>
      <c r="K154" s="39"/>
      <c r="L154" s="42"/>
      <c r="M154" s="197"/>
      <c r="N154" s="198"/>
      <c r="O154" s="67"/>
      <c r="P154" s="67"/>
      <c r="Q154" s="67"/>
      <c r="R154" s="67"/>
      <c r="S154" s="67"/>
      <c r="T154" s="68"/>
      <c r="U154" s="37"/>
      <c r="V154" s="37"/>
      <c r="W154" s="37"/>
      <c r="X154" s="37"/>
      <c r="Y154" s="37"/>
      <c r="Z154" s="37"/>
      <c r="AA154" s="37"/>
      <c r="AB154" s="37"/>
      <c r="AC154" s="37"/>
      <c r="AD154" s="37"/>
      <c r="AE154" s="37"/>
      <c r="AT154" s="20" t="s">
        <v>206</v>
      </c>
      <c r="AU154" s="20" t="s">
        <v>86</v>
      </c>
    </row>
    <row r="155" spans="1:65" s="2" customFormat="1" ht="11.25">
      <c r="A155" s="37"/>
      <c r="B155" s="38"/>
      <c r="C155" s="39"/>
      <c r="D155" s="199" t="s">
        <v>208</v>
      </c>
      <c r="E155" s="39"/>
      <c r="F155" s="200" t="s">
        <v>262</v>
      </c>
      <c r="G155" s="39"/>
      <c r="H155" s="39"/>
      <c r="I155" s="196"/>
      <c r="J155" s="39"/>
      <c r="K155" s="39"/>
      <c r="L155" s="42"/>
      <c r="M155" s="197"/>
      <c r="N155" s="198"/>
      <c r="O155" s="67"/>
      <c r="P155" s="67"/>
      <c r="Q155" s="67"/>
      <c r="R155" s="67"/>
      <c r="S155" s="67"/>
      <c r="T155" s="68"/>
      <c r="U155" s="37"/>
      <c r="V155" s="37"/>
      <c r="W155" s="37"/>
      <c r="X155" s="37"/>
      <c r="Y155" s="37"/>
      <c r="Z155" s="37"/>
      <c r="AA155" s="37"/>
      <c r="AB155" s="37"/>
      <c r="AC155" s="37"/>
      <c r="AD155" s="37"/>
      <c r="AE155" s="37"/>
      <c r="AT155" s="20" t="s">
        <v>208</v>
      </c>
      <c r="AU155" s="20" t="s">
        <v>86</v>
      </c>
    </row>
    <row r="156" spans="1:65" s="13" customFormat="1" ht="22.5">
      <c r="B156" s="201"/>
      <c r="C156" s="202"/>
      <c r="D156" s="194" t="s">
        <v>210</v>
      </c>
      <c r="E156" s="203" t="s">
        <v>19</v>
      </c>
      <c r="F156" s="204" t="s">
        <v>602</v>
      </c>
      <c r="G156" s="202"/>
      <c r="H156" s="203" t="s">
        <v>19</v>
      </c>
      <c r="I156" s="205"/>
      <c r="J156" s="202"/>
      <c r="K156" s="202"/>
      <c r="L156" s="206"/>
      <c r="M156" s="207"/>
      <c r="N156" s="208"/>
      <c r="O156" s="208"/>
      <c r="P156" s="208"/>
      <c r="Q156" s="208"/>
      <c r="R156" s="208"/>
      <c r="S156" s="208"/>
      <c r="T156" s="209"/>
      <c r="AT156" s="210" t="s">
        <v>210</v>
      </c>
      <c r="AU156" s="210" t="s">
        <v>86</v>
      </c>
      <c r="AV156" s="13" t="s">
        <v>84</v>
      </c>
      <c r="AW156" s="13" t="s">
        <v>37</v>
      </c>
      <c r="AX156" s="13" t="s">
        <v>77</v>
      </c>
      <c r="AY156" s="210" t="s">
        <v>197</v>
      </c>
    </row>
    <row r="157" spans="1:65" s="13" customFormat="1" ht="22.5">
      <c r="B157" s="201"/>
      <c r="C157" s="202"/>
      <c r="D157" s="194" t="s">
        <v>210</v>
      </c>
      <c r="E157" s="203" t="s">
        <v>19</v>
      </c>
      <c r="F157" s="204" t="s">
        <v>647</v>
      </c>
      <c r="G157" s="202"/>
      <c r="H157" s="203" t="s">
        <v>19</v>
      </c>
      <c r="I157" s="205"/>
      <c r="J157" s="202"/>
      <c r="K157" s="202"/>
      <c r="L157" s="206"/>
      <c r="M157" s="207"/>
      <c r="N157" s="208"/>
      <c r="O157" s="208"/>
      <c r="P157" s="208"/>
      <c r="Q157" s="208"/>
      <c r="R157" s="208"/>
      <c r="S157" s="208"/>
      <c r="T157" s="209"/>
      <c r="AT157" s="210" t="s">
        <v>210</v>
      </c>
      <c r="AU157" s="210" t="s">
        <v>86</v>
      </c>
      <c r="AV157" s="13" t="s">
        <v>84</v>
      </c>
      <c r="AW157" s="13" t="s">
        <v>37</v>
      </c>
      <c r="AX157" s="13" t="s">
        <v>77</v>
      </c>
      <c r="AY157" s="210" t="s">
        <v>197</v>
      </c>
    </row>
    <row r="158" spans="1:65" s="14" customFormat="1" ht="11.25">
      <c r="B158" s="211"/>
      <c r="C158" s="212"/>
      <c r="D158" s="194" t="s">
        <v>210</v>
      </c>
      <c r="E158" s="213" t="s">
        <v>19</v>
      </c>
      <c r="F158" s="214" t="s">
        <v>648</v>
      </c>
      <c r="G158" s="212"/>
      <c r="H158" s="215">
        <v>16.452000000000002</v>
      </c>
      <c r="I158" s="216"/>
      <c r="J158" s="212"/>
      <c r="K158" s="212"/>
      <c r="L158" s="217"/>
      <c r="M158" s="218"/>
      <c r="N158" s="219"/>
      <c r="O158" s="219"/>
      <c r="P158" s="219"/>
      <c r="Q158" s="219"/>
      <c r="R158" s="219"/>
      <c r="S158" s="219"/>
      <c r="T158" s="220"/>
      <c r="AT158" s="221" t="s">
        <v>210</v>
      </c>
      <c r="AU158" s="221" t="s">
        <v>86</v>
      </c>
      <c r="AV158" s="14" t="s">
        <v>86</v>
      </c>
      <c r="AW158" s="14" t="s">
        <v>37</v>
      </c>
      <c r="AX158" s="14" t="s">
        <v>77</v>
      </c>
      <c r="AY158" s="221" t="s">
        <v>197</v>
      </c>
    </row>
    <row r="159" spans="1:65" s="13" customFormat="1" ht="22.5">
      <c r="B159" s="201"/>
      <c r="C159" s="202"/>
      <c r="D159" s="194" t="s">
        <v>210</v>
      </c>
      <c r="E159" s="203" t="s">
        <v>19</v>
      </c>
      <c r="F159" s="204" t="s">
        <v>619</v>
      </c>
      <c r="G159" s="202"/>
      <c r="H159" s="203" t="s">
        <v>19</v>
      </c>
      <c r="I159" s="205"/>
      <c r="J159" s="202"/>
      <c r="K159" s="202"/>
      <c r="L159" s="206"/>
      <c r="M159" s="207"/>
      <c r="N159" s="208"/>
      <c r="O159" s="208"/>
      <c r="P159" s="208"/>
      <c r="Q159" s="208"/>
      <c r="R159" s="208"/>
      <c r="S159" s="208"/>
      <c r="T159" s="209"/>
      <c r="AT159" s="210" t="s">
        <v>210</v>
      </c>
      <c r="AU159" s="210" t="s">
        <v>86</v>
      </c>
      <c r="AV159" s="13" t="s">
        <v>84</v>
      </c>
      <c r="AW159" s="13" t="s">
        <v>37</v>
      </c>
      <c r="AX159" s="13" t="s">
        <v>77</v>
      </c>
      <c r="AY159" s="210" t="s">
        <v>197</v>
      </c>
    </row>
    <row r="160" spans="1:65" s="13" customFormat="1" ht="22.5">
      <c r="B160" s="201"/>
      <c r="C160" s="202"/>
      <c r="D160" s="194" t="s">
        <v>210</v>
      </c>
      <c r="E160" s="203" t="s">
        <v>19</v>
      </c>
      <c r="F160" s="204" t="s">
        <v>647</v>
      </c>
      <c r="G160" s="202"/>
      <c r="H160" s="203" t="s">
        <v>19</v>
      </c>
      <c r="I160" s="205"/>
      <c r="J160" s="202"/>
      <c r="K160" s="202"/>
      <c r="L160" s="206"/>
      <c r="M160" s="207"/>
      <c r="N160" s="208"/>
      <c r="O160" s="208"/>
      <c r="P160" s="208"/>
      <c r="Q160" s="208"/>
      <c r="R160" s="208"/>
      <c r="S160" s="208"/>
      <c r="T160" s="209"/>
      <c r="AT160" s="210" t="s">
        <v>210</v>
      </c>
      <c r="AU160" s="210" t="s">
        <v>86</v>
      </c>
      <c r="AV160" s="13" t="s">
        <v>84</v>
      </c>
      <c r="AW160" s="13" t="s">
        <v>37</v>
      </c>
      <c r="AX160" s="13" t="s">
        <v>77</v>
      </c>
      <c r="AY160" s="210" t="s">
        <v>197</v>
      </c>
    </row>
    <row r="161" spans="1:65" s="14" customFormat="1" ht="11.25">
      <c r="B161" s="211"/>
      <c r="C161" s="212"/>
      <c r="D161" s="194" t="s">
        <v>210</v>
      </c>
      <c r="E161" s="213" t="s">
        <v>19</v>
      </c>
      <c r="F161" s="214" t="s">
        <v>649</v>
      </c>
      <c r="G161" s="212"/>
      <c r="H161" s="215">
        <v>7.1459999999999999</v>
      </c>
      <c r="I161" s="216"/>
      <c r="J161" s="212"/>
      <c r="K161" s="212"/>
      <c r="L161" s="217"/>
      <c r="M161" s="218"/>
      <c r="N161" s="219"/>
      <c r="O161" s="219"/>
      <c r="P161" s="219"/>
      <c r="Q161" s="219"/>
      <c r="R161" s="219"/>
      <c r="S161" s="219"/>
      <c r="T161" s="220"/>
      <c r="AT161" s="221" t="s">
        <v>210</v>
      </c>
      <c r="AU161" s="221" t="s">
        <v>86</v>
      </c>
      <c r="AV161" s="14" t="s">
        <v>86</v>
      </c>
      <c r="AW161" s="14" t="s">
        <v>37</v>
      </c>
      <c r="AX161" s="14" t="s">
        <v>77</v>
      </c>
      <c r="AY161" s="221" t="s">
        <v>197</v>
      </c>
    </row>
    <row r="162" spans="1:65" s="15" customFormat="1" ht="11.25">
      <c r="B162" s="223"/>
      <c r="C162" s="224"/>
      <c r="D162" s="194" t="s">
        <v>210</v>
      </c>
      <c r="E162" s="225" t="s">
        <v>19</v>
      </c>
      <c r="F162" s="226" t="s">
        <v>295</v>
      </c>
      <c r="G162" s="224"/>
      <c r="H162" s="227">
        <v>23.597999999999999</v>
      </c>
      <c r="I162" s="228"/>
      <c r="J162" s="224"/>
      <c r="K162" s="224"/>
      <c r="L162" s="229"/>
      <c r="M162" s="230"/>
      <c r="N162" s="231"/>
      <c r="O162" s="231"/>
      <c r="P162" s="231"/>
      <c r="Q162" s="231"/>
      <c r="R162" s="231"/>
      <c r="S162" s="231"/>
      <c r="T162" s="232"/>
      <c r="AT162" s="233" t="s">
        <v>210</v>
      </c>
      <c r="AU162" s="233" t="s">
        <v>86</v>
      </c>
      <c r="AV162" s="15" t="s">
        <v>204</v>
      </c>
      <c r="AW162" s="15" t="s">
        <v>37</v>
      </c>
      <c r="AX162" s="15" t="s">
        <v>84</v>
      </c>
      <c r="AY162" s="233" t="s">
        <v>197</v>
      </c>
    </row>
    <row r="163" spans="1:65" s="2" customFormat="1" ht="37.9" customHeight="1">
      <c r="A163" s="37"/>
      <c r="B163" s="38"/>
      <c r="C163" s="181" t="s">
        <v>287</v>
      </c>
      <c r="D163" s="181" t="s">
        <v>199</v>
      </c>
      <c r="E163" s="182" t="s">
        <v>266</v>
      </c>
      <c r="F163" s="183" t="s">
        <v>267</v>
      </c>
      <c r="G163" s="184" t="s">
        <v>259</v>
      </c>
      <c r="H163" s="185">
        <v>51.018999999999998</v>
      </c>
      <c r="I163" s="186"/>
      <c r="J163" s="187">
        <f>ROUND(I163*H163,2)</f>
        <v>0</v>
      </c>
      <c r="K163" s="183" t="s">
        <v>203</v>
      </c>
      <c r="L163" s="42"/>
      <c r="M163" s="188" t="s">
        <v>19</v>
      </c>
      <c r="N163" s="189" t="s">
        <v>48</v>
      </c>
      <c r="O163" s="67"/>
      <c r="P163" s="190">
        <f>O163*H163</f>
        <v>0</v>
      </c>
      <c r="Q163" s="190">
        <v>0</v>
      </c>
      <c r="R163" s="190">
        <f>Q163*H163</f>
        <v>0</v>
      </c>
      <c r="S163" s="190">
        <v>0</v>
      </c>
      <c r="T163" s="191">
        <f>S163*H163</f>
        <v>0</v>
      </c>
      <c r="U163" s="37"/>
      <c r="V163" s="37"/>
      <c r="W163" s="37"/>
      <c r="X163" s="37"/>
      <c r="Y163" s="37"/>
      <c r="Z163" s="37"/>
      <c r="AA163" s="37"/>
      <c r="AB163" s="37"/>
      <c r="AC163" s="37"/>
      <c r="AD163" s="37"/>
      <c r="AE163" s="37"/>
      <c r="AR163" s="192" t="s">
        <v>204</v>
      </c>
      <c r="AT163" s="192" t="s">
        <v>199</v>
      </c>
      <c r="AU163" s="192" t="s">
        <v>86</v>
      </c>
      <c r="AY163" s="20" t="s">
        <v>197</v>
      </c>
      <c r="BE163" s="193">
        <f>IF(N163="základní",J163,0)</f>
        <v>0</v>
      </c>
      <c r="BF163" s="193">
        <f>IF(N163="snížená",J163,0)</f>
        <v>0</v>
      </c>
      <c r="BG163" s="193">
        <f>IF(N163="zákl. přenesená",J163,0)</f>
        <v>0</v>
      </c>
      <c r="BH163" s="193">
        <f>IF(N163="sníž. přenesená",J163,0)</f>
        <v>0</v>
      </c>
      <c r="BI163" s="193">
        <f>IF(N163="nulová",J163,0)</f>
        <v>0</v>
      </c>
      <c r="BJ163" s="20" t="s">
        <v>84</v>
      </c>
      <c r="BK163" s="193">
        <f>ROUND(I163*H163,2)</f>
        <v>0</v>
      </c>
      <c r="BL163" s="20" t="s">
        <v>204</v>
      </c>
      <c r="BM163" s="192" t="s">
        <v>268</v>
      </c>
    </row>
    <row r="164" spans="1:65" s="2" customFormat="1" ht="39">
      <c r="A164" s="37"/>
      <c r="B164" s="38"/>
      <c r="C164" s="39"/>
      <c r="D164" s="194" t="s">
        <v>206</v>
      </c>
      <c r="E164" s="39"/>
      <c r="F164" s="195" t="s">
        <v>269</v>
      </c>
      <c r="G164" s="39"/>
      <c r="H164" s="39"/>
      <c r="I164" s="196"/>
      <c r="J164" s="39"/>
      <c r="K164" s="39"/>
      <c r="L164" s="42"/>
      <c r="M164" s="197"/>
      <c r="N164" s="198"/>
      <c r="O164" s="67"/>
      <c r="P164" s="67"/>
      <c r="Q164" s="67"/>
      <c r="R164" s="67"/>
      <c r="S164" s="67"/>
      <c r="T164" s="68"/>
      <c r="U164" s="37"/>
      <c r="V164" s="37"/>
      <c r="W164" s="37"/>
      <c r="X164" s="37"/>
      <c r="Y164" s="37"/>
      <c r="Z164" s="37"/>
      <c r="AA164" s="37"/>
      <c r="AB164" s="37"/>
      <c r="AC164" s="37"/>
      <c r="AD164" s="37"/>
      <c r="AE164" s="37"/>
      <c r="AT164" s="20" t="s">
        <v>206</v>
      </c>
      <c r="AU164" s="20" t="s">
        <v>86</v>
      </c>
    </row>
    <row r="165" spans="1:65" s="2" customFormat="1" ht="11.25">
      <c r="A165" s="37"/>
      <c r="B165" s="38"/>
      <c r="C165" s="39"/>
      <c r="D165" s="199" t="s">
        <v>208</v>
      </c>
      <c r="E165" s="39"/>
      <c r="F165" s="200" t="s">
        <v>270</v>
      </c>
      <c r="G165" s="39"/>
      <c r="H165" s="39"/>
      <c r="I165" s="196"/>
      <c r="J165" s="39"/>
      <c r="K165" s="39"/>
      <c r="L165" s="42"/>
      <c r="M165" s="197"/>
      <c r="N165" s="198"/>
      <c r="O165" s="67"/>
      <c r="P165" s="67"/>
      <c r="Q165" s="67"/>
      <c r="R165" s="67"/>
      <c r="S165" s="67"/>
      <c r="T165" s="68"/>
      <c r="U165" s="37"/>
      <c r="V165" s="37"/>
      <c r="W165" s="37"/>
      <c r="X165" s="37"/>
      <c r="Y165" s="37"/>
      <c r="Z165" s="37"/>
      <c r="AA165" s="37"/>
      <c r="AB165" s="37"/>
      <c r="AC165" s="37"/>
      <c r="AD165" s="37"/>
      <c r="AE165" s="37"/>
      <c r="AT165" s="20" t="s">
        <v>208</v>
      </c>
      <c r="AU165" s="20" t="s">
        <v>86</v>
      </c>
    </row>
    <row r="166" spans="1:65" s="13" customFormat="1" ht="22.5">
      <c r="B166" s="201"/>
      <c r="C166" s="202"/>
      <c r="D166" s="194" t="s">
        <v>210</v>
      </c>
      <c r="E166" s="203" t="s">
        <v>19</v>
      </c>
      <c r="F166" s="204" t="s">
        <v>271</v>
      </c>
      <c r="G166" s="202"/>
      <c r="H166" s="203" t="s">
        <v>19</v>
      </c>
      <c r="I166" s="205"/>
      <c r="J166" s="202"/>
      <c r="K166" s="202"/>
      <c r="L166" s="206"/>
      <c r="M166" s="207"/>
      <c r="N166" s="208"/>
      <c r="O166" s="208"/>
      <c r="P166" s="208"/>
      <c r="Q166" s="208"/>
      <c r="R166" s="208"/>
      <c r="S166" s="208"/>
      <c r="T166" s="209"/>
      <c r="AT166" s="210" t="s">
        <v>210</v>
      </c>
      <c r="AU166" s="210" t="s">
        <v>86</v>
      </c>
      <c r="AV166" s="13" t="s">
        <v>84</v>
      </c>
      <c r="AW166" s="13" t="s">
        <v>37</v>
      </c>
      <c r="AX166" s="13" t="s">
        <v>77</v>
      </c>
      <c r="AY166" s="210" t="s">
        <v>197</v>
      </c>
    </row>
    <row r="167" spans="1:65" s="13" customFormat="1" ht="11.25">
      <c r="B167" s="201"/>
      <c r="C167" s="202"/>
      <c r="D167" s="194" t="s">
        <v>210</v>
      </c>
      <c r="E167" s="203" t="s">
        <v>19</v>
      </c>
      <c r="F167" s="204" t="s">
        <v>650</v>
      </c>
      <c r="G167" s="202"/>
      <c r="H167" s="203" t="s">
        <v>19</v>
      </c>
      <c r="I167" s="205"/>
      <c r="J167" s="202"/>
      <c r="K167" s="202"/>
      <c r="L167" s="206"/>
      <c r="M167" s="207"/>
      <c r="N167" s="208"/>
      <c r="O167" s="208"/>
      <c r="P167" s="208"/>
      <c r="Q167" s="208"/>
      <c r="R167" s="208"/>
      <c r="S167" s="208"/>
      <c r="T167" s="209"/>
      <c r="AT167" s="210" t="s">
        <v>210</v>
      </c>
      <c r="AU167" s="210" t="s">
        <v>86</v>
      </c>
      <c r="AV167" s="13" t="s">
        <v>84</v>
      </c>
      <c r="AW167" s="13" t="s">
        <v>37</v>
      </c>
      <c r="AX167" s="13" t="s">
        <v>77</v>
      </c>
      <c r="AY167" s="210" t="s">
        <v>197</v>
      </c>
    </row>
    <row r="168" spans="1:65" s="13" customFormat="1" ht="22.5">
      <c r="B168" s="201"/>
      <c r="C168" s="202"/>
      <c r="D168" s="194" t="s">
        <v>210</v>
      </c>
      <c r="E168" s="203" t="s">
        <v>19</v>
      </c>
      <c r="F168" s="204" t="s">
        <v>640</v>
      </c>
      <c r="G168" s="202"/>
      <c r="H168" s="203" t="s">
        <v>19</v>
      </c>
      <c r="I168" s="205"/>
      <c r="J168" s="202"/>
      <c r="K168" s="202"/>
      <c r="L168" s="206"/>
      <c r="M168" s="207"/>
      <c r="N168" s="208"/>
      <c r="O168" s="208"/>
      <c r="P168" s="208"/>
      <c r="Q168" s="208"/>
      <c r="R168" s="208"/>
      <c r="S168" s="208"/>
      <c r="T168" s="209"/>
      <c r="AT168" s="210" t="s">
        <v>210</v>
      </c>
      <c r="AU168" s="210" t="s">
        <v>86</v>
      </c>
      <c r="AV168" s="13" t="s">
        <v>84</v>
      </c>
      <c r="AW168" s="13" t="s">
        <v>37</v>
      </c>
      <c r="AX168" s="13" t="s">
        <v>77</v>
      </c>
      <c r="AY168" s="210" t="s">
        <v>197</v>
      </c>
    </row>
    <row r="169" spans="1:65" s="14" customFormat="1" ht="11.25">
      <c r="B169" s="211"/>
      <c r="C169" s="212"/>
      <c r="D169" s="194" t="s">
        <v>210</v>
      </c>
      <c r="E169" s="213" t="s">
        <v>19</v>
      </c>
      <c r="F169" s="214" t="s">
        <v>651</v>
      </c>
      <c r="G169" s="212"/>
      <c r="H169" s="215">
        <v>37.540999999999997</v>
      </c>
      <c r="I169" s="216"/>
      <c r="J169" s="212"/>
      <c r="K169" s="212"/>
      <c r="L169" s="217"/>
      <c r="M169" s="218"/>
      <c r="N169" s="219"/>
      <c r="O169" s="219"/>
      <c r="P169" s="219"/>
      <c r="Q169" s="219"/>
      <c r="R169" s="219"/>
      <c r="S169" s="219"/>
      <c r="T169" s="220"/>
      <c r="AT169" s="221" t="s">
        <v>210</v>
      </c>
      <c r="AU169" s="221" t="s">
        <v>86</v>
      </c>
      <c r="AV169" s="14" t="s">
        <v>86</v>
      </c>
      <c r="AW169" s="14" t="s">
        <v>37</v>
      </c>
      <c r="AX169" s="14" t="s">
        <v>77</v>
      </c>
      <c r="AY169" s="221" t="s">
        <v>197</v>
      </c>
    </row>
    <row r="170" spans="1:65" s="13" customFormat="1" ht="22.5">
      <c r="B170" s="201"/>
      <c r="C170" s="202"/>
      <c r="D170" s="194" t="s">
        <v>210</v>
      </c>
      <c r="E170" s="203" t="s">
        <v>19</v>
      </c>
      <c r="F170" s="204" t="s">
        <v>642</v>
      </c>
      <c r="G170" s="202"/>
      <c r="H170" s="203" t="s">
        <v>19</v>
      </c>
      <c r="I170" s="205"/>
      <c r="J170" s="202"/>
      <c r="K170" s="202"/>
      <c r="L170" s="206"/>
      <c r="M170" s="207"/>
      <c r="N170" s="208"/>
      <c r="O170" s="208"/>
      <c r="P170" s="208"/>
      <c r="Q170" s="208"/>
      <c r="R170" s="208"/>
      <c r="S170" s="208"/>
      <c r="T170" s="209"/>
      <c r="AT170" s="210" t="s">
        <v>210</v>
      </c>
      <c r="AU170" s="210" t="s">
        <v>86</v>
      </c>
      <c r="AV170" s="13" t="s">
        <v>84</v>
      </c>
      <c r="AW170" s="13" t="s">
        <v>37</v>
      </c>
      <c r="AX170" s="13" t="s">
        <v>77</v>
      </c>
      <c r="AY170" s="210" t="s">
        <v>197</v>
      </c>
    </row>
    <row r="171" spans="1:65" s="14" customFormat="1" ht="11.25">
      <c r="B171" s="211"/>
      <c r="C171" s="212"/>
      <c r="D171" s="194" t="s">
        <v>210</v>
      </c>
      <c r="E171" s="213" t="s">
        <v>19</v>
      </c>
      <c r="F171" s="214" t="s">
        <v>652</v>
      </c>
      <c r="G171" s="212"/>
      <c r="H171" s="215">
        <v>13.478</v>
      </c>
      <c r="I171" s="216"/>
      <c r="J171" s="212"/>
      <c r="K171" s="212"/>
      <c r="L171" s="217"/>
      <c r="M171" s="218"/>
      <c r="N171" s="219"/>
      <c r="O171" s="219"/>
      <c r="P171" s="219"/>
      <c r="Q171" s="219"/>
      <c r="R171" s="219"/>
      <c r="S171" s="219"/>
      <c r="T171" s="220"/>
      <c r="AT171" s="221" t="s">
        <v>210</v>
      </c>
      <c r="AU171" s="221" t="s">
        <v>86</v>
      </c>
      <c r="AV171" s="14" t="s">
        <v>86</v>
      </c>
      <c r="AW171" s="14" t="s">
        <v>37</v>
      </c>
      <c r="AX171" s="14" t="s">
        <v>77</v>
      </c>
      <c r="AY171" s="221" t="s">
        <v>197</v>
      </c>
    </row>
    <row r="172" spans="1:65" s="15" customFormat="1" ht="11.25">
      <c r="B172" s="223"/>
      <c r="C172" s="224"/>
      <c r="D172" s="194" t="s">
        <v>210</v>
      </c>
      <c r="E172" s="225" t="s">
        <v>19</v>
      </c>
      <c r="F172" s="226" t="s">
        <v>295</v>
      </c>
      <c r="G172" s="224"/>
      <c r="H172" s="227">
        <v>51.018999999999998</v>
      </c>
      <c r="I172" s="228"/>
      <c r="J172" s="224"/>
      <c r="K172" s="224"/>
      <c r="L172" s="229"/>
      <c r="M172" s="230"/>
      <c r="N172" s="231"/>
      <c r="O172" s="231"/>
      <c r="P172" s="231"/>
      <c r="Q172" s="231"/>
      <c r="R172" s="231"/>
      <c r="S172" s="231"/>
      <c r="T172" s="232"/>
      <c r="AT172" s="233" t="s">
        <v>210</v>
      </c>
      <c r="AU172" s="233" t="s">
        <v>86</v>
      </c>
      <c r="AV172" s="15" t="s">
        <v>204</v>
      </c>
      <c r="AW172" s="15" t="s">
        <v>37</v>
      </c>
      <c r="AX172" s="15" t="s">
        <v>84</v>
      </c>
      <c r="AY172" s="233" t="s">
        <v>197</v>
      </c>
    </row>
    <row r="173" spans="1:65" s="2" customFormat="1" ht="37.9" customHeight="1">
      <c r="A173" s="37"/>
      <c r="B173" s="38"/>
      <c r="C173" s="181" t="s">
        <v>8</v>
      </c>
      <c r="D173" s="181" t="s">
        <v>199</v>
      </c>
      <c r="E173" s="182" t="s">
        <v>266</v>
      </c>
      <c r="F173" s="183" t="s">
        <v>267</v>
      </c>
      <c r="G173" s="184" t="s">
        <v>259</v>
      </c>
      <c r="H173" s="185">
        <v>39.176000000000002</v>
      </c>
      <c r="I173" s="186"/>
      <c r="J173" s="187">
        <f>ROUND(I173*H173,2)</f>
        <v>0</v>
      </c>
      <c r="K173" s="183" t="s">
        <v>203</v>
      </c>
      <c r="L173" s="42"/>
      <c r="M173" s="188" t="s">
        <v>19</v>
      </c>
      <c r="N173" s="189" t="s">
        <v>48</v>
      </c>
      <c r="O173" s="67"/>
      <c r="P173" s="190">
        <f>O173*H173</f>
        <v>0</v>
      </c>
      <c r="Q173" s="190">
        <v>0</v>
      </c>
      <c r="R173" s="190">
        <f>Q173*H173</f>
        <v>0</v>
      </c>
      <c r="S173" s="190">
        <v>0</v>
      </c>
      <c r="T173" s="191">
        <f>S173*H173</f>
        <v>0</v>
      </c>
      <c r="U173" s="37"/>
      <c r="V173" s="37"/>
      <c r="W173" s="37"/>
      <c r="X173" s="37"/>
      <c r="Y173" s="37"/>
      <c r="Z173" s="37"/>
      <c r="AA173" s="37"/>
      <c r="AB173" s="37"/>
      <c r="AC173" s="37"/>
      <c r="AD173" s="37"/>
      <c r="AE173" s="37"/>
      <c r="AR173" s="192" t="s">
        <v>204</v>
      </c>
      <c r="AT173" s="192" t="s">
        <v>199</v>
      </c>
      <c r="AU173" s="192" t="s">
        <v>86</v>
      </c>
      <c r="AY173" s="20" t="s">
        <v>197</v>
      </c>
      <c r="BE173" s="193">
        <f>IF(N173="základní",J173,0)</f>
        <v>0</v>
      </c>
      <c r="BF173" s="193">
        <f>IF(N173="snížená",J173,0)</f>
        <v>0</v>
      </c>
      <c r="BG173" s="193">
        <f>IF(N173="zákl. přenesená",J173,0)</f>
        <v>0</v>
      </c>
      <c r="BH173" s="193">
        <f>IF(N173="sníž. přenesená",J173,0)</f>
        <v>0</v>
      </c>
      <c r="BI173" s="193">
        <f>IF(N173="nulová",J173,0)</f>
        <v>0</v>
      </c>
      <c r="BJ173" s="20" t="s">
        <v>84</v>
      </c>
      <c r="BK173" s="193">
        <f>ROUND(I173*H173,2)</f>
        <v>0</v>
      </c>
      <c r="BL173" s="20" t="s">
        <v>204</v>
      </c>
      <c r="BM173" s="192" t="s">
        <v>274</v>
      </c>
    </row>
    <row r="174" spans="1:65" s="2" customFormat="1" ht="39">
      <c r="A174" s="37"/>
      <c r="B174" s="38"/>
      <c r="C174" s="39"/>
      <c r="D174" s="194" t="s">
        <v>206</v>
      </c>
      <c r="E174" s="39"/>
      <c r="F174" s="195" t="s">
        <v>269</v>
      </c>
      <c r="G174" s="39"/>
      <c r="H174" s="39"/>
      <c r="I174" s="196"/>
      <c r="J174" s="39"/>
      <c r="K174" s="39"/>
      <c r="L174" s="42"/>
      <c r="M174" s="197"/>
      <c r="N174" s="198"/>
      <c r="O174" s="67"/>
      <c r="P174" s="67"/>
      <c r="Q174" s="67"/>
      <c r="R174" s="67"/>
      <c r="S174" s="67"/>
      <c r="T174" s="68"/>
      <c r="U174" s="37"/>
      <c r="V174" s="37"/>
      <c r="W174" s="37"/>
      <c r="X174" s="37"/>
      <c r="Y174" s="37"/>
      <c r="Z174" s="37"/>
      <c r="AA174" s="37"/>
      <c r="AB174" s="37"/>
      <c r="AC174" s="37"/>
      <c r="AD174" s="37"/>
      <c r="AE174" s="37"/>
      <c r="AT174" s="20" t="s">
        <v>206</v>
      </c>
      <c r="AU174" s="20" t="s">
        <v>86</v>
      </c>
    </row>
    <row r="175" spans="1:65" s="2" customFormat="1" ht="11.25">
      <c r="A175" s="37"/>
      <c r="B175" s="38"/>
      <c r="C175" s="39"/>
      <c r="D175" s="199" t="s">
        <v>208</v>
      </c>
      <c r="E175" s="39"/>
      <c r="F175" s="200" t="s">
        <v>270</v>
      </c>
      <c r="G175" s="39"/>
      <c r="H175" s="39"/>
      <c r="I175" s="196"/>
      <c r="J175" s="39"/>
      <c r="K175" s="39"/>
      <c r="L175" s="42"/>
      <c r="M175" s="197"/>
      <c r="N175" s="198"/>
      <c r="O175" s="67"/>
      <c r="P175" s="67"/>
      <c r="Q175" s="67"/>
      <c r="R175" s="67"/>
      <c r="S175" s="67"/>
      <c r="T175" s="68"/>
      <c r="U175" s="37"/>
      <c r="V175" s="37"/>
      <c r="W175" s="37"/>
      <c r="X175" s="37"/>
      <c r="Y175" s="37"/>
      <c r="Z175" s="37"/>
      <c r="AA175" s="37"/>
      <c r="AB175" s="37"/>
      <c r="AC175" s="37"/>
      <c r="AD175" s="37"/>
      <c r="AE175" s="37"/>
      <c r="AT175" s="20" t="s">
        <v>208</v>
      </c>
      <c r="AU175" s="20" t="s">
        <v>86</v>
      </c>
    </row>
    <row r="176" spans="1:65" s="13" customFormat="1" ht="22.5">
      <c r="B176" s="201"/>
      <c r="C176" s="202"/>
      <c r="D176" s="194" t="s">
        <v>210</v>
      </c>
      <c r="E176" s="203" t="s">
        <v>19</v>
      </c>
      <c r="F176" s="204" t="s">
        <v>275</v>
      </c>
      <c r="G176" s="202"/>
      <c r="H176" s="203" t="s">
        <v>19</v>
      </c>
      <c r="I176" s="205"/>
      <c r="J176" s="202"/>
      <c r="K176" s="202"/>
      <c r="L176" s="206"/>
      <c r="M176" s="207"/>
      <c r="N176" s="208"/>
      <c r="O176" s="208"/>
      <c r="P176" s="208"/>
      <c r="Q176" s="208"/>
      <c r="R176" s="208"/>
      <c r="S176" s="208"/>
      <c r="T176" s="209"/>
      <c r="AT176" s="210" t="s">
        <v>210</v>
      </c>
      <c r="AU176" s="210" t="s">
        <v>86</v>
      </c>
      <c r="AV176" s="13" t="s">
        <v>84</v>
      </c>
      <c r="AW176" s="13" t="s">
        <v>37</v>
      </c>
      <c r="AX176" s="13" t="s">
        <v>77</v>
      </c>
      <c r="AY176" s="210" t="s">
        <v>197</v>
      </c>
    </row>
    <row r="177" spans="1:65" s="13" customFormat="1" ht="22.5">
      <c r="B177" s="201"/>
      <c r="C177" s="202"/>
      <c r="D177" s="194" t="s">
        <v>210</v>
      </c>
      <c r="E177" s="203" t="s">
        <v>19</v>
      </c>
      <c r="F177" s="204" t="s">
        <v>653</v>
      </c>
      <c r="G177" s="202"/>
      <c r="H177" s="203" t="s">
        <v>19</v>
      </c>
      <c r="I177" s="205"/>
      <c r="J177" s="202"/>
      <c r="K177" s="202"/>
      <c r="L177" s="206"/>
      <c r="M177" s="207"/>
      <c r="N177" s="208"/>
      <c r="O177" s="208"/>
      <c r="P177" s="208"/>
      <c r="Q177" s="208"/>
      <c r="R177" s="208"/>
      <c r="S177" s="208"/>
      <c r="T177" s="209"/>
      <c r="AT177" s="210" t="s">
        <v>210</v>
      </c>
      <c r="AU177" s="210" t="s">
        <v>86</v>
      </c>
      <c r="AV177" s="13" t="s">
        <v>84</v>
      </c>
      <c r="AW177" s="13" t="s">
        <v>37</v>
      </c>
      <c r="AX177" s="13" t="s">
        <v>77</v>
      </c>
      <c r="AY177" s="210" t="s">
        <v>197</v>
      </c>
    </row>
    <row r="178" spans="1:65" s="14" customFormat="1" ht="11.25">
      <c r="B178" s="211"/>
      <c r="C178" s="212"/>
      <c r="D178" s="194" t="s">
        <v>210</v>
      </c>
      <c r="E178" s="213" t="s">
        <v>19</v>
      </c>
      <c r="F178" s="214" t="s">
        <v>645</v>
      </c>
      <c r="G178" s="212"/>
      <c r="H178" s="215">
        <v>15.577999999999999</v>
      </c>
      <c r="I178" s="216"/>
      <c r="J178" s="212"/>
      <c r="K178" s="212"/>
      <c r="L178" s="217"/>
      <c r="M178" s="218"/>
      <c r="N178" s="219"/>
      <c r="O178" s="219"/>
      <c r="P178" s="219"/>
      <c r="Q178" s="219"/>
      <c r="R178" s="219"/>
      <c r="S178" s="219"/>
      <c r="T178" s="220"/>
      <c r="AT178" s="221" t="s">
        <v>210</v>
      </c>
      <c r="AU178" s="221" t="s">
        <v>86</v>
      </c>
      <c r="AV178" s="14" t="s">
        <v>86</v>
      </c>
      <c r="AW178" s="14" t="s">
        <v>37</v>
      </c>
      <c r="AX178" s="14" t="s">
        <v>77</v>
      </c>
      <c r="AY178" s="221" t="s">
        <v>197</v>
      </c>
    </row>
    <row r="179" spans="1:65" s="13" customFormat="1" ht="22.5">
      <c r="B179" s="201"/>
      <c r="C179" s="202"/>
      <c r="D179" s="194" t="s">
        <v>210</v>
      </c>
      <c r="E179" s="203" t="s">
        <v>19</v>
      </c>
      <c r="F179" s="204" t="s">
        <v>654</v>
      </c>
      <c r="G179" s="202"/>
      <c r="H179" s="203" t="s">
        <v>19</v>
      </c>
      <c r="I179" s="205"/>
      <c r="J179" s="202"/>
      <c r="K179" s="202"/>
      <c r="L179" s="206"/>
      <c r="M179" s="207"/>
      <c r="N179" s="208"/>
      <c r="O179" s="208"/>
      <c r="P179" s="208"/>
      <c r="Q179" s="208"/>
      <c r="R179" s="208"/>
      <c r="S179" s="208"/>
      <c r="T179" s="209"/>
      <c r="AT179" s="210" t="s">
        <v>210</v>
      </c>
      <c r="AU179" s="210" t="s">
        <v>86</v>
      </c>
      <c r="AV179" s="13" t="s">
        <v>84</v>
      </c>
      <c r="AW179" s="13" t="s">
        <v>37</v>
      </c>
      <c r="AX179" s="13" t="s">
        <v>77</v>
      </c>
      <c r="AY179" s="210" t="s">
        <v>197</v>
      </c>
    </row>
    <row r="180" spans="1:65" s="14" customFormat="1" ht="11.25">
      <c r="B180" s="211"/>
      <c r="C180" s="212"/>
      <c r="D180" s="194" t="s">
        <v>210</v>
      </c>
      <c r="E180" s="213" t="s">
        <v>19</v>
      </c>
      <c r="F180" s="214" t="s">
        <v>655</v>
      </c>
      <c r="G180" s="212"/>
      <c r="H180" s="215">
        <v>23.597999999999999</v>
      </c>
      <c r="I180" s="216"/>
      <c r="J180" s="212"/>
      <c r="K180" s="212"/>
      <c r="L180" s="217"/>
      <c r="M180" s="218"/>
      <c r="N180" s="219"/>
      <c r="O180" s="219"/>
      <c r="P180" s="219"/>
      <c r="Q180" s="219"/>
      <c r="R180" s="219"/>
      <c r="S180" s="219"/>
      <c r="T180" s="220"/>
      <c r="AT180" s="221" t="s">
        <v>210</v>
      </c>
      <c r="AU180" s="221" t="s">
        <v>86</v>
      </c>
      <c r="AV180" s="14" t="s">
        <v>86</v>
      </c>
      <c r="AW180" s="14" t="s">
        <v>37</v>
      </c>
      <c r="AX180" s="14" t="s">
        <v>77</v>
      </c>
      <c r="AY180" s="221" t="s">
        <v>197</v>
      </c>
    </row>
    <row r="181" spans="1:65" s="15" customFormat="1" ht="11.25">
      <c r="B181" s="223"/>
      <c r="C181" s="224"/>
      <c r="D181" s="194" t="s">
        <v>210</v>
      </c>
      <c r="E181" s="225" t="s">
        <v>19</v>
      </c>
      <c r="F181" s="226" t="s">
        <v>295</v>
      </c>
      <c r="G181" s="224"/>
      <c r="H181" s="227">
        <v>39.176000000000002</v>
      </c>
      <c r="I181" s="228"/>
      <c r="J181" s="224"/>
      <c r="K181" s="224"/>
      <c r="L181" s="229"/>
      <c r="M181" s="230"/>
      <c r="N181" s="231"/>
      <c r="O181" s="231"/>
      <c r="P181" s="231"/>
      <c r="Q181" s="231"/>
      <c r="R181" s="231"/>
      <c r="S181" s="231"/>
      <c r="T181" s="232"/>
      <c r="AT181" s="233" t="s">
        <v>210</v>
      </c>
      <c r="AU181" s="233" t="s">
        <v>86</v>
      </c>
      <c r="AV181" s="15" t="s">
        <v>204</v>
      </c>
      <c r="AW181" s="15" t="s">
        <v>37</v>
      </c>
      <c r="AX181" s="15" t="s">
        <v>84</v>
      </c>
      <c r="AY181" s="233" t="s">
        <v>197</v>
      </c>
    </row>
    <row r="182" spans="1:65" s="2" customFormat="1" ht="24.2" customHeight="1">
      <c r="A182" s="37"/>
      <c r="B182" s="38"/>
      <c r="C182" s="181" t="s">
        <v>303</v>
      </c>
      <c r="D182" s="181" t="s">
        <v>199</v>
      </c>
      <c r="E182" s="182" t="s">
        <v>278</v>
      </c>
      <c r="F182" s="183" t="s">
        <v>279</v>
      </c>
      <c r="G182" s="184" t="s">
        <v>259</v>
      </c>
      <c r="H182" s="185">
        <v>39.176000000000002</v>
      </c>
      <c r="I182" s="186"/>
      <c r="J182" s="187">
        <f>ROUND(I182*H182,2)</f>
        <v>0</v>
      </c>
      <c r="K182" s="183" t="s">
        <v>203</v>
      </c>
      <c r="L182" s="42"/>
      <c r="M182" s="188" t="s">
        <v>19</v>
      </c>
      <c r="N182" s="189" t="s">
        <v>48</v>
      </c>
      <c r="O182" s="67"/>
      <c r="P182" s="190">
        <f>O182*H182</f>
        <v>0</v>
      </c>
      <c r="Q182" s="190">
        <v>0</v>
      </c>
      <c r="R182" s="190">
        <f>Q182*H182</f>
        <v>0</v>
      </c>
      <c r="S182" s="190">
        <v>0</v>
      </c>
      <c r="T182" s="191">
        <f>S182*H182</f>
        <v>0</v>
      </c>
      <c r="U182" s="37"/>
      <c r="V182" s="37"/>
      <c r="W182" s="37"/>
      <c r="X182" s="37"/>
      <c r="Y182" s="37"/>
      <c r="Z182" s="37"/>
      <c r="AA182" s="37"/>
      <c r="AB182" s="37"/>
      <c r="AC182" s="37"/>
      <c r="AD182" s="37"/>
      <c r="AE182" s="37"/>
      <c r="AR182" s="192" t="s">
        <v>204</v>
      </c>
      <c r="AT182" s="192" t="s">
        <v>199</v>
      </c>
      <c r="AU182" s="192" t="s">
        <v>86</v>
      </c>
      <c r="AY182" s="20" t="s">
        <v>197</v>
      </c>
      <c r="BE182" s="193">
        <f>IF(N182="základní",J182,0)</f>
        <v>0</v>
      </c>
      <c r="BF182" s="193">
        <f>IF(N182="snížená",J182,0)</f>
        <v>0</v>
      </c>
      <c r="BG182" s="193">
        <f>IF(N182="zákl. přenesená",J182,0)</f>
        <v>0</v>
      </c>
      <c r="BH182" s="193">
        <f>IF(N182="sníž. přenesená",J182,0)</f>
        <v>0</v>
      </c>
      <c r="BI182" s="193">
        <f>IF(N182="nulová",J182,0)</f>
        <v>0</v>
      </c>
      <c r="BJ182" s="20" t="s">
        <v>84</v>
      </c>
      <c r="BK182" s="193">
        <f>ROUND(I182*H182,2)</f>
        <v>0</v>
      </c>
      <c r="BL182" s="20" t="s">
        <v>204</v>
      </c>
      <c r="BM182" s="192" t="s">
        <v>280</v>
      </c>
    </row>
    <row r="183" spans="1:65" s="2" customFormat="1" ht="29.25">
      <c r="A183" s="37"/>
      <c r="B183" s="38"/>
      <c r="C183" s="39"/>
      <c r="D183" s="194" t="s">
        <v>206</v>
      </c>
      <c r="E183" s="39"/>
      <c r="F183" s="195" t="s">
        <v>281</v>
      </c>
      <c r="G183" s="39"/>
      <c r="H183" s="39"/>
      <c r="I183" s="196"/>
      <c r="J183" s="39"/>
      <c r="K183" s="39"/>
      <c r="L183" s="42"/>
      <c r="M183" s="197"/>
      <c r="N183" s="198"/>
      <c r="O183" s="67"/>
      <c r="P183" s="67"/>
      <c r="Q183" s="67"/>
      <c r="R183" s="67"/>
      <c r="S183" s="67"/>
      <c r="T183" s="68"/>
      <c r="U183" s="37"/>
      <c r="V183" s="37"/>
      <c r="W183" s="37"/>
      <c r="X183" s="37"/>
      <c r="Y183" s="37"/>
      <c r="Z183" s="37"/>
      <c r="AA183" s="37"/>
      <c r="AB183" s="37"/>
      <c r="AC183" s="37"/>
      <c r="AD183" s="37"/>
      <c r="AE183" s="37"/>
      <c r="AT183" s="20" t="s">
        <v>206</v>
      </c>
      <c r="AU183" s="20" t="s">
        <v>86</v>
      </c>
    </row>
    <row r="184" spans="1:65" s="2" customFormat="1" ht="11.25">
      <c r="A184" s="37"/>
      <c r="B184" s="38"/>
      <c r="C184" s="39"/>
      <c r="D184" s="199" t="s">
        <v>208</v>
      </c>
      <c r="E184" s="39"/>
      <c r="F184" s="200" t="s">
        <v>282</v>
      </c>
      <c r="G184" s="39"/>
      <c r="H184" s="39"/>
      <c r="I184" s="196"/>
      <c r="J184" s="39"/>
      <c r="K184" s="39"/>
      <c r="L184" s="42"/>
      <c r="M184" s="197"/>
      <c r="N184" s="198"/>
      <c r="O184" s="67"/>
      <c r="P184" s="67"/>
      <c r="Q184" s="67"/>
      <c r="R184" s="67"/>
      <c r="S184" s="67"/>
      <c r="T184" s="68"/>
      <c r="U184" s="37"/>
      <c r="V184" s="37"/>
      <c r="W184" s="37"/>
      <c r="X184" s="37"/>
      <c r="Y184" s="37"/>
      <c r="Z184" s="37"/>
      <c r="AA184" s="37"/>
      <c r="AB184" s="37"/>
      <c r="AC184" s="37"/>
      <c r="AD184" s="37"/>
      <c r="AE184" s="37"/>
      <c r="AT184" s="20" t="s">
        <v>208</v>
      </c>
      <c r="AU184" s="20" t="s">
        <v>86</v>
      </c>
    </row>
    <row r="185" spans="1:65" s="13" customFormat="1" ht="22.5">
      <c r="B185" s="201"/>
      <c r="C185" s="202"/>
      <c r="D185" s="194" t="s">
        <v>210</v>
      </c>
      <c r="E185" s="203" t="s">
        <v>19</v>
      </c>
      <c r="F185" s="204" t="s">
        <v>283</v>
      </c>
      <c r="G185" s="202"/>
      <c r="H185" s="203" t="s">
        <v>19</v>
      </c>
      <c r="I185" s="205"/>
      <c r="J185" s="202"/>
      <c r="K185" s="202"/>
      <c r="L185" s="206"/>
      <c r="M185" s="207"/>
      <c r="N185" s="208"/>
      <c r="O185" s="208"/>
      <c r="P185" s="208"/>
      <c r="Q185" s="208"/>
      <c r="R185" s="208"/>
      <c r="S185" s="208"/>
      <c r="T185" s="209"/>
      <c r="AT185" s="210" t="s">
        <v>210</v>
      </c>
      <c r="AU185" s="210" t="s">
        <v>86</v>
      </c>
      <c r="AV185" s="13" t="s">
        <v>84</v>
      </c>
      <c r="AW185" s="13" t="s">
        <v>37</v>
      </c>
      <c r="AX185" s="13" t="s">
        <v>77</v>
      </c>
      <c r="AY185" s="210" t="s">
        <v>197</v>
      </c>
    </row>
    <row r="186" spans="1:65" s="13" customFormat="1" ht="22.5">
      <c r="B186" s="201"/>
      <c r="C186" s="202"/>
      <c r="D186" s="194" t="s">
        <v>210</v>
      </c>
      <c r="E186" s="203" t="s">
        <v>19</v>
      </c>
      <c r="F186" s="204" t="s">
        <v>285</v>
      </c>
      <c r="G186" s="202"/>
      <c r="H186" s="203" t="s">
        <v>19</v>
      </c>
      <c r="I186" s="205"/>
      <c r="J186" s="202"/>
      <c r="K186" s="202"/>
      <c r="L186" s="206"/>
      <c r="M186" s="207"/>
      <c r="N186" s="208"/>
      <c r="O186" s="208"/>
      <c r="P186" s="208"/>
      <c r="Q186" s="208"/>
      <c r="R186" s="208"/>
      <c r="S186" s="208"/>
      <c r="T186" s="209"/>
      <c r="AT186" s="210" t="s">
        <v>210</v>
      </c>
      <c r="AU186" s="210" t="s">
        <v>86</v>
      </c>
      <c r="AV186" s="13" t="s">
        <v>84</v>
      </c>
      <c r="AW186" s="13" t="s">
        <v>37</v>
      </c>
      <c r="AX186" s="13" t="s">
        <v>77</v>
      </c>
      <c r="AY186" s="210" t="s">
        <v>197</v>
      </c>
    </row>
    <row r="187" spans="1:65" s="13" customFormat="1" ht="11.25">
      <c r="B187" s="201"/>
      <c r="C187" s="202"/>
      <c r="D187" s="194" t="s">
        <v>210</v>
      </c>
      <c r="E187" s="203" t="s">
        <v>19</v>
      </c>
      <c r="F187" s="204" t="s">
        <v>656</v>
      </c>
      <c r="G187" s="202"/>
      <c r="H187" s="203" t="s">
        <v>19</v>
      </c>
      <c r="I187" s="205"/>
      <c r="J187" s="202"/>
      <c r="K187" s="202"/>
      <c r="L187" s="206"/>
      <c r="M187" s="207"/>
      <c r="N187" s="208"/>
      <c r="O187" s="208"/>
      <c r="P187" s="208"/>
      <c r="Q187" s="208"/>
      <c r="R187" s="208"/>
      <c r="S187" s="208"/>
      <c r="T187" s="209"/>
      <c r="AT187" s="210" t="s">
        <v>210</v>
      </c>
      <c r="AU187" s="210" t="s">
        <v>86</v>
      </c>
      <c r="AV187" s="13" t="s">
        <v>84</v>
      </c>
      <c r="AW187" s="13" t="s">
        <v>37</v>
      </c>
      <c r="AX187" s="13" t="s">
        <v>77</v>
      </c>
      <c r="AY187" s="210" t="s">
        <v>197</v>
      </c>
    </row>
    <row r="188" spans="1:65" s="14" customFormat="1" ht="11.25">
      <c r="B188" s="211"/>
      <c r="C188" s="212"/>
      <c r="D188" s="194" t="s">
        <v>210</v>
      </c>
      <c r="E188" s="213" t="s">
        <v>19</v>
      </c>
      <c r="F188" s="214" t="s">
        <v>657</v>
      </c>
      <c r="G188" s="212"/>
      <c r="H188" s="215">
        <v>15.577999999999999</v>
      </c>
      <c r="I188" s="216"/>
      <c r="J188" s="212"/>
      <c r="K188" s="212"/>
      <c r="L188" s="217"/>
      <c r="M188" s="218"/>
      <c r="N188" s="219"/>
      <c r="O188" s="219"/>
      <c r="P188" s="219"/>
      <c r="Q188" s="219"/>
      <c r="R188" s="219"/>
      <c r="S188" s="219"/>
      <c r="T188" s="220"/>
      <c r="AT188" s="221" t="s">
        <v>210</v>
      </c>
      <c r="AU188" s="221" t="s">
        <v>86</v>
      </c>
      <c r="AV188" s="14" t="s">
        <v>86</v>
      </c>
      <c r="AW188" s="14" t="s">
        <v>37</v>
      </c>
      <c r="AX188" s="14" t="s">
        <v>77</v>
      </c>
      <c r="AY188" s="221" t="s">
        <v>197</v>
      </c>
    </row>
    <row r="189" spans="1:65" s="13" customFormat="1" ht="22.5">
      <c r="B189" s="201"/>
      <c r="C189" s="202"/>
      <c r="D189" s="194" t="s">
        <v>210</v>
      </c>
      <c r="E189" s="203" t="s">
        <v>19</v>
      </c>
      <c r="F189" s="204" t="s">
        <v>654</v>
      </c>
      <c r="G189" s="202"/>
      <c r="H189" s="203" t="s">
        <v>19</v>
      </c>
      <c r="I189" s="205"/>
      <c r="J189" s="202"/>
      <c r="K189" s="202"/>
      <c r="L189" s="206"/>
      <c r="M189" s="207"/>
      <c r="N189" s="208"/>
      <c r="O189" s="208"/>
      <c r="P189" s="208"/>
      <c r="Q189" s="208"/>
      <c r="R189" s="208"/>
      <c r="S189" s="208"/>
      <c r="T189" s="209"/>
      <c r="AT189" s="210" t="s">
        <v>210</v>
      </c>
      <c r="AU189" s="210" t="s">
        <v>86</v>
      </c>
      <c r="AV189" s="13" t="s">
        <v>84</v>
      </c>
      <c r="AW189" s="13" t="s">
        <v>37</v>
      </c>
      <c r="AX189" s="13" t="s">
        <v>77</v>
      </c>
      <c r="AY189" s="210" t="s">
        <v>197</v>
      </c>
    </row>
    <row r="190" spans="1:65" s="14" customFormat="1" ht="11.25">
      <c r="B190" s="211"/>
      <c r="C190" s="212"/>
      <c r="D190" s="194" t="s">
        <v>210</v>
      </c>
      <c r="E190" s="213" t="s">
        <v>19</v>
      </c>
      <c r="F190" s="214" t="s">
        <v>655</v>
      </c>
      <c r="G190" s="212"/>
      <c r="H190" s="215">
        <v>23.597999999999999</v>
      </c>
      <c r="I190" s="216"/>
      <c r="J190" s="212"/>
      <c r="K190" s="212"/>
      <c r="L190" s="217"/>
      <c r="M190" s="218"/>
      <c r="N190" s="219"/>
      <c r="O190" s="219"/>
      <c r="P190" s="219"/>
      <c r="Q190" s="219"/>
      <c r="R190" s="219"/>
      <c r="S190" s="219"/>
      <c r="T190" s="220"/>
      <c r="AT190" s="221" t="s">
        <v>210</v>
      </c>
      <c r="AU190" s="221" t="s">
        <v>86</v>
      </c>
      <c r="AV190" s="14" t="s">
        <v>86</v>
      </c>
      <c r="AW190" s="14" t="s">
        <v>37</v>
      </c>
      <c r="AX190" s="14" t="s">
        <v>77</v>
      </c>
      <c r="AY190" s="221" t="s">
        <v>197</v>
      </c>
    </row>
    <row r="191" spans="1:65" s="15" customFormat="1" ht="11.25">
      <c r="B191" s="223"/>
      <c r="C191" s="224"/>
      <c r="D191" s="194" t="s">
        <v>210</v>
      </c>
      <c r="E191" s="225" t="s">
        <v>19</v>
      </c>
      <c r="F191" s="226" t="s">
        <v>295</v>
      </c>
      <c r="G191" s="224"/>
      <c r="H191" s="227">
        <v>39.176000000000002</v>
      </c>
      <c r="I191" s="228"/>
      <c r="J191" s="224"/>
      <c r="K191" s="224"/>
      <c r="L191" s="229"/>
      <c r="M191" s="230"/>
      <c r="N191" s="231"/>
      <c r="O191" s="231"/>
      <c r="P191" s="231"/>
      <c r="Q191" s="231"/>
      <c r="R191" s="231"/>
      <c r="S191" s="231"/>
      <c r="T191" s="232"/>
      <c r="AT191" s="233" t="s">
        <v>210</v>
      </c>
      <c r="AU191" s="233" t="s">
        <v>86</v>
      </c>
      <c r="AV191" s="15" t="s">
        <v>204</v>
      </c>
      <c r="AW191" s="15" t="s">
        <v>37</v>
      </c>
      <c r="AX191" s="15" t="s">
        <v>84</v>
      </c>
      <c r="AY191" s="233" t="s">
        <v>197</v>
      </c>
    </row>
    <row r="192" spans="1:65" s="2" customFormat="1" ht="16.5" customHeight="1">
      <c r="A192" s="37"/>
      <c r="B192" s="38"/>
      <c r="C192" s="181" t="s">
        <v>310</v>
      </c>
      <c r="D192" s="181" t="s">
        <v>199</v>
      </c>
      <c r="E192" s="182" t="s">
        <v>288</v>
      </c>
      <c r="F192" s="183" t="s">
        <v>289</v>
      </c>
      <c r="G192" s="184" t="s">
        <v>259</v>
      </c>
      <c r="H192" s="185">
        <v>90.194999999999993</v>
      </c>
      <c r="I192" s="186"/>
      <c r="J192" s="187">
        <f>ROUND(I192*H192,2)</f>
        <v>0</v>
      </c>
      <c r="K192" s="183" t="s">
        <v>203</v>
      </c>
      <c r="L192" s="42"/>
      <c r="M192" s="188" t="s">
        <v>19</v>
      </c>
      <c r="N192" s="189" t="s">
        <v>48</v>
      </c>
      <c r="O192" s="67"/>
      <c r="P192" s="190">
        <f>O192*H192</f>
        <v>0</v>
      </c>
      <c r="Q192" s="190">
        <v>0</v>
      </c>
      <c r="R192" s="190">
        <f>Q192*H192</f>
        <v>0</v>
      </c>
      <c r="S192" s="190">
        <v>0</v>
      </c>
      <c r="T192" s="191">
        <f>S192*H192</f>
        <v>0</v>
      </c>
      <c r="U192" s="37"/>
      <c r="V192" s="37"/>
      <c r="W192" s="37"/>
      <c r="X192" s="37"/>
      <c r="Y192" s="37"/>
      <c r="Z192" s="37"/>
      <c r="AA192" s="37"/>
      <c r="AB192" s="37"/>
      <c r="AC192" s="37"/>
      <c r="AD192" s="37"/>
      <c r="AE192" s="37"/>
      <c r="AR192" s="192" t="s">
        <v>204</v>
      </c>
      <c r="AT192" s="192" t="s">
        <v>199</v>
      </c>
      <c r="AU192" s="192" t="s">
        <v>86</v>
      </c>
      <c r="AY192" s="20" t="s">
        <v>197</v>
      </c>
      <c r="BE192" s="193">
        <f>IF(N192="základní",J192,0)</f>
        <v>0</v>
      </c>
      <c r="BF192" s="193">
        <f>IF(N192="snížená",J192,0)</f>
        <v>0</v>
      </c>
      <c r="BG192" s="193">
        <f>IF(N192="zákl. přenesená",J192,0)</f>
        <v>0</v>
      </c>
      <c r="BH192" s="193">
        <f>IF(N192="sníž. přenesená",J192,0)</f>
        <v>0</v>
      </c>
      <c r="BI192" s="193">
        <f>IF(N192="nulová",J192,0)</f>
        <v>0</v>
      </c>
      <c r="BJ192" s="20" t="s">
        <v>84</v>
      </c>
      <c r="BK192" s="193">
        <f>ROUND(I192*H192,2)</f>
        <v>0</v>
      </c>
      <c r="BL192" s="20" t="s">
        <v>204</v>
      </c>
      <c r="BM192" s="192" t="s">
        <v>290</v>
      </c>
    </row>
    <row r="193" spans="1:65" s="2" customFormat="1" ht="19.5">
      <c r="A193" s="37"/>
      <c r="B193" s="38"/>
      <c r="C193" s="39"/>
      <c r="D193" s="194" t="s">
        <v>206</v>
      </c>
      <c r="E193" s="39"/>
      <c r="F193" s="195" t="s">
        <v>291</v>
      </c>
      <c r="G193" s="39"/>
      <c r="H193" s="39"/>
      <c r="I193" s="196"/>
      <c r="J193" s="39"/>
      <c r="K193" s="39"/>
      <c r="L193" s="42"/>
      <c r="M193" s="197"/>
      <c r="N193" s="198"/>
      <c r="O193" s="67"/>
      <c r="P193" s="67"/>
      <c r="Q193" s="67"/>
      <c r="R193" s="67"/>
      <c r="S193" s="67"/>
      <c r="T193" s="68"/>
      <c r="U193" s="37"/>
      <c r="V193" s="37"/>
      <c r="W193" s="37"/>
      <c r="X193" s="37"/>
      <c r="Y193" s="37"/>
      <c r="Z193" s="37"/>
      <c r="AA193" s="37"/>
      <c r="AB193" s="37"/>
      <c r="AC193" s="37"/>
      <c r="AD193" s="37"/>
      <c r="AE193" s="37"/>
      <c r="AT193" s="20" t="s">
        <v>206</v>
      </c>
      <c r="AU193" s="20" t="s">
        <v>86</v>
      </c>
    </row>
    <row r="194" spans="1:65" s="2" customFormat="1" ht="11.25">
      <c r="A194" s="37"/>
      <c r="B194" s="38"/>
      <c r="C194" s="39"/>
      <c r="D194" s="199" t="s">
        <v>208</v>
      </c>
      <c r="E194" s="39"/>
      <c r="F194" s="200" t="s">
        <v>292</v>
      </c>
      <c r="G194" s="39"/>
      <c r="H194" s="39"/>
      <c r="I194" s="196"/>
      <c r="J194" s="39"/>
      <c r="K194" s="39"/>
      <c r="L194" s="42"/>
      <c r="M194" s="197"/>
      <c r="N194" s="198"/>
      <c r="O194" s="67"/>
      <c r="P194" s="67"/>
      <c r="Q194" s="67"/>
      <c r="R194" s="67"/>
      <c r="S194" s="67"/>
      <c r="T194" s="68"/>
      <c r="U194" s="37"/>
      <c r="V194" s="37"/>
      <c r="W194" s="37"/>
      <c r="X194" s="37"/>
      <c r="Y194" s="37"/>
      <c r="Z194" s="37"/>
      <c r="AA194" s="37"/>
      <c r="AB194" s="37"/>
      <c r="AC194" s="37"/>
      <c r="AD194" s="37"/>
      <c r="AE194" s="37"/>
      <c r="AT194" s="20" t="s">
        <v>208</v>
      </c>
      <c r="AU194" s="20" t="s">
        <v>86</v>
      </c>
    </row>
    <row r="195" spans="1:65" s="13" customFormat="1" ht="22.5">
      <c r="B195" s="201"/>
      <c r="C195" s="202"/>
      <c r="D195" s="194" t="s">
        <v>210</v>
      </c>
      <c r="E195" s="203" t="s">
        <v>19</v>
      </c>
      <c r="F195" s="204" t="s">
        <v>293</v>
      </c>
      <c r="G195" s="202"/>
      <c r="H195" s="203" t="s">
        <v>19</v>
      </c>
      <c r="I195" s="205"/>
      <c r="J195" s="202"/>
      <c r="K195" s="202"/>
      <c r="L195" s="206"/>
      <c r="M195" s="207"/>
      <c r="N195" s="208"/>
      <c r="O195" s="208"/>
      <c r="P195" s="208"/>
      <c r="Q195" s="208"/>
      <c r="R195" s="208"/>
      <c r="S195" s="208"/>
      <c r="T195" s="209"/>
      <c r="AT195" s="210" t="s">
        <v>210</v>
      </c>
      <c r="AU195" s="210" t="s">
        <v>86</v>
      </c>
      <c r="AV195" s="13" t="s">
        <v>84</v>
      </c>
      <c r="AW195" s="13" t="s">
        <v>37</v>
      </c>
      <c r="AX195" s="13" t="s">
        <v>77</v>
      </c>
      <c r="AY195" s="210" t="s">
        <v>197</v>
      </c>
    </row>
    <row r="196" spans="1:65" s="13" customFormat="1" ht="22.5">
      <c r="B196" s="201"/>
      <c r="C196" s="202"/>
      <c r="D196" s="194" t="s">
        <v>210</v>
      </c>
      <c r="E196" s="203" t="s">
        <v>19</v>
      </c>
      <c r="F196" s="204" t="s">
        <v>658</v>
      </c>
      <c r="G196" s="202"/>
      <c r="H196" s="203" t="s">
        <v>19</v>
      </c>
      <c r="I196" s="205"/>
      <c r="J196" s="202"/>
      <c r="K196" s="202"/>
      <c r="L196" s="206"/>
      <c r="M196" s="207"/>
      <c r="N196" s="208"/>
      <c r="O196" s="208"/>
      <c r="P196" s="208"/>
      <c r="Q196" s="208"/>
      <c r="R196" s="208"/>
      <c r="S196" s="208"/>
      <c r="T196" s="209"/>
      <c r="AT196" s="210" t="s">
        <v>210</v>
      </c>
      <c r="AU196" s="210" t="s">
        <v>86</v>
      </c>
      <c r="AV196" s="13" t="s">
        <v>84</v>
      </c>
      <c r="AW196" s="13" t="s">
        <v>37</v>
      </c>
      <c r="AX196" s="13" t="s">
        <v>77</v>
      </c>
      <c r="AY196" s="210" t="s">
        <v>197</v>
      </c>
    </row>
    <row r="197" spans="1:65" s="14" customFormat="1" ht="11.25">
      <c r="B197" s="211"/>
      <c r="C197" s="212"/>
      <c r="D197" s="194" t="s">
        <v>210</v>
      </c>
      <c r="E197" s="213" t="s">
        <v>19</v>
      </c>
      <c r="F197" s="214" t="s">
        <v>659</v>
      </c>
      <c r="G197" s="212"/>
      <c r="H197" s="215">
        <v>37.540999999999997</v>
      </c>
      <c r="I197" s="216"/>
      <c r="J197" s="212"/>
      <c r="K197" s="212"/>
      <c r="L197" s="217"/>
      <c r="M197" s="218"/>
      <c r="N197" s="219"/>
      <c r="O197" s="219"/>
      <c r="P197" s="219"/>
      <c r="Q197" s="219"/>
      <c r="R197" s="219"/>
      <c r="S197" s="219"/>
      <c r="T197" s="220"/>
      <c r="AT197" s="221" t="s">
        <v>210</v>
      </c>
      <c r="AU197" s="221" t="s">
        <v>86</v>
      </c>
      <c r="AV197" s="14" t="s">
        <v>86</v>
      </c>
      <c r="AW197" s="14" t="s">
        <v>37</v>
      </c>
      <c r="AX197" s="14" t="s">
        <v>77</v>
      </c>
      <c r="AY197" s="221" t="s">
        <v>197</v>
      </c>
    </row>
    <row r="198" spans="1:65" s="13" customFormat="1" ht="11.25">
      <c r="B198" s="201"/>
      <c r="C198" s="202"/>
      <c r="D198" s="194" t="s">
        <v>210</v>
      </c>
      <c r="E198" s="203" t="s">
        <v>19</v>
      </c>
      <c r="F198" s="204" t="s">
        <v>660</v>
      </c>
      <c r="G198" s="202"/>
      <c r="H198" s="203" t="s">
        <v>19</v>
      </c>
      <c r="I198" s="205"/>
      <c r="J198" s="202"/>
      <c r="K198" s="202"/>
      <c r="L198" s="206"/>
      <c r="M198" s="207"/>
      <c r="N198" s="208"/>
      <c r="O198" s="208"/>
      <c r="P198" s="208"/>
      <c r="Q198" s="208"/>
      <c r="R198" s="208"/>
      <c r="S198" s="208"/>
      <c r="T198" s="209"/>
      <c r="AT198" s="210" t="s">
        <v>210</v>
      </c>
      <c r="AU198" s="210" t="s">
        <v>86</v>
      </c>
      <c r="AV198" s="13" t="s">
        <v>84</v>
      </c>
      <c r="AW198" s="13" t="s">
        <v>37</v>
      </c>
      <c r="AX198" s="13" t="s">
        <v>77</v>
      </c>
      <c r="AY198" s="210" t="s">
        <v>197</v>
      </c>
    </row>
    <row r="199" spans="1:65" s="14" customFormat="1" ht="11.25">
      <c r="B199" s="211"/>
      <c r="C199" s="212"/>
      <c r="D199" s="194" t="s">
        <v>210</v>
      </c>
      <c r="E199" s="213" t="s">
        <v>19</v>
      </c>
      <c r="F199" s="214" t="s">
        <v>652</v>
      </c>
      <c r="G199" s="212"/>
      <c r="H199" s="215">
        <v>13.478</v>
      </c>
      <c r="I199" s="216"/>
      <c r="J199" s="212"/>
      <c r="K199" s="212"/>
      <c r="L199" s="217"/>
      <c r="M199" s="218"/>
      <c r="N199" s="219"/>
      <c r="O199" s="219"/>
      <c r="P199" s="219"/>
      <c r="Q199" s="219"/>
      <c r="R199" s="219"/>
      <c r="S199" s="219"/>
      <c r="T199" s="220"/>
      <c r="AT199" s="221" t="s">
        <v>210</v>
      </c>
      <c r="AU199" s="221" t="s">
        <v>86</v>
      </c>
      <c r="AV199" s="14" t="s">
        <v>86</v>
      </c>
      <c r="AW199" s="14" t="s">
        <v>37</v>
      </c>
      <c r="AX199" s="14" t="s">
        <v>77</v>
      </c>
      <c r="AY199" s="221" t="s">
        <v>197</v>
      </c>
    </row>
    <row r="200" spans="1:65" s="16" customFormat="1" ht="11.25">
      <c r="B200" s="251"/>
      <c r="C200" s="252"/>
      <c r="D200" s="194" t="s">
        <v>210</v>
      </c>
      <c r="E200" s="253" t="s">
        <v>19</v>
      </c>
      <c r="F200" s="254" t="s">
        <v>661</v>
      </c>
      <c r="G200" s="252"/>
      <c r="H200" s="255">
        <v>51.018999999999998</v>
      </c>
      <c r="I200" s="256"/>
      <c r="J200" s="252"/>
      <c r="K200" s="252"/>
      <c r="L200" s="257"/>
      <c r="M200" s="258"/>
      <c r="N200" s="259"/>
      <c r="O200" s="259"/>
      <c r="P200" s="259"/>
      <c r="Q200" s="259"/>
      <c r="R200" s="259"/>
      <c r="S200" s="259"/>
      <c r="T200" s="260"/>
      <c r="AT200" s="261" t="s">
        <v>210</v>
      </c>
      <c r="AU200" s="261" t="s">
        <v>86</v>
      </c>
      <c r="AV200" s="16" t="s">
        <v>151</v>
      </c>
      <c r="AW200" s="16" t="s">
        <v>37</v>
      </c>
      <c r="AX200" s="16" t="s">
        <v>77</v>
      </c>
      <c r="AY200" s="261" t="s">
        <v>197</v>
      </c>
    </row>
    <row r="201" spans="1:65" s="13" customFormat="1" ht="22.5">
      <c r="B201" s="201"/>
      <c r="C201" s="202"/>
      <c r="D201" s="194" t="s">
        <v>210</v>
      </c>
      <c r="E201" s="203" t="s">
        <v>19</v>
      </c>
      <c r="F201" s="204" t="s">
        <v>653</v>
      </c>
      <c r="G201" s="202"/>
      <c r="H201" s="203" t="s">
        <v>19</v>
      </c>
      <c r="I201" s="205"/>
      <c r="J201" s="202"/>
      <c r="K201" s="202"/>
      <c r="L201" s="206"/>
      <c r="M201" s="207"/>
      <c r="N201" s="208"/>
      <c r="O201" s="208"/>
      <c r="P201" s="208"/>
      <c r="Q201" s="208"/>
      <c r="R201" s="208"/>
      <c r="S201" s="208"/>
      <c r="T201" s="209"/>
      <c r="AT201" s="210" t="s">
        <v>210</v>
      </c>
      <c r="AU201" s="210" t="s">
        <v>86</v>
      </c>
      <c r="AV201" s="13" t="s">
        <v>84</v>
      </c>
      <c r="AW201" s="13" t="s">
        <v>37</v>
      </c>
      <c r="AX201" s="13" t="s">
        <v>77</v>
      </c>
      <c r="AY201" s="210" t="s">
        <v>197</v>
      </c>
    </row>
    <row r="202" spans="1:65" s="14" customFormat="1" ht="11.25">
      <c r="B202" s="211"/>
      <c r="C202" s="212"/>
      <c r="D202" s="194" t="s">
        <v>210</v>
      </c>
      <c r="E202" s="213" t="s">
        <v>19</v>
      </c>
      <c r="F202" s="214" t="s">
        <v>645</v>
      </c>
      <c r="G202" s="212"/>
      <c r="H202" s="215">
        <v>15.577999999999999</v>
      </c>
      <c r="I202" s="216"/>
      <c r="J202" s="212"/>
      <c r="K202" s="212"/>
      <c r="L202" s="217"/>
      <c r="M202" s="218"/>
      <c r="N202" s="219"/>
      <c r="O202" s="219"/>
      <c r="P202" s="219"/>
      <c r="Q202" s="219"/>
      <c r="R202" s="219"/>
      <c r="S202" s="219"/>
      <c r="T202" s="220"/>
      <c r="AT202" s="221" t="s">
        <v>210</v>
      </c>
      <c r="AU202" s="221" t="s">
        <v>86</v>
      </c>
      <c r="AV202" s="14" t="s">
        <v>86</v>
      </c>
      <c r="AW202" s="14" t="s">
        <v>37</v>
      </c>
      <c r="AX202" s="14" t="s">
        <v>77</v>
      </c>
      <c r="AY202" s="221" t="s">
        <v>197</v>
      </c>
    </row>
    <row r="203" spans="1:65" s="13" customFormat="1" ht="22.5">
      <c r="B203" s="201"/>
      <c r="C203" s="202"/>
      <c r="D203" s="194" t="s">
        <v>210</v>
      </c>
      <c r="E203" s="203" t="s">
        <v>19</v>
      </c>
      <c r="F203" s="204" t="s">
        <v>654</v>
      </c>
      <c r="G203" s="202"/>
      <c r="H203" s="203" t="s">
        <v>19</v>
      </c>
      <c r="I203" s="205"/>
      <c r="J203" s="202"/>
      <c r="K203" s="202"/>
      <c r="L203" s="206"/>
      <c r="M203" s="207"/>
      <c r="N203" s="208"/>
      <c r="O203" s="208"/>
      <c r="P203" s="208"/>
      <c r="Q203" s="208"/>
      <c r="R203" s="208"/>
      <c r="S203" s="208"/>
      <c r="T203" s="209"/>
      <c r="AT203" s="210" t="s">
        <v>210</v>
      </c>
      <c r="AU203" s="210" t="s">
        <v>86</v>
      </c>
      <c r="AV203" s="13" t="s">
        <v>84</v>
      </c>
      <c r="AW203" s="13" t="s">
        <v>37</v>
      </c>
      <c r="AX203" s="13" t="s">
        <v>77</v>
      </c>
      <c r="AY203" s="210" t="s">
        <v>197</v>
      </c>
    </row>
    <row r="204" spans="1:65" s="14" customFormat="1" ht="11.25">
      <c r="B204" s="211"/>
      <c r="C204" s="212"/>
      <c r="D204" s="194" t="s">
        <v>210</v>
      </c>
      <c r="E204" s="213" t="s">
        <v>19</v>
      </c>
      <c r="F204" s="214" t="s">
        <v>655</v>
      </c>
      <c r="G204" s="212"/>
      <c r="H204" s="215">
        <v>23.597999999999999</v>
      </c>
      <c r="I204" s="216"/>
      <c r="J204" s="212"/>
      <c r="K204" s="212"/>
      <c r="L204" s="217"/>
      <c r="M204" s="218"/>
      <c r="N204" s="219"/>
      <c r="O204" s="219"/>
      <c r="P204" s="219"/>
      <c r="Q204" s="219"/>
      <c r="R204" s="219"/>
      <c r="S204" s="219"/>
      <c r="T204" s="220"/>
      <c r="AT204" s="221" t="s">
        <v>210</v>
      </c>
      <c r="AU204" s="221" t="s">
        <v>86</v>
      </c>
      <c r="AV204" s="14" t="s">
        <v>86</v>
      </c>
      <c r="AW204" s="14" t="s">
        <v>37</v>
      </c>
      <c r="AX204" s="14" t="s">
        <v>77</v>
      </c>
      <c r="AY204" s="221" t="s">
        <v>197</v>
      </c>
    </row>
    <row r="205" spans="1:65" s="16" customFormat="1" ht="11.25">
      <c r="B205" s="251"/>
      <c r="C205" s="252"/>
      <c r="D205" s="194" t="s">
        <v>210</v>
      </c>
      <c r="E205" s="253" t="s">
        <v>19</v>
      </c>
      <c r="F205" s="254" t="s">
        <v>661</v>
      </c>
      <c r="G205" s="252"/>
      <c r="H205" s="255">
        <v>39.176000000000002</v>
      </c>
      <c r="I205" s="256"/>
      <c r="J205" s="252"/>
      <c r="K205" s="252"/>
      <c r="L205" s="257"/>
      <c r="M205" s="258"/>
      <c r="N205" s="259"/>
      <c r="O205" s="259"/>
      <c r="P205" s="259"/>
      <c r="Q205" s="259"/>
      <c r="R205" s="259"/>
      <c r="S205" s="259"/>
      <c r="T205" s="260"/>
      <c r="AT205" s="261" t="s">
        <v>210</v>
      </c>
      <c r="AU205" s="261" t="s">
        <v>86</v>
      </c>
      <c r="AV205" s="16" t="s">
        <v>151</v>
      </c>
      <c r="AW205" s="16" t="s">
        <v>37</v>
      </c>
      <c r="AX205" s="16" t="s">
        <v>77</v>
      </c>
      <c r="AY205" s="261" t="s">
        <v>197</v>
      </c>
    </row>
    <row r="206" spans="1:65" s="15" customFormat="1" ht="11.25">
      <c r="B206" s="223"/>
      <c r="C206" s="224"/>
      <c r="D206" s="194" t="s">
        <v>210</v>
      </c>
      <c r="E206" s="225" t="s">
        <v>19</v>
      </c>
      <c r="F206" s="226" t="s">
        <v>295</v>
      </c>
      <c r="G206" s="224"/>
      <c r="H206" s="227">
        <v>90.194999999999993</v>
      </c>
      <c r="I206" s="228"/>
      <c r="J206" s="224"/>
      <c r="K206" s="224"/>
      <c r="L206" s="229"/>
      <c r="M206" s="230"/>
      <c r="N206" s="231"/>
      <c r="O206" s="231"/>
      <c r="P206" s="231"/>
      <c r="Q206" s="231"/>
      <c r="R206" s="231"/>
      <c r="S206" s="231"/>
      <c r="T206" s="232"/>
      <c r="AT206" s="233" t="s">
        <v>210</v>
      </c>
      <c r="AU206" s="233" t="s">
        <v>86</v>
      </c>
      <c r="AV206" s="15" t="s">
        <v>204</v>
      </c>
      <c r="AW206" s="15" t="s">
        <v>37</v>
      </c>
      <c r="AX206" s="15" t="s">
        <v>84</v>
      </c>
      <c r="AY206" s="233" t="s">
        <v>197</v>
      </c>
    </row>
    <row r="207" spans="1:65" s="12" customFormat="1" ht="22.9" customHeight="1">
      <c r="B207" s="165"/>
      <c r="C207" s="166"/>
      <c r="D207" s="167" t="s">
        <v>76</v>
      </c>
      <c r="E207" s="179" t="s">
        <v>273</v>
      </c>
      <c r="F207" s="179" t="s">
        <v>296</v>
      </c>
      <c r="G207" s="166"/>
      <c r="H207" s="166"/>
      <c r="I207" s="169"/>
      <c r="J207" s="180">
        <f>BK207</f>
        <v>0</v>
      </c>
      <c r="K207" s="166"/>
      <c r="L207" s="171"/>
      <c r="M207" s="172"/>
      <c r="N207" s="173"/>
      <c r="O207" s="173"/>
      <c r="P207" s="174">
        <f>SUM(P208:P223)</f>
        <v>0</v>
      </c>
      <c r="Q207" s="173"/>
      <c r="R207" s="174">
        <f>SUM(R208:R223)</f>
        <v>4.8042400000000004E-3</v>
      </c>
      <c r="S207" s="173"/>
      <c r="T207" s="175">
        <f>SUM(T208:T223)</f>
        <v>7.2060000000000004</v>
      </c>
      <c r="AR207" s="176" t="s">
        <v>84</v>
      </c>
      <c r="AT207" s="177" t="s">
        <v>76</v>
      </c>
      <c r="AU207" s="177" t="s">
        <v>84</v>
      </c>
      <c r="AY207" s="176" t="s">
        <v>197</v>
      </c>
      <c r="BK207" s="178">
        <f>SUM(BK208:BK223)</f>
        <v>0</v>
      </c>
    </row>
    <row r="208" spans="1:65" s="2" customFormat="1" ht="24.2" customHeight="1">
      <c r="A208" s="37"/>
      <c r="B208" s="38"/>
      <c r="C208" s="181" t="s">
        <v>320</v>
      </c>
      <c r="D208" s="181" t="s">
        <v>199</v>
      </c>
      <c r="E208" s="182" t="s">
        <v>662</v>
      </c>
      <c r="F208" s="183" t="s">
        <v>663</v>
      </c>
      <c r="G208" s="184" t="s">
        <v>240</v>
      </c>
      <c r="H208" s="185">
        <v>2.31</v>
      </c>
      <c r="I208" s="186"/>
      <c r="J208" s="187">
        <f>ROUND(I208*H208,2)</f>
        <v>0</v>
      </c>
      <c r="K208" s="183" t="s">
        <v>203</v>
      </c>
      <c r="L208" s="42"/>
      <c r="M208" s="188" t="s">
        <v>19</v>
      </c>
      <c r="N208" s="189" t="s">
        <v>48</v>
      </c>
      <c r="O208" s="67"/>
      <c r="P208" s="190">
        <f>O208*H208</f>
        <v>0</v>
      </c>
      <c r="Q208" s="190">
        <v>0</v>
      </c>
      <c r="R208" s="190">
        <f>Q208*H208</f>
        <v>0</v>
      </c>
      <c r="S208" s="190">
        <v>0</v>
      </c>
      <c r="T208" s="191">
        <f>S208*H208</f>
        <v>0</v>
      </c>
      <c r="U208" s="37"/>
      <c r="V208" s="37"/>
      <c r="W208" s="37"/>
      <c r="X208" s="37"/>
      <c r="Y208" s="37"/>
      <c r="Z208" s="37"/>
      <c r="AA208" s="37"/>
      <c r="AB208" s="37"/>
      <c r="AC208" s="37"/>
      <c r="AD208" s="37"/>
      <c r="AE208" s="37"/>
      <c r="AR208" s="192" t="s">
        <v>204</v>
      </c>
      <c r="AT208" s="192" t="s">
        <v>199</v>
      </c>
      <c r="AU208" s="192" t="s">
        <v>86</v>
      </c>
      <c r="AY208" s="20" t="s">
        <v>197</v>
      </c>
      <c r="BE208" s="193">
        <f>IF(N208="základní",J208,0)</f>
        <v>0</v>
      </c>
      <c r="BF208" s="193">
        <f>IF(N208="snížená",J208,0)</f>
        <v>0</v>
      </c>
      <c r="BG208" s="193">
        <f>IF(N208="zákl. přenesená",J208,0)</f>
        <v>0</v>
      </c>
      <c r="BH208" s="193">
        <f>IF(N208="sníž. přenesená",J208,0)</f>
        <v>0</v>
      </c>
      <c r="BI208" s="193">
        <f>IF(N208="nulová",J208,0)</f>
        <v>0</v>
      </c>
      <c r="BJ208" s="20" t="s">
        <v>84</v>
      </c>
      <c r="BK208" s="193">
        <f>ROUND(I208*H208,2)</f>
        <v>0</v>
      </c>
      <c r="BL208" s="20" t="s">
        <v>204</v>
      </c>
      <c r="BM208" s="192" t="s">
        <v>664</v>
      </c>
    </row>
    <row r="209" spans="1:65" s="2" customFormat="1" ht="19.5">
      <c r="A209" s="37"/>
      <c r="B209" s="38"/>
      <c r="C209" s="39"/>
      <c r="D209" s="194" t="s">
        <v>206</v>
      </c>
      <c r="E209" s="39"/>
      <c r="F209" s="195" t="s">
        <v>665</v>
      </c>
      <c r="G209" s="39"/>
      <c r="H209" s="39"/>
      <c r="I209" s="196"/>
      <c r="J209" s="39"/>
      <c r="K209" s="39"/>
      <c r="L209" s="42"/>
      <c r="M209" s="197"/>
      <c r="N209" s="198"/>
      <c r="O209" s="67"/>
      <c r="P209" s="67"/>
      <c r="Q209" s="67"/>
      <c r="R209" s="67"/>
      <c r="S209" s="67"/>
      <c r="T209" s="68"/>
      <c r="U209" s="37"/>
      <c r="V209" s="37"/>
      <c r="W209" s="37"/>
      <c r="X209" s="37"/>
      <c r="Y209" s="37"/>
      <c r="Z209" s="37"/>
      <c r="AA209" s="37"/>
      <c r="AB209" s="37"/>
      <c r="AC209" s="37"/>
      <c r="AD209" s="37"/>
      <c r="AE209" s="37"/>
      <c r="AT209" s="20" t="s">
        <v>206</v>
      </c>
      <c r="AU209" s="20" t="s">
        <v>86</v>
      </c>
    </row>
    <row r="210" spans="1:65" s="2" customFormat="1" ht="11.25">
      <c r="A210" s="37"/>
      <c r="B210" s="38"/>
      <c r="C210" s="39"/>
      <c r="D210" s="199" t="s">
        <v>208</v>
      </c>
      <c r="E210" s="39"/>
      <c r="F210" s="200" t="s">
        <v>666</v>
      </c>
      <c r="G210" s="39"/>
      <c r="H210" s="39"/>
      <c r="I210" s="196"/>
      <c r="J210" s="39"/>
      <c r="K210" s="39"/>
      <c r="L210" s="42"/>
      <c r="M210" s="197"/>
      <c r="N210" s="198"/>
      <c r="O210" s="67"/>
      <c r="P210" s="67"/>
      <c r="Q210" s="67"/>
      <c r="R210" s="67"/>
      <c r="S210" s="67"/>
      <c r="T210" s="68"/>
      <c r="U210" s="37"/>
      <c r="V210" s="37"/>
      <c r="W210" s="37"/>
      <c r="X210" s="37"/>
      <c r="Y210" s="37"/>
      <c r="Z210" s="37"/>
      <c r="AA210" s="37"/>
      <c r="AB210" s="37"/>
      <c r="AC210" s="37"/>
      <c r="AD210" s="37"/>
      <c r="AE210" s="37"/>
      <c r="AT210" s="20" t="s">
        <v>208</v>
      </c>
      <c r="AU210" s="20" t="s">
        <v>86</v>
      </c>
    </row>
    <row r="211" spans="1:65" s="13" customFormat="1" ht="33.75">
      <c r="B211" s="201"/>
      <c r="C211" s="202"/>
      <c r="D211" s="194" t="s">
        <v>210</v>
      </c>
      <c r="E211" s="203" t="s">
        <v>19</v>
      </c>
      <c r="F211" s="204" t="s">
        <v>610</v>
      </c>
      <c r="G211" s="202"/>
      <c r="H211" s="203" t="s">
        <v>19</v>
      </c>
      <c r="I211" s="205"/>
      <c r="J211" s="202"/>
      <c r="K211" s="202"/>
      <c r="L211" s="206"/>
      <c r="M211" s="207"/>
      <c r="N211" s="208"/>
      <c r="O211" s="208"/>
      <c r="P211" s="208"/>
      <c r="Q211" s="208"/>
      <c r="R211" s="208"/>
      <c r="S211" s="208"/>
      <c r="T211" s="209"/>
      <c r="AT211" s="210" t="s">
        <v>210</v>
      </c>
      <c r="AU211" s="210" t="s">
        <v>86</v>
      </c>
      <c r="AV211" s="13" t="s">
        <v>84</v>
      </c>
      <c r="AW211" s="13" t="s">
        <v>37</v>
      </c>
      <c r="AX211" s="13" t="s">
        <v>77</v>
      </c>
      <c r="AY211" s="210" t="s">
        <v>197</v>
      </c>
    </row>
    <row r="212" spans="1:65" s="13" customFormat="1" ht="22.5">
      <c r="B212" s="201"/>
      <c r="C212" s="202"/>
      <c r="D212" s="194" t="s">
        <v>210</v>
      </c>
      <c r="E212" s="203" t="s">
        <v>19</v>
      </c>
      <c r="F212" s="204" t="s">
        <v>667</v>
      </c>
      <c r="G212" s="202"/>
      <c r="H212" s="203" t="s">
        <v>19</v>
      </c>
      <c r="I212" s="205"/>
      <c r="J212" s="202"/>
      <c r="K212" s="202"/>
      <c r="L212" s="206"/>
      <c r="M212" s="207"/>
      <c r="N212" s="208"/>
      <c r="O212" s="208"/>
      <c r="P212" s="208"/>
      <c r="Q212" s="208"/>
      <c r="R212" s="208"/>
      <c r="S212" s="208"/>
      <c r="T212" s="209"/>
      <c r="AT212" s="210" t="s">
        <v>210</v>
      </c>
      <c r="AU212" s="210" t="s">
        <v>86</v>
      </c>
      <c r="AV212" s="13" t="s">
        <v>84</v>
      </c>
      <c r="AW212" s="13" t="s">
        <v>37</v>
      </c>
      <c r="AX212" s="13" t="s">
        <v>77</v>
      </c>
      <c r="AY212" s="210" t="s">
        <v>197</v>
      </c>
    </row>
    <row r="213" spans="1:65" s="14" customFormat="1" ht="11.25">
      <c r="B213" s="211"/>
      <c r="C213" s="212"/>
      <c r="D213" s="194" t="s">
        <v>210</v>
      </c>
      <c r="E213" s="213" t="s">
        <v>19</v>
      </c>
      <c r="F213" s="214" t="s">
        <v>668</v>
      </c>
      <c r="G213" s="212"/>
      <c r="H213" s="215">
        <v>2.31</v>
      </c>
      <c r="I213" s="216"/>
      <c r="J213" s="212"/>
      <c r="K213" s="212"/>
      <c r="L213" s="217"/>
      <c r="M213" s="218"/>
      <c r="N213" s="219"/>
      <c r="O213" s="219"/>
      <c r="P213" s="219"/>
      <c r="Q213" s="219"/>
      <c r="R213" s="219"/>
      <c r="S213" s="219"/>
      <c r="T213" s="220"/>
      <c r="AT213" s="221" t="s">
        <v>210</v>
      </c>
      <c r="AU213" s="221" t="s">
        <v>86</v>
      </c>
      <c r="AV213" s="14" t="s">
        <v>86</v>
      </c>
      <c r="AW213" s="14" t="s">
        <v>37</v>
      </c>
      <c r="AX213" s="14" t="s">
        <v>84</v>
      </c>
      <c r="AY213" s="221" t="s">
        <v>197</v>
      </c>
    </row>
    <row r="214" spans="1:65" s="2" customFormat="1" ht="24.2" customHeight="1">
      <c r="A214" s="37"/>
      <c r="B214" s="38"/>
      <c r="C214" s="181" t="s">
        <v>328</v>
      </c>
      <c r="D214" s="181" t="s">
        <v>199</v>
      </c>
      <c r="E214" s="182" t="s">
        <v>297</v>
      </c>
      <c r="F214" s="183" t="s">
        <v>298</v>
      </c>
      <c r="G214" s="184" t="s">
        <v>240</v>
      </c>
      <c r="H214" s="185">
        <v>240.21199999999999</v>
      </c>
      <c r="I214" s="186"/>
      <c r="J214" s="187">
        <f>ROUND(I214*H214,2)</f>
        <v>0</v>
      </c>
      <c r="K214" s="183" t="s">
        <v>203</v>
      </c>
      <c r="L214" s="42"/>
      <c r="M214" s="188" t="s">
        <v>19</v>
      </c>
      <c r="N214" s="189" t="s">
        <v>48</v>
      </c>
      <c r="O214" s="67"/>
      <c r="P214" s="190">
        <f>O214*H214</f>
        <v>0</v>
      </c>
      <c r="Q214" s="190">
        <v>2.0000000000000002E-5</v>
      </c>
      <c r="R214" s="190">
        <f>Q214*H214</f>
        <v>4.8042400000000004E-3</v>
      </c>
      <c r="S214" s="190">
        <v>0</v>
      </c>
      <c r="T214" s="191">
        <f>S214*H214</f>
        <v>0</v>
      </c>
      <c r="U214" s="37"/>
      <c r="V214" s="37"/>
      <c r="W214" s="37"/>
      <c r="X214" s="37"/>
      <c r="Y214" s="37"/>
      <c r="Z214" s="37"/>
      <c r="AA214" s="37"/>
      <c r="AB214" s="37"/>
      <c r="AC214" s="37"/>
      <c r="AD214" s="37"/>
      <c r="AE214" s="37"/>
      <c r="AR214" s="192" t="s">
        <v>204</v>
      </c>
      <c r="AT214" s="192" t="s">
        <v>199</v>
      </c>
      <c r="AU214" s="192" t="s">
        <v>86</v>
      </c>
      <c r="AY214" s="20" t="s">
        <v>197</v>
      </c>
      <c r="BE214" s="193">
        <f>IF(N214="základní",J214,0)</f>
        <v>0</v>
      </c>
      <c r="BF214" s="193">
        <f>IF(N214="snížená",J214,0)</f>
        <v>0</v>
      </c>
      <c r="BG214" s="193">
        <f>IF(N214="zákl. přenesená",J214,0)</f>
        <v>0</v>
      </c>
      <c r="BH214" s="193">
        <f>IF(N214="sníž. přenesená",J214,0)</f>
        <v>0</v>
      </c>
      <c r="BI214" s="193">
        <f>IF(N214="nulová",J214,0)</f>
        <v>0</v>
      </c>
      <c r="BJ214" s="20" t="s">
        <v>84</v>
      </c>
      <c r="BK214" s="193">
        <f>ROUND(I214*H214,2)</f>
        <v>0</v>
      </c>
      <c r="BL214" s="20" t="s">
        <v>204</v>
      </c>
      <c r="BM214" s="192" t="s">
        <v>299</v>
      </c>
    </row>
    <row r="215" spans="1:65" s="2" customFormat="1" ht="19.5">
      <c r="A215" s="37"/>
      <c r="B215" s="38"/>
      <c r="C215" s="39"/>
      <c r="D215" s="194" t="s">
        <v>206</v>
      </c>
      <c r="E215" s="39"/>
      <c r="F215" s="195" t="s">
        <v>300</v>
      </c>
      <c r="G215" s="39"/>
      <c r="H215" s="39"/>
      <c r="I215" s="196"/>
      <c r="J215" s="39"/>
      <c r="K215" s="39"/>
      <c r="L215" s="42"/>
      <c r="M215" s="197"/>
      <c r="N215" s="198"/>
      <c r="O215" s="67"/>
      <c r="P215" s="67"/>
      <c r="Q215" s="67"/>
      <c r="R215" s="67"/>
      <c r="S215" s="67"/>
      <c r="T215" s="68"/>
      <c r="U215" s="37"/>
      <c r="V215" s="37"/>
      <c r="W215" s="37"/>
      <c r="X215" s="37"/>
      <c r="Y215" s="37"/>
      <c r="Z215" s="37"/>
      <c r="AA215" s="37"/>
      <c r="AB215" s="37"/>
      <c r="AC215" s="37"/>
      <c r="AD215" s="37"/>
      <c r="AE215" s="37"/>
      <c r="AT215" s="20" t="s">
        <v>206</v>
      </c>
      <c r="AU215" s="20" t="s">
        <v>86</v>
      </c>
    </row>
    <row r="216" spans="1:65" s="2" customFormat="1" ht="11.25">
      <c r="A216" s="37"/>
      <c r="B216" s="38"/>
      <c r="C216" s="39"/>
      <c r="D216" s="199" t="s">
        <v>208</v>
      </c>
      <c r="E216" s="39"/>
      <c r="F216" s="200" t="s">
        <v>301</v>
      </c>
      <c r="G216" s="39"/>
      <c r="H216" s="39"/>
      <c r="I216" s="196"/>
      <c r="J216" s="39"/>
      <c r="K216" s="39"/>
      <c r="L216" s="42"/>
      <c r="M216" s="197"/>
      <c r="N216" s="198"/>
      <c r="O216" s="67"/>
      <c r="P216" s="67"/>
      <c r="Q216" s="67"/>
      <c r="R216" s="67"/>
      <c r="S216" s="67"/>
      <c r="T216" s="68"/>
      <c r="U216" s="37"/>
      <c r="V216" s="37"/>
      <c r="W216" s="37"/>
      <c r="X216" s="37"/>
      <c r="Y216" s="37"/>
      <c r="Z216" s="37"/>
      <c r="AA216" s="37"/>
      <c r="AB216" s="37"/>
      <c r="AC216" s="37"/>
      <c r="AD216" s="37"/>
      <c r="AE216" s="37"/>
      <c r="AT216" s="20" t="s">
        <v>208</v>
      </c>
      <c r="AU216" s="20" t="s">
        <v>86</v>
      </c>
    </row>
    <row r="217" spans="1:65" s="13" customFormat="1" ht="33.75">
      <c r="B217" s="201"/>
      <c r="C217" s="202"/>
      <c r="D217" s="194" t="s">
        <v>210</v>
      </c>
      <c r="E217" s="203" t="s">
        <v>19</v>
      </c>
      <c r="F217" s="204" t="s">
        <v>669</v>
      </c>
      <c r="G217" s="202"/>
      <c r="H217" s="203" t="s">
        <v>19</v>
      </c>
      <c r="I217" s="205"/>
      <c r="J217" s="202"/>
      <c r="K217" s="202"/>
      <c r="L217" s="206"/>
      <c r="M217" s="207"/>
      <c r="N217" s="208"/>
      <c r="O217" s="208"/>
      <c r="P217" s="208"/>
      <c r="Q217" s="208"/>
      <c r="R217" s="208"/>
      <c r="S217" s="208"/>
      <c r="T217" s="209"/>
      <c r="AT217" s="210" t="s">
        <v>210</v>
      </c>
      <c r="AU217" s="210" t="s">
        <v>86</v>
      </c>
      <c r="AV217" s="13" t="s">
        <v>84</v>
      </c>
      <c r="AW217" s="13" t="s">
        <v>37</v>
      </c>
      <c r="AX217" s="13" t="s">
        <v>77</v>
      </c>
      <c r="AY217" s="210" t="s">
        <v>197</v>
      </c>
    </row>
    <row r="218" spans="1:65" s="14" customFormat="1" ht="11.25">
      <c r="B218" s="211"/>
      <c r="C218" s="212"/>
      <c r="D218" s="194" t="s">
        <v>210</v>
      </c>
      <c r="E218" s="213" t="s">
        <v>19</v>
      </c>
      <c r="F218" s="214" t="s">
        <v>631</v>
      </c>
      <c r="G218" s="212"/>
      <c r="H218" s="215">
        <v>240.21199999999999</v>
      </c>
      <c r="I218" s="216"/>
      <c r="J218" s="212"/>
      <c r="K218" s="212"/>
      <c r="L218" s="217"/>
      <c r="M218" s="218"/>
      <c r="N218" s="219"/>
      <c r="O218" s="219"/>
      <c r="P218" s="219"/>
      <c r="Q218" s="219"/>
      <c r="R218" s="219"/>
      <c r="S218" s="219"/>
      <c r="T218" s="220"/>
      <c r="AT218" s="221" t="s">
        <v>210</v>
      </c>
      <c r="AU218" s="221" t="s">
        <v>86</v>
      </c>
      <c r="AV218" s="14" t="s">
        <v>86</v>
      </c>
      <c r="AW218" s="14" t="s">
        <v>37</v>
      </c>
      <c r="AX218" s="14" t="s">
        <v>84</v>
      </c>
      <c r="AY218" s="221" t="s">
        <v>197</v>
      </c>
    </row>
    <row r="219" spans="1:65" s="2" customFormat="1" ht="16.5" customHeight="1">
      <c r="A219" s="37"/>
      <c r="B219" s="38"/>
      <c r="C219" s="181" t="s">
        <v>337</v>
      </c>
      <c r="D219" s="181" t="s">
        <v>199</v>
      </c>
      <c r="E219" s="182" t="s">
        <v>304</v>
      </c>
      <c r="F219" s="183" t="s">
        <v>305</v>
      </c>
      <c r="G219" s="184" t="s">
        <v>259</v>
      </c>
      <c r="H219" s="185">
        <v>3.6030000000000002</v>
      </c>
      <c r="I219" s="186"/>
      <c r="J219" s="187">
        <f>ROUND(I219*H219,2)</f>
        <v>0</v>
      </c>
      <c r="K219" s="183" t="s">
        <v>203</v>
      </c>
      <c r="L219" s="42"/>
      <c r="M219" s="188" t="s">
        <v>19</v>
      </c>
      <c r="N219" s="189" t="s">
        <v>48</v>
      </c>
      <c r="O219" s="67"/>
      <c r="P219" s="190">
        <f>O219*H219</f>
        <v>0</v>
      </c>
      <c r="Q219" s="190">
        <v>0</v>
      </c>
      <c r="R219" s="190">
        <f>Q219*H219</f>
        <v>0</v>
      </c>
      <c r="S219" s="190">
        <v>2</v>
      </c>
      <c r="T219" s="191">
        <f>S219*H219</f>
        <v>7.2060000000000004</v>
      </c>
      <c r="U219" s="37"/>
      <c r="V219" s="37"/>
      <c r="W219" s="37"/>
      <c r="X219" s="37"/>
      <c r="Y219" s="37"/>
      <c r="Z219" s="37"/>
      <c r="AA219" s="37"/>
      <c r="AB219" s="37"/>
      <c r="AC219" s="37"/>
      <c r="AD219" s="37"/>
      <c r="AE219" s="37"/>
      <c r="AR219" s="192" t="s">
        <v>204</v>
      </c>
      <c r="AT219" s="192" t="s">
        <v>199</v>
      </c>
      <c r="AU219" s="192" t="s">
        <v>86</v>
      </c>
      <c r="AY219" s="20" t="s">
        <v>197</v>
      </c>
      <c r="BE219" s="193">
        <f>IF(N219="základní",J219,0)</f>
        <v>0</v>
      </c>
      <c r="BF219" s="193">
        <f>IF(N219="snížená",J219,0)</f>
        <v>0</v>
      </c>
      <c r="BG219" s="193">
        <f>IF(N219="zákl. přenesená",J219,0)</f>
        <v>0</v>
      </c>
      <c r="BH219" s="193">
        <f>IF(N219="sníž. přenesená",J219,0)</f>
        <v>0</v>
      </c>
      <c r="BI219" s="193">
        <f>IF(N219="nulová",J219,0)</f>
        <v>0</v>
      </c>
      <c r="BJ219" s="20" t="s">
        <v>84</v>
      </c>
      <c r="BK219" s="193">
        <f>ROUND(I219*H219,2)</f>
        <v>0</v>
      </c>
      <c r="BL219" s="20" t="s">
        <v>204</v>
      </c>
      <c r="BM219" s="192" t="s">
        <v>306</v>
      </c>
    </row>
    <row r="220" spans="1:65" s="2" customFormat="1" ht="11.25">
      <c r="A220" s="37"/>
      <c r="B220" s="38"/>
      <c r="C220" s="39"/>
      <c r="D220" s="194" t="s">
        <v>206</v>
      </c>
      <c r="E220" s="39"/>
      <c r="F220" s="195" t="s">
        <v>305</v>
      </c>
      <c r="G220" s="39"/>
      <c r="H220" s="39"/>
      <c r="I220" s="196"/>
      <c r="J220" s="39"/>
      <c r="K220" s="39"/>
      <c r="L220" s="42"/>
      <c r="M220" s="197"/>
      <c r="N220" s="198"/>
      <c r="O220" s="67"/>
      <c r="P220" s="67"/>
      <c r="Q220" s="67"/>
      <c r="R220" s="67"/>
      <c r="S220" s="67"/>
      <c r="T220" s="68"/>
      <c r="U220" s="37"/>
      <c r="V220" s="37"/>
      <c r="W220" s="37"/>
      <c r="X220" s="37"/>
      <c r="Y220" s="37"/>
      <c r="Z220" s="37"/>
      <c r="AA220" s="37"/>
      <c r="AB220" s="37"/>
      <c r="AC220" s="37"/>
      <c r="AD220" s="37"/>
      <c r="AE220" s="37"/>
      <c r="AT220" s="20" t="s">
        <v>206</v>
      </c>
      <c r="AU220" s="20" t="s">
        <v>86</v>
      </c>
    </row>
    <row r="221" spans="1:65" s="2" customFormat="1" ht="11.25">
      <c r="A221" s="37"/>
      <c r="B221" s="38"/>
      <c r="C221" s="39"/>
      <c r="D221" s="199" t="s">
        <v>208</v>
      </c>
      <c r="E221" s="39"/>
      <c r="F221" s="200" t="s">
        <v>307</v>
      </c>
      <c r="G221" s="39"/>
      <c r="H221" s="39"/>
      <c r="I221" s="196"/>
      <c r="J221" s="39"/>
      <c r="K221" s="39"/>
      <c r="L221" s="42"/>
      <c r="M221" s="197"/>
      <c r="N221" s="198"/>
      <c r="O221" s="67"/>
      <c r="P221" s="67"/>
      <c r="Q221" s="67"/>
      <c r="R221" s="67"/>
      <c r="S221" s="67"/>
      <c r="T221" s="68"/>
      <c r="U221" s="37"/>
      <c r="V221" s="37"/>
      <c r="W221" s="37"/>
      <c r="X221" s="37"/>
      <c r="Y221" s="37"/>
      <c r="Z221" s="37"/>
      <c r="AA221" s="37"/>
      <c r="AB221" s="37"/>
      <c r="AC221" s="37"/>
      <c r="AD221" s="37"/>
      <c r="AE221" s="37"/>
      <c r="AT221" s="20" t="s">
        <v>208</v>
      </c>
      <c r="AU221" s="20" t="s">
        <v>86</v>
      </c>
    </row>
    <row r="222" spans="1:65" s="13" customFormat="1" ht="22.5">
      <c r="B222" s="201"/>
      <c r="C222" s="202"/>
      <c r="D222" s="194" t="s">
        <v>210</v>
      </c>
      <c r="E222" s="203" t="s">
        <v>19</v>
      </c>
      <c r="F222" s="204" t="s">
        <v>670</v>
      </c>
      <c r="G222" s="202"/>
      <c r="H222" s="203" t="s">
        <v>19</v>
      </c>
      <c r="I222" s="205"/>
      <c r="J222" s="202"/>
      <c r="K222" s="202"/>
      <c r="L222" s="206"/>
      <c r="M222" s="207"/>
      <c r="N222" s="208"/>
      <c r="O222" s="208"/>
      <c r="P222" s="208"/>
      <c r="Q222" s="208"/>
      <c r="R222" s="208"/>
      <c r="S222" s="208"/>
      <c r="T222" s="209"/>
      <c r="AT222" s="210" t="s">
        <v>210</v>
      </c>
      <c r="AU222" s="210" t="s">
        <v>86</v>
      </c>
      <c r="AV222" s="13" t="s">
        <v>84</v>
      </c>
      <c r="AW222" s="13" t="s">
        <v>37</v>
      </c>
      <c r="AX222" s="13" t="s">
        <v>77</v>
      </c>
      <c r="AY222" s="210" t="s">
        <v>197</v>
      </c>
    </row>
    <row r="223" spans="1:65" s="14" customFormat="1" ht="11.25">
      <c r="B223" s="211"/>
      <c r="C223" s="212"/>
      <c r="D223" s="194" t="s">
        <v>210</v>
      </c>
      <c r="E223" s="213" t="s">
        <v>19</v>
      </c>
      <c r="F223" s="214" t="s">
        <v>671</v>
      </c>
      <c r="G223" s="212"/>
      <c r="H223" s="215">
        <v>3.6030000000000002</v>
      </c>
      <c r="I223" s="216"/>
      <c r="J223" s="212"/>
      <c r="K223" s="212"/>
      <c r="L223" s="217"/>
      <c r="M223" s="218"/>
      <c r="N223" s="219"/>
      <c r="O223" s="219"/>
      <c r="P223" s="219"/>
      <c r="Q223" s="219"/>
      <c r="R223" s="219"/>
      <c r="S223" s="219"/>
      <c r="T223" s="220"/>
      <c r="AT223" s="221" t="s">
        <v>210</v>
      </c>
      <c r="AU223" s="221" t="s">
        <v>86</v>
      </c>
      <c r="AV223" s="14" t="s">
        <v>86</v>
      </c>
      <c r="AW223" s="14" t="s">
        <v>37</v>
      </c>
      <c r="AX223" s="14" t="s">
        <v>84</v>
      </c>
      <c r="AY223" s="221" t="s">
        <v>197</v>
      </c>
    </row>
    <row r="224" spans="1:65" s="12" customFormat="1" ht="22.9" customHeight="1">
      <c r="B224" s="165"/>
      <c r="C224" s="166"/>
      <c r="D224" s="167" t="s">
        <v>76</v>
      </c>
      <c r="E224" s="179" t="s">
        <v>318</v>
      </c>
      <c r="F224" s="179" t="s">
        <v>319</v>
      </c>
      <c r="G224" s="166"/>
      <c r="H224" s="166"/>
      <c r="I224" s="169"/>
      <c r="J224" s="180">
        <f>BK224</f>
        <v>0</v>
      </c>
      <c r="K224" s="166"/>
      <c r="L224" s="171"/>
      <c r="M224" s="172"/>
      <c r="N224" s="173"/>
      <c r="O224" s="173"/>
      <c r="P224" s="174">
        <f>SUM(P225:P263)</f>
        <v>0</v>
      </c>
      <c r="Q224" s="173"/>
      <c r="R224" s="174">
        <f>SUM(R225:R263)</f>
        <v>0</v>
      </c>
      <c r="S224" s="173"/>
      <c r="T224" s="175">
        <f>SUM(T225:T263)</f>
        <v>0</v>
      </c>
      <c r="AR224" s="176" t="s">
        <v>84</v>
      </c>
      <c r="AT224" s="177" t="s">
        <v>76</v>
      </c>
      <c r="AU224" s="177" t="s">
        <v>84</v>
      </c>
      <c r="AY224" s="176" t="s">
        <v>197</v>
      </c>
      <c r="BK224" s="178">
        <f>SUM(BK225:BK263)</f>
        <v>0</v>
      </c>
    </row>
    <row r="225" spans="1:65" s="2" customFormat="1" ht="21.75" customHeight="1">
      <c r="A225" s="37"/>
      <c r="B225" s="38"/>
      <c r="C225" s="181" t="s">
        <v>347</v>
      </c>
      <c r="D225" s="181" t="s">
        <v>199</v>
      </c>
      <c r="E225" s="182" t="s">
        <v>321</v>
      </c>
      <c r="F225" s="183" t="s">
        <v>322</v>
      </c>
      <c r="G225" s="184" t="s">
        <v>323</v>
      </c>
      <c r="H225" s="185">
        <v>53.341999999999999</v>
      </c>
      <c r="I225" s="186"/>
      <c r="J225" s="187">
        <f>ROUND(I225*H225,2)</f>
        <v>0</v>
      </c>
      <c r="K225" s="183" t="s">
        <v>203</v>
      </c>
      <c r="L225" s="42"/>
      <c r="M225" s="188" t="s">
        <v>19</v>
      </c>
      <c r="N225" s="189" t="s">
        <v>48</v>
      </c>
      <c r="O225" s="67"/>
      <c r="P225" s="190">
        <f>O225*H225</f>
        <v>0</v>
      </c>
      <c r="Q225" s="190">
        <v>0</v>
      </c>
      <c r="R225" s="190">
        <f>Q225*H225</f>
        <v>0</v>
      </c>
      <c r="S225" s="190">
        <v>0</v>
      </c>
      <c r="T225" s="191">
        <f>S225*H225</f>
        <v>0</v>
      </c>
      <c r="U225" s="37"/>
      <c r="V225" s="37"/>
      <c r="W225" s="37"/>
      <c r="X225" s="37"/>
      <c r="Y225" s="37"/>
      <c r="Z225" s="37"/>
      <c r="AA225" s="37"/>
      <c r="AB225" s="37"/>
      <c r="AC225" s="37"/>
      <c r="AD225" s="37"/>
      <c r="AE225" s="37"/>
      <c r="AR225" s="192" t="s">
        <v>204</v>
      </c>
      <c r="AT225" s="192" t="s">
        <v>199</v>
      </c>
      <c r="AU225" s="192" t="s">
        <v>86</v>
      </c>
      <c r="AY225" s="20" t="s">
        <v>197</v>
      </c>
      <c r="BE225" s="193">
        <f>IF(N225="základní",J225,0)</f>
        <v>0</v>
      </c>
      <c r="BF225" s="193">
        <f>IF(N225="snížená",J225,0)</f>
        <v>0</v>
      </c>
      <c r="BG225" s="193">
        <f>IF(N225="zákl. přenesená",J225,0)</f>
        <v>0</v>
      </c>
      <c r="BH225" s="193">
        <f>IF(N225="sníž. přenesená",J225,0)</f>
        <v>0</v>
      </c>
      <c r="BI225" s="193">
        <f>IF(N225="nulová",J225,0)</f>
        <v>0</v>
      </c>
      <c r="BJ225" s="20" t="s">
        <v>84</v>
      </c>
      <c r="BK225" s="193">
        <f>ROUND(I225*H225,2)</f>
        <v>0</v>
      </c>
      <c r="BL225" s="20" t="s">
        <v>204</v>
      </c>
      <c r="BM225" s="192" t="s">
        <v>324</v>
      </c>
    </row>
    <row r="226" spans="1:65" s="2" customFormat="1" ht="19.5">
      <c r="A226" s="37"/>
      <c r="B226" s="38"/>
      <c r="C226" s="39"/>
      <c r="D226" s="194" t="s">
        <v>206</v>
      </c>
      <c r="E226" s="39"/>
      <c r="F226" s="195" t="s">
        <v>325</v>
      </c>
      <c r="G226" s="39"/>
      <c r="H226" s="39"/>
      <c r="I226" s="196"/>
      <c r="J226" s="39"/>
      <c r="K226" s="39"/>
      <c r="L226" s="42"/>
      <c r="M226" s="197"/>
      <c r="N226" s="198"/>
      <c r="O226" s="67"/>
      <c r="P226" s="67"/>
      <c r="Q226" s="67"/>
      <c r="R226" s="67"/>
      <c r="S226" s="67"/>
      <c r="T226" s="68"/>
      <c r="U226" s="37"/>
      <c r="V226" s="37"/>
      <c r="W226" s="37"/>
      <c r="X226" s="37"/>
      <c r="Y226" s="37"/>
      <c r="Z226" s="37"/>
      <c r="AA226" s="37"/>
      <c r="AB226" s="37"/>
      <c r="AC226" s="37"/>
      <c r="AD226" s="37"/>
      <c r="AE226" s="37"/>
      <c r="AT226" s="20" t="s">
        <v>206</v>
      </c>
      <c r="AU226" s="20" t="s">
        <v>86</v>
      </c>
    </row>
    <row r="227" spans="1:65" s="2" customFormat="1" ht="11.25">
      <c r="A227" s="37"/>
      <c r="B227" s="38"/>
      <c r="C227" s="39"/>
      <c r="D227" s="199" t="s">
        <v>208</v>
      </c>
      <c r="E227" s="39"/>
      <c r="F227" s="200" t="s">
        <v>326</v>
      </c>
      <c r="G227" s="39"/>
      <c r="H227" s="39"/>
      <c r="I227" s="196"/>
      <c r="J227" s="39"/>
      <c r="K227" s="39"/>
      <c r="L227" s="42"/>
      <c r="M227" s="197"/>
      <c r="N227" s="198"/>
      <c r="O227" s="67"/>
      <c r="P227" s="67"/>
      <c r="Q227" s="67"/>
      <c r="R227" s="67"/>
      <c r="S227" s="67"/>
      <c r="T227" s="68"/>
      <c r="U227" s="37"/>
      <c r="V227" s="37"/>
      <c r="W227" s="37"/>
      <c r="X227" s="37"/>
      <c r="Y227" s="37"/>
      <c r="Z227" s="37"/>
      <c r="AA227" s="37"/>
      <c r="AB227" s="37"/>
      <c r="AC227" s="37"/>
      <c r="AD227" s="37"/>
      <c r="AE227" s="37"/>
      <c r="AT227" s="20" t="s">
        <v>208</v>
      </c>
      <c r="AU227" s="20" t="s">
        <v>86</v>
      </c>
    </row>
    <row r="228" spans="1:65" s="14" customFormat="1" ht="11.25">
      <c r="B228" s="211"/>
      <c r="C228" s="212"/>
      <c r="D228" s="194" t="s">
        <v>210</v>
      </c>
      <c r="E228" s="213" t="s">
        <v>19</v>
      </c>
      <c r="F228" s="214" t="s">
        <v>672</v>
      </c>
      <c r="G228" s="212"/>
      <c r="H228" s="215">
        <v>53.341999999999999</v>
      </c>
      <c r="I228" s="216"/>
      <c r="J228" s="212"/>
      <c r="K228" s="212"/>
      <c r="L228" s="217"/>
      <c r="M228" s="218"/>
      <c r="N228" s="219"/>
      <c r="O228" s="219"/>
      <c r="P228" s="219"/>
      <c r="Q228" s="219"/>
      <c r="R228" s="219"/>
      <c r="S228" s="219"/>
      <c r="T228" s="220"/>
      <c r="AT228" s="221" t="s">
        <v>210</v>
      </c>
      <c r="AU228" s="221" t="s">
        <v>86</v>
      </c>
      <c r="AV228" s="14" t="s">
        <v>86</v>
      </c>
      <c r="AW228" s="14" t="s">
        <v>37</v>
      </c>
      <c r="AX228" s="14" t="s">
        <v>84</v>
      </c>
      <c r="AY228" s="221" t="s">
        <v>197</v>
      </c>
    </row>
    <row r="229" spans="1:65" s="2" customFormat="1" ht="24.2" customHeight="1">
      <c r="A229" s="37"/>
      <c r="B229" s="38"/>
      <c r="C229" s="181" t="s">
        <v>356</v>
      </c>
      <c r="D229" s="181" t="s">
        <v>199</v>
      </c>
      <c r="E229" s="182" t="s">
        <v>329</v>
      </c>
      <c r="F229" s="183" t="s">
        <v>330</v>
      </c>
      <c r="G229" s="184" t="s">
        <v>323</v>
      </c>
      <c r="H229" s="185">
        <v>628.10400000000004</v>
      </c>
      <c r="I229" s="186"/>
      <c r="J229" s="187">
        <f>ROUND(I229*H229,2)</f>
        <v>0</v>
      </c>
      <c r="K229" s="183" t="s">
        <v>203</v>
      </c>
      <c r="L229" s="42"/>
      <c r="M229" s="188" t="s">
        <v>19</v>
      </c>
      <c r="N229" s="189" t="s">
        <v>48</v>
      </c>
      <c r="O229" s="67"/>
      <c r="P229" s="190">
        <f>O229*H229</f>
        <v>0</v>
      </c>
      <c r="Q229" s="190">
        <v>0</v>
      </c>
      <c r="R229" s="190">
        <f>Q229*H229</f>
        <v>0</v>
      </c>
      <c r="S229" s="190">
        <v>0</v>
      </c>
      <c r="T229" s="191">
        <f>S229*H229</f>
        <v>0</v>
      </c>
      <c r="U229" s="37"/>
      <c r="V229" s="37"/>
      <c r="W229" s="37"/>
      <c r="X229" s="37"/>
      <c r="Y229" s="37"/>
      <c r="Z229" s="37"/>
      <c r="AA229" s="37"/>
      <c r="AB229" s="37"/>
      <c r="AC229" s="37"/>
      <c r="AD229" s="37"/>
      <c r="AE229" s="37"/>
      <c r="AR229" s="192" t="s">
        <v>204</v>
      </c>
      <c r="AT229" s="192" t="s">
        <v>199</v>
      </c>
      <c r="AU229" s="192" t="s">
        <v>86</v>
      </c>
      <c r="AY229" s="20" t="s">
        <v>197</v>
      </c>
      <c r="BE229" s="193">
        <f>IF(N229="základní",J229,0)</f>
        <v>0</v>
      </c>
      <c r="BF229" s="193">
        <f>IF(N229="snížená",J229,0)</f>
        <v>0</v>
      </c>
      <c r="BG229" s="193">
        <f>IF(N229="zákl. přenesená",J229,0)</f>
        <v>0</v>
      </c>
      <c r="BH229" s="193">
        <f>IF(N229="sníž. přenesená",J229,0)</f>
        <v>0</v>
      </c>
      <c r="BI229" s="193">
        <f>IF(N229="nulová",J229,0)</f>
        <v>0</v>
      </c>
      <c r="BJ229" s="20" t="s">
        <v>84</v>
      </c>
      <c r="BK229" s="193">
        <f>ROUND(I229*H229,2)</f>
        <v>0</v>
      </c>
      <c r="BL229" s="20" t="s">
        <v>204</v>
      </c>
      <c r="BM229" s="192" t="s">
        <v>331</v>
      </c>
    </row>
    <row r="230" spans="1:65" s="2" customFormat="1" ht="29.25">
      <c r="A230" s="37"/>
      <c r="B230" s="38"/>
      <c r="C230" s="39"/>
      <c r="D230" s="194" t="s">
        <v>206</v>
      </c>
      <c r="E230" s="39"/>
      <c r="F230" s="195" t="s">
        <v>332</v>
      </c>
      <c r="G230" s="39"/>
      <c r="H230" s="39"/>
      <c r="I230" s="196"/>
      <c r="J230" s="39"/>
      <c r="K230" s="39"/>
      <c r="L230" s="42"/>
      <c r="M230" s="197"/>
      <c r="N230" s="198"/>
      <c r="O230" s="67"/>
      <c r="P230" s="67"/>
      <c r="Q230" s="67"/>
      <c r="R230" s="67"/>
      <c r="S230" s="67"/>
      <c r="T230" s="68"/>
      <c r="U230" s="37"/>
      <c r="V230" s="37"/>
      <c r="W230" s="37"/>
      <c r="X230" s="37"/>
      <c r="Y230" s="37"/>
      <c r="Z230" s="37"/>
      <c r="AA230" s="37"/>
      <c r="AB230" s="37"/>
      <c r="AC230" s="37"/>
      <c r="AD230" s="37"/>
      <c r="AE230" s="37"/>
      <c r="AT230" s="20" t="s">
        <v>206</v>
      </c>
      <c r="AU230" s="20" t="s">
        <v>86</v>
      </c>
    </row>
    <row r="231" spans="1:65" s="2" customFormat="1" ht="11.25">
      <c r="A231" s="37"/>
      <c r="B231" s="38"/>
      <c r="C231" s="39"/>
      <c r="D231" s="199" t="s">
        <v>208</v>
      </c>
      <c r="E231" s="39"/>
      <c r="F231" s="200" t="s">
        <v>333</v>
      </c>
      <c r="G231" s="39"/>
      <c r="H231" s="39"/>
      <c r="I231" s="196"/>
      <c r="J231" s="39"/>
      <c r="K231" s="39"/>
      <c r="L231" s="42"/>
      <c r="M231" s="197"/>
      <c r="N231" s="198"/>
      <c r="O231" s="67"/>
      <c r="P231" s="67"/>
      <c r="Q231" s="67"/>
      <c r="R231" s="67"/>
      <c r="S231" s="67"/>
      <c r="T231" s="68"/>
      <c r="U231" s="37"/>
      <c r="V231" s="37"/>
      <c r="W231" s="37"/>
      <c r="X231" s="37"/>
      <c r="Y231" s="37"/>
      <c r="Z231" s="37"/>
      <c r="AA231" s="37"/>
      <c r="AB231" s="37"/>
      <c r="AC231" s="37"/>
      <c r="AD231" s="37"/>
      <c r="AE231" s="37"/>
      <c r="AT231" s="20" t="s">
        <v>208</v>
      </c>
      <c r="AU231" s="20" t="s">
        <v>86</v>
      </c>
    </row>
    <row r="232" spans="1:65" s="13" customFormat="1" ht="22.5">
      <c r="B232" s="201"/>
      <c r="C232" s="202"/>
      <c r="D232" s="194" t="s">
        <v>210</v>
      </c>
      <c r="E232" s="203" t="s">
        <v>19</v>
      </c>
      <c r="F232" s="204" t="s">
        <v>334</v>
      </c>
      <c r="G232" s="202"/>
      <c r="H232" s="203" t="s">
        <v>19</v>
      </c>
      <c r="I232" s="205"/>
      <c r="J232" s="202"/>
      <c r="K232" s="202"/>
      <c r="L232" s="206"/>
      <c r="M232" s="207"/>
      <c r="N232" s="208"/>
      <c r="O232" s="208"/>
      <c r="P232" s="208"/>
      <c r="Q232" s="208"/>
      <c r="R232" s="208"/>
      <c r="S232" s="208"/>
      <c r="T232" s="209"/>
      <c r="AT232" s="210" t="s">
        <v>210</v>
      </c>
      <c r="AU232" s="210" t="s">
        <v>86</v>
      </c>
      <c r="AV232" s="13" t="s">
        <v>84</v>
      </c>
      <c r="AW232" s="13" t="s">
        <v>37</v>
      </c>
      <c r="AX232" s="13" t="s">
        <v>77</v>
      </c>
      <c r="AY232" s="210" t="s">
        <v>197</v>
      </c>
    </row>
    <row r="233" spans="1:65" s="13" customFormat="1" ht="11.25">
      <c r="B233" s="201"/>
      <c r="C233" s="202"/>
      <c r="D233" s="194" t="s">
        <v>210</v>
      </c>
      <c r="E233" s="203" t="s">
        <v>19</v>
      </c>
      <c r="F233" s="204" t="s">
        <v>335</v>
      </c>
      <c r="G233" s="202"/>
      <c r="H233" s="203" t="s">
        <v>19</v>
      </c>
      <c r="I233" s="205"/>
      <c r="J233" s="202"/>
      <c r="K233" s="202"/>
      <c r="L233" s="206"/>
      <c r="M233" s="207"/>
      <c r="N233" s="208"/>
      <c r="O233" s="208"/>
      <c r="P233" s="208"/>
      <c r="Q233" s="208"/>
      <c r="R233" s="208"/>
      <c r="S233" s="208"/>
      <c r="T233" s="209"/>
      <c r="AT233" s="210" t="s">
        <v>210</v>
      </c>
      <c r="AU233" s="210" t="s">
        <v>86</v>
      </c>
      <c r="AV233" s="13" t="s">
        <v>84</v>
      </c>
      <c r="AW233" s="13" t="s">
        <v>37</v>
      </c>
      <c r="AX233" s="13" t="s">
        <v>77</v>
      </c>
      <c r="AY233" s="210" t="s">
        <v>197</v>
      </c>
    </row>
    <row r="234" spans="1:65" s="14" customFormat="1" ht="11.25">
      <c r="B234" s="211"/>
      <c r="C234" s="212"/>
      <c r="D234" s="194" t="s">
        <v>210</v>
      </c>
      <c r="E234" s="213" t="s">
        <v>19</v>
      </c>
      <c r="F234" s="214" t="s">
        <v>673</v>
      </c>
      <c r="G234" s="212"/>
      <c r="H234" s="215">
        <v>628.10400000000004</v>
      </c>
      <c r="I234" s="216"/>
      <c r="J234" s="212"/>
      <c r="K234" s="212"/>
      <c r="L234" s="217"/>
      <c r="M234" s="218"/>
      <c r="N234" s="219"/>
      <c r="O234" s="219"/>
      <c r="P234" s="219"/>
      <c r="Q234" s="219"/>
      <c r="R234" s="219"/>
      <c r="S234" s="219"/>
      <c r="T234" s="220"/>
      <c r="AT234" s="221" t="s">
        <v>210</v>
      </c>
      <c r="AU234" s="221" t="s">
        <v>86</v>
      </c>
      <c r="AV234" s="14" t="s">
        <v>86</v>
      </c>
      <c r="AW234" s="14" t="s">
        <v>37</v>
      </c>
      <c r="AX234" s="14" t="s">
        <v>84</v>
      </c>
      <c r="AY234" s="221" t="s">
        <v>197</v>
      </c>
    </row>
    <row r="235" spans="1:65" s="2" customFormat="1" ht="21.75" customHeight="1">
      <c r="A235" s="37"/>
      <c r="B235" s="38"/>
      <c r="C235" s="181" t="s">
        <v>362</v>
      </c>
      <c r="D235" s="181" t="s">
        <v>199</v>
      </c>
      <c r="E235" s="182" t="s">
        <v>338</v>
      </c>
      <c r="F235" s="183" t="s">
        <v>339</v>
      </c>
      <c r="G235" s="184" t="s">
        <v>323</v>
      </c>
      <c r="H235" s="185">
        <v>120.51900000000001</v>
      </c>
      <c r="I235" s="186"/>
      <c r="J235" s="187">
        <f>ROUND(I235*H235,2)</f>
        <v>0</v>
      </c>
      <c r="K235" s="183" t="s">
        <v>203</v>
      </c>
      <c r="L235" s="42"/>
      <c r="M235" s="188" t="s">
        <v>19</v>
      </c>
      <c r="N235" s="189" t="s">
        <v>48</v>
      </c>
      <c r="O235" s="67"/>
      <c r="P235" s="190">
        <f>O235*H235</f>
        <v>0</v>
      </c>
      <c r="Q235" s="190">
        <v>0</v>
      </c>
      <c r="R235" s="190">
        <f>Q235*H235</f>
        <v>0</v>
      </c>
      <c r="S235" s="190">
        <v>0</v>
      </c>
      <c r="T235" s="191">
        <f>S235*H235</f>
        <v>0</v>
      </c>
      <c r="U235" s="37"/>
      <c r="V235" s="37"/>
      <c r="W235" s="37"/>
      <c r="X235" s="37"/>
      <c r="Y235" s="37"/>
      <c r="Z235" s="37"/>
      <c r="AA235" s="37"/>
      <c r="AB235" s="37"/>
      <c r="AC235" s="37"/>
      <c r="AD235" s="37"/>
      <c r="AE235" s="37"/>
      <c r="AR235" s="192" t="s">
        <v>204</v>
      </c>
      <c r="AT235" s="192" t="s">
        <v>199</v>
      </c>
      <c r="AU235" s="192" t="s">
        <v>86</v>
      </c>
      <c r="AY235" s="20" t="s">
        <v>197</v>
      </c>
      <c r="BE235" s="193">
        <f>IF(N235="základní",J235,0)</f>
        <v>0</v>
      </c>
      <c r="BF235" s="193">
        <f>IF(N235="snížená",J235,0)</f>
        <v>0</v>
      </c>
      <c r="BG235" s="193">
        <f>IF(N235="zákl. přenesená",J235,0)</f>
        <v>0</v>
      </c>
      <c r="BH235" s="193">
        <f>IF(N235="sníž. přenesená",J235,0)</f>
        <v>0</v>
      </c>
      <c r="BI235" s="193">
        <f>IF(N235="nulová",J235,0)</f>
        <v>0</v>
      </c>
      <c r="BJ235" s="20" t="s">
        <v>84</v>
      </c>
      <c r="BK235" s="193">
        <f>ROUND(I235*H235,2)</f>
        <v>0</v>
      </c>
      <c r="BL235" s="20" t="s">
        <v>204</v>
      </c>
      <c r="BM235" s="192" t="s">
        <v>340</v>
      </c>
    </row>
    <row r="236" spans="1:65" s="2" customFormat="1" ht="19.5">
      <c r="A236" s="37"/>
      <c r="B236" s="38"/>
      <c r="C236" s="39"/>
      <c r="D236" s="194" t="s">
        <v>206</v>
      </c>
      <c r="E236" s="39"/>
      <c r="F236" s="195" t="s">
        <v>341</v>
      </c>
      <c r="G236" s="39"/>
      <c r="H236" s="39"/>
      <c r="I236" s="196"/>
      <c r="J236" s="39"/>
      <c r="K236" s="39"/>
      <c r="L236" s="42"/>
      <c r="M236" s="197"/>
      <c r="N236" s="198"/>
      <c r="O236" s="67"/>
      <c r="P236" s="67"/>
      <c r="Q236" s="67"/>
      <c r="R236" s="67"/>
      <c r="S236" s="67"/>
      <c r="T236" s="68"/>
      <c r="U236" s="37"/>
      <c r="V236" s="37"/>
      <c r="W236" s="37"/>
      <c r="X236" s="37"/>
      <c r="Y236" s="37"/>
      <c r="Z236" s="37"/>
      <c r="AA236" s="37"/>
      <c r="AB236" s="37"/>
      <c r="AC236" s="37"/>
      <c r="AD236" s="37"/>
      <c r="AE236" s="37"/>
      <c r="AT236" s="20" t="s">
        <v>206</v>
      </c>
      <c r="AU236" s="20" t="s">
        <v>86</v>
      </c>
    </row>
    <row r="237" spans="1:65" s="2" customFormat="1" ht="11.25">
      <c r="A237" s="37"/>
      <c r="B237" s="38"/>
      <c r="C237" s="39"/>
      <c r="D237" s="199" t="s">
        <v>208</v>
      </c>
      <c r="E237" s="39"/>
      <c r="F237" s="200" t="s">
        <v>342</v>
      </c>
      <c r="G237" s="39"/>
      <c r="H237" s="39"/>
      <c r="I237" s="196"/>
      <c r="J237" s="39"/>
      <c r="K237" s="39"/>
      <c r="L237" s="42"/>
      <c r="M237" s="197"/>
      <c r="N237" s="198"/>
      <c r="O237" s="67"/>
      <c r="P237" s="67"/>
      <c r="Q237" s="67"/>
      <c r="R237" s="67"/>
      <c r="S237" s="67"/>
      <c r="T237" s="68"/>
      <c r="U237" s="37"/>
      <c r="V237" s="37"/>
      <c r="W237" s="37"/>
      <c r="X237" s="37"/>
      <c r="Y237" s="37"/>
      <c r="Z237" s="37"/>
      <c r="AA237" s="37"/>
      <c r="AB237" s="37"/>
      <c r="AC237" s="37"/>
      <c r="AD237" s="37"/>
      <c r="AE237" s="37"/>
      <c r="AT237" s="20" t="s">
        <v>208</v>
      </c>
      <c r="AU237" s="20" t="s">
        <v>86</v>
      </c>
    </row>
    <row r="238" spans="1:65" s="13" customFormat="1" ht="11.25">
      <c r="B238" s="201"/>
      <c r="C238" s="202"/>
      <c r="D238" s="194" t="s">
        <v>210</v>
      </c>
      <c r="E238" s="203" t="s">
        <v>19</v>
      </c>
      <c r="F238" s="204" t="s">
        <v>674</v>
      </c>
      <c r="G238" s="202"/>
      <c r="H238" s="203" t="s">
        <v>19</v>
      </c>
      <c r="I238" s="205"/>
      <c r="J238" s="202"/>
      <c r="K238" s="202"/>
      <c r="L238" s="206"/>
      <c r="M238" s="207"/>
      <c r="N238" s="208"/>
      <c r="O238" s="208"/>
      <c r="P238" s="208"/>
      <c r="Q238" s="208"/>
      <c r="R238" s="208"/>
      <c r="S238" s="208"/>
      <c r="T238" s="209"/>
      <c r="AT238" s="210" t="s">
        <v>210</v>
      </c>
      <c r="AU238" s="210" t="s">
        <v>86</v>
      </c>
      <c r="AV238" s="13" t="s">
        <v>84</v>
      </c>
      <c r="AW238" s="13" t="s">
        <v>37</v>
      </c>
      <c r="AX238" s="13" t="s">
        <v>77</v>
      </c>
      <c r="AY238" s="210" t="s">
        <v>197</v>
      </c>
    </row>
    <row r="239" spans="1:65" s="14" customFormat="1" ht="22.5">
      <c r="B239" s="211"/>
      <c r="C239" s="212"/>
      <c r="D239" s="194" t="s">
        <v>210</v>
      </c>
      <c r="E239" s="213" t="s">
        <v>19</v>
      </c>
      <c r="F239" s="214" t="s">
        <v>675</v>
      </c>
      <c r="G239" s="212"/>
      <c r="H239" s="215">
        <v>76.721999999999994</v>
      </c>
      <c r="I239" s="216"/>
      <c r="J239" s="212"/>
      <c r="K239" s="212"/>
      <c r="L239" s="217"/>
      <c r="M239" s="218"/>
      <c r="N239" s="219"/>
      <c r="O239" s="219"/>
      <c r="P239" s="219"/>
      <c r="Q239" s="219"/>
      <c r="R239" s="219"/>
      <c r="S239" s="219"/>
      <c r="T239" s="220"/>
      <c r="AT239" s="221" t="s">
        <v>210</v>
      </c>
      <c r="AU239" s="221" t="s">
        <v>86</v>
      </c>
      <c r="AV239" s="14" t="s">
        <v>86</v>
      </c>
      <c r="AW239" s="14" t="s">
        <v>37</v>
      </c>
      <c r="AX239" s="14" t="s">
        <v>77</v>
      </c>
      <c r="AY239" s="221" t="s">
        <v>197</v>
      </c>
    </row>
    <row r="240" spans="1:65" s="14" customFormat="1" ht="11.25">
      <c r="B240" s="211"/>
      <c r="C240" s="212"/>
      <c r="D240" s="194" t="s">
        <v>210</v>
      </c>
      <c r="E240" s="213" t="s">
        <v>19</v>
      </c>
      <c r="F240" s="214" t="s">
        <v>676</v>
      </c>
      <c r="G240" s="212"/>
      <c r="H240" s="215">
        <v>43.796999999999997</v>
      </c>
      <c r="I240" s="216"/>
      <c r="J240" s="212"/>
      <c r="K240" s="212"/>
      <c r="L240" s="217"/>
      <c r="M240" s="218"/>
      <c r="N240" s="219"/>
      <c r="O240" s="219"/>
      <c r="P240" s="219"/>
      <c r="Q240" s="219"/>
      <c r="R240" s="219"/>
      <c r="S240" s="219"/>
      <c r="T240" s="220"/>
      <c r="AT240" s="221" t="s">
        <v>210</v>
      </c>
      <c r="AU240" s="221" t="s">
        <v>86</v>
      </c>
      <c r="AV240" s="14" t="s">
        <v>86</v>
      </c>
      <c r="AW240" s="14" t="s">
        <v>37</v>
      </c>
      <c r="AX240" s="14" t="s">
        <v>77</v>
      </c>
      <c r="AY240" s="221" t="s">
        <v>197</v>
      </c>
    </row>
    <row r="241" spans="1:65" s="15" customFormat="1" ht="11.25">
      <c r="B241" s="223"/>
      <c r="C241" s="224"/>
      <c r="D241" s="194" t="s">
        <v>210</v>
      </c>
      <c r="E241" s="225" t="s">
        <v>19</v>
      </c>
      <c r="F241" s="226" t="s">
        <v>295</v>
      </c>
      <c r="G241" s="224"/>
      <c r="H241" s="227">
        <v>120.51900000000001</v>
      </c>
      <c r="I241" s="228"/>
      <c r="J241" s="224"/>
      <c r="K241" s="224"/>
      <c r="L241" s="229"/>
      <c r="M241" s="230"/>
      <c r="N241" s="231"/>
      <c r="O241" s="231"/>
      <c r="P241" s="231"/>
      <c r="Q241" s="231"/>
      <c r="R241" s="231"/>
      <c r="S241" s="231"/>
      <c r="T241" s="232"/>
      <c r="AT241" s="233" t="s">
        <v>210</v>
      </c>
      <c r="AU241" s="233" t="s">
        <v>86</v>
      </c>
      <c r="AV241" s="15" t="s">
        <v>204</v>
      </c>
      <c r="AW241" s="15" t="s">
        <v>37</v>
      </c>
      <c r="AX241" s="15" t="s">
        <v>84</v>
      </c>
      <c r="AY241" s="233" t="s">
        <v>197</v>
      </c>
    </row>
    <row r="242" spans="1:65" s="2" customFormat="1" ht="24.2" customHeight="1">
      <c r="A242" s="37"/>
      <c r="B242" s="38"/>
      <c r="C242" s="181" t="s">
        <v>7</v>
      </c>
      <c r="D242" s="181" t="s">
        <v>199</v>
      </c>
      <c r="E242" s="182" t="s">
        <v>348</v>
      </c>
      <c r="F242" s="183" t="s">
        <v>349</v>
      </c>
      <c r="G242" s="184" t="s">
        <v>323</v>
      </c>
      <c r="H242" s="185">
        <v>120.51900000000001</v>
      </c>
      <c r="I242" s="186"/>
      <c r="J242" s="187">
        <f>ROUND(I242*H242,2)</f>
        <v>0</v>
      </c>
      <c r="K242" s="183" t="s">
        <v>203</v>
      </c>
      <c r="L242" s="42"/>
      <c r="M242" s="188" t="s">
        <v>19</v>
      </c>
      <c r="N242" s="189" t="s">
        <v>48</v>
      </c>
      <c r="O242" s="67"/>
      <c r="P242" s="190">
        <f>O242*H242</f>
        <v>0</v>
      </c>
      <c r="Q242" s="190">
        <v>0</v>
      </c>
      <c r="R242" s="190">
        <f>Q242*H242</f>
        <v>0</v>
      </c>
      <c r="S242" s="190">
        <v>0</v>
      </c>
      <c r="T242" s="191">
        <f>S242*H242</f>
        <v>0</v>
      </c>
      <c r="U242" s="37"/>
      <c r="V242" s="37"/>
      <c r="W242" s="37"/>
      <c r="X242" s="37"/>
      <c r="Y242" s="37"/>
      <c r="Z242" s="37"/>
      <c r="AA242" s="37"/>
      <c r="AB242" s="37"/>
      <c r="AC242" s="37"/>
      <c r="AD242" s="37"/>
      <c r="AE242" s="37"/>
      <c r="AR242" s="192" t="s">
        <v>204</v>
      </c>
      <c r="AT242" s="192" t="s">
        <v>199</v>
      </c>
      <c r="AU242" s="192" t="s">
        <v>86</v>
      </c>
      <c r="AY242" s="20" t="s">
        <v>197</v>
      </c>
      <c r="BE242" s="193">
        <f>IF(N242="základní",J242,0)</f>
        <v>0</v>
      </c>
      <c r="BF242" s="193">
        <f>IF(N242="snížená",J242,0)</f>
        <v>0</v>
      </c>
      <c r="BG242" s="193">
        <f>IF(N242="zákl. přenesená",J242,0)</f>
        <v>0</v>
      </c>
      <c r="BH242" s="193">
        <f>IF(N242="sníž. přenesená",J242,0)</f>
        <v>0</v>
      </c>
      <c r="BI242" s="193">
        <f>IF(N242="nulová",J242,0)</f>
        <v>0</v>
      </c>
      <c r="BJ242" s="20" t="s">
        <v>84</v>
      </c>
      <c r="BK242" s="193">
        <f>ROUND(I242*H242,2)</f>
        <v>0</v>
      </c>
      <c r="BL242" s="20" t="s">
        <v>204</v>
      </c>
      <c r="BM242" s="192" t="s">
        <v>350</v>
      </c>
    </row>
    <row r="243" spans="1:65" s="2" customFormat="1" ht="29.25">
      <c r="A243" s="37"/>
      <c r="B243" s="38"/>
      <c r="C243" s="39"/>
      <c r="D243" s="194" t="s">
        <v>206</v>
      </c>
      <c r="E243" s="39"/>
      <c r="F243" s="195" t="s">
        <v>351</v>
      </c>
      <c r="G243" s="39"/>
      <c r="H243" s="39"/>
      <c r="I243" s="196"/>
      <c r="J243" s="39"/>
      <c r="K243" s="39"/>
      <c r="L243" s="42"/>
      <c r="M243" s="197"/>
      <c r="N243" s="198"/>
      <c r="O243" s="67"/>
      <c r="P243" s="67"/>
      <c r="Q243" s="67"/>
      <c r="R243" s="67"/>
      <c r="S243" s="67"/>
      <c r="T243" s="68"/>
      <c r="U243" s="37"/>
      <c r="V243" s="37"/>
      <c r="W243" s="37"/>
      <c r="X243" s="37"/>
      <c r="Y243" s="37"/>
      <c r="Z243" s="37"/>
      <c r="AA243" s="37"/>
      <c r="AB243" s="37"/>
      <c r="AC243" s="37"/>
      <c r="AD243" s="37"/>
      <c r="AE243" s="37"/>
      <c r="AT243" s="20" t="s">
        <v>206</v>
      </c>
      <c r="AU243" s="20" t="s">
        <v>86</v>
      </c>
    </row>
    <row r="244" spans="1:65" s="2" customFormat="1" ht="11.25">
      <c r="A244" s="37"/>
      <c r="B244" s="38"/>
      <c r="C244" s="39"/>
      <c r="D244" s="199" t="s">
        <v>208</v>
      </c>
      <c r="E244" s="39"/>
      <c r="F244" s="200" t="s">
        <v>352</v>
      </c>
      <c r="G244" s="39"/>
      <c r="H244" s="39"/>
      <c r="I244" s="196"/>
      <c r="J244" s="39"/>
      <c r="K244" s="39"/>
      <c r="L244" s="42"/>
      <c r="M244" s="197"/>
      <c r="N244" s="198"/>
      <c r="O244" s="67"/>
      <c r="P244" s="67"/>
      <c r="Q244" s="67"/>
      <c r="R244" s="67"/>
      <c r="S244" s="67"/>
      <c r="T244" s="68"/>
      <c r="U244" s="37"/>
      <c r="V244" s="37"/>
      <c r="W244" s="37"/>
      <c r="X244" s="37"/>
      <c r="Y244" s="37"/>
      <c r="Z244" s="37"/>
      <c r="AA244" s="37"/>
      <c r="AB244" s="37"/>
      <c r="AC244" s="37"/>
      <c r="AD244" s="37"/>
      <c r="AE244" s="37"/>
      <c r="AT244" s="20" t="s">
        <v>208</v>
      </c>
      <c r="AU244" s="20" t="s">
        <v>86</v>
      </c>
    </row>
    <row r="245" spans="1:65" s="13" customFormat="1" ht="22.5">
      <c r="B245" s="201"/>
      <c r="C245" s="202"/>
      <c r="D245" s="194" t="s">
        <v>210</v>
      </c>
      <c r="E245" s="203" t="s">
        <v>19</v>
      </c>
      <c r="F245" s="204" t="s">
        <v>353</v>
      </c>
      <c r="G245" s="202"/>
      <c r="H245" s="203" t="s">
        <v>19</v>
      </c>
      <c r="I245" s="205"/>
      <c r="J245" s="202"/>
      <c r="K245" s="202"/>
      <c r="L245" s="206"/>
      <c r="M245" s="207"/>
      <c r="N245" s="208"/>
      <c r="O245" s="208"/>
      <c r="P245" s="208"/>
      <c r="Q245" s="208"/>
      <c r="R245" s="208"/>
      <c r="S245" s="208"/>
      <c r="T245" s="209"/>
      <c r="AT245" s="210" t="s">
        <v>210</v>
      </c>
      <c r="AU245" s="210" t="s">
        <v>86</v>
      </c>
      <c r="AV245" s="13" t="s">
        <v>84</v>
      </c>
      <c r="AW245" s="13" t="s">
        <v>37</v>
      </c>
      <c r="AX245" s="13" t="s">
        <v>77</v>
      </c>
      <c r="AY245" s="210" t="s">
        <v>197</v>
      </c>
    </row>
    <row r="246" spans="1:65" s="13" customFormat="1" ht="11.25">
      <c r="B246" s="201"/>
      <c r="C246" s="202"/>
      <c r="D246" s="194" t="s">
        <v>210</v>
      </c>
      <c r="E246" s="203" t="s">
        <v>19</v>
      </c>
      <c r="F246" s="204" t="s">
        <v>354</v>
      </c>
      <c r="G246" s="202"/>
      <c r="H246" s="203" t="s">
        <v>19</v>
      </c>
      <c r="I246" s="205"/>
      <c r="J246" s="202"/>
      <c r="K246" s="202"/>
      <c r="L246" s="206"/>
      <c r="M246" s="207"/>
      <c r="N246" s="208"/>
      <c r="O246" s="208"/>
      <c r="P246" s="208"/>
      <c r="Q246" s="208"/>
      <c r="R246" s="208"/>
      <c r="S246" s="208"/>
      <c r="T246" s="209"/>
      <c r="AT246" s="210" t="s">
        <v>210</v>
      </c>
      <c r="AU246" s="210" t="s">
        <v>86</v>
      </c>
      <c r="AV246" s="13" t="s">
        <v>84</v>
      </c>
      <c r="AW246" s="13" t="s">
        <v>37</v>
      </c>
      <c r="AX246" s="13" t="s">
        <v>77</v>
      </c>
      <c r="AY246" s="210" t="s">
        <v>197</v>
      </c>
    </row>
    <row r="247" spans="1:65" s="14" customFormat="1" ht="11.25">
      <c r="B247" s="211"/>
      <c r="C247" s="212"/>
      <c r="D247" s="194" t="s">
        <v>210</v>
      </c>
      <c r="E247" s="213" t="s">
        <v>19</v>
      </c>
      <c r="F247" s="214" t="s">
        <v>677</v>
      </c>
      <c r="G247" s="212"/>
      <c r="H247" s="215">
        <v>120.51900000000001</v>
      </c>
      <c r="I247" s="216"/>
      <c r="J247" s="212"/>
      <c r="K247" s="212"/>
      <c r="L247" s="217"/>
      <c r="M247" s="218"/>
      <c r="N247" s="219"/>
      <c r="O247" s="219"/>
      <c r="P247" s="219"/>
      <c r="Q247" s="219"/>
      <c r="R247" s="219"/>
      <c r="S247" s="219"/>
      <c r="T247" s="220"/>
      <c r="AT247" s="221" t="s">
        <v>210</v>
      </c>
      <c r="AU247" s="221" t="s">
        <v>86</v>
      </c>
      <c r="AV247" s="14" t="s">
        <v>86</v>
      </c>
      <c r="AW247" s="14" t="s">
        <v>37</v>
      </c>
      <c r="AX247" s="14" t="s">
        <v>84</v>
      </c>
      <c r="AY247" s="221" t="s">
        <v>197</v>
      </c>
    </row>
    <row r="248" spans="1:65" s="2" customFormat="1" ht="24.2" customHeight="1">
      <c r="A248" s="37"/>
      <c r="B248" s="38"/>
      <c r="C248" s="181" t="s">
        <v>373</v>
      </c>
      <c r="D248" s="181" t="s">
        <v>199</v>
      </c>
      <c r="E248" s="182" t="s">
        <v>357</v>
      </c>
      <c r="F248" s="183" t="s">
        <v>358</v>
      </c>
      <c r="G248" s="184" t="s">
        <v>323</v>
      </c>
      <c r="H248" s="185">
        <v>173.86099999999999</v>
      </c>
      <c r="I248" s="186"/>
      <c r="J248" s="187">
        <f>ROUND(I248*H248,2)</f>
        <v>0</v>
      </c>
      <c r="K248" s="183" t="s">
        <v>203</v>
      </c>
      <c r="L248" s="42"/>
      <c r="M248" s="188" t="s">
        <v>19</v>
      </c>
      <c r="N248" s="189" t="s">
        <v>48</v>
      </c>
      <c r="O248" s="67"/>
      <c r="P248" s="190">
        <f>O248*H248</f>
        <v>0</v>
      </c>
      <c r="Q248" s="190">
        <v>0</v>
      </c>
      <c r="R248" s="190">
        <f>Q248*H248</f>
        <v>0</v>
      </c>
      <c r="S248" s="190">
        <v>0</v>
      </c>
      <c r="T248" s="191">
        <f>S248*H248</f>
        <v>0</v>
      </c>
      <c r="U248" s="37"/>
      <c r="V248" s="37"/>
      <c r="W248" s="37"/>
      <c r="X248" s="37"/>
      <c r="Y248" s="37"/>
      <c r="Z248" s="37"/>
      <c r="AA248" s="37"/>
      <c r="AB248" s="37"/>
      <c r="AC248" s="37"/>
      <c r="AD248" s="37"/>
      <c r="AE248" s="37"/>
      <c r="AR248" s="192" t="s">
        <v>204</v>
      </c>
      <c r="AT248" s="192" t="s">
        <v>199</v>
      </c>
      <c r="AU248" s="192" t="s">
        <v>86</v>
      </c>
      <c r="AY248" s="20" t="s">
        <v>197</v>
      </c>
      <c r="BE248" s="193">
        <f>IF(N248="základní",J248,0)</f>
        <v>0</v>
      </c>
      <c r="BF248" s="193">
        <f>IF(N248="snížená",J248,0)</f>
        <v>0</v>
      </c>
      <c r="BG248" s="193">
        <f>IF(N248="zákl. přenesená",J248,0)</f>
        <v>0</v>
      </c>
      <c r="BH248" s="193">
        <f>IF(N248="sníž. přenesená",J248,0)</f>
        <v>0</v>
      </c>
      <c r="BI248" s="193">
        <f>IF(N248="nulová",J248,0)</f>
        <v>0</v>
      </c>
      <c r="BJ248" s="20" t="s">
        <v>84</v>
      </c>
      <c r="BK248" s="193">
        <f>ROUND(I248*H248,2)</f>
        <v>0</v>
      </c>
      <c r="BL248" s="20" t="s">
        <v>204</v>
      </c>
      <c r="BM248" s="192" t="s">
        <v>359</v>
      </c>
    </row>
    <row r="249" spans="1:65" s="2" customFormat="1" ht="11.25">
      <c r="A249" s="37"/>
      <c r="B249" s="38"/>
      <c r="C249" s="39"/>
      <c r="D249" s="194" t="s">
        <v>206</v>
      </c>
      <c r="E249" s="39"/>
      <c r="F249" s="195" t="s">
        <v>360</v>
      </c>
      <c r="G249" s="39"/>
      <c r="H249" s="39"/>
      <c r="I249" s="196"/>
      <c r="J249" s="39"/>
      <c r="K249" s="39"/>
      <c r="L249" s="42"/>
      <c r="M249" s="197"/>
      <c r="N249" s="198"/>
      <c r="O249" s="67"/>
      <c r="P249" s="67"/>
      <c r="Q249" s="67"/>
      <c r="R249" s="67"/>
      <c r="S249" s="67"/>
      <c r="T249" s="68"/>
      <c r="U249" s="37"/>
      <c r="V249" s="37"/>
      <c r="W249" s="37"/>
      <c r="X249" s="37"/>
      <c r="Y249" s="37"/>
      <c r="Z249" s="37"/>
      <c r="AA249" s="37"/>
      <c r="AB249" s="37"/>
      <c r="AC249" s="37"/>
      <c r="AD249" s="37"/>
      <c r="AE249" s="37"/>
      <c r="AT249" s="20" t="s">
        <v>206</v>
      </c>
      <c r="AU249" s="20" t="s">
        <v>86</v>
      </c>
    </row>
    <row r="250" spans="1:65" s="2" customFormat="1" ht="11.25">
      <c r="A250" s="37"/>
      <c r="B250" s="38"/>
      <c r="C250" s="39"/>
      <c r="D250" s="199" t="s">
        <v>208</v>
      </c>
      <c r="E250" s="39"/>
      <c r="F250" s="200" t="s">
        <v>361</v>
      </c>
      <c r="G250" s="39"/>
      <c r="H250" s="39"/>
      <c r="I250" s="196"/>
      <c r="J250" s="39"/>
      <c r="K250" s="39"/>
      <c r="L250" s="42"/>
      <c r="M250" s="197"/>
      <c r="N250" s="198"/>
      <c r="O250" s="67"/>
      <c r="P250" s="67"/>
      <c r="Q250" s="67"/>
      <c r="R250" s="67"/>
      <c r="S250" s="67"/>
      <c r="T250" s="68"/>
      <c r="U250" s="37"/>
      <c r="V250" s="37"/>
      <c r="W250" s="37"/>
      <c r="X250" s="37"/>
      <c r="Y250" s="37"/>
      <c r="Z250" s="37"/>
      <c r="AA250" s="37"/>
      <c r="AB250" s="37"/>
      <c r="AC250" s="37"/>
      <c r="AD250" s="37"/>
      <c r="AE250" s="37"/>
      <c r="AT250" s="20" t="s">
        <v>208</v>
      </c>
      <c r="AU250" s="20" t="s">
        <v>86</v>
      </c>
    </row>
    <row r="251" spans="1:65" s="2" customFormat="1" ht="37.9" customHeight="1">
      <c r="A251" s="37"/>
      <c r="B251" s="38"/>
      <c r="C251" s="181" t="s">
        <v>678</v>
      </c>
      <c r="D251" s="181" t="s">
        <v>199</v>
      </c>
      <c r="E251" s="182" t="s">
        <v>363</v>
      </c>
      <c r="F251" s="183" t="s">
        <v>364</v>
      </c>
      <c r="G251" s="184" t="s">
        <v>323</v>
      </c>
      <c r="H251" s="185">
        <v>76.721999999999994</v>
      </c>
      <c r="I251" s="186"/>
      <c r="J251" s="187">
        <f>ROUND(I251*H251,2)</f>
        <v>0</v>
      </c>
      <c r="K251" s="183" t="s">
        <v>203</v>
      </c>
      <c r="L251" s="42"/>
      <c r="M251" s="188" t="s">
        <v>19</v>
      </c>
      <c r="N251" s="189" t="s">
        <v>48</v>
      </c>
      <c r="O251" s="67"/>
      <c r="P251" s="190">
        <f>O251*H251</f>
        <v>0</v>
      </c>
      <c r="Q251" s="190">
        <v>0</v>
      </c>
      <c r="R251" s="190">
        <f>Q251*H251</f>
        <v>0</v>
      </c>
      <c r="S251" s="190">
        <v>0</v>
      </c>
      <c r="T251" s="191">
        <f>S251*H251</f>
        <v>0</v>
      </c>
      <c r="U251" s="37"/>
      <c r="V251" s="37"/>
      <c r="W251" s="37"/>
      <c r="X251" s="37"/>
      <c r="Y251" s="37"/>
      <c r="Z251" s="37"/>
      <c r="AA251" s="37"/>
      <c r="AB251" s="37"/>
      <c r="AC251" s="37"/>
      <c r="AD251" s="37"/>
      <c r="AE251" s="37"/>
      <c r="AR251" s="192" t="s">
        <v>204</v>
      </c>
      <c r="AT251" s="192" t="s">
        <v>199</v>
      </c>
      <c r="AU251" s="192" t="s">
        <v>86</v>
      </c>
      <c r="AY251" s="20" t="s">
        <v>197</v>
      </c>
      <c r="BE251" s="193">
        <f>IF(N251="základní",J251,0)</f>
        <v>0</v>
      </c>
      <c r="BF251" s="193">
        <f>IF(N251="snížená",J251,0)</f>
        <v>0</v>
      </c>
      <c r="BG251" s="193">
        <f>IF(N251="zákl. přenesená",J251,0)</f>
        <v>0</v>
      </c>
      <c r="BH251" s="193">
        <f>IF(N251="sníž. přenesená",J251,0)</f>
        <v>0</v>
      </c>
      <c r="BI251" s="193">
        <f>IF(N251="nulová",J251,0)</f>
        <v>0</v>
      </c>
      <c r="BJ251" s="20" t="s">
        <v>84</v>
      </c>
      <c r="BK251" s="193">
        <f>ROUND(I251*H251,2)</f>
        <v>0</v>
      </c>
      <c r="BL251" s="20" t="s">
        <v>204</v>
      </c>
      <c r="BM251" s="192" t="s">
        <v>365</v>
      </c>
    </row>
    <row r="252" spans="1:65" s="2" customFormat="1" ht="29.25">
      <c r="A252" s="37"/>
      <c r="B252" s="38"/>
      <c r="C252" s="39"/>
      <c r="D252" s="194" t="s">
        <v>206</v>
      </c>
      <c r="E252" s="39"/>
      <c r="F252" s="195" t="s">
        <v>366</v>
      </c>
      <c r="G252" s="39"/>
      <c r="H252" s="39"/>
      <c r="I252" s="196"/>
      <c r="J252" s="39"/>
      <c r="K252" s="39"/>
      <c r="L252" s="42"/>
      <c r="M252" s="197"/>
      <c r="N252" s="198"/>
      <c r="O252" s="67"/>
      <c r="P252" s="67"/>
      <c r="Q252" s="67"/>
      <c r="R252" s="67"/>
      <c r="S252" s="67"/>
      <c r="T252" s="68"/>
      <c r="U252" s="37"/>
      <c r="V252" s="37"/>
      <c r="W252" s="37"/>
      <c r="X252" s="37"/>
      <c r="Y252" s="37"/>
      <c r="Z252" s="37"/>
      <c r="AA252" s="37"/>
      <c r="AB252" s="37"/>
      <c r="AC252" s="37"/>
      <c r="AD252" s="37"/>
      <c r="AE252" s="37"/>
      <c r="AT252" s="20" t="s">
        <v>206</v>
      </c>
      <c r="AU252" s="20" t="s">
        <v>86</v>
      </c>
    </row>
    <row r="253" spans="1:65" s="2" customFormat="1" ht="11.25">
      <c r="A253" s="37"/>
      <c r="B253" s="38"/>
      <c r="C253" s="39"/>
      <c r="D253" s="199" t="s">
        <v>208</v>
      </c>
      <c r="E253" s="39"/>
      <c r="F253" s="200" t="s">
        <v>367</v>
      </c>
      <c r="G253" s="39"/>
      <c r="H253" s="39"/>
      <c r="I253" s="196"/>
      <c r="J253" s="39"/>
      <c r="K253" s="39"/>
      <c r="L253" s="42"/>
      <c r="M253" s="197"/>
      <c r="N253" s="198"/>
      <c r="O253" s="67"/>
      <c r="P253" s="67"/>
      <c r="Q253" s="67"/>
      <c r="R253" s="67"/>
      <c r="S253" s="67"/>
      <c r="T253" s="68"/>
      <c r="U253" s="37"/>
      <c r="V253" s="37"/>
      <c r="W253" s="37"/>
      <c r="X253" s="37"/>
      <c r="Y253" s="37"/>
      <c r="Z253" s="37"/>
      <c r="AA253" s="37"/>
      <c r="AB253" s="37"/>
      <c r="AC253" s="37"/>
      <c r="AD253" s="37"/>
      <c r="AE253" s="37"/>
      <c r="AT253" s="20" t="s">
        <v>208</v>
      </c>
      <c r="AU253" s="20" t="s">
        <v>86</v>
      </c>
    </row>
    <row r="254" spans="1:65" s="14" customFormat="1" ht="22.5">
      <c r="B254" s="211"/>
      <c r="C254" s="212"/>
      <c r="D254" s="194" t="s">
        <v>210</v>
      </c>
      <c r="E254" s="213" t="s">
        <v>19</v>
      </c>
      <c r="F254" s="214" t="s">
        <v>675</v>
      </c>
      <c r="G254" s="212"/>
      <c r="H254" s="215">
        <v>76.721999999999994</v>
      </c>
      <c r="I254" s="216"/>
      <c r="J254" s="212"/>
      <c r="K254" s="212"/>
      <c r="L254" s="217"/>
      <c r="M254" s="218"/>
      <c r="N254" s="219"/>
      <c r="O254" s="219"/>
      <c r="P254" s="219"/>
      <c r="Q254" s="219"/>
      <c r="R254" s="219"/>
      <c r="S254" s="219"/>
      <c r="T254" s="220"/>
      <c r="AT254" s="221" t="s">
        <v>210</v>
      </c>
      <c r="AU254" s="221" t="s">
        <v>86</v>
      </c>
      <c r="AV254" s="14" t="s">
        <v>86</v>
      </c>
      <c r="AW254" s="14" t="s">
        <v>37</v>
      </c>
      <c r="AX254" s="14" t="s">
        <v>84</v>
      </c>
      <c r="AY254" s="221" t="s">
        <v>197</v>
      </c>
    </row>
    <row r="255" spans="1:65" s="2" customFormat="1" ht="44.25" customHeight="1">
      <c r="A255" s="37"/>
      <c r="B255" s="38"/>
      <c r="C255" s="181" t="s">
        <v>679</v>
      </c>
      <c r="D255" s="181" t="s">
        <v>199</v>
      </c>
      <c r="E255" s="182" t="s">
        <v>368</v>
      </c>
      <c r="F255" s="183" t="s">
        <v>369</v>
      </c>
      <c r="G255" s="184" t="s">
        <v>323</v>
      </c>
      <c r="H255" s="185">
        <v>53.341999999999999</v>
      </c>
      <c r="I255" s="186"/>
      <c r="J255" s="187">
        <f>ROUND(I255*H255,2)</f>
        <v>0</v>
      </c>
      <c r="K255" s="183" t="s">
        <v>203</v>
      </c>
      <c r="L255" s="42"/>
      <c r="M255" s="188" t="s">
        <v>19</v>
      </c>
      <c r="N255" s="189" t="s">
        <v>48</v>
      </c>
      <c r="O255" s="67"/>
      <c r="P255" s="190">
        <f>O255*H255</f>
        <v>0</v>
      </c>
      <c r="Q255" s="190">
        <v>0</v>
      </c>
      <c r="R255" s="190">
        <f>Q255*H255</f>
        <v>0</v>
      </c>
      <c r="S255" s="190">
        <v>0</v>
      </c>
      <c r="T255" s="191">
        <f>S255*H255</f>
        <v>0</v>
      </c>
      <c r="U255" s="37"/>
      <c r="V255" s="37"/>
      <c r="W255" s="37"/>
      <c r="X255" s="37"/>
      <c r="Y255" s="37"/>
      <c r="Z255" s="37"/>
      <c r="AA255" s="37"/>
      <c r="AB255" s="37"/>
      <c r="AC255" s="37"/>
      <c r="AD255" s="37"/>
      <c r="AE255" s="37"/>
      <c r="AR255" s="192" t="s">
        <v>204</v>
      </c>
      <c r="AT255" s="192" t="s">
        <v>199</v>
      </c>
      <c r="AU255" s="192" t="s">
        <v>86</v>
      </c>
      <c r="AY255" s="20" t="s">
        <v>197</v>
      </c>
      <c r="BE255" s="193">
        <f>IF(N255="základní",J255,0)</f>
        <v>0</v>
      </c>
      <c r="BF255" s="193">
        <f>IF(N255="snížená",J255,0)</f>
        <v>0</v>
      </c>
      <c r="BG255" s="193">
        <f>IF(N255="zákl. přenesená",J255,0)</f>
        <v>0</v>
      </c>
      <c r="BH255" s="193">
        <f>IF(N255="sníž. přenesená",J255,0)</f>
        <v>0</v>
      </c>
      <c r="BI255" s="193">
        <f>IF(N255="nulová",J255,0)</f>
        <v>0</v>
      </c>
      <c r="BJ255" s="20" t="s">
        <v>84</v>
      </c>
      <c r="BK255" s="193">
        <f>ROUND(I255*H255,2)</f>
        <v>0</v>
      </c>
      <c r="BL255" s="20" t="s">
        <v>204</v>
      </c>
      <c r="BM255" s="192" t="s">
        <v>370</v>
      </c>
    </row>
    <row r="256" spans="1:65" s="2" customFormat="1" ht="29.25">
      <c r="A256" s="37"/>
      <c r="B256" s="38"/>
      <c r="C256" s="39"/>
      <c r="D256" s="194" t="s">
        <v>206</v>
      </c>
      <c r="E256" s="39"/>
      <c r="F256" s="195" t="s">
        <v>371</v>
      </c>
      <c r="G256" s="39"/>
      <c r="H256" s="39"/>
      <c r="I256" s="196"/>
      <c r="J256" s="39"/>
      <c r="K256" s="39"/>
      <c r="L256" s="42"/>
      <c r="M256" s="197"/>
      <c r="N256" s="198"/>
      <c r="O256" s="67"/>
      <c r="P256" s="67"/>
      <c r="Q256" s="67"/>
      <c r="R256" s="67"/>
      <c r="S256" s="67"/>
      <c r="T256" s="68"/>
      <c r="U256" s="37"/>
      <c r="V256" s="37"/>
      <c r="W256" s="37"/>
      <c r="X256" s="37"/>
      <c r="Y256" s="37"/>
      <c r="Z256" s="37"/>
      <c r="AA256" s="37"/>
      <c r="AB256" s="37"/>
      <c r="AC256" s="37"/>
      <c r="AD256" s="37"/>
      <c r="AE256" s="37"/>
      <c r="AT256" s="20" t="s">
        <v>206</v>
      </c>
      <c r="AU256" s="20" t="s">
        <v>86</v>
      </c>
    </row>
    <row r="257" spans="1:65" s="2" customFormat="1" ht="11.25">
      <c r="A257" s="37"/>
      <c r="B257" s="38"/>
      <c r="C257" s="39"/>
      <c r="D257" s="199" t="s">
        <v>208</v>
      </c>
      <c r="E257" s="39"/>
      <c r="F257" s="200" t="s">
        <v>372</v>
      </c>
      <c r="G257" s="39"/>
      <c r="H257" s="39"/>
      <c r="I257" s="196"/>
      <c r="J257" s="39"/>
      <c r="K257" s="39"/>
      <c r="L257" s="42"/>
      <c r="M257" s="197"/>
      <c r="N257" s="198"/>
      <c r="O257" s="67"/>
      <c r="P257" s="67"/>
      <c r="Q257" s="67"/>
      <c r="R257" s="67"/>
      <c r="S257" s="67"/>
      <c r="T257" s="68"/>
      <c r="U257" s="37"/>
      <c r="V257" s="37"/>
      <c r="W257" s="37"/>
      <c r="X257" s="37"/>
      <c r="Y257" s="37"/>
      <c r="Z257" s="37"/>
      <c r="AA257" s="37"/>
      <c r="AB257" s="37"/>
      <c r="AC257" s="37"/>
      <c r="AD257" s="37"/>
      <c r="AE257" s="37"/>
      <c r="AT257" s="20" t="s">
        <v>208</v>
      </c>
      <c r="AU257" s="20" t="s">
        <v>86</v>
      </c>
    </row>
    <row r="258" spans="1:65" s="14" customFormat="1" ht="11.25">
      <c r="B258" s="211"/>
      <c r="C258" s="212"/>
      <c r="D258" s="194" t="s">
        <v>210</v>
      </c>
      <c r="E258" s="213" t="s">
        <v>19</v>
      </c>
      <c r="F258" s="214" t="s">
        <v>672</v>
      </c>
      <c r="G258" s="212"/>
      <c r="H258" s="215">
        <v>53.341999999999999</v>
      </c>
      <c r="I258" s="216"/>
      <c r="J258" s="212"/>
      <c r="K258" s="212"/>
      <c r="L258" s="217"/>
      <c r="M258" s="218"/>
      <c r="N258" s="219"/>
      <c r="O258" s="219"/>
      <c r="P258" s="219"/>
      <c r="Q258" s="219"/>
      <c r="R258" s="219"/>
      <c r="S258" s="219"/>
      <c r="T258" s="220"/>
      <c r="AT258" s="221" t="s">
        <v>210</v>
      </c>
      <c r="AU258" s="221" t="s">
        <v>86</v>
      </c>
      <c r="AV258" s="14" t="s">
        <v>86</v>
      </c>
      <c r="AW258" s="14" t="s">
        <v>37</v>
      </c>
      <c r="AX258" s="14" t="s">
        <v>84</v>
      </c>
      <c r="AY258" s="221" t="s">
        <v>197</v>
      </c>
    </row>
    <row r="259" spans="1:65" s="2" customFormat="1" ht="44.25" customHeight="1">
      <c r="A259" s="37"/>
      <c r="B259" s="38"/>
      <c r="C259" s="181" t="s">
        <v>680</v>
      </c>
      <c r="D259" s="181" t="s">
        <v>199</v>
      </c>
      <c r="E259" s="182" t="s">
        <v>374</v>
      </c>
      <c r="F259" s="183" t="s">
        <v>375</v>
      </c>
      <c r="G259" s="184" t="s">
        <v>323</v>
      </c>
      <c r="H259" s="185">
        <v>43.796999999999997</v>
      </c>
      <c r="I259" s="186"/>
      <c r="J259" s="187">
        <f>ROUND(I259*H259,2)</f>
        <v>0</v>
      </c>
      <c r="K259" s="183" t="s">
        <v>203</v>
      </c>
      <c r="L259" s="42"/>
      <c r="M259" s="188" t="s">
        <v>19</v>
      </c>
      <c r="N259" s="189" t="s">
        <v>48</v>
      </c>
      <c r="O259" s="67"/>
      <c r="P259" s="190">
        <f>O259*H259</f>
        <v>0</v>
      </c>
      <c r="Q259" s="190">
        <v>0</v>
      </c>
      <c r="R259" s="190">
        <f>Q259*H259</f>
        <v>0</v>
      </c>
      <c r="S259" s="190">
        <v>0</v>
      </c>
      <c r="T259" s="191">
        <f>S259*H259</f>
        <v>0</v>
      </c>
      <c r="U259" s="37"/>
      <c r="V259" s="37"/>
      <c r="W259" s="37"/>
      <c r="X259" s="37"/>
      <c r="Y259" s="37"/>
      <c r="Z259" s="37"/>
      <c r="AA259" s="37"/>
      <c r="AB259" s="37"/>
      <c r="AC259" s="37"/>
      <c r="AD259" s="37"/>
      <c r="AE259" s="37"/>
      <c r="AR259" s="192" t="s">
        <v>204</v>
      </c>
      <c r="AT259" s="192" t="s">
        <v>199</v>
      </c>
      <c r="AU259" s="192" t="s">
        <v>86</v>
      </c>
      <c r="AY259" s="20" t="s">
        <v>197</v>
      </c>
      <c r="BE259" s="193">
        <f>IF(N259="základní",J259,0)</f>
        <v>0</v>
      </c>
      <c r="BF259" s="193">
        <f>IF(N259="snížená",J259,0)</f>
        <v>0</v>
      </c>
      <c r="BG259" s="193">
        <f>IF(N259="zákl. přenesená",J259,0)</f>
        <v>0</v>
      </c>
      <c r="BH259" s="193">
        <f>IF(N259="sníž. přenesená",J259,0)</f>
        <v>0</v>
      </c>
      <c r="BI259" s="193">
        <f>IF(N259="nulová",J259,0)</f>
        <v>0</v>
      </c>
      <c r="BJ259" s="20" t="s">
        <v>84</v>
      </c>
      <c r="BK259" s="193">
        <f>ROUND(I259*H259,2)</f>
        <v>0</v>
      </c>
      <c r="BL259" s="20" t="s">
        <v>204</v>
      </c>
      <c r="BM259" s="192" t="s">
        <v>376</v>
      </c>
    </row>
    <row r="260" spans="1:65" s="2" customFormat="1" ht="29.25">
      <c r="A260" s="37"/>
      <c r="B260" s="38"/>
      <c r="C260" s="39"/>
      <c r="D260" s="194" t="s">
        <v>206</v>
      </c>
      <c r="E260" s="39"/>
      <c r="F260" s="195" t="s">
        <v>377</v>
      </c>
      <c r="G260" s="39"/>
      <c r="H260" s="39"/>
      <c r="I260" s="196"/>
      <c r="J260" s="39"/>
      <c r="K260" s="39"/>
      <c r="L260" s="42"/>
      <c r="M260" s="197"/>
      <c r="N260" s="198"/>
      <c r="O260" s="67"/>
      <c r="P260" s="67"/>
      <c r="Q260" s="67"/>
      <c r="R260" s="67"/>
      <c r="S260" s="67"/>
      <c r="T260" s="68"/>
      <c r="U260" s="37"/>
      <c r="V260" s="37"/>
      <c r="W260" s="37"/>
      <c r="X260" s="37"/>
      <c r="Y260" s="37"/>
      <c r="Z260" s="37"/>
      <c r="AA260" s="37"/>
      <c r="AB260" s="37"/>
      <c r="AC260" s="37"/>
      <c r="AD260" s="37"/>
      <c r="AE260" s="37"/>
      <c r="AT260" s="20" t="s">
        <v>206</v>
      </c>
      <c r="AU260" s="20" t="s">
        <v>86</v>
      </c>
    </row>
    <row r="261" spans="1:65" s="2" customFormat="1" ht="11.25">
      <c r="A261" s="37"/>
      <c r="B261" s="38"/>
      <c r="C261" s="39"/>
      <c r="D261" s="199" t="s">
        <v>208</v>
      </c>
      <c r="E261" s="39"/>
      <c r="F261" s="200" t="s">
        <v>378</v>
      </c>
      <c r="G261" s="39"/>
      <c r="H261" s="39"/>
      <c r="I261" s="196"/>
      <c r="J261" s="39"/>
      <c r="K261" s="39"/>
      <c r="L261" s="42"/>
      <c r="M261" s="197"/>
      <c r="N261" s="198"/>
      <c r="O261" s="67"/>
      <c r="P261" s="67"/>
      <c r="Q261" s="67"/>
      <c r="R261" s="67"/>
      <c r="S261" s="67"/>
      <c r="T261" s="68"/>
      <c r="U261" s="37"/>
      <c r="V261" s="37"/>
      <c r="W261" s="37"/>
      <c r="X261" s="37"/>
      <c r="Y261" s="37"/>
      <c r="Z261" s="37"/>
      <c r="AA261" s="37"/>
      <c r="AB261" s="37"/>
      <c r="AC261" s="37"/>
      <c r="AD261" s="37"/>
      <c r="AE261" s="37"/>
      <c r="AT261" s="20" t="s">
        <v>208</v>
      </c>
      <c r="AU261" s="20" t="s">
        <v>86</v>
      </c>
    </row>
    <row r="262" spans="1:65" s="2" customFormat="1" ht="58.5">
      <c r="A262" s="37"/>
      <c r="B262" s="38"/>
      <c r="C262" s="39"/>
      <c r="D262" s="194" t="s">
        <v>252</v>
      </c>
      <c r="E262" s="39"/>
      <c r="F262" s="222" t="s">
        <v>379</v>
      </c>
      <c r="G262" s="39"/>
      <c r="H262" s="39"/>
      <c r="I262" s="196"/>
      <c r="J262" s="39"/>
      <c r="K262" s="39"/>
      <c r="L262" s="42"/>
      <c r="M262" s="197"/>
      <c r="N262" s="198"/>
      <c r="O262" s="67"/>
      <c r="P262" s="67"/>
      <c r="Q262" s="67"/>
      <c r="R262" s="67"/>
      <c r="S262" s="67"/>
      <c r="T262" s="68"/>
      <c r="U262" s="37"/>
      <c r="V262" s="37"/>
      <c r="W262" s="37"/>
      <c r="X262" s="37"/>
      <c r="Y262" s="37"/>
      <c r="Z262" s="37"/>
      <c r="AA262" s="37"/>
      <c r="AB262" s="37"/>
      <c r="AC262" s="37"/>
      <c r="AD262" s="37"/>
      <c r="AE262" s="37"/>
      <c r="AT262" s="20" t="s">
        <v>252</v>
      </c>
      <c r="AU262" s="20" t="s">
        <v>86</v>
      </c>
    </row>
    <row r="263" spans="1:65" s="14" customFormat="1" ht="11.25">
      <c r="B263" s="211"/>
      <c r="C263" s="212"/>
      <c r="D263" s="194" t="s">
        <v>210</v>
      </c>
      <c r="E263" s="213" t="s">
        <v>19</v>
      </c>
      <c r="F263" s="214" t="s">
        <v>676</v>
      </c>
      <c r="G263" s="212"/>
      <c r="H263" s="215">
        <v>43.796999999999997</v>
      </c>
      <c r="I263" s="216"/>
      <c r="J263" s="212"/>
      <c r="K263" s="212"/>
      <c r="L263" s="217"/>
      <c r="M263" s="234"/>
      <c r="N263" s="235"/>
      <c r="O263" s="235"/>
      <c r="P263" s="235"/>
      <c r="Q263" s="235"/>
      <c r="R263" s="235"/>
      <c r="S263" s="235"/>
      <c r="T263" s="236"/>
      <c r="AT263" s="221" t="s">
        <v>210</v>
      </c>
      <c r="AU263" s="221" t="s">
        <v>86</v>
      </c>
      <c r="AV263" s="14" t="s">
        <v>86</v>
      </c>
      <c r="AW263" s="14" t="s">
        <v>37</v>
      </c>
      <c r="AX263" s="14" t="s">
        <v>84</v>
      </c>
      <c r="AY263" s="221" t="s">
        <v>197</v>
      </c>
    </row>
    <row r="264" spans="1:65" s="2" customFormat="1" ht="6.95" customHeight="1">
      <c r="A264" s="37"/>
      <c r="B264" s="50"/>
      <c r="C264" s="51"/>
      <c r="D264" s="51"/>
      <c r="E264" s="51"/>
      <c r="F264" s="51"/>
      <c r="G264" s="51"/>
      <c r="H264" s="51"/>
      <c r="I264" s="51"/>
      <c r="J264" s="51"/>
      <c r="K264" s="51"/>
      <c r="L264" s="42"/>
      <c r="M264" s="37"/>
      <c r="O264" s="37"/>
      <c r="P264" s="37"/>
      <c r="Q264" s="37"/>
      <c r="R264" s="37"/>
      <c r="S264" s="37"/>
      <c r="T264" s="37"/>
      <c r="U264" s="37"/>
      <c r="V264" s="37"/>
      <c r="W264" s="37"/>
      <c r="X264" s="37"/>
      <c r="Y264" s="37"/>
      <c r="Z264" s="37"/>
      <c r="AA264" s="37"/>
      <c r="AB264" s="37"/>
      <c r="AC264" s="37"/>
      <c r="AD264" s="37"/>
      <c r="AE264" s="37"/>
    </row>
  </sheetData>
  <sheetProtection algorithmName="SHA-512" hashValue="q9IcKUsZdbxgYjrOEgN75gSINAYhrej+WRDSvro6Q+BjkNf15VoU0J6ahBHiVlDvFX0tmRty3882Gzb8S7Z87w==" saltValue="O0glA0XE83PL9Niduu87TpWx6lYxZoG0fTkxGlwfnQugrUs5l/svehtkb0iK4vybQ+8nGlFMprfwf5CyUSvngA==" spinCount="100000" sheet="1" objects="1" scenarios="1" formatColumns="0" formatRows="0" autoFilter="0"/>
  <autoFilter ref="C88:K263" xr:uid="{00000000-0009-0000-0000-000004000000}"/>
  <mergeCells count="12">
    <mergeCell ref="E81:H81"/>
    <mergeCell ref="L2:V2"/>
    <mergeCell ref="E50:H50"/>
    <mergeCell ref="E52:H52"/>
    <mergeCell ref="E54:H54"/>
    <mergeCell ref="E77:H77"/>
    <mergeCell ref="E79:H79"/>
    <mergeCell ref="E7:H7"/>
    <mergeCell ref="E9:H9"/>
    <mergeCell ref="E11:H11"/>
    <mergeCell ref="E20:H20"/>
    <mergeCell ref="E29:H29"/>
  </mergeCells>
  <hyperlinks>
    <hyperlink ref="F94" r:id="rId1" xr:uid="{00000000-0004-0000-0400-000000000000}"/>
    <hyperlink ref="F101" r:id="rId2" xr:uid="{00000000-0004-0000-0400-000001000000}"/>
    <hyperlink ref="F107" r:id="rId3" xr:uid="{00000000-0004-0000-0400-000002000000}"/>
    <hyperlink ref="F117" r:id="rId4" xr:uid="{00000000-0004-0000-0400-000003000000}"/>
    <hyperlink ref="F123" r:id="rId5" xr:uid="{00000000-0004-0000-0400-000004000000}"/>
    <hyperlink ref="F129" r:id="rId6" xr:uid="{00000000-0004-0000-0400-000005000000}"/>
    <hyperlink ref="F134" r:id="rId7" xr:uid="{00000000-0004-0000-0400-000006000000}"/>
    <hyperlink ref="F140" r:id="rId8" xr:uid="{00000000-0004-0000-0400-000007000000}"/>
    <hyperlink ref="F150" r:id="rId9" xr:uid="{00000000-0004-0000-0400-000008000000}"/>
    <hyperlink ref="F155" r:id="rId10" xr:uid="{00000000-0004-0000-0400-000009000000}"/>
    <hyperlink ref="F165" r:id="rId11" xr:uid="{00000000-0004-0000-0400-00000A000000}"/>
    <hyperlink ref="F175" r:id="rId12" xr:uid="{00000000-0004-0000-0400-00000B000000}"/>
    <hyperlink ref="F184" r:id="rId13" xr:uid="{00000000-0004-0000-0400-00000C000000}"/>
    <hyperlink ref="F194" r:id="rId14" xr:uid="{00000000-0004-0000-0400-00000D000000}"/>
    <hyperlink ref="F210" r:id="rId15" xr:uid="{00000000-0004-0000-0400-00000E000000}"/>
    <hyperlink ref="F216" r:id="rId16" xr:uid="{00000000-0004-0000-0400-00000F000000}"/>
    <hyperlink ref="F221" r:id="rId17" xr:uid="{00000000-0004-0000-0400-000010000000}"/>
    <hyperlink ref="F227" r:id="rId18" xr:uid="{00000000-0004-0000-0400-000011000000}"/>
    <hyperlink ref="F231" r:id="rId19" xr:uid="{00000000-0004-0000-0400-000012000000}"/>
    <hyperlink ref="F237" r:id="rId20" xr:uid="{00000000-0004-0000-0400-000013000000}"/>
    <hyperlink ref="F244" r:id="rId21" xr:uid="{00000000-0004-0000-0400-000014000000}"/>
    <hyperlink ref="F250" r:id="rId22" xr:uid="{00000000-0004-0000-0400-000015000000}"/>
    <hyperlink ref="F253" r:id="rId23" xr:uid="{00000000-0004-0000-0400-000016000000}"/>
    <hyperlink ref="F257" r:id="rId24" xr:uid="{00000000-0004-0000-0400-000017000000}"/>
    <hyperlink ref="F261" r:id="rId25" xr:uid="{00000000-0004-0000-0400-000018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2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BM279"/>
  <sheetViews>
    <sheetView showGridLines="0" workbookViewId="0">
      <selection activeCell="D6" sqref="D6"/>
    </sheetView>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94"/>
      <c r="M2" s="394"/>
      <c r="N2" s="394"/>
      <c r="O2" s="394"/>
      <c r="P2" s="394"/>
      <c r="Q2" s="394"/>
      <c r="R2" s="394"/>
      <c r="S2" s="394"/>
      <c r="T2" s="394"/>
      <c r="U2" s="394"/>
      <c r="V2" s="394"/>
      <c r="AT2" s="20" t="s">
        <v>104</v>
      </c>
    </row>
    <row r="3" spans="1:46" s="1" customFormat="1" ht="6.95" customHeight="1">
      <c r="B3" s="111"/>
      <c r="C3" s="112"/>
      <c r="D3" s="112"/>
      <c r="E3" s="112"/>
      <c r="F3" s="112"/>
      <c r="G3" s="112"/>
      <c r="H3" s="112"/>
      <c r="I3" s="112"/>
      <c r="J3" s="112"/>
      <c r="K3" s="112"/>
      <c r="L3" s="23"/>
      <c r="AT3" s="20" t="s">
        <v>86</v>
      </c>
    </row>
    <row r="4" spans="1:46" s="1" customFormat="1" ht="24.95" customHeight="1">
      <c r="B4" s="23"/>
      <c r="D4" s="113" t="s">
        <v>169</v>
      </c>
      <c r="L4" s="23"/>
      <c r="M4" s="114" t="s">
        <v>10</v>
      </c>
      <c r="AT4" s="20" t="s">
        <v>4</v>
      </c>
    </row>
    <row r="5" spans="1:46" s="1" customFormat="1" ht="6.95" customHeight="1">
      <c r="B5" s="23"/>
      <c r="L5" s="23"/>
    </row>
    <row r="6" spans="1:46" s="1" customFormat="1" ht="12" customHeight="1">
      <c r="B6" s="23"/>
      <c r="D6" s="115" t="s">
        <v>16</v>
      </c>
      <c r="L6" s="23"/>
    </row>
    <row r="7" spans="1:46" s="1" customFormat="1" ht="16.5" customHeight="1">
      <c r="B7" s="23"/>
      <c r="E7" s="395" t="str">
        <f>'Rekapitulace stavby'!K6</f>
        <v>VÝMĚNA OBRUBNÍKŮ V ULICI STRÁNSKÉHO A SOVÍ - TÁBOR</v>
      </c>
      <c r="F7" s="396"/>
      <c r="G7" s="396"/>
      <c r="H7" s="396"/>
      <c r="L7" s="23"/>
    </row>
    <row r="8" spans="1:46" s="1" customFormat="1" ht="12" customHeight="1">
      <c r="B8" s="23"/>
      <c r="D8" s="115" t="s">
        <v>170</v>
      </c>
      <c r="L8" s="23"/>
    </row>
    <row r="9" spans="1:46" s="2" customFormat="1" ht="16.5" customHeight="1">
      <c r="A9" s="37"/>
      <c r="B9" s="42"/>
      <c r="C9" s="37"/>
      <c r="D9" s="37"/>
      <c r="E9" s="395" t="s">
        <v>599</v>
      </c>
      <c r="F9" s="397"/>
      <c r="G9" s="397"/>
      <c r="H9" s="397"/>
      <c r="I9" s="37"/>
      <c r="J9" s="37"/>
      <c r="K9" s="37"/>
      <c r="L9" s="116"/>
      <c r="S9" s="37"/>
      <c r="T9" s="37"/>
      <c r="U9" s="37"/>
      <c r="V9" s="37"/>
      <c r="W9" s="37"/>
      <c r="X9" s="37"/>
      <c r="Y9" s="37"/>
      <c r="Z9" s="37"/>
      <c r="AA9" s="37"/>
      <c r="AB9" s="37"/>
      <c r="AC9" s="37"/>
      <c r="AD9" s="37"/>
      <c r="AE9" s="37"/>
    </row>
    <row r="10" spans="1:46" s="2" customFormat="1" ht="12" customHeight="1">
      <c r="A10" s="37"/>
      <c r="B10" s="42"/>
      <c r="C10" s="37"/>
      <c r="D10" s="115" t="s">
        <v>172</v>
      </c>
      <c r="E10" s="37"/>
      <c r="F10" s="37"/>
      <c r="G10" s="37"/>
      <c r="H10" s="37"/>
      <c r="I10" s="37"/>
      <c r="J10" s="37"/>
      <c r="K10" s="37"/>
      <c r="L10" s="116"/>
      <c r="S10" s="37"/>
      <c r="T10" s="37"/>
      <c r="U10" s="37"/>
      <c r="V10" s="37"/>
      <c r="W10" s="37"/>
      <c r="X10" s="37"/>
      <c r="Y10" s="37"/>
      <c r="Z10" s="37"/>
      <c r="AA10" s="37"/>
      <c r="AB10" s="37"/>
      <c r="AC10" s="37"/>
      <c r="AD10" s="37"/>
      <c r="AE10" s="37"/>
    </row>
    <row r="11" spans="1:46" s="2" customFormat="1" ht="16.5" customHeight="1">
      <c r="A11" s="37"/>
      <c r="B11" s="42"/>
      <c r="C11" s="37"/>
      <c r="D11" s="37"/>
      <c r="E11" s="398" t="s">
        <v>681</v>
      </c>
      <c r="F11" s="397"/>
      <c r="G11" s="397"/>
      <c r="H11" s="397"/>
      <c r="I11" s="37"/>
      <c r="J11" s="37"/>
      <c r="K11" s="37"/>
      <c r="L11" s="116"/>
      <c r="S11" s="37"/>
      <c r="T11" s="37"/>
      <c r="U11" s="37"/>
      <c r="V11" s="37"/>
      <c r="W11" s="37"/>
      <c r="X11" s="37"/>
      <c r="Y11" s="37"/>
      <c r="Z11" s="37"/>
      <c r="AA11" s="37"/>
      <c r="AB11" s="37"/>
      <c r="AC11" s="37"/>
      <c r="AD11" s="37"/>
      <c r="AE11" s="37"/>
    </row>
    <row r="12" spans="1:46" s="2" customFormat="1" ht="11.25">
      <c r="A12" s="37"/>
      <c r="B12" s="42"/>
      <c r="C12" s="37"/>
      <c r="D12" s="37"/>
      <c r="E12" s="37"/>
      <c r="F12" s="37"/>
      <c r="G12" s="37"/>
      <c r="H12" s="37"/>
      <c r="I12" s="37"/>
      <c r="J12" s="37"/>
      <c r="K12" s="37"/>
      <c r="L12" s="116"/>
      <c r="S12" s="37"/>
      <c r="T12" s="37"/>
      <c r="U12" s="37"/>
      <c r="V12" s="37"/>
      <c r="W12" s="37"/>
      <c r="X12" s="37"/>
      <c r="Y12" s="37"/>
      <c r="Z12" s="37"/>
      <c r="AA12" s="37"/>
      <c r="AB12" s="37"/>
      <c r="AC12" s="37"/>
      <c r="AD12" s="37"/>
      <c r="AE12" s="37"/>
    </row>
    <row r="13" spans="1:46" s="2" customFormat="1" ht="12" customHeight="1">
      <c r="A13" s="37"/>
      <c r="B13" s="42"/>
      <c r="C13" s="37"/>
      <c r="D13" s="115" t="s">
        <v>18</v>
      </c>
      <c r="E13" s="37"/>
      <c r="F13" s="106" t="s">
        <v>19</v>
      </c>
      <c r="G13" s="37"/>
      <c r="H13" s="37"/>
      <c r="I13" s="115" t="s">
        <v>20</v>
      </c>
      <c r="J13" s="106" t="s">
        <v>19</v>
      </c>
      <c r="K13" s="37"/>
      <c r="L13" s="116"/>
      <c r="S13" s="37"/>
      <c r="T13" s="37"/>
      <c r="U13" s="37"/>
      <c r="V13" s="37"/>
      <c r="W13" s="37"/>
      <c r="X13" s="37"/>
      <c r="Y13" s="37"/>
      <c r="Z13" s="37"/>
      <c r="AA13" s="37"/>
      <c r="AB13" s="37"/>
      <c r="AC13" s="37"/>
      <c r="AD13" s="37"/>
      <c r="AE13" s="37"/>
    </row>
    <row r="14" spans="1:46" s="2" customFormat="1" ht="12" customHeight="1">
      <c r="A14" s="37"/>
      <c r="B14" s="42"/>
      <c r="C14" s="37"/>
      <c r="D14" s="115" t="s">
        <v>21</v>
      </c>
      <c r="E14" s="37"/>
      <c r="F14" s="106" t="s">
        <v>22</v>
      </c>
      <c r="G14" s="37"/>
      <c r="H14" s="37"/>
      <c r="I14" s="115" t="s">
        <v>23</v>
      </c>
      <c r="J14" s="117" t="str">
        <f>'Rekapitulace stavby'!AN8</f>
        <v>8. 1. 2026</v>
      </c>
      <c r="K14" s="37"/>
      <c r="L14" s="116"/>
      <c r="S14" s="37"/>
      <c r="T14" s="37"/>
      <c r="U14" s="37"/>
      <c r="V14" s="37"/>
      <c r="W14" s="37"/>
      <c r="X14" s="37"/>
      <c r="Y14" s="37"/>
      <c r="Z14" s="37"/>
      <c r="AA14" s="37"/>
      <c r="AB14" s="37"/>
      <c r="AC14" s="37"/>
      <c r="AD14" s="37"/>
      <c r="AE14" s="37"/>
    </row>
    <row r="15" spans="1:46" s="2" customFormat="1" ht="10.9" customHeight="1">
      <c r="A15" s="37"/>
      <c r="B15" s="42"/>
      <c r="C15" s="37"/>
      <c r="D15" s="37"/>
      <c r="E15" s="37"/>
      <c r="F15" s="37"/>
      <c r="G15" s="37"/>
      <c r="H15" s="37"/>
      <c r="I15" s="37"/>
      <c r="J15" s="37"/>
      <c r="K15" s="37"/>
      <c r="L15" s="116"/>
      <c r="S15" s="37"/>
      <c r="T15" s="37"/>
      <c r="U15" s="37"/>
      <c r="V15" s="37"/>
      <c r="W15" s="37"/>
      <c r="X15" s="37"/>
      <c r="Y15" s="37"/>
      <c r="Z15" s="37"/>
      <c r="AA15" s="37"/>
      <c r="AB15" s="37"/>
      <c r="AC15" s="37"/>
      <c r="AD15" s="37"/>
      <c r="AE15" s="37"/>
    </row>
    <row r="16" spans="1:46" s="2" customFormat="1" ht="12" customHeight="1">
      <c r="A16" s="37"/>
      <c r="B16" s="42"/>
      <c r="C16" s="37"/>
      <c r="D16" s="115" t="s">
        <v>25</v>
      </c>
      <c r="E16" s="37"/>
      <c r="F16" s="37"/>
      <c r="G16" s="37"/>
      <c r="H16" s="37"/>
      <c r="I16" s="115" t="s">
        <v>26</v>
      </c>
      <c r="J16" s="106" t="s">
        <v>27</v>
      </c>
      <c r="K16" s="37"/>
      <c r="L16" s="116"/>
      <c r="S16" s="37"/>
      <c r="T16" s="37"/>
      <c r="U16" s="37"/>
      <c r="V16" s="37"/>
      <c r="W16" s="37"/>
      <c r="X16" s="37"/>
      <c r="Y16" s="37"/>
      <c r="Z16" s="37"/>
      <c r="AA16" s="37"/>
      <c r="AB16" s="37"/>
      <c r="AC16" s="37"/>
      <c r="AD16" s="37"/>
      <c r="AE16" s="37"/>
    </row>
    <row r="17" spans="1:31" s="2" customFormat="1" ht="18" customHeight="1">
      <c r="A17" s="37"/>
      <c r="B17" s="42"/>
      <c r="C17" s="37"/>
      <c r="D17" s="37"/>
      <c r="E17" s="106" t="s">
        <v>28</v>
      </c>
      <c r="F17" s="37"/>
      <c r="G17" s="37"/>
      <c r="H17" s="37"/>
      <c r="I17" s="115" t="s">
        <v>29</v>
      </c>
      <c r="J17" s="106" t="s">
        <v>30</v>
      </c>
      <c r="K17" s="37"/>
      <c r="L17" s="116"/>
      <c r="S17" s="37"/>
      <c r="T17" s="37"/>
      <c r="U17" s="37"/>
      <c r="V17" s="37"/>
      <c r="W17" s="37"/>
      <c r="X17" s="37"/>
      <c r="Y17" s="37"/>
      <c r="Z17" s="37"/>
      <c r="AA17" s="37"/>
      <c r="AB17" s="37"/>
      <c r="AC17" s="37"/>
      <c r="AD17" s="37"/>
      <c r="AE17" s="37"/>
    </row>
    <row r="18" spans="1:31" s="2" customFormat="1" ht="6.95" customHeight="1">
      <c r="A18" s="37"/>
      <c r="B18" s="42"/>
      <c r="C18" s="37"/>
      <c r="D18" s="37"/>
      <c r="E18" s="37"/>
      <c r="F18" s="37"/>
      <c r="G18" s="37"/>
      <c r="H18" s="37"/>
      <c r="I18" s="37"/>
      <c r="J18" s="37"/>
      <c r="K18" s="37"/>
      <c r="L18" s="116"/>
      <c r="S18" s="37"/>
      <c r="T18" s="37"/>
      <c r="U18" s="37"/>
      <c r="V18" s="37"/>
      <c r="W18" s="37"/>
      <c r="X18" s="37"/>
      <c r="Y18" s="37"/>
      <c r="Z18" s="37"/>
      <c r="AA18" s="37"/>
      <c r="AB18" s="37"/>
      <c r="AC18" s="37"/>
      <c r="AD18" s="37"/>
      <c r="AE18" s="37"/>
    </row>
    <row r="19" spans="1:31" s="2" customFormat="1" ht="12" customHeight="1">
      <c r="A19" s="37"/>
      <c r="B19" s="42"/>
      <c r="C19" s="37"/>
      <c r="D19" s="115" t="s">
        <v>31</v>
      </c>
      <c r="E19" s="37"/>
      <c r="F19" s="37"/>
      <c r="G19" s="37"/>
      <c r="H19" s="37"/>
      <c r="I19" s="115" t="s">
        <v>26</v>
      </c>
      <c r="J19" s="33" t="str">
        <f>'Rekapitulace stavby'!AN13</f>
        <v>Vyplň údaj</v>
      </c>
      <c r="K19" s="37"/>
      <c r="L19" s="116"/>
      <c r="S19" s="37"/>
      <c r="T19" s="37"/>
      <c r="U19" s="37"/>
      <c r="V19" s="37"/>
      <c r="W19" s="37"/>
      <c r="X19" s="37"/>
      <c r="Y19" s="37"/>
      <c r="Z19" s="37"/>
      <c r="AA19" s="37"/>
      <c r="AB19" s="37"/>
      <c r="AC19" s="37"/>
      <c r="AD19" s="37"/>
      <c r="AE19" s="37"/>
    </row>
    <row r="20" spans="1:31" s="2" customFormat="1" ht="18" customHeight="1">
      <c r="A20" s="37"/>
      <c r="B20" s="42"/>
      <c r="C20" s="37"/>
      <c r="D20" s="37"/>
      <c r="E20" s="399" t="str">
        <f>'Rekapitulace stavby'!E14</f>
        <v>Vyplň údaj</v>
      </c>
      <c r="F20" s="400"/>
      <c r="G20" s="400"/>
      <c r="H20" s="400"/>
      <c r="I20" s="115" t="s">
        <v>29</v>
      </c>
      <c r="J20" s="33" t="str">
        <f>'Rekapitulace stavby'!AN14</f>
        <v>Vyplň údaj</v>
      </c>
      <c r="K20" s="37"/>
      <c r="L20" s="116"/>
      <c r="S20" s="37"/>
      <c r="T20" s="37"/>
      <c r="U20" s="37"/>
      <c r="V20" s="37"/>
      <c r="W20" s="37"/>
      <c r="X20" s="37"/>
      <c r="Y20" s="37"/>
      <c r="Z20" s="37"/>
      <c r="AA20" s="37"/>
      <c r="AB20" s="37"/>
      <c r="AC20" s="37"/>
      <c r="AD20" s="37"/>
      <c r="AE20" s="37"/>
    </row>
    <row r="21" spans="1:31" s="2" customFormat="1" ht="6.95" customHeight="1">
      <c r="A21" s="37"/>
      <c r="B21" s="42"/>
      <c r="C21" s="37"/>
      <c r="D21" s="37"/>
      <c r="E21" s="37"/>
      <c r="F21" s="37"/>
      <c r="G21" s="37"/>
      <c r="H21" s="37"/>
      <c r="I21" s="37"/>
      <c r="J21" s="37"/>
      <c r="K21" s="37"/>
      <c r="L21" s="116"/>
      <c r="S21" s="37"/>
      <c r="T21" s="37"/>
      <c r="U21" s="37"/>
      <c r="V21" s="37"/>
      <c r="W21" s="37"/>
      <c r="X21" s="37"/>
      <c r="Y21" s="37"/>
      <c r="Z21" s="37"/>
      <c r="AA21" s="37"/>
      <c r="AB21" s="37"/>
      <c r="AC21" s="37"/>
      <c r="AD21" s="37"/>
      <c r="AE21" s="37"/>
    </row>
    <row r="22" spans="1:31" s="2" customFormat="1" ht="12" customHeight="1">
      <c r="A22" s="37"/>
      <c r="B22" s="42"/>
      <c r="C22" s="37"/>
      <c r="D22" s="115" t="s">
        <v>33</v>
      </c>
      <c r="E22" s="37"/>
      <c r="F22" s="37"/>
      <c r="G22" s="37"/>
      <c r="H22" s="37"/>
      <c r="I22" s="115" t="s">
        <v>26</v>
      </c>
      <c r="J22" s="106" t="s">
        <v>34</v>
      </c>
      <c r="K22" s="37"/>
      <c r="L22" s="116"/>
      <c r="S22" s="37"/>
      <c r="T22" s="37"/>
      <c r="U22" s="37"/>
      <c r="V22" s="37"/>
      <c r="W22" s="37"/>
      <c r="X22" s="37"/>
      <c r="Y22" s="37"/>
      <c r="Z22" s="37"/>
      <c r="AA22" s="37"/>
      <c r="AB22" s="37"/>
      <c r="AC22" s="37"/>
      <c r="AD22" s="37"/>
      <c r="AE22" s="37"/>
    </row>
    <row r="23" spans="1:31" s="2" customFormat="1" ht="18" customHeight="1">
      <c r="A23" s="37"/>
      <c r="B23" s="42"/>
      <c r="C23" s="37"/>
      <c r="D23" s="37"/>
      <c r="E23" s="106" t="s">
        <v>35</v>
      </c>
      <c r="F23" s="37"/>
      <c r="G23" s="37"/>
      <c r="H23" s="37"/>
      <c r="I23" s="115" t="s">
        <v>29</v>
      </c>
      <c r="J23" s="106" t="s">
        <v>36</v>
      </c>
      <c r="K23" s="37"/>
      <c r="L23" s="116"/>
      <c r="S23" s="37"/>
      <c r="T23" s="37"/>
      <c r="U23" s="37"/>
      <c r="V23" s="37"/>
      <c r="W23" s="37"/>
      <c r="X23" s="37"/>
      <c r="Y23" s="37"/>
      <c r="Z23" s="37"/>
      <c r="AA23" s="37"/>
      <c r="AB23" s="37"/>
      <c r="AC23" s="37"/>
      <c r="AD23" s="37"/>
      <c r="AE23" s="37"/>
    </row>
    <row r="24" spans="1:31" s="2" customFormat="1" ht="6.95" customHeight="1">
      <c r="A24" s="37"/>
      <c r="B24" s="42"/>
      <c r="C24" s="37"/>
      <c r="D24" s="37"/>
      <c r="E24" s="37"/>
      <c r="F24" s="37"/>
      <c r="G24" s="37"/>
      <c r="H24" s="37"/>
      <c r="I24" s="37"/>
      <c r="J24" s="37"/>
      <c r="K24" s="37"/>
      <c r="L24" s="116"/>
      <c r="S24" s="37"/>
      <c r="T24" s="37"/>
      <c r="U24" s="37"/>
      <c r="V24" s="37"/>
      <c r="W24" s="37"/>
      <c r="X24" s="37"/>
      <c r="Y24" s="37"/>
      <c r="Z24" s="37"/>
      <c r="AA24" s="37"/>
      <c r="AB24" s="37"/>
      <c r="AC24" s="37"/>
      <c r="AD24" s="37"/>
      <c r="AE24" s="37"/>
    </row>
    <row r="25" spans="1:31" s="2" customFormat="1" ht="12" customHeight="1">
      <c r="A25" s="37"/>
      <c r="B25" s="42"/>
      <c r="C25" s="37"/>
      <c r="D25" s="115" t="s">
        <v>38</v>
      </c>
      <c r="E25" s="37"/>
      <c r="F25" s="37"/>
      <c r="G25" s="37"/>
      <c r="H25" s="37"/>
      <c r="I25" s="115" t="s">
        <v>26</v>
      </c>
      <c r="J25" s="106" t="s">
        <v>39</v>
      </c>
      <c r="K25" s="37"/>
      <c r="L25" s="116"/>
      <c r="S25" s="37"/>
      <c r="T25" s="37"/>
      <c r="U25" s="37"/>
      <c r="V25" s="37"/>
      <c r="W25" s="37"/>
      <c r="X25" s="37"/>
      <c r="Y25" s="37"/>
      <c r="Z25" s="37"/>
      <c r="AA25" s="37"/>
      <c r="AB25" s="37"/>
      <c r="AC25" s="37"/>
      <c r="AD25" s="37"/>
      <c r="AE25" s="37"/>
    </row>
    <row r="26" spans="1:31" s="2" customFormat="1" ht="18" customHeight="1">
      <c r="A26" s="37"/>
      <c r="B26" s="42"/>
      <c r="C26" s="37"/>
      <c r="D26" s="37"/>
      <c r="E26" s="106" t="s">
        <v>40</v>
      </c>
      <c r="F26" s="37"/>
      <c r="G26" s="37"/>
      <c r="H26" s="37"/>
      <c r="I26" s="115" t="s">
        <v>29</v>
      </c>
      <c r="J26" s="106" t="s">
        <v>19</v>
      </c>
      <c r="K26" s="37"/>
      <c r="L26" s="116"/>
      <c r="S26" s="37"/>
      <c r="T26" s="37"/>
      <c r="U26" s="37"/>
      <c r="V26" s="37"/>
      <c r="W26" s="37"/>
      <c r="X26" s="37"/>
      <c r="Y26" s="37"/>
      <c r="Z26" s="37"/>
      <c r="AA26" s="37"/>
      <c r="AB26" s="37"/>
      <c r="AC26" s="37"/>
      <c r="AD26" s="37"/>
      <c r="AE26" s="37"/>
    </row>
    <row r="27" spans="1:31" s="2" customFormat="1" ht="6.95" customHeight="1">
      <c r="A27" s="37"/>
      <c r="B27" s="42"/>
      <c r="C27" s="37"/>
      <c r="D27" s="37"/>
      <c r="E27" s="37"/>
      <c r="F27" s="37"/>
      <c r="G27" s="37"/>
      <c r="H27" s="37"/>
      <c r="I27" s="37"/>
      <c r="J27" s="37"/>
      <c r="K27" s="37"/>
      <c r="L27" s="116"/>
      <c r="S27" s="37"/>
      <c r="T27" s="37"/>
      <c r="U27" s="37"/>
      <c r="V27" s="37"/>
      <c r="W27" s="37"/>
      <c r="X27" s="37"/>
      <c r="Y27" s="37"/>
      <c r="Z27" s="37"/>
      <c r="AA27" s="37"/>
      <c r="AB27" s="37"/>
      <c r="AC27" s="37"/>
      <c r="AD27" s="37"/>
      <c r="AE27" s="37"/>
    </row>
    <row r="28" spans="1:31" s="2" customFormat="1" ht="12" customHeight="1">
      <c r="A28" s="37"/>
      <c r="B28" s="42"/>
      <c r="C28" s="37"/>
      <c r="D28" s="115" t="s">
        <v>41</v>
      </c>
      <c r="E28" s="37"/>
      <c r="F28" s="37"/>
      <c r="G28" s="37"/>
      <c r="H28" s="37"/>
      <c r="I28" s="37"/>
      <c r="J28" s="37"/>
      <c r="K28" s="37"/>
      <c r="L28" s="116"/>
      <c r="S28" s="37"/>
      <c r="T28" s="37"/>
      <c r="U28" s="37"/>
      <c r="V28" s="37"/>
      <c r="W28" s="37"/>
      <c r="X28" s="37"/>
      <c r="Y28" s="37"/>
      <c r="Z28" s="37"/>
      <c r="AA28" s="37"/>
      <c r="AB28" s="37"/>
      <c r="AC28" s="37"/>
      <c r="AD28" s="37"/>
      <c r="AE28" s="37"/>
    </row>
    <row r="29" spans="1:31" s="8" customFormat="1" ht="16.5" customHeight="1">
      <c r="A29" s="118"/>
      <c r="B29" s="119"/>
      <c r="C29" s="118"/>
      <c r="D29" s="118"/>
      <c r="E29" s="401" t="s">
        <v>19</v>
      </c>
      <c r="F29" s="401"/>
      <c r="G29" s="401"/>
      <c r="H29" s="401"/>
      <c r="I29" s="118"/>
      <c r="J29" s="118"/>
      <c r="K29" s="118"/>
      <c r="L29" s="120"/>
      <c r="S29" s="118"/>
      <c r="T29" s="118"/>
      <c r="U29" s="118"/>
      <c r="V29" s="118"/>
      <c r="W29" s="118"/>
      <c r="X29" s="118"/>
      <c r="Y29" s="118"/>
      <c r="Z29" s="118"/>
      <c r="AA29" s="118"/>
      <c r="AB29" s="118"/>
      <c r="AC29" s="118"/>
      <c r="AD29" s="118"/>
      <c r="AE29" s="118"/>
    </row>
    <row r="30" spans="1:31" s="2" customFormat="1" ht="6.95" customHeight="1">
      <c r="A30" s="37"/>
      <c r="B30" s="42"/>
      <c r="C30" s="37"/>
      <c r="D30" s="37"/>
      <c r="E30" s="37"/>
      <c r="F30" s="37"/>
      <c r="G30" s="37"/>
      <c r="H30" s="37"/>
      <c r="I30" s="37"/>
      <c r="J30" s="37"/>
      <c r="K30" s="37"/>
      <c r="L30" s="116"/>
      <c r="S30" s="37"/>
      <c r="T30" s="37"/>
      <c r="U30" s="37"/>
      <c r="V30" s="37"/>
      <c r="W30" s="37"/>
      <c r="X30" s="37"/>
      <c r="Y30" s="37"/>
      <c r="Z30" s="37"/>
      <c r="AA30" s="37"/>
      <c r="AB30" s="37"/>
      <c r="AC30" s="37"/>
      <c r="AD30" s="37"/>
      <c r="AE30" s="37"/>
    </row>
    <row r="31" spans="1:31" s="2" customFormat="1" ht="6.95" customHeight="1">
      <c r="A31" s="37"/>
      <c r="B31" s="42"/>
      <c r="C31" s="37"/>
      <c r="D31" s="121"/>
      <c r="E31" s="121"/>
      <c r="F31" s="121"/>
      <c r="G31" s="121"/>
      <c r="H31" s="121"/>
      <c r="I31" s="121"/>
      <c r="J31" s="121"/>
      <c r="K31" s="121"/>
      <c r="L31" s="116"/>
      <c r="S31" s="37"/>
      <c r="T31" s="37"/>
      <c r="U31" s="37"/>
      <c r="V31" s="37"/>
      <c r="W31" s="37"/>
      <c r="X31" s="37"/>
      <c r="Y31" s="37"/>
      <c r="Z31" s="37"/>
      <c r="AA31" s="37"/>
      <c r="AB31" s="37"/>
      <c r="AC31" s="37"/>
      <c r="AD31" s="37"/>
      <c r="AE31" s="37"/>
    </row>
    <row r="32" spans="1:31" s="2" customFormat="1" ht="25.35" customHeight="1">
      <c r="A32" s="37"/>
      <c r="B32" s="42"/>
      <c r="C32" s="37"/>
      <c r="D32" s="122" t="s">
        <v>43</v>
      </c>
      <c r="E32" s="37"/>
      <c r="F32" s="37"/>
      <c r="G32" s="37"/>
      <c r="H32" s="37"/>
      <c r="I32" s="37"/>
      <c r="J32" s="123">
        <f>ROUND(J91, 2)</f>
        <v>0</v>
      </c>
      <c r="K32" s="37"/>
      <c r="L32" s="116"/>
      <c r="S32" s="37"/>
      <c r="T32" s="37"/>
      <c r="U32" s="37"/>
      <c r="V32" s="37"/>
      <c r="W32" s="37"/>
      <c r="X32" s="37"/>
      <c r="Y32" s="37"/>
      <c r="Z32" s="37"/>
      <c r="AA32" s="37"/>
      <c r="AB32" s="37"/>
      <c r="AC32" s="37"/>
      <c r="AD32" s="37"/>
      <c r="AE32" s="37"/>
    </row>
    <row r="33" spans="1:31" s="2" customFormat="1" ht="6.95" customHeight="1">
      <c r="A33" s="37"/>
      <c r="B33" s="42"/>
      <c r="C33" s="37"/>
      <c r="D33" s="121"/>
      <c r="E33" s="121"/>
      <c r="F33" s="121"/>
      <c r="G33" s="121"/>
      <c r="H33" s="121"/>
      <c r="I33" s="121"/>
      <c r="J33" s="121"/>
      <c r="K33" s="121"/>
      <c r="L33" s="116"/>
      <c r="S33" s="37"/>
      <c r="T33" s="37"/>
      <c r="U33" s="37"/>
      <c r="V33" s="37"/>
      <c r="W33" s="37"/>
      <c r="X33" s="37"/>
      <c r="Y33" s="37"/>
      <c r="Z33" s="37"/>
      <c r="AA33" s="37"/>
      <c r="AB33" s="37"/>
      <c r="AC33" s="37"/>
      <c r="AD33" s="37"/>
      <c r="AE33" s="37"/>
    </row>
    <row r="34" spans="1:31" s="2" customFormat="1" ht="14.45" customHeight="1">
      <c r="A34" s="37"/>
      <c r="B34" s="42"/>
      <c r="C34" s="37"/>
      <c r="D34" s="37"/>
      <c r="E34" s="37"/>
      <c r="F34" s="124" t="s">
        <v>45</v>
      </c>
      <c r="G34" s="37"/>
      <c r="H34" s="37"/>
      <c r="I34" s="124" t="s">
        <v>44</v>
      </c>
      <c r="J34" s="124" t="s">
        <v>46</v>
      </c>
      <c r="K34" s="37"/>
      <c r="L34" s="116"/>
      <c r="S34" s="37"/>
      <c r="T34" s="37"/>
      <c r="U34" s="37"/>
      <c r="V34" s="37"/>
      <c r="W34" s="37"/>
      <c r="X34" s="37"/>
      <c r="Y34" s="37"/>
      <c r="Z34" s="37"/>
      <c r="AA34" s="37"/>
      <c r="AB34" s="37"/>
      <c r="AC34" s="37"/>
      <c r="AD34" s="37"/>
      <c r="AE34" s="37"/>
    </row>
    <row r="35" spans="1:31" s="2" customFormat="1" ht="14.45" customHeight="1">
      <c r="A35" s="37"/>
      <c r="B35" s="42"/>
      <c r="C35" s="37"/>
      <c r="D35" s="125" t="s">
        <v>47</v>
      </c>
      <c r="E35" s="115" t="s">
        <v>48</v>
      </c>
      <c r="F35" s="126">
        <f>ROUND((SUM(BE91:BE278)),  2)</f>
        <v>0</v>
      </c>
      <c r="G35" s="37"/>
      <c r="H35" s="37"/>
      <c r="I35" s="127">
        <v>0.21</v>
      </c>
      <c r="J35" s="126">
        <f>ROUND(((SUM(BE91:BE278))*I35),  2)</f>
        <v>0</v>
      </c>
      <c r="K35" s="37"/>
      <c r="L35" s="116"/>
      <c r="S35" s="37"/>
      <c r="T35" s="37"/>
      <c r="U35" s="37"/>
      <c r="V35" s="37"/>
      <c r="W35" s="37"/>
      <c r="X35" s="37"/>
      <c r="Y35" s="37"/>
      <c r="Z35" s="37"/>
      <c r="AA35" s="37"/>
      <c r="AB35" s="37"/>
      <c r="AC35" s="37"/>
      <c r="AD35" s="37"/>
      <c r="AE35" s="37"/>
    </row>
    <row r="36" spans="1:31" s="2" customFormat="1" ht="14.45" customHeight="1">
      <c r="A36" s="37"/>
      <c r="B36" s="42"/>
      <c r="C36" s="37"/>
      <c r="D36" s="37"/>
      <c r="E36" s="115" t="s">
        <v>49</v>
      </c>
      <c r="F36" s="126">
        <f>ROUND((SUM(BF91:BF278)),  2)</f>
        <v>0</v>
      </c>
      <c r="G36" s="37"/>
      <c r="H36" s="37"/>
      <c r="I36" s="127">
        <v>0.12</v>
      </c>
      <c r="J36" s="126">
        <f>ROUND(((SUM(BF91:BF278))*I36),  2)</f>
        <v>0</v>
      </c>
      <c r="K36" s="37"/>
      <c r="L36" s="116"/>
      <c r="S36" s="37"/>
      <c r="T36" s="37"/>
      <c r="U36" s="37"/>
      <c r="V36" s="37"/>
      <c r="W36" s="37"/>
      <c r="X36" s="37"/>
      <c r="Y36" s="37"/>
      <c r="Z36" s="37"/>
      <c r="AA36" s="37"/>
      <c r="AB36" s="37"/>
      <c r="AC36" s="37"/>
      <c r="AD36" s="37"/>
      <c r="AE36" s="37"/>
    </row>
    <row r="37" spans="1:31" s="2" customFormat="1" ht="14.45" hidden="1" customHeight="1">
      <c r="A37" s="37"/>
      <c r="B37" s="42"/>
      <c r="C37" s="37"/>
      <c r="D37" s="37"/>
      <c r="E37" s="115" t="s">
        <v>50</v>
      </c>
      <c r="F37" s="126">
        <f>ROUND((SUM(BG91:BG278)),  2)</f>
        <v>0</v>
      </c>
      <c r="G37" s="37"/>
      <c r="H37" s="37"/>
      <c r="I37" s="127">
        <v>0.21</v>
      </c>
      <c r="J37" s="126">
        <f>0</f>
        <v>0</v>
      </c>
      <c r="K37" s="37"/>
      <c r="L37" s="116"/>
      <c r="S37" s="37"/>
      <c r="T37" s="37"/>
      <c r="U37" s="37"/>
      <c r="V37" s="37"/>
      <c r="W37" s="37"/>
      <c r="X37" s="37"/>
      <c r="Y37" s="37"/>
      <c r="Z37" s="37"/>
      <c r="AA37" s="37"/>
      <c r="AB37" s="37"/>
      <c r="AC37" s="37"/>
      <c r="AD37" s="37"/>
      <c r="AE37" s="37"/>
    </row>
    <row r="38" spans="1:31" s="2" customFormat="1" ht="14.45" hidden="1" customHeight="1">
      <c r="A38" s="37"/>
      <c r="B38" s="42"/>
      <c r="C38" s="37"/>
      <c r="D38" s="37"/>
      <c r="E38" s="115" t="s">
        <v>51</v>
      </c>
      <c r="F38" s="126">
        <f>ROUND((SUM(BH91:BH278)),  2)</f>
        <v>0</v>
      </c>
      <c r="G38" s="37"/>
      <c r="H38" s="37"/>
      <c r="I38" s="127">
        <v>0.12</v>
      </c>
      <c r="J38" s="126">
        <f>0</f>
        <v>0</v>
      </c>
      <c r="K38" s="37"/>
      <c r="L38" s="116"/>
      <c r="S38" s="37"/>
      <c r="T38" s="37"/>
      <c r="U38" s="37"/>
      <c r="V38" s="37"/>
      <c r="W38" s="37"/>
      <c r="X38" s="37"/>
      <c r="Y38" s="37"/>
      <c r="Z38" s="37"/>
      <c r="AA38" s="37"/>
      <c r="AB38" s="37"/>
      <c r="AC38" s="37"/>
      <c r="AD38" s="37"/>
      <c r="AE38" s="37"/>
    </row>
    <row r="39" spans="1:31" s="2" customFormat="1" ht="14.45" hidden="1" customHeight="1">
      <c r="A39" s="37"/>
      <c r="B39" s="42"/>
      <c r="C39" s="37"/>
      <c r="D39" s="37"/>
      <c r="E39" s="115" t="s">
        <v>52</v>
      </c>
      <c r="F39" s="126">
        <f>ROUND((SUM(BI91:BI278)),  2)</f>
        <v>0</v>
      </c>
      <c r="G39" s="37"/>
      <c r="H39" s="37"/>
      <c r="I39" s="127">
        <v>0</v>
      </c>
      <c r="J39" s="126">
        <f>0</f>
        <v>0</v>
      </c>
      <c r="K39" s="37"/>
      <c r="L39" s="116"/>
      <c r="S39" s="37"/>
      <c r="T39" s="37"/>
      <c r="U39" s="37"/>
      <c r="V39" s="37"/>
      <c r="W39" s="37"/>
      <c r="X39" s="37"/>
      <c r="Y39" s="37"/>
      <c r="Z39" s="37"/>
      <c r="AA39" s="37"/>
      <c r="AB39" s="37"/>
      <c r="AC39" s="37"/>
      <c r="AD39" s="37"/>
      <c r="AE39" s="37"/>
    </row>
    <row r="40" spans="1:31" s="2" customFormat="1" ht="6.95" customHeight="1">
      <c r="A40" s="37"/>
      <c r="B40" s="42"/>
      <c r="C40" s="37"/>
      <c r="D40" s="37"/>
      <c r="E40" s="37"/>
      <c r="F40" s="37"/>
      <c r="G40" s="37"/>
      <c r="H40" s="37"/>
      <c r="I40" s="37"/>
      <c r="J40" s="37"/>
      <c r="K40" s="37"/>
      <c r="L40" s="116"/>
      <c r="S40" s="37"/>
      <c r="T40" s="37"/>
      <c r="U40" s="37"/>
      <c r="V40" s="37"/>
      <c r="W40" s="37"/>
      <c r="X40" s="37"/>
      <c r="Y40" s="37"/>
      <c r="Z40" s="37"/>
      <c r="AA40" s="37"/>
      <c r="AB40" s="37"/>
      <c r="AC40" s="37"/>
      <c r="AD40" s="37"/>
      <c r="AE40" s="37"/>
    </row>
    <row r="41" spans="1:31" s="2" customFormat="1" ht="25.35" customHeight="1">
      <c r="A41" s="37"/>
      <c r="B41" s="42"/>
      <c r="C41" s="128"/>
      <c r="D41" s="129" t="s">
        <v>53</v>
      </c>
      <c r="E41" s="130"/>
      <c r="F41" s="130"/>
      <c r="G41" s="131" t="s">
        <v>54</v>
      </c>
      <c r="H41" s="132" t="s">
        <v>55</v>
      </c>
      <c r="I41" s="130"/>
      <c r="J41" s="133">
        <f>SUM(J32:J39)</f>
        <v>0</v>
      </c>
      <c r="K41" s="134"/>
      <c r="L41" s="116"/>
      <c r="S41" s="37"/>
      <c r="T41" s="37"/>
      <c r="U41" s="37"/>
      <c r="V41" s="37"/>
      <c r="W41" s="37"/>
      <c r="X41" s="37"/>
      <c r="Y41" s="37"/>
      <c r="Z41" s="37"/>
      <c r="AA41" s="37"/>
      <c r="AB41" s="37"/>
      <c r="AC41" s="37"/>
      <c r="AD41" s="37"/>
      <c r="AE41" s="37"/>
    </row>
    <row r="42" spans="1:31" s="2" customFormat="1" ht="14.45" customHeight="1">
      <c r="A42" s="37"/>
      <c r="B42" s="135"/>
      <c r="C42" s="136"/>
      <c r="D42" s="136"/>
      <c r="E42" s="136"/>
      <c r="F42" s="136"/>
      <c r="G42" s="136"/>
      <c r="H42" s="136"/>
      <c r="I42" s="136"/>
      <c r="J42" s="136"/>
      <c r="K42" s="136"/>
      <c r="L42" s="116"/>
      <c r="S42" s="37"/>
      <c r="T42" s="37"/>
      <c r="U42" s="37"/>
      <c r="V42" s="37"/>
      <c r="W42" s="37"/>
      <c r="X42" s="37"/>
      <c r="Y42" s="37"/>
      <c r="Z42" s="37"/>
      <c r="AA42" s="37"/>
      <c r="AB42" s="37"/>
      <c r="AC42" s="37"/>
      <c r="AD42" s="37"/>
      <c r="AE42" s="37"/>
    </row>
    <row r="46" spans="1:31" s="2" customFormat="1" ht="6.95" customHeight="1">
      <c r="A46" s="37"/>
      <c r="B46" s="137"/>
      <c r="C46" s="138"/>
      <c r="D46" s="138"/>
      <c r="E46" s="138"/>
      <c r="F46" s="138"/>
      <c r="G46" s="138"/>
      <c r="H46" s="138"/>
      <c r="I46" s="138"/>
      <c r="J46" s="138"/>
      <c r="K46" s="138"/>
      <c r="L46" s="116"/>
      <c r="S46" s="37"/>
      <c r="T46" s="37"/>
      <c r="U46" s="37"/>
      <c r="V46" s="37"/>
      <c r="W46" s="37"/>
      <c r="X46" s="37"/>
      <c r="Y46" s="37"/>
      <c r="Z46" s="37"/>
      <c r="AA46" s="37"/>
      <c r="AB46" s="37"/>
      <c r="AC46" s="37"/>
      <c r="AD46" s="37"/>
      <c r="AE46" s="37"/>
    </row>
    <row r="47" spans="1:31" s="2" customFormat="1" ht="24.95" customHeight="1">
      <c r="A47" s="37"/>
      <c r="B47" s="38"/>
      <c r="C47" s="26" t="s">
        <v>174</v>
      </c>
      <c r="D47" s="39"/>
      <c r="E47" s="39"/>
      <c r="F47" s="39"/>
      <c r="G47" s="39"/>
      <c r="H47" s="39"/>
      <c r="I47" s="39"/>
      <c r="J47" s="39"/>
      <c r="K47" s="39"/>
      <c r="L47" s="116"/>
      <c r="S47" s="37"/>
      <c r="T47" s="37"/>
      <c r="U47" s="37"/>
      <c r="V47" s="37"/>
      <c r="W47" s="37"/>
      <c r="X47" s="37"/>
      <c r="Y47" s="37"/>
      <c r="Z47" s="37"/>
      <c r="AA47" s="37"/>
      <c r="AB47" s="37"/>
      <c r="AC47" s="37"/>
      <c r="AD47" s="37"/>
      <c r="AE47" s="37"/>
    </row>
    <row r="48" spans="1:31" s="2" customFormat="1" ht="6.95" customHeight="1">
      <c r="A48" s="37"/>
      <c r="B48" s="38"/>
      <c r="C48" s="39"/>
      <c r="D48" s="39"/>
      <c r="E48" s="39"/>
      <c r="F48" s="39"/>
      <c r="G48" s="39"/>
      <c r="H48" s="39"/>
      <c r="I48" s="39"/>
      <c r="J48" s="39"/>
      <c r="K48" s="39"/>
      <c r="L48" s="116"/>
      <c r="S48" s="37"/>
      <c r="T48" s="37"/>
      <c r="U48" s="37"/>
      <c r="V48" s="37"/>
      <c r="W48" s="37"/>
      <c r="X48" s="37"/>
      <c r="Y48" s="37"/>
      <c r="Z48" s="37"/>
      <c r="AA48" s="37"/>
      <c r="AB48" s="37"/>
      <c r="AC48" s="37"/>
      <c r="AD48" s="37"/>
      <c r="AE48" s="37"/>
    </row>
    <row r="49" spans="1:47" s="2" customFormat="1" ht="12" customHeight="1">
      <c r="A49" s="37"/>
      <c r="B49" s="38"/>
      <c r="C49" s="32" t="s">
        <v>16</v>
      </c>
      <c r="D49" s="39"/>
      <c r="E49" s="39"/>
      <c r="F49" s="39"/>
      <c r="G49" s="39"/>
      <c r="H49" s="39"/>
      <c r="I49" s="39"/>
      <c r="J49" s="39"/>
      <c r="K49" s="39"/>
      <c r="L49" s="116"/>
      <c r="S49" s="37"/>
      <c r="T49" s="37"/>
      <c r="U49" s="37"/>
      <c r="V49" s="37"/>
      <c r="W49" s="37"/>
      <c r="X49" s="37"/>
      <c r="Y49" s="37"/>
      <c r="Z49" s="37"/>
      <c r="AA49" s="37"/>
      <c r="AB49" s="37"/>
      <c r="AC49" s="37"/>
      <c r="AD49" s="37"/>
      <c r="AE49" s="37"/>
    </row>
    <row r="50" spans="1:47" s="2" customFormat="1" ht="16.5" customHeight="1">
      <c r="A50" s="37"/>
      <c r="B50" s="38"/>
      <c r="C50" s="39"/>
      <c r="D50" s="39"/>
      <c r="E50" s="402" t="str">
        <f>E7</f>
        <v>VÝMĚNA OBRUBNÍKŮ V ULICI STRÁNSKÉHO A SOVÍ - TÁBOR</v>
      </c>
      <c r="F50" s="403"/>
      <c r="G50" s="403"/>
      <c r="H50" s="403"/>
      <c r="I50" s="39"/>
      <c r="J50" s="39"/>
      <c r="K50" s="39"/>
      <c r="L50" s="116"/>
      <c r="S50" s="37"/>
      <c r="T50" s="37"/>
      <c r="U50" s="37"/>
      <c r="V50" s="37"/>
      <c r="W50" s="37"/>
      <c r="X50" s="37"/>
      <c r="Y50" s="37"/>
      <c r="Z50" s="37"/>
      <c r="AA50" s="37"/>
      <c r="AB50" s="37"/>
      <c r="AC50" s="37"/>
      <c r="AD50" s="37"/>
      <c r="AE50" s="37"/>
    </row>
    <row r="51" spans="1:47" s="1" customFormat="1" ht="12" customHeight="1">
      <c r="B51" s="24"/>
      <c r="C51" s="32" t="s">
        <v>170</v>
      </c>
      <c r="D51" s="25"/>
      <c r="E51" s="25"/>
      <c r="F51" s="25"/>
      <c r="G51" s="25"/>
      <c r="H51" s="25"/>
      <c r="I51" s="25"/>
      <c r="J51" s="25"/>
      <c r="K51" s="25"/>
      <c r="L51" s="23"/>
    </row>
    <row r="52" spans="1:47" s="2" customFormat="1" ht="16.5" customHeight="1">
      <c r="A52" s="37"/>
      <c r="B52" s="38"/>
      <c r="C52" s="39"/>
      <c r="D52" s="39"/>
      <c r="E52" s="402" t="s">
        <v>599</v>
      </c>
      <c r="F52" s="404"/>
      <c r="G52" s="404"/>
      <c r="H52" s="404"/>
      <c r="I52" s="39"/>
      <c r="J52" s="39"/>
      <c r="K52" s="39"/>
      <c r="L52" s="116"/>
      <c r="S52" s="37"/>
      <c r="T52" s="37"/>
      <c r="U52" s="37"/>
      <c r="V52" s="37"/>
      <c r="W52" s="37"/>
      <c r="X52" s="37"/>
      <c r="Y52" s="37"/>
      <c r="Z52" s="37"/>
      <c r="AA52" s="37"/>
      <c r="AB52" s="37"/>
      <c r="AC52" s="37"/>
      <c r="AD52" s="37"/>
      <c r="AE52" s="37"/>
    </row>
    <row r="53" spans="1:47" s="2" customFormat="1" ht="12" customHeight="1">
      <c r="A53" s="37"/>
      <c r="B53" s="38"/>
      <c r="C53" s="32" t="s">
        <v>172</v>
      </c>
      <c r="D53" s="39"/>
      <c r="E53" s="39"/>
      <c r="F53" s="39"/>
      <c r="G53" s="39"/>
      <c r="H53" s="39"/>
      <c r="I53" s="39"/>
      <c r="J53" s="39"/>
      <c r="K53" s="39"/>
      <c r="L53" s="116"/>
      <c r="S53" s="37"/>
      <c r="T53" s="37"/>
      <c r="U53" s="37"/>
      <c r="V53" s="37"/>
      <c r="W53" s="37"/>
      <c r="X53" s="37"/>
      <c r="Y53" s="37"/>
      <c r="Z53" s="37"/>
      <c r="AA53" s="37"/>
      <c r="AB53" s="37"/>
      <c r="AC53" s="37"/>
      <c r="AD53" s="37"/>
      <c r="AE53" s="37"/>
    </row>
    <row r="54" spans="1:47" s="2" customFormat="1" ht="16.5" customHeight="1">
      <c r="A54" s="37"/>
      <c r="B54" s="38"/>
      <c r="C54" s="39"/>
      <c r="D54" s="39"/>
      <c r="E54" s="358" t="str">
        <f>E11</f>
        <v>202 - Nové konstrukce</v>
      </c>
      <c r="F54" s="404"/>
      <c r="G54" s="404"/>
      <c r="H54" s="404"/>
      <c r="I54" s="39"/>
      <c r="J54" s="39"/>
      <c r="K54" s="39"/>
      <c r="L54" s="116"/>
      <c r="S54" s="37"/>
      <c r="T54" s="37"/>
      <c r="U54" s="37"/>
      <c r="V54" s="37"/>
      <c r="W54" s="37"/>
      <c r="X54" s="37"/>
      <c r="Y54" s="37"/>
      <c r="Z54" s="37"/>
      <c r="AA54" s="37"/>
      <c r="AB54" s="37"/>
      <c r="AC54" s="37"/>
      <c r="AD54" s="37"/>
      <c r="AE54" s="37"/>
    </row>
    <row r="55" spans="1:47" s="2" customFormat="1" ht="6.95" customHeight="1">
      <c r="A55" s="37"/>
      <c r="B55" s="38"/>
      <c r="C55" s="39"/>
      <c r="D55" s="39"/>
      <c r="E55" s="39"/>
      <c r="F55" s="39"/>
      <c r="G55" s="39"/>
      <c r="H55" s="39"/>
      <c r="I55" s="39"/>
      <c r="J55" s="39"/>
      <c r="K55" s="39"/>
      <c r="L55" s="116"/>
      <c r="S55" s="37"/>
      <c r="T55" s="37"/>
      <c r="U55" s="37"/>
      <c r="V55" s="37"/>
      <c r="W55" s="37"/>
      <c r="X55" s="37"/>
      <c r="Y55" s="37"/>
      <c r="Z55" s="37"/>
      <c r="AA55" s="37"/>
      <c r="AB55" s="37"/>
      <c r="AC55" s="37"/>
      <c r="AD55" s="37"/>
      <c r="AE55" s="37"/>
    </row>
    <row r="56" spans="1:47" s="2" customFormat="1" ht="12" customHeight="1">
      <c r="A56" s="37"/>
      <c r="B56" s="38"/>
      <c r="C56" s="32" t="s">
        <v>21</v>
      </c>
      <c r="D56" s="39"/>
      <c r="E56" s="39"/>
      <c r="F56" s="30" t="str">
        <f>F14</f>
        <v>ul. Stránského a Soví, Tábor</v>
      </c>
      <c r="G56" s="39"/>
      <c r="H56" s="39"/>
      <c r="I56" s="32" t="s">
        <v>23</v>
      </c>
      <c r="J56" s="62" t="str">
        <f>IF(J14="","",J14)</f>
        <v>8. 1. 2026</v>
      </c>
      <c r="K56" s="39"/>
      <c r="L56" s="116"/>
      <c r="S56" s="37"/>
      <c r="T56" s="37"/>
      <c r="U56" s="37"/>
      <c r="V56" s="37"/>
      <c r="W56" s="37"/>
      <c r="X56" s="37"/>
      <c r="Y56" s="37"/>
      <c r="Z56" s="37"/>
      <c r="AA56" s="37"/>
      <c r="AB56" s="37"/>
      <c r="AC56" s="37"/>
      <c r="AD56" s="37"/>
      <c r="AE56" s="37"/>
    </row>
    <row r="57" spans="1:47" s="2" customFormat="1" ht="6.95" customHeight="1">
      <c r="A57" s="37"/>
      <c r="B57" s="38"/>
      <c r="C57" s="39"/>
      <c r="D57" s="39"/>
      <c r="E57" s="39"/>
      <c r="F57" s="39"/>
      <c r="G57" s="39"/>
      <c r="H57" s="39"/>
      <c r="I57" s="39"/>
      <c r="J57" s="39"/>
      <c r="K57" s="39"/>
      <c r="L57" s="116"/>
      <c r="S57" s="37"/>
      <c r="T57" s="37"/>
      <c r="U57" s="37"/>
      <c r="V57" s="37"/>
      <c r="W57" s="37"/>
      <c r="X57" s="37"/>
      <c r="Y57" s="37"/>
      <c r="Z57" s="37"/>
      <c r="AA57" s="37"/>
      <c r="AB57" s="37"/>
      <c r="AC57" s="37"/>
      <c r="AD57" s="37"/>
      <c r="AE57" s="37"/>
    </row>
    <row r="58" spans="1:47" s="2" customFormat="1" ht="15.2" customHeight="1">
      <c r="A58" s="37"/>
      <c r="B58" s="38"/>
      <c r="C58" s="32" t="s">
        <v>25</v>
      </c>
      <c r="D58" s="39"/>
      <c r="E58" s="39"/>
      <c r="F58" s="30" t="str">
        <f>E17</f>
        <v>MĚSTO TÁBOR</v>
      </c>
      <c r="G58" s="39"/>
      <c r="H58" s="39"/>
      <c r="I58" s="32" t="s">
        <v>33</v>
      </c>
      <c r="J58" s="35" t="str">
        <f>E23</f>
        <v>Graphic PRO s.r.o.</v>
      </c>
      <c r="K58" s="39"/>
      <c r="L58" s="116"/>
      <c r="S58" s="37"/>
      <c r="T58" s="37"/>
      <c r="U58" s="37"/>
      <c r="V58" s="37"/>
      <c r="W58" s="37"/>
      <c r="X58" s="37"/>
      <c r="Y58" s="37"/>
      <c r="Z58" s="37"/>
      <c r="AA58" s="37"/>
      <c r="AB58" s="37"/>
      <c r="AC58" s="37"/>
      <c r="AD58" s="37"/>
      <c r="AE58" s="37"/>
    </row>
    <row r="59" spans="1:47" s="2" customFormat="1" ht="15.2" customHeight="1">
      <c r="A59" s="37"/>
      <c r="B59" s="38"/>
      <c r="C59" s="32" t="s">
        <v>31</v>
      </c>
      <c r="D59" s="39"/>
      <c r="E59" s="39"/>
      <c r="F59" s="30" t="str">
        <f>IF(E20="","",E20)</f>
        <v>Vyplň údaj</v>
      </c>
      <c r="G59" s="39"/>
      <c r="H59" s="39"/>
      <c r="I59" s="32" t="s">
        <v>38</v>
      </c>
      <c r="J59" s="35" t="str">
        <f>E26</f>
        <v>Ing. Pavel Vochozka</v>
      </c>
      <c r="K59" s="39"/>
      <c r="L59" s="116"/>
      <c r="S59" s="37"/>
      <c r="T59" s="37"/>
      <c r="U59" s="37"/>
      <c r="V59" s="37"/>
      <c r="W59" s="37"/>
      <c r="X59" s="37"/>
      <c r="Y59" s="37"/>
      <c r="Z59" s="37"/>
      <c r="AA59" s="37"/>
      <c r="AB59" s="37"/>
      <c r="AC59" s="37"/>
      <c r="AD59" s="37"/>
      <c r="AE59" s="37"/>
    </row>
    <row r="60" spans="1:47" s="2" customFormat="1" ht="10.35" customHeight="1">
      <c r="A60" s="37"/>
      <c r="B60" s="38"/>
      <c r="C60" s="39"/>
      <c r="D60" s="39"/>
      <c r="E60" s="39"/>
      <c r="F60" s="39"/>
      <c r="G60" s="39"/>
      <c r="H60" s="39"/>
      <c r="I60" s="39"/>
      <c r="J60" s="39"/>
      <c r="K60" s="39"/>
      <c r="L60" s="116"/>
      <c r="S60" s="37"/>
      <c r="T60" s="37"/>
      <c r="U60" s="37"/>
      <c r="V60" s="37"/>
      <c r="W60" s="37"/>
      <c r="X60" s="37"/>
      <c r="Y60" s="37"/>
      <c r="Z60" s="37"/>
      <c r="AA60" s="37"/>
      <c r="AB60" s="37"/>
      <c r="AC60" s="37"/>
      <c r="AD60" s="37"/>
      <c r="AE60" s="37"/>
    </row>
    <row r="61" spans="1:47" s="2" customFormat="1" ht="29.25" customHeight="1">
      <c r="A61" s="37"/>
      <c r="B61" s="38"/>
      <c r="C61" s="139" t="s">
        <v>175</v>
      </c>
      <c r="D61" s="140"/>
      <c r="E61" s="140"/>
      <c r="F61" s="140"/>
      <c r="G61" s="140"/>
      <c r="H61" s="140"/>
      <c r="I61" s="140"/>
      <c r="J61" s="141" t="s">
        <v>176</v>
      </c>
      <c r="K61" s="140"/>
      <c r="L61" s="116"/>
      <c r="S61" s="37"/>
      <c r="T61" s="37"/>
      <c r="U61" s="37"/>
      <c r="V61" s="37"/>
      <c r="W61" s="37"/>
      <c r="X61" s="37"/>
      <c r="Y61" s="37"/>
      <c r="Z61" s="37"/>
      <c r="AA61" s="37"/>
      <c r="AB61" s="37"/>
      <c r="AC61" s="37"/>
      <c r="AD61" s="37"/>
      <c r="AE61" s="37"/>
    </row>
    <row r="62" spans="1:47" s="2" customFormat="1" ht="10.35" customHeight="1">
      <c r="A62" s="37"/>
      <c r="B62" s="38"/>
      <c r="C62" s="39"/>
      <c r="D62" s="39"/>
      <c r="E62" s="39"/>
      <c r="F62" s="39"/>
      <c r="G62" s="39"/>
      <c r="H62" s="39"/>
      <c r="I62" s="39"/>
      <c r="J62" s="39"/>
      <c r="K62" s="39"/>
      <c r="L62" s="116"/>
      <c r="S62" s="37"/>
      <c r="T62" s="37"/>
      <c r="U62" s="37"/>
      <c r="V62" s="37"/>
      <c r="W62" s="37"/>
      <c r="X62" s="37"/>
      <c r="Y62" s="37"/>
      <c r="Z62" s="37"/>
      <c r="AA62" s="37"/>
      <c r="AB62" s="37"/>
      <c r="AC62" s="37"/>
      <c r="AD62" s="37"/>
      <c r="AE62" s="37"/>
    </row>
    <row r="63" spans="1:47" s="2" customFormat="1" ht="22.9" customHeight="1">
      <c r="A63" s="37"/>
      <c r="B63" s="38"/>
      <c r="C63" s="142" t="s">
        <v>75</v>
      </c>
      <c r="D63" s="39"/>
      <c r="E63" s="39"/>
      <c r="F63" s="39"/>
      <c r="G63" s="39"/>
      <c r="H63" s="39"/>
      <c r="I63" s="39"/>
      <c r="J63" s="80">
        <f>J91</f>
        <v>0</v>
      </c>
      <c r="K63" s="39"/>
      <c r="L63" s="116"/>
      <c r="S63" s="37"/>
      <c r="T63" s="37"/>
      <c r="U63" s="37"/>
      <c r="V63" s="37"/>
      <c r="W63" s="37"/>
      <c r="X63" s="37"/>
      <c r="Y63" s="37"/>
      <c r="Z63" s="37"/>
      <c r="AA63" s="37"/>
      <c r="AB63" s="37"/>
      <c r="AC63" s="37"/>
      <c r="AD63" s="37"/>
      <c r="AE63" s="37"/>
      <c r="AU63" s="20" t="s">
        <v>177</v>
      </c>
    </row>
    <row r="64" spans="1:47" s="9" customFormat="1" ht="24.95" customHeight="1">
      <c r="B64" s="143"/>
      <c r="C64" s="144"/>
      <c r="D64" s="145" t="s">
        <v>178</v>
      </c>
      <c r="E64" s="146"/>
      <c r="F64" s="146"/>
      <c r="G64" s="146"/>
      <c r="H64" s="146"/>
      <c r="I64" s="146"/>
      <c r="J64" s="147">
        <f>J92</f>
        <v>0</v>
      </c>
      <c r="K64" s="144"/>
      <c r="L64" s="148"/>
    </row>
    <row r="65" spans="1:31" s="10" customFormat="1" ht="19.899999999999999" customHeight="1">
      <c r="B65" s="149"/>
      <c r="C65" s="100"/>
      <c r="D65" s="150" t="s">
        <v>179</v>
      </c>
      <c r="E65" s="151"/>
      <c r="F65" s="151"/>
      <c r="G65" s="151"/>
      <c r="H65" s="151"/>
      <c r="I65" s="151"/>
      <c r="J65" s="152">
        <f>J93</f>
        <v>0</v>
      </c>
      <c r="K65" s="100"/>
      <c r="L65" s="153"/>
    </row>
    <row r="66" spans="1:31" s="10" customFormat="1" ht="19.899999999999999" customHeight="1">
      <c r="B66" s="149"/>
      <c r="C66" s="100"/>
      <c r="D66" s="150" t="s">
        <v>381</v>
      </c>
      <c r="E66" s="151"/>
      <c r="F66" s="151"/>
      <c r="G66" s="151"/>
      <c r="H66" s="151"/>
      <c r="I66" s="151"/>
      <c r="J66" s="152">
        <f>J101</f>
        <v>0</v>
      </c>
      <c r="K66" s="100"/>
      <c r="L66" s="153"/>
    </row>
    <row r="67" spans="1:31" s="10" customFormat="1" ht="19.899999999999999" customHeight="1">
      <c r="B67" s="149"/>
      <c r="C67" s="100"/>
      <c r="D67" s="150" t="s">
        <v>382</v>
      </c>
      <c r="E67" s="151"/>
      <c r="F67" s="151"/>
      <c r="G67" s="151"/>
      <c r="H67" s="151"/>
      <c r="I67" s="151"/>
      <c r="J67" s="152">
        <f>J108</f>
        <v>0</v>
      </c>
      <c r="K67" s="100"/>
      <c r="L67" s="153"/>
    </row>
    <row r="68" spans="1:31" s="10" customFormat="1" ht="19.899999999999999" customHeight="1">
      <c r="B68" s="149"/>
      <c r="C68" s="100"/>
      <c r="D68" s="150" t="s">
        <v>180</v>
      </c>
      <c r="E68" s="151"/>
      <c r="F68" s="151"/>
      <c r="G68" s="151"/>
      <c r="H68" s="151"/>
      <c r="I68" s="151"/>
      <c r="J68" s="152">
        <f>J196</f>
        <v>0</v>
      </c>
      <c r="K68" s="100"/>
      <c r="L68" s="153"/>
    </row>
    <row r="69" spans="1:31" s="10" customFormat="1" ht="19.899999999999999" customHeight="1">
      <c r="B69" s="149"/>
      <c r="C69" s="100"/>
      <c r="D69" s="150" t="s">
        <v>383</v>
      </c>
      <c r="E69" s="151"/>
      <c r="F69" s="151"/>
      <c r="G69" s="151"/>
      <c r="H69" s="151"/>
      <c r="I69" s="151"/>
      <c r="J69" s="152">
        <f>J275</f>
        <v>0</v>
      </c>
      <c r="K69" s="100"/>
      <c r="L69" s="153"/>
    </row>
    <row r="70" spans="1:31" s="2" customFormat="1" ht="21.75" customHeight="1">
      <c r="A70" s="37"/>
      <c r="B70" s="38"/>
      <c r="C70" s="39"/>
      <c r="D70" s="39"/>
      <c r="E70" s="39"/>
      <c r="F70" s="39"/>
      <c r="G70" s="39"/>
      <c r="H70" s="39"/>
      <c r="I70" s="39"/>
      <c r="J70" s="39"/>
      <c r="K70" s="39"/>
      <c r="L70" s="116"/>
      <c r="S70" s="37"/>
      <c r="T70" s="37"/>
      <c r="U70" s="37"/>
      <c r="V70" s="37"/>
      <c r="W70" s="37"/>
      <c r="X70" s="37"/>
      <c r="Y70" s="37"/>
      <c r="Z70" s="37"/>
      <c r="AA70" s="37"/>
      <c r="AB70" s="37"/>
      <c r="AC70" s="37"/>
      <c r="AD70" s="37"/>
      <c r="AE70" s="37"/>
    </row>
    <row r="71" spans="1:31" s="2" customFormat="1" ht="6.95" customHeight="1">
      <c r="A71" s="37"/>
      <c r="B71" s="50"/>
      <c r="C71" s="51"/>
      <c r="D71" s="51"/>
      <c r="E71" s="51"/>
      <c r="F71" s="51"/>
      <c r="G71" s="51"/>
      <c r="H71" s="51"/>
      <c r="I71" s="51"/>
      <c r="J71" s="51"/>
      <c r="K71" s="51"/>
      <c r="L71" s="116"/>
      <c r="S71" s="37"/>
      <c r="T71" s="37"/>
      <c r="U71" s="37"/>
      <c r="V71" s="37"/>
      <c r="W71" s="37"/>
      <c r="X71" s="37"/>
      <c r="Y71" s="37"/>
      <c r="Z71" s="37"/>
      <c r="AA71" s="37"/>
      <c r="AB71" s="37"/>
      <c r="AC71" s="37"/>
      <c r="AD71" s="37"/>
      <c r="AE71" s="37"/>
    </row>
    <row r="75" spans="1:31" s="2" customFormat="1" ht="6.95" customHeight="1">
      <c r="A75" s="37"/>
      <c r="B75" s="52"/>
      <c r="C75" s="53"/>
      <c r="D75" s="53"/>
      <c r="E75" s="53"/>
      <c r="F75" s="53"/>
      <c r="G75" s="53"/>
      <c r="H75" s="53"/>
      <c r="I75" s="53"/>
      <c r="J75" s="53"/>
      <c r="K75" s="53"/>
      <c r="L75" s="116"/>
      <c r="S75" s="37"/>
      <c r="T75" s="37"/>
      <c r="U75" s="37"/>
      <c r="V75" s="37"/>
      <c r="W75" s="37"/>
      <c r="X75" s="37"/>
      <c r="Y75" s="37"/>
      <c r="Z75" s="37"/>
      <c r="AA75" s="37"/>
      <c r="AB75" s="37"/>
      <c r="AC75" s="37"/>
      <c r="AD75" s="37"/>
      <c r="AE75" s="37"/>
    </row>
    <row r="76" spans="1:31" s="2" customFormat="1" ht="24.95" customHeight="1">
      <c r="A76" s="37"/>
      <c r="B76" s="38"/>
      <c r="C76" s="26" t="s">
        <v>182</v>
      </c>
      <c r="D76" s="39"/>
      <c r="E76" s="39"/>
      <c r="F76" s="39"/>
      <c r="G76" s="39"/>
      <c r="H76" s="39"/>
      <c r="I76" s="39"/>
      <c r="J76" s="39"/>
      <c r="K76" s="39"/>
      <c r="L76" s="116"/>
      <c r="S76" s="37"/>
      <c r="T76" s="37"/>
      <c r="U76" s="37"/>
      <c r="V76" s="37"/>
      <c r="W76" s="37"/>
      <c r="X76" s="37"/>
      <c r="Y76" s="37"/>
      <c r="Z76" s="37"/>
      <c r="AA76" s="37"/>
      <c r="AB76" s="37"/>
      <c r="AC76" s="37"/>
      <c r="AD76" s="37"/>
      <c r="AE76" s="37"/>
    </row>
    <row r="77" spans="1:31" s="2" customFormat="1" ht="6.95" customHeight="1">
      <c r="A77" s="37"/>
      <c r="B77" s="38"/>
      <c r="C77" s="39"/>
      <c r="D77" s="39"/>
      <c r="E77" s="39"/>
      <c r="F77" s="39"/>
      <c r="G77" s="39"/>
      <c r="H77" s="39"/>
      <c r="I77" s="39"/>
      <c r="J77" s="39"/>
      <c r="K77" s="39"/>
      <c r="L77" s="116"/>
      <c r="S77" s="37"/>
      <c r="T77" s="37"/>
      <c r="U77" s="37"/>
      <c r="V77" s="37"/>
      <c r="W77" s="37"/>
      <c r="X77" s="37"/>
      <c r="Y77" s="37"/>
      <c r="Z77" s="37"/>
      <c r="AA77" s="37"/>
      <c r="AB77" s="37"/>
      <c r="AC77" s="37"/>
      <c r="AD77" s="37"/>
      <c r="AE77" s="37"/>
    </row>
    <row r="78" spans="1:31" s="2" customFormat="1" ht="12" customHeight="1">
      <c r="A78" s="37"/>
      <c r="B78" s="38"/>
      <c r="C78" s="32" t="s">
        <v>16</v>
      </c>
      <c r="D78" s="39"/>
      <c r="E78" s="39"/>
      <c r="F78" s="39"/>
      <c r="G78" s="39"/>
      <c r="H78" s="39"/>
      <c r="I78" s="39"/>
      <c r="J78" s="39"/>
      <c r="K78" s="39"/>
      <c r="L78" s="116"/>
      <c r="S78" s="37"/>
      <c r="T78" s="37"/>
      <c r="U78" s="37"/>
      <c r="V78" s="37"/>
      <c r="W78" s="37"/>
      <c r="X78" s="37"/>
      <c r="Y78" s="37"/>
      <c r="Z78" s="37"/>
      <c r="AA78" s="37"/>
      <c r="AB78" s="37"/>
      <c r="AC78" s="37"/>
      <c r="AD78" s="37"/>
      <c r="AE78" s="37"/>
    </row>
    <row r="79" spans="1:31" s="2" customFormat="1" ht="16.5" customHeight="1">
      <c r="A79" s="37"/>
      <c r="B79" s="38"/>
      <c r="C79" s="39"/>
      <c r="D79" s="39"/>
      <c r="E79" s="402" t="str">
        <f>E7</f>
        <v>VÝMĚNA OBRUBNÍKŮ V ULICI STRÁNSKÉHO A SOVÍ - TÁBOR</v>
      </c>
      <c r="F79" s="403"/>
      <c r="G79" s="403"/>
      <c r="H79" s="403"/>
      <c r="I79" s="39"/>
      <c r="J79" s="39"/>
      <c r="K79" s="39"/>
      <c r="L79" s="116"/>
      <c r="S79" s="37"/>
      <c r="T79" s="37"/>
      <c r="U79" s="37"/>
      <c r="V79" s="37"/>
      <c r="W79" s="37"/>
      <c r="X79" s="37"/>
      <c r="Y79" s="37"/>
      <c r="Z79" s="37"/>
      <c r="AA79" s="37"/>
      <c r="AB79" s="37"/>
      <c r="AC79" s="37"/>
      <c r="AD79" s="37"/>
      <c r="AE79" s="37"/>
    </row>
    <row r="80" spans="1:31" s="1" customFormat="1" ht="12" customHeight="1">
      <c r="B80" s="24"/>
      <c r="C80" s="32" t="s">
        <v>170</v>
      </c>
      <c r="D80" s="25"/>
      <c r="E80" s="25"/>
      <c r="F80" s="25"/>
      <c r="G80" s="25"/>
      <c r="H80" s="25"/>
      <c r="I80" s="25"/>
      <c r="J80" s="25"/>
      <c r="K80" s="25"/>
      <c r="L80" s="23"/>
    </row>
    <row r="81" spans="1:65" s="2" customFormat="1" ht="16.5" customHeight="1">
      <c r="A81" s="37"/>
      <c r="B81" s="38"/>
      <c r="C81" s="39"/>
      <c r="D81" s="39"/>
      <c r="E81" s="402" t="s">
        <v>599</v>
      </c>
      <c r="F81" s="404"/>
      <c r="G81" s="404"/>
      <c r="H81" s="404"/>
      <c r="I81" s="39"/>
      <c r="J81" s="39"/>
      <c r="K81" s="39"/>
      <c r="L81" s="116"/>
      <c r="S81" s="37"/>
      <c r="T81" s="37"/>
      <c r="U81" s="37"/>
      <c r="V81" s="37"/>
      <c r="W81" s="37"/>
      <c r="X81" s="37"/>
      <c r="Y81" s="37"/>
      <c r="Z81" s="37"/>
      <c r="AA81" s="37"/>
      <c r="AB81" s="37"/>
      <c r="AC81" s="37"/>
      <c r="AD81" s="37"/>
      <c r="AE81" s="37"/>
    </row>
    <row r="82" spans="1:65" s="2" customFormat="1" ht="12" customHeight="1">
      <c r="A82" s="37"/>
      <c r="B82" s="38"/>
      <c r="C82" s="32" t="s">
        <v>172</v>
      </c>
      <c r="D82" s="39"/>
      <c r="E82" s="39"/>
      <c r="F82" s="39"/>
      <c r="G82" s="39"/>
      <c r="H82" s="39"/>
      <c r="I82" s="39"/>
      <c r="J82" s="39"/>
      <c r="K82" s="39"/>
      <c r="L82" s="116"/>
      <c r="S82" s="37"/>
      <c r="T82" s="37"/>
      <c r="U82" s="37"/>
      <c r="V82" s="37"/>
      <c r="W82" s="37"/>
      <c r="X82" s="37"/>
      <c r="Y82" s="37"/>
      <c r="Z82" s="37"/>
      <c r="AA82" s="37"/>
      <c r="AB82" s="37"/>
      <c r="AC82" s="37"/>
      <c r="AD82" s="37"/>
      <c r="AE82" s="37"/>
    </row>
    <row r="83" spans="1:65" s="2" customFormat="1" ht="16.5" customHeight="1">
      <c r="A83" s="37"/>
      <c r="B83" s="38"/>
      <c r="C83" s="39"/>
      <c r="D83" s="39"/>
      <c r="E83" s="358" t="str">
        <f>E11</f>
        <v>202 - Nové konstrukce</v>
      </c>
      <c r="F83" s="404"/>
      <c r="G83" s="404"/>
      <c r="H83" s="404"/>
      <c r="I83" s="39"/>
      <c r="J83" s="39"/>
      <c r="K83" s="39"/>
      <c r="L83" s="116"/>
      <c r="S83" s="37"/>
      <c r="T83" s="37"/>
      <c r="U83" s="37"/>
      <c r="V83" s="37"/>
      <c r="W83" s="37"/>
      <c r="X83" s="37"/>
      <c r="Y83" s="37"/>
      <c r="Z83" s="37"/>
      <c r="AA83" s="37"/>
      <c r="AB83" s="37"/>
      <c r="AC83" s="37"/>
      <c r="AD83" s="37"/>
      <c r="AE83" s="37"/>
    </row>
    <row r="84" spans="1:65" s="2" customFormat="1" ht="6.95" customHeight="1">
      <c r="A84" s="37"/>
      <c r="B84" s="38"/>
      <c r="C84" s="39"/>
      <c r="D84" s="39"/>
      <c r="E84" s="39"/>
      <c r="F84" s="39"/>
      <c r="G84" s="39"/>
      <c r="H84" s="39"/>
      <c r="I84" s="39"/>
      <c r="J84" s="39"/>
      <c r="K84" s="39"/>
      <c r="L84" s="116"/>
      <c r="S84" s="37"/>
      <c r="T84" s="37"/>
      <c r="U84" s="37"/>
      <c r="V84" s="37"/>
      <c r="W84" s="37"/>
      <c r="X84" s="37"/>
      <c r="Y84" s="37"/>
      <c r="Z84" s="37"/>
      <c r="AA84" s="37"/>
      <c r="AB84" s="37"/>
      <c r="AC84" s="37"/>
      <c r="AD84" s="37"/>
      <c r="AE84" s="37"/>
    </row>
    <row r="85" spans="1:65" s="2" customFormat="1" ht="12" customHeight="1">
      <c r="A85" s="37"/>
      <c r="B85" s="38"/>
      <c r="C85" s="32" t="s">
        <v>21</v>
      </c>
      <c r="D85" s="39"/>
      <c r="E85" s="39"/>
      <c r="F85" s="30" t="str">
        <f>F14</f>
        <v>ul. Stránského a Soví, Tábor</v>
      </c>
      <c r="G85" s="39"/>
      <c r="H85" s="39"/>
      <c r="I85" s="32" t="s">
        <v>23</v>
      </c>
      <c r="J85" s="62" t="str">
        <f>IF(J14="","",J14)</f>
        <v>8. 1. 2026</v>
      </c>
      <c r="K85" s="39"/>
      <c r="L85" s="116"/>
      <c r="S85" s="37"/>
      <c r="T85" s="37"/>
      <c r="U85" s="37"/>
      <c r="V85" s="37"/>
      <c r="W85" s="37"/>
      <c r="X85" s="37"/>
      <c r="Y85" s="37"/>
      <c r="Z85" s="37"/>
      <c r="AA85" s="37"/>
      <c r="AB85" s="37"/>
      <c r="AC85" s="37"/>
      <c r="AD85" s="37"/>
      <c r="AE85" s="37"/>
    </row>
    <row r="86" spans="1:65" s="2" customFormat="1" ht="6.95" customHeight="1">
      <c r="A86" s="37"/>
      <c r="B86" s="38"/>
      <c r="C86" s="39"/>
      <c r="D86" s="39"/>
      <c r="E86" s="39"/>
      <c r="F86" s="39"/>
      <c r="G86" s="39"/>
      <c r="H86" s="39"/>
      <c r="I86" s="39"/>
      <c r="J86" s="39"/>
      <c r="K86" s="39"/>
      <c r="L86" s="116"/>
      <c r="S86" s="37"/>
      <c r="T86" s="37"/>
      <c r="U86" s="37"/>
      <c r="V86" s="37"/>
      <c r="W86" s="37"/>
      <c r="X86" s="37"/>
      <c r="Y86" s="37"/>
      <c r="Z86" s="37"/>
      <c r="AA86" s="37"/>
      <c r="AB86" s="37"/>
      <c r="AC86" s="37"/>
      <c r="AD86" s="37"/>
      <c r="AE86" s="37"/>
    </row>
    <row r="87" spans="1:65" s="2" customFormat="1" ht="15.2" customHeight="1">
      <c r="A87" s="37"/>
      <c r="B87" s="38"/>
      <c r="C87" s="32" t="s">
        <v>25</v>
      </c>
      <c r="D87" s="39"/>
      <c r="E87" s="39"/>
      <c r="F87" s="30" t="str">
        <f>E17</f>
        <v>MĚSTO TÁBOR</v>
      </c>
      <c r="G87" s="39"/>
      <c r="H87" s="39"/>
      <c r="I87" s="32" t="s">
        <v>33</v>
      </c>
      <c r="J87" s="35" t="str">
        <f>E23</f>
        <v>Graphic PRO s.r.o.</v>
      </c>
      <c r="K87" s="39"/>
      <c r="L87" s="116"/>
      <c r="S87" s="37"/>
      <c r="T87" s="37"/>
      <c r="U87" s="37"/>
      <c r="V87" s="37"/>
      <c r="W87" s="37"/>
      <c r="X87" s="37"/>
      <c r="Y87" s="37"/>
      <c r="Z87" s="37"/>
      <c r="AA87" s="37"/>
      <c r="AB87" s="37"/>
      <c r="AC87" s="37"/>
      <c r="AD87" s="37"/>
      <c r="AE87" s="37"/>
    </row>
    <row r="88" spans="1:65" s="2" customFormat="1" ht="15.2" customHeight="1">
      <c r="A88" s="37"/>
      <c r="B88" s="38"/>
      <c r="C88" s="32" t="s">
        <v>31</v>
      </c>
      <c r="D88" s="39"/>
      <c r="E88" s="39"/>
      <c r="F88" s="30" t="str">
        <f>IF(E20="","",E20)</f>
        <v>Vyplň údaj</v>
      </c>
      <c r="G88" s="39"/>
      <c r="H88" s="39"/>
      <c r="I88" s="32" t="s">
        <v>38</v>
      </c>
      <c r="J88" s="35" t="str">
        <f>E26</f>
        <v>Ing. Pavel Vochozka</v>
      </c>
      <c r="K88" s="39"/>
      <c r="L88" s="116"/>
      <c r="S88" s="37"/>
      <c r="T88" s="37"/>
      <c r="U88" s="37"/>
      <c r="V88" s="37"/>
      <c r="W88" s="37"/>
      <c r="X88" s="37"/>
      <c r="Y88" s="37"/>
      <c r="Z88" s="37"/>
      <c r="AA88" s="37"/>
      <c r="AB88" s="37"/>
      <c r="AC88" s="37"/>
      <c r="AD88" s="37"/>
      <c r="AE88" s="37"/>
    </row>
    <row r="89" spans="1:65" s="2" customFormat="1" ht="10.35" customHeight="1">
      <c r="A89" s="37"/>
      <c r="B89" s="38"/>
      <c r="C89" s="39"/>
      <c r="D89" s="39"/>
      <c r="E89" s="39"/>
      <c r="F89" s="39"/>
      <c r="G89" s="39"/>
      <c r="H89" s="39"/>
      <c r="I89" s="39"/>
      <c r="J89" s="39"/>
      <c r="K89" s="39"/>
      <c r="L89" s="116"/>
      <c r="S89" s="37"/>
      <c r="T89" s="37"/>
      <c r="U89" s="37"/>
      <c r="V89" s="37"/>
      <c r="W89" s="37"/>
      <c r="X89" s="37"/>
      <c r="Y89" s="37"/>
      <c r="Z89" s="37"/>
      <c r="AA89" s="37"/>
      <c r="AB89" s="37"/>
      <c r="AC89" s="37"/>
      <c r="AD89" s="37"/>
      <c r="AE89" s="37"/>
    </row>
    <row r="90" spans="1:65" s="11" customFormat="1" ht="29.25" customHeight="1">
      <c r="A90" s="154"/>
      <c r="B90" s="155"/>
      <c r="C90" s="156" t="s">
        <v>183</v>
      </c>
      <c r="D90" s="157" t="s">
        <v>62</v>
      </c>
      <c r="E90" s="157" t="s">
        <v>58</v>
      </c>
      <c r="F90" s="157" t="s">
        <v>59</v>
      </c>
      <c r="G90" s="157" t="s">
        <v>184</v>
      </c>
      <c r="H90" s="157" t="s">
        <v>185</v>
      </c>
      <c r="I90" s="157" t="s">
        <v>186</v>
      </c>
      <c r="J90" s="157" t="s">
        <v>176</v>
      </c>
      <c r="K90" s="158" t="s">
        <v>187</v>
      </c>
      <c r="L90" s="159"/>
      <c r="M90" s="71" t="s">
        <v>19</v>
      </c>
      <c r="N90" s="72" t="s">
        <v>47</v>
      </c>
      <c r="O90" s="72" t="s">
        <v>188</v>
      </c>
      <c r="P90" s="72" t="s">
        <v>189</v>
      </c>
      <c r="Q90" s="72" t="s">
        <v>190</v>
      </c>
      <c r="R90" s="72" t="s">
        <v>191</v>
      </c>
      <c r="S90" s="72" t="s">
        <v>192</v>
      </c>
      <c r="T90" s="73" t="s">
        <v>193</v>
      </c>
      <c r="U90" s="154"/>
      <c r="V90" s="154"/>
      <c r="W90" s="154"/>
      <c r="X90" s="154"/>
      <c r="Y90" s="154"/>
      <c r="Z90" s="154"/>
      <c r="AA90" s="154"/>
      <c r="AB90" s="154"/>
      <c r="AC90" s="154"/>
      <c r="AD90" s="154"/>
      <c r="AE90" s="154"/>
    </row>
    <row r="91" spans="1:65" s="2" customFormat="1" ht="22.9" customHeight="1">
      <c r="A91" s="37"/>
      <c r="B91" s="38"/>
      <c r="C91" s="78" t="s">
        <v>194</v>
      </c>
      <c r="D91" s="39"/>
      <c r="E91" s="39"/>
      <c r="F91" s="39"/>
      <c r="G91" s="39"/>
      <c r="H91" s="39"/>
      <c r="I91" s="39"/>
      <c r="J91" s="160">
        <f>BK91</f>
        <v>0</v>
      </c>
      <c r="K91" s="39"/>
      <c r="L91" s="42"/>
      <c r="M91" s="74"/>
      <c r="N91" s="161"/>
      <c r="O91" s="75"/>
      <c r="P91" s="162">
        <f>P92</f>
        <v>0</v>
      </c>
      <c r="Q91" s="75"/>
      <c r="R91" s="162">
        <f>R92</f>
        <v>288.03817395952001</v>
      </c>
      <c r="S91" s="75"/>
      <c r="T91" s="163">
        <f>T92</f>
        <v>0</v>
      </c>
      <c r="U91" s="37"/>
      <c r="V91" s="37"/>
      <c r="W91" s="37"/>
      <c r="X91" s="37"/>
      <c r="Y91" s="37"/>
      <c r="Z91" s="37"/>
      <c r="AA91" s="37"/>
      <c r="AB91" s="37"/>
      <c r="AC91" s="37"/>
      <c r="AD91" s="37"/>
      <c r="AE91" s="37"/>
      <c r="AT91" s="20" t="s">
        <v>76</v>
      </c>
      <c r="AU91" s="20" t="s">
        <v>177</v>
      </c>
      <c r="BK91" s="164">
        <f>BK92</f>
        <v>0</v>
      </c>
    </row>
    <row r="92" spans="1:65" s="12" customFormat="1" ht="25.9" customHeight="1">
      <c r="B92" s="165"/>
      <c r="C92" s="166"/>
      <c r="D92" s="167" t="s">
        <v>76</v>
      </c>
      <c r="E92" s="168" t="s">
        <v>195</v>
      </c>
      <c r="F92" s="168" t="s">
        <v>196</v>
      </c>
      <c r="G92" s="166"/>
      <c r="H92" s="166"/>
      <c r="I92" s="169"/>
      <c r="J92" s="170">
        <f>BK92</f>
        <v>0</v>
      </c>
      <c r="K92" s="166"/>
      <c r="L92" s="171"/>
      <c r="M92" s="172"/>
      <c r="N92" s="173"/>
      <c r="O92" s="173"/>
      <c r="P92" s="174">
        <f>P93+P101+P108+P196+P275</f>
        <v>0</v>
      </c>
      <c r="Q92" s="173"/>
      <c r="R92" s="174">
        <f>R93+R101+R108+R196+R275</f>
        <v>288.03817395952001</v>
      </c>
      <c r="S92" s="173"/>
      <c r="T92" s="175">
        <f>T93+T101+T108+T196+T275</f>
        <v>0</v>
      </c>
      <c r="AR92" s="176" t="s">
        <v>84</v>
      </c>
      <c r="AT92" s="177" t="s">
        <v>76</v>
      </c>
      <c r="AU92" s="177" t="s">
        <v>77</v>
      </c>
      <c r="AY92" s="176" t="s">
        <v>197</v>
      </c>
      <c r="BK92" s="178">
        <f>BK93+BK101+BK108+BK196+BK275</f>
        <v>0</v>
      </c>
    </row>
    <row r="93" spans="1:65" s="12" customFormat="1" ht="22.9" customHeight="1">
      <c r="B93" s="165"/>
      <c r="C93" s="166"/>
      <c r="D93" s="167" t="s">
        <v>76</v>
      </c>
      <c r="E93" s="179" t="s">
        <v>84</v>
      </c>
      <c r="F93" s="179" t="s">
        <v>198</v>
      </c>
      <c r="G93" s="166"/>
      <c r="H93" s="166"/>
      <c r="I93" s="169"/>
      <c r="J93" s="180">
        <f>BK93</f>
        <v>0</v>
      </c>
      <c r="K93" s="166"/>
      <c r="L93" s="171"/>
      <c r="M93" s="172"/>
      <c r="N93" s="173"/>
      <c r="O93" s="173"/>
      <c r="P93" s="174">
        <f>SUM(P94:P100)</f>
        <v>0</v>
      </c>
      <c r="Q93" s="173"/>
      <c r="R93" s="174">
        <f>SUM(R94:R100)</f>
        <v>0</v>
      </c>
      <c r="S93" s="173"/>
      <c r="T93" s="175">
        <f>SUM(T94:T100)</f>
        <v>0</v>
      </c>
      <c r="AR93" s="176" t="s">
        <v>84</v>
      </c>
      <c r="AT93" s="177" t="s">
        <v>76</v>
      </c>
      <c r="AU93" s="177" t="s">
        <v>84</v>
      </c>
      <c r="AY93" s="176" t="s">
        <v>197</v>
      </c>
      <c r="BK93" s="178">
        <f>SUM(BK94:BK100)</f>
        <v>0</v>
      </c>
    </row>
    <row r="94" spans="1:65" s="2" customFormat="1" ht="24.2" customHeight="1">
      <c r="A94" s="37"/>
      <c r="B94" s="38"/>
      <c r="C94" s="181" t="s">
        <v>84</v>
      </c>
      <c r="D94" s="181" t="s">
        <v>199</v>
      </c>
      <c r="E94" s="182" t="s">
        <v>682</v>
      </c>
      <c r="F94" s="183" t="s">
        <v>683</v>
      </c>
      <c r="G94" s="184" t="s">
        <v>202</v>
      </c>
      <c r="H94" s="185">
        <v>167.96899999999999</v>
      </c>
      <c r="I94" s="186"/>
      <c r="J94" s="187">
        <f>ROUND(I94*H94,2)</f>
        <v>0</v>
      </c>
      <c r="K94" s="183" t="s">
        <v>217</v>
      </c>
      <c r="L94" s="42"/>
      <c r="M94" s="188" t="s">
        <v>19</v>
      </c>
      <c r="N94" s="189" t="s">
        <v>48</v>
      </c>
      <c r="O94" s="67"/>
      <c r="P94" s="190">
        <f>O94*H94</f>
        <v>0</v>
      </c>
      <c r="Q94" s="190">
        <v>0</v>
      </c>
      <c r="R94" s="190">
        <f>Q94*H94</f>
        <v>0</v>
      </c>
      <c r="S94" s="190">
        <v>0</v>
      </c>
      <c r="T94" s="191">
        <f>S94*H94</f>
        <v>0</v>
      </c>
      <c r="U94" s="37"/>
      <c r="V94" s="37"/>
      <c r="W94" s="37"/>
      <c r="X94" s="37"/>
      <c r="Y94" s="37"/>
      <c r="Z94" s="37"/>
      <c r="AA94" s="37"/>
      <c r="AB94" s="37"/>
      <c r="AC94" s="37"/>
      <c r="AD94" s="37"/>
      <c r="AE94" s="37"/>
      <c r="AR94" s="192" t="s">
        <v>204</v>
      </c>
      <c r="AT94" s="192" t="s">
        <v>199</v>
      </c>
      <c r="AU94" s="192" t="s">
        <v>86</v>
      </c>
      <c r="AY94" s="20" t="s">
        <v>197</v>
      </c>
      <c r="BE94" s="193">
        <f>IF(N94="základní",J94,0)</f>
        <v>0</v>
      </c>
      <c r="BF94" s="193">
        <f>IF(N94="snížená",J94,0)</f>
        <v>0</v>
      </c>
      <c r="BG94" s="193">
        <f>IF(N94="zákl. přenesená",J94,0)</f>
        <v>0</v>
      </c>
      <c r="BH94" s="193">
        <f>IF(N94="sníž. přenesená",J94,0)</f>
        <v>0</v>
      </c>
      <c r="BI94" s="193">
        <f>IF(N94="nulová",J94,0)</f>
        <v>0</v>
      </c>
      <c r="BJ94" s="20" t="s">
        <v>84</v>
      </c>
      <c r="BK94" s="193">
        <f>ROUND(I94*H94,2)</f>
        <v>0</v>
      </c>
      <c r="BL94" s="20" t="s">
        <v>204</v>
      </c>
      <c r="BM94" s="192" t="s">
        <v>684</v>
      </c>
    </row>
    <row r="95" spans="1:65" s="2" customFormat="1" ht="19.5">
      <c r="A95" s="37"/>
      <c r="B95" s="38"/>
      <c r="C95" s="39"/>
      <c r="D95" s="194" t="s">
        <v>206</v>
      </c>
      <c r="E95" s="39"/>
      <c r="F95" s="195" t="s">
        <v>685</v>
      </c>
      <c r="G95" s="39"/>
      <c r="H95" s="39"/>
      <c r="I95" s="196"/>
      <c r="J95" s="39"/>
      <c r="K95" s="39"/>
      <c r="L95" s="42"/>
      <c r="M95" s="197"/>
      <c r="N95" s="198"/>
      <c r="O95" s="67"/>
      <c r="P95" s="67"/>
      <c r="Q95" s="67"/>
      <c r="R95" s="67"/>
      <c r="S95" s="67"/>
      <c r="T95" s="68"/>
      <c r="U95" s="37"/>
      <c r="V95" s="37"/>
      <c r="W95" s="37"/>
      <c r="X95" s="37"/>
      <c r="Y95" s="37"/>
      <c r="Z95" s="37"/>
      <c r="AA95" s="37"/>
      <c r="AB95" s="37"/>
      <c r="AC95" s="37"/>
      <c r="AD95" s="37"/>
      <c r="AE95" s="37"/>
      <c r="AT95" s="20" t="s">
        <v>206</v>
      </c>
      <c r="AU95" s="20" t="s">
        <v>86</v>
      </c>
    </row>
    <row r="96" spans="1:65" s="2" customFormat="1" ht="11.25">
      <c r="A96" s="37"/>
      <c r="B96" s="38"/>
      <c r="C96" s="39"/>
      <c r="D96" s="199" t="s">
        <v>208</v>
      </c>
      <c r="E96" s="39"/>
      <c r="F96" s="200" t="s">
        <v>686</v>
      </c>
      <c r="G96" s="39"/>
      <c r="H96" s="39"/>
      <c r="I96" s="196"/>
      <c r="J96" s="39"/>
      <c r="K96" s="39"/>
      <c r="L96" s="42"/>
      <c r="M96" s="197"/>
      <c r="N96" s="198"/>
      <c r="O96" s="67"/>
      <c r="P96" s="67"/>
      <c r="Q96" s="67"/>
      <c r="R96" s="67"/>
      <c r="S96" s="67"/>
      <c r="T96" s="68"/>
      <c r="U96" s="37"/>
      <c r="V96" s="37"/>
      <c r="W96" s="37"/>
      <c r="X96" s="37"/>
      <c r="Y96" s="37"/>
      <c r="Z96" s="37"/>
      <c r="AA96" s="37"/>
      <c r="AB96" s="37"/>
      <c r="AC96" s="37"/>
      <c r="AD96" s="37"/>
      <c r="AE96" s="37"/>
      <c r="AT96" s="20" t="s">
        <v>208</v>
      </c>
      <c r="AU96" s="20" t="s">
        <v>86</v>
      </c>
    </row>
    <row r="97" spans="1:65" s="13" customFormat="1" ht="11.25">
      <c r="B97" s="201"/>
      <c r="C97" s="202"/>
      <c r="D97" s="194" t="s">
        <v>210</v>
      </c>
      <c r="E97" s="203" t="s">
        <v>19</v>
      </c>
      <c r="F97" s="204" t="s">
        <v>687</v>
      </c>
      <c r="G97" s="202"/>
      <c r="H97" s="203" t="s">
        <v>19</v>
      </c>
      <c r="I97" s="205"/>
      <c r="J97" s="202"/>
      <c r="K97" s="202"/>
      <c r="L97" s="206"/>
      <c r="M97" s="207"/>
      <c r="N97" s="208"/>
      <c r="O97" s="208"/>
      <c r="P97" s="208"/>
      <c r="Q97" s="208"/>
      <c r="R97" s="208"/>
      <c r="S97" s="208"/>
      <c r="T97" s="209"/>
      <c r="AT97" s="210" t="s">
        <v>210</v>
      </c>
      <c r="AU97" s="210" t="s">
        <v>86</v>
      </c>
      <c r="AV97" s="13" t="s">
        <v>84</v>
      </c>
      <c r="AW97" s="13" t="s">
        <v>37</v>
      </c>
      <c r="AX97" s="13" t="s">
        <v>77</v>
      </c>
      <c r="AY97" s="210" t="s">
        <v>197</v>
      </c>
    </row>
    <row r="98" spans="1:65" s="13" customFormat="1" ht="22.5">
      <c r="B98" s="201"/>
      <c r="C98" s="202"/>
      <c r="D98" s="194" t="s">
        <v>210</v>
      </c>
      <c r="E98" s="203" t="s">
        <v>19</v>
      </c>
      <c r="F98" s="204" t="s">
        <v>688</v>
      </c>
      <c r="G98" s="202"/>
      <c r="H98" s="203" t="s">
        <v>19</v>
      </c>
      <c r="I98" s="205"/>
      <c r="J98" s="202"/>
      <c r="K98" s="202"/>
      <c r="L98" s="206"/>
      <c r="M98" s="207"/>
      <c r="N98" s="208"/>
      <c r="O98" s="208"/>
      <c r="P98" s="208"/>
      <c r="Q98" s="208"/>
      <c r="R98" s="208"/>
      <c r="S98" s="208"/>
      <c r="T98" s="209"/>
      <c r="AT98" s="210" t="s">
        <v>210</v>
      </c>
      <c r="AU98" s="210" t="s">
        <v>86</v>
      </c>
      <c r="AV98" s="13" t="s">
        <v>84</v>
      </c>
      <c r="AW98" s="13" t="s">
        <v>37</v>
      </c>
      <c r="AX98" s="13" t="s">
        <v>77</v>
      </c>
      <c r="AY98" s="210" t="s">
        <v>197</v>
      </c>
    </row>
    <row r="99" spans="1:65" s="13" customFormat="1" ht="22.5">
      <c r="B99" s="201"/>
      <c r="C99" s="202"/>
      <c r="D99" s="194" t="s">
        <v>210</v>
      </c>
      <c r="E99" s="203" t="s">
        <v>19</v>
      </c>
      <c r="F99" s="204" t="s">
        <v>689</v>
      </c>
      <c r="G99" s="202"/>
      <c r="H99" s="203" t="s">
        <v>19</v>
      </c>
      <c r="I99" s="205"/>
      <c r="J99" s="202"/>
      <c r="K99" s="202"/>
      <c r="L99" s="206"/>
      <c r="M99" s="207"/>
      <c r="N99" s="208"/>
      <c r="O99" s="208"/>
      <c r="P99" s="208"/>
      <c r="Q99" s="208"/>
      <c r="R99" s="208"/>
      <c r="S99" s="208"/>
      <c r="T99" s="209"/>
      <c r="AT99" s="210" t="s">
        <v>210</v>
      </c>
      <c r="AU99" s="210" t="s">
        <v>86</v>
      </c>
      <c r="AV99" s="13" t="s">
        <v>84</v>
      </c>
      <c r="AW99" s="13" t="s">
        <v>37</v>
      </c>
      <c r="AX99" s="13" t="s">
        <v>77</v>
      </c>
      <c r="AY99" s="210" t="s">
        <v>197</v>
      </c>
    </row>
    <row r="100" spans="1:65" s="14" customFormat="1" ht="11.25">
      <c r="B100" s="211"/>
      <c r="C100" s="212"/>
      <c r="D100" s="194" t="s">
        <v>210</v>
      </c>
      <c r="E100" s="213" t="s">
        <v>19</v>
      </c>
      <c r="F100" s="214" t="s">
        <v>690</v>
      </c>
      <c r="G100" s="212"/>
      <c r="H100" s="215">
        <v>167.96899999999999</v>
      </c>
      <c r="I100" s="216"/>
      <c r="J100" s="212"/>
      <c r="K100" s="212"/>
      <c r="L100" s="217"/>
      <c r="M100" s="218"/>
      <c r="N100" s="219"/>
      <c r="O100" s="219"/>
      <c r="P100" s="219"/>
      <c r="Q100" s="219"/>
      <c r="R100" s="219"/>
      <c r="S100" s="219"/>
      <c r="T100" s="220"/>
      <c r="AT100" s="221" t="s">
        <v>210</v>
      </c>
      <c r="AU100" s="221" t="s">
        <v>86</v>
      </c>
      <c r="AV100" s="14" t="s">
        <v>86</v>
      </c>
      <c r="AW100" s="14" t="s">
        <v>37</v>
      </c>
      <c r="AX100" s="14" t="s">
        <v>84</v>
      </c>
      <c r="AY100" s="221" t="s">
        <v>197</v>
      </c>
    </row>
    <row r="101" spans="1:65" s="12" customFormat="1" ht="22.9" customHeight="1">
      <c r="B101" s="165"/>
      <c r="C101" s="166"/>
      <c r="D101" s="167" t="s">
        <v>76</v>
      </c>
      <c r="E101" s="179" t="s">
        <v>204</v>
      </c>
      <c r="F101" s="179" t="s">
        <v>384</v>
      </c>
      <c r="G101" s="166"/>
      <c r="H101" s="166"/>
      <c r="I101" s="169"/>
      <c r="J101" s="180">
        <f>BK101</f>
        <v>0</v>
      </c>
      <c r="K101" s="166"/>
      <c r="L101" s="171"/>
      <c r="M101" s="172"/>
      <c r="N101" s="173"/>
      <c r="O101" s="173"/>
      <c r="P101" s="174">
        <f>SUM(P102:P107)</f>
        <v>0</v>
      </c>
      <c r="Q101" s="173"/>
      <c r="R101" s="174">
        <f>SUM(R102:R107)</f>
        <v>0.36031799999999997</v>
      </c>
      <c r="S101" s="173"/>
      <c r="T101" s="175">
        <f>SUM(T102:T107)</f>
        <v>0</v>
      </c>
      <c r="AR101" s="176" t="s">
        <v>84</v>
      </c>
      <c r="AT101" s="177" t="s">
        <v>76</v>
      </c>
      <c r="AU101" s="177" t="s">
        <v>84</v>
      </c>
      <c r="AY101" s="176" t="s">
        <v>197</v>
      </c>
      <c r="BK101" s="178">
        <f>SUM(BK102:BK107)</f>
        <v>0</v>
      </c>
    </row>
    <row r="102" spans="1:65" s="2" customFormat="1" ht="24.2" customHeight="1">
      <c r="A102" s="37"/>
      <c r="B102" s="38"/>
      <c r="C102" s="181" t="s">
        <v>86</v>
      </c>
      <c r="D102" s="181" t="s">
        <v>199</v>
      </c>
      <c r="E102" s="182" t="s">
        <v>385</v>
      </c>
      <c r="F102" s="183" t="s">
        <v>386</v>
      </c>
      <c r="G102" s="184" t="s">
        <v>240</v>
      </c>
      <c r="H102" s="185">
        <v>240.21199999999999</v>
      </c>
      <c r="I102" s="186"/>
      <c r="J102" s="187">
        <f>ROUND(I102*H102,2)</f>
        <v>0</v>
      </c>
      <c r="K102" s="183" t="s">
        <v>203</v>
      </c>
      <c r="L102" s="42"/>
      <c r="M102" s="188" t="s">
        <v>19</v>
      </c>
      <c r="N102" s="189" t="s">
        <v>48</v>
      </c>
      <c r="O102" s="67"/>
      <c r="P102" s="190">
        <f>O102*H102</f>
        <v>0</v>
      </c>
      <c r="Q102" s="190">
        <v>1.5E-3</v>
      </c>
      <c r="R102" s="190">
        <f>Q102*H102</f>
        <v>0.36031799999999997</v>
      </c>
      <c r="S102" s="190">
        <v>0</v>
      </c>
      <c r="T102" s="191">
        <f>S102*H102</f>
        <v>0</v>
      </c>
      <c r="U102" s="37"/>
      <c r="V102" s="37"/>
      <c r="W102" s="37"/>
      <c r="X102" s="37"/>
      <c r="Y102" s="37"/>
      <c r="Z102" s="37"/>
      <c r="AA102" s="37"/>
      <c r="AB102" s="37"/>
      <c r="AC102" s="37"/>
      <c r="AD102" s="37"/>
      <c r="AE102" s="37"/>
      <c r="AR102" s="192" t="s">
        <v>204</v>
      </c>
      <c r="AT102" s="192" t="s">
        <v>199</v>
      </c>
      <c r="AU102" s="192" t="s">
        <v>86</v>
      </c>
      <c r="AY102" s="20" t="s">
        <v>197</v>
      </c>
      <c r="BE102" s="193">
        <f>IF(N102="základní",J102,0)</f>
        <v>0</v>
      </c>
      <c r="BF102" s="193">
        <f>IF(N102="snížená",J102,0)</f>
        <v>0</v>
      </c>
      <c r="BG102" s="193">
        <f>IF(N102="zákl. přenesená",J102,0)</f>
        <v>0</v>
      </c>
      <c r="BH102" s="193">
        <f>IF(N102="sníž. přenesená",J102,0)</f>
        <v>0</v>
      </c>
      <c r="BI102" s="193">
        <f>IF(N102="nulová",J102,0)</f>
        <v>0</v>
      </c>
      <c r="BJ102" s="20" t="s">
        <v>84</v>
      </c>
      <c r="BK102" s="193">
        <f>ROUND(I102*H102,2)</f>
        <v>0</v>
      </c>
      <c r="BL102" s="20" t="s">
        <v>204</v>
      </c>
      <c r="BM102" s="192" t="s">
        <v>387</v>
      </c>
    </row>
    <row r="103" spans="1:65" s="2" customFormat="1" ht="29.25">
      <c r="A103" s="37"/>
      <c r="B103" s="38"/>
      <c r="C103" s="39"/>
      <c r="D103" s="194" t="s">
        <v>206</v>
      </c>
      <c r="E103" s="39"/>
      <c r="F103" s="195" t="s">
        <v>388</v>
      </c>
      <c r="G103" s="39"/>
      <c r="H103" s="39"/>
      <c r="I103" s="196"/>
      <c r="J103" s="39"/>
      <c r="K103" s="39"/>
      <c r="L103" s="42"/>
      <c r="M103" s="197"/>
      <c r="N103" s="198"/>
      <c r="O103" s="67"/>
      <c r="P103" s="67"/>
      <c r="Q103" s="67"/>
      <c r="R103" s="67"/>
      <c r="S103" s="67"/>
      <c r="T103" s="68"/>
      <c r="U103" s="37"/>
      <c r="V103" s="37"/>
      <c r="W103" s="37"/>
      <c r="X103" s="37"/>
      <c r="Y103" s="37"/>
      <c r="Z103" s="37"/>
      <c r="AA103" s="37"/>
      <c r="AB103" s="37"/>
      <c r="AC103" s="37"/>
      <c r="AD103" s="37"/>
      <c r="AE103" s="37"/>
      <c r="AT103" s="20" t="s">
        <v>206</v>
      </c>
      <c r="AU103" s="20" t="s">
        <v>86</v>
      </c>
    </row>
    <row r="104" spans="1:65" s="2" customFormat="1" ht="11.25">
      <c r="A104" s="37"/>
      <c r="B104" s="38"/>
      <c r="C104" s="39"/>
      <c r="D104" s="199" t="s">
        <v>208</v>
      </c>
      <c r="E104" s="39"/>
      <c r="F104" s="200" t="s">
        <v>389</v>
      </c>
      <c r="G104" s="39"/>
      <c r="H104" s="39"/>
      <c r="I104" s="196"/>
      <c r="J104" s="39"/>
      <c r="K104" s="39"/>
      <c r="L104" s="42"/>
      <c r="M104" s="197"/>
      <c r="N104" s="198"/>
      <c r="O104" s="67"/>
      <c r="P104" s="67"/>
      <c r="Q104" s="67"/>
      <c r="R104" s="67"/>
      <c r="S104" s="67"/>
      <c r="T104" s="68"/>
      <c r="U104" s="37"/>
      <c r="V104" s="37"/>
      <c r="W104" s="37"/>
      <c r="X104" s="37"/>
      <c r="Y104" s="37"/>
      <c r="Z104" s="37"/>
      <c r="AA104" s="37"/>
      <c r="AB104" s="37"/>
      <c r="AC104" s="37"/>
      <c r="AD104" s="37"/>
      <c r="AE104" s="37"/>
      <c r="AT104" s="20" t="s">
        <v>208</v>
      </c>
      <c r="AU104" s="20" t="s">
        <v>86</v>
      </c>
    </row>
    <row r="105" spans="1:65" s="13" customFormat="1" ht="22.5">
      <c r="B105" s="201"/>
      <c r="C105" s="202"/>
      <c r="D105" s="194" t="s">
        <v>210</v>
      </c>
      <c r="E105" s="203" t="s">
        <v>19</v>
      </c>
      <c r="F105" s="204" t="s">
        <v>390</v>
      </c>
      <c r="G105" s="202"/>
      <c r="H105" s="203" t="s">
        <v>19</v>
      </c>
      <c r="I105" s="205"/>
      <c r="J105" s="202"/>
      <c r="K105" s="202"/>
      <c r="L105" s="206"/>
      <c r="M105" s="207"/>
      <c r="N105" s="208"/>
      <c r="O105" s="208"/>
      <c r="P105" s="208"/>
      <c r="Q105" s="208"/>
      <c r="R105" s="208"/>
      <c r="S105" s="208"/>
      <c r="T105" s="209"/>
      <c r="AT105" s="210" t="s">
        <v>210</v>
      </c>
      <c r="AU105" s="210" t="s">
        <v>86</v>
      </c>
      <c r="AV105" s="13" t="s">
        <v>84</v>
      </c>
      <c r="AW105" s="13" t="s">
        <v>37</v>
      </c>
      <c r="AX105" s="13" t="s">
        <v>77</v>
      </c>
      <c r="AY105" s="210" t="s">
        <v>197</v>
      </c>
    </row>
    <row r="106" spans="1:65" s="13" customFormat="1" ht="11.25">
      <c r="B106" s="201"/>
      <c r="C106" s="202"/>
      <c r="D106" s="194" t="s">
        <v>210</v>
      </c>
      <c r="E106" s="203" t="s">
        <v>19</v>
      </c>
      <c r="F106" s="204" t="s">
        <v>691</v>
      </c>
      <c r="G106" s="202"/>
      <c r="H106" s="203" t="s">
        <v>19</v>
      </c>
      <c r="I106" s="205"/>
      <c r="J106" s="202"/>
      <c r="K106" s="202"/>
      <c r="L106" s="206"/>
      <c r="M106" s="207"/>
      <c r="N106" s="208"/>
      <c r="O106" s="208"/>
      <c r="P106" s="208"/>
      <c r="Q106" s="208"/>
      <c r="R106" s="208"/>
      <c r="S106" s="208"/>
      <c r="T106" s="209"/>
      <c r="AT106" s="210" t="s">
        <v>210</v>
      </c>
      <c r="AU106" s="210" t="s">
        <v>86</v>
      </c>
      <c r="AV106" s="13" t="s">
        <v>84</v>
      </c>
      <c r="AW106" s="13" t="s">
        <v>37</v>
      </c>
      <c r="AX106" s="13" t="s">
        <v>77</v>
      </c>
      <c r="AY106" s="210" t="s">
        <v>197</v>
      </c>
    </row>
    <row r="107" spans="1:65" s="14" customFormat="1" ht="11.25">
      <c r="B107" s="211"/>
      <c r="C107" s="212"/>
      <c r="D107" s="194" t="s">
        <v>210</v>
      </c>
      <c r="E107" s="213" t="s">
        <v>19</v>
      </c>
      <c r="F107" s="214" t="s">
        <v>631</v>
      </c>
      <c r="G107" s="212"/>
      <c r="H107" s="215">
        <v>240.21199999999999</v>
      </c>
      <c r="I107" s="216"/>
      <c r="J107" s="212"/>
      <c r="K107" s="212"/>
      <c r="L107" s="217"/>
      <c r="M107" s="218"/>
      <c r="N107" s="219"/>
      <c r="O107" s="219"/>
      <c r="P107" s="219"/>
      <c r="Q107" s="219"/>
      <c r="R107" s="219"/>
      <c r="S107" s="219"/>
      <c r="T107" s="220"/>
      <c r="AT107" s="221" t="s">
        <v>210</v>
      </c>
      <c r="AU107" s="221" t="s">
        <v>86</v>
      </c>
      <c r="AV107" s="14" t="s">
        <v>86</v>
      </c>
      <c r="AW107" s="14" t="s">
        <v>37</v>
      </c>
      <c r="AX107" s="14" t="s">
        <v>84</v>
      </c>
      <c r="AY107" s="221" t="s">
        <v>197</v>
      </c>
    </row>
    <row r="108" spans="1:65" s="12" customFormat="1" ht="22.9" customHeight="1">
      <c r="B108" s="165"/>
      <c r="C108" s="166"/>
      <c r="D108" s="167" t="s">
        <v>76</v>
      </c>
      <c r="E108" s="179" t="s">
        <v>237</v>
      </c>
      <c r="F108" s="179" t="s">
        <v>393</v>
      </c>
      <c r="G108" s="166"/>
      <c r="H108" s="166"/>
      <c r="I108" s="169"/>
      <c r="J108" s="180">
        <f>BK108</f>
        <v>0</v>
      </c>
      <c r="K108" s="166"/>
      <c r="L108" s="171"/>
      <c r="M108" s="172"/>
      <c r="N108" s="173"/>
      <c r="O108" s="173"/>
      <c r="P108" s="174">
        <f>SUM(P109:P195)</f>
        <v>0</v>
      </c>
      <c r="Q108" s="173"/>
      <c r="R108" s="174">
        <f>SUM(R109:R195)</f>
        <v>194.85038423999998</v>
      </c>
      <c r="S108" s="173"/>
      <c r="T108" s="175">
        <f>SUM(T109:T195)</f>
        <v>0</v>
      </c>
      <c r="AR108" s="176" t="s">
        <v>84</v>
      </c>
      <c r="AT108" s="177" t="s">
        <v>76</v>
      </c>
      <c r="AU108" s="177" t="s">
        <v>84</v>
      </c>
      <c r="AY108" s="176" t="s">
        <v>197</v>
      </c>
      <c r="BK108" s="178">
        <f>SUM(BK109:BK195)</f>
        <v>0</v>
      </c>
    </row>
    <row r="109" spans="1:65" s="2" customFormat="1" ht="21.75" customHeight="1">
      <c r="A109" s="37"/>
      <c r="B109" s="38"/>
      <c r="C109" s="181" t="s">
        <v>151</v>
      </c>
      <c r="D109" s="181" t="s">
        <v>199</v>
      </c>
      <c r="E109" s="182" t="s">
        <v>692</v>
      </c>
      <c r="F109" s="183" t="s">
        <v>693</v>
      </c>
      <c r="G109" s="184" t="s">
        <v>202</v>
      </c>
      <c r="H109" s="185">
        <v>146.06</v>
      </c>
      <c r="I109" s="186"/>
      <c r="J109" s="187">
        <f>ROUND(I109*H109,2)</f>
        <v>0</v>
      </c>
      <c r="K109" s="183" t="s">
        <v>203</v>
      </c>
      <c r="L109" s="42"/>
      <c r="M109" s="188" t="s">
        <v>19</v>
      </c>
      <c r="N109" s="189" t="s">
        <v>48</v>
      </c>
      <c r="O109" s="67"/>
      <c r="P109" s="190">
        <f>O109*H109</f>
        <v>0</v>
      </c>
      <c r="Q109" s="190">
        <v>0.29899999999999999</v>
      </c>
      <c r="R109" s="190">
        <f>Q109*H109</f>
        <v>43.671939999999999</v>
      </c>
      <c r="S109" s="190">
        <v>0</v>
      </c>
      <c r="T109" s="191">
        <f>S109*H109</f>
        <v>0</v>
      </c>
      <c r="U109" s="37"/>
      <c r="V109" s="37"/>
      <c r="W109" s="37"/>
      <c r="X109" s="37"/>
      <c r="Y109" s="37"/>
      <c r="Z109" s="37"/>
      <c r="AA109" s="37"/>
      <c r="AB109" s="37"/>
      <c r="AC109" s="37"/>
      <c r="AD109" s="37"/>
      <c r="AE109" s="37"/>
      <c r="AR109" s="192" t="s">
        <v>204</v>
      </c>
      <c r="AT109" s="192" t="s">
        <v>199</v>
      </c>
      <c r="AU109" s="192" t="s">
        <v>86</v>
      </c>
      <c r="AY109" s="20" t="s">
        <v>197</v>
      </c>
      <c r="BE109" s="193">
        <f>IF(N109="základní",J109,0)</f>
        <v>0</v>
      </c>
      <c r="BF109" s="193">
        <f>IF(N109="snížená",J109,0)</f>
        <v>0</v>
      </c>
      <c r="BG109" s="193">
        <f>IF(N109="zákl. přenesená",J109,0)</f>
        <v>0</v>
      </c>
      <c r="BH109" s="193">
        <f>IF(N109="sníž. přenesená",J109,0)</f>
        <v>0</v>
      </c>
      <c r="BI109" s="193">
        <f>IF(N109="nulová",J109,0)</f>
        <v>0</v>
      </c>
      <c r="BJ109" s="20" t="s">
        <v>84</v>
      </c>
      <c r="BK109" s="193">
        <f>ROUND(I109*H109,2)</f>
        <v>0</v>
      </c>
      <c r="BL109" s="20" t="s">
        <v>204</v>
      </c>
      <c r="BM109" s="192" t="s">
        <v>694</v>
      </c>
    </row>
    <row r="110" spans="1:65" s="2" customFormat="1" ht="19.5">
      <c r="A110" s="37"/>
      <c r="B110" s="38"/>
      <c r="C110" s="39"/>
      <c r="D110" s="194" t="s">
        <v>206</v>
      </c>
      <c r="E110" s="39"/>
      <c r="F110" s="195" t="s">
        <v>695</v>
      </c>
      <c r="G110" s="39"/>
      <c r="H110" s="39"/>
      <c r="I110" s="196"/>
      <c r="J110" s="39"/>
      <c r="K110" s="39"/>
      <c r="L110" s="42"/>
      <c r="M110" s="197"/>
      <c r="N110" s="198"/>
      <c r="O110" s="67"/>
      <c r="P110" s="67"/>
      <c r="Q110" s="67"/>
      <c r="R110" s="67"/>
      <c r="S110" s="67"/>
      <c r="T110" s="68"/>
      <c r="U110" s="37"/>
      <c r="V110" s="37"/>
      <c r="W110" s="37"/>
      <c r="X110" s="37"/>
      <c r="Y110" s="37"/>
      <c r="Z110" s="37"/>
      <c r="AA110" s="37"/>
      <c r="AB110" s="37"/>
      <c r="AC110" s="37"/>
      <c r="AD110" s="37"/>
      <c r="AE110" s="37"/>
      <c r="AT110" s="20" t="s">
        <v>206</v>
      </c>
      <c r="AU110" s="20" t="s">
        <v>86</v>
      </c>
    </row>
    <row r="111" spans="1:65" s="2" customFormat="1" ht="11.25">
      <c r="A111" s="37"/>
      <c r="B111" s="38"/>
      <c r="C111" s="39"/>
      <c r="D111" s="199" t="s">
        <v>208</v>
      </c>
      <c r="E111" s="39"/>
      <c r="F111" s="200" t="s">
        <v>696</v>
      </c>
      <c r="G111" s="39"/>
      <c r="H111" s="39"/>
      <c r="I111" s="196"/>
      <c r="J111" s="39"/>
      <c r="K111" s="39"/>
      <c r="L111" s="42"/>
      <c r="M111" s="197"/>
      <c r="N111" s="198"/>
      <c r="O111" s="67"/>
      <c r="P111" s="67"/>
      <c r="Q111" s="67"/>
      <c r="R111" s="67"/>
      <c r="S111" s="67"/>
      <c r="T111" s="68"/>
      <c r="U111" s="37"/>
      <c r="V111" s="37"/>
      <c r="W111" s="37"/>
      <c r="X111" s="37"/>
      <c r="Y111" s="37"/>
      <c r="Z111" s="37"/>
      <c r="AA111" s="37"/>
      <c r="AB111" s="37"/>
      <c r="AC111" s="37"/>
      <c r="AD111" s="37"/>
      <c r="AE111" s="37"/>
      <c r="AT111" s="20" t="s">
        <v>208</v>
      </c>
      <c r="AU111" s="20" t="s">
        <v>86</v>
      </c>
    </row>
    <row r="112" spans="1:65" s="2" customFormat="1" ht="39">
      <c r="A112" s="37"/>
      <c r="B112" s="38"/>
      <c r="C112" s="39"/>
      <c r="D112" s="194" t="s">
        <v>252</v>
      </c>
      <c r="E112" s="39"/>
      <c r="F112" s="222" t="s">
        <v>697</v>
      </c>
      <c r="G112" s="39"/>
      <c r="H112" s="39"/>
      <c r="I112" s="196"/>
      <c r="J112" s="39"/>
      <c r="K112" s="39"/>
      <c r="L112" s="42"/>
      <c r="M112" s="197"/>
      <c r="N112" s="198"/>
      <c r="O112" s="67"/>
      <c r="P112" s="67"/>
      <c r="Q112" s="67"/>
      <c r="R112" s="67"/>
      <c r="S112" s="67"/>
      <c r="T112" s="68"/>
      <c r="U112" s="37"/>
      <c r="V112" s="37"/>
      <c r="W112" s="37"/>
      <c r="X112" s="37"/>
      <c r="Y112" s="37"/>
      <c r="Z112" s="37"/>
      <c r="AA112" s="37"/>
      <c r="AB112" s="37"/>
      <c r="AC112" s="37"/>
      <c r="AD112" s="37"/>
      <c r="AE112" s="37"/>
      <c r="AT112" s="20" t="s">
        <v>252</v>
      </c>
      <c r="AU112" s="20" t="s">
        <v>86</v>
      </c>
    </row>
    <row r="113" spans="1:65" s="13" customFormat="1" ht="22.5">
      <c r="B113" s="201"/>
      <c r="C113" s="202"/>
      <c r="D113" s="194" t="s">
        <v>210</v>
      </c>
      <c r="E113" s="203" t="s">
        <v>19</v>
      </c>
      <c r="F113" s="204" t="s">
        <v>698</v>
      </c>
      <c r="G113" s="202"/>
      <c r="H113" s="203" t="s">
        <v>19</v>
      </c>
      <c r="I113" s="205"/>
      <c r="J113" s="202"/>
      <c r="K113" s="202"/>
      <c r="L113" s="206"/>
      <c r="M113" s="207"/>
      <c r="N113" s="208"/>
      <c r="O113" s="208"/>
      <c r="P113" s="208"/>
      <c r="Q113" s="208"/>
      <c r="R113" s="208"/>
      <c r="S113" s="208"/>
      <c r="T113" s="209"/>
      <c r="AT113" s="210" t="s">
        <v>210</v>
      </c>
      <c r="AU113" s="210" t="s">
        <v>86</v>
      </c>
      <c r="AV113" s="13" t="s">
        <v>84</v>
      </c>
      <c r="AW113" s="13" t="s">
        <v>37</v>
      </c>
      <c r="AX113" s="13" t="s">
        <v>77</v>
      </c>
      <c r="AY113" s="210" t="s">
        <v>197</v>
      </c>
    </row>
    <row r="114" spans="1:65" s="13" customFormat="1" ht="11.25">
      <c r="B114" s="201"/>
      <c r="C114" s="202"/>
      <c r="D114" s="194" t="s">
        <v>210</v>
      </c>
      <c r="E114" s="203" t="s">
        <v>19</v>
      </c>
      <c r="F114" s="204" t="s">
        <v>699</v>
      </c>
      <c r="G114" s="202"/>
      <c r="H114" s="203" t="s">
        <v>19</v>
      </c>
      <c r="I114" s="205"/>
      <c r="J114" s="202"/>
      <c r="K114" s="202"/>
      <c r="L114" s="206"/>
      <c r="M114" s="207"/>
      <c r="N114" s="208"/>
      <c r="O114" s="208"/>
      <c r="P114" s="208"/>
      <c r="Q114" s="208"/>
      <c r="R114" s="208"/>
      <c r="S114" s="208"/>
      <c r="T114" s="209"/>
      <c r="AT114" s="210" t="s">
        <v>210</v>
      </c>
      <c r="AU114" s="210" t="s">
        <v>86</v>
      </c>
      <c r="AV114" s="13" t="s">
        <v>84</v>
      </c>
      <c r="AW114" s="13" t="s">
        <v>37</v>
      </c>
      <c r="AX114" s="13" t="s">
        <v>77</v>
      </c>
      <c r="AY114" s="210" t="s">
        <v>197</v>
      </c>
    </row>
    <row r="115" spans="1:65" s="14" customFormat="1" ht="11.25">
      <c r="B115" s="211"/>
      <c r="C115" s="212"/>
      <c r="D115" s="194" t="s">
        <v>210</v>
      </c>
      <c r="E115" s="213" t="s">
        <v>19</v>
      </c>
      <c r="F115" s="214" t="s">
        <v>700</v>
      </c>
      <c r="G115" s="212"/>
      <c r="H115" s="215">
        <v>146.06</v>
      </c>
      <c r="I115" s="216"/>
      <c r="J115" s="212"/>
      <c r="K115" s="212"/>
      <c r="L115" s="217"/>
      <c r="M115" s="218"/>
      <c r="N115" s="219"/>
      <c r="O115" s="219"/>
      <c r="P115" s="219"/>
      <c r="Q115" s="219"/>
      <c r="R115" s="219"/>
      <c r="S115" s="219"/>
      <c r="T115" s="220"/>
      <c r="AT115" s="221" t="s">
        <v>210</v>
      </c>
      <c r="AU115" s="221" t="s">
        <v>86</v>
      </c>
      <c r="AV115" s="14" t="s">
        <v>86</v>
      </c>
      <c r="AW115" s="14" t="s">
        <v>37</v>
      </c>
      <c r="AX115" s="14" t="s">
        <v>84</v>
      </c>
      <c r="AY115" s="221" t="s">
        <v>197</v>
      </c>
    </row>
    <row r="116" spans="1:65" s="2" customFormat="1" ht="21.75" customHeight="1">
      <c r="A116" s="37"/>
      <c r="B116" s="38"/>
      <c r="C116" s="181" t="s">
        <v>204</v>
      </c>
      <c r="D116" s="181" t="s">
        <v>199</v>
      </c>
      <c r="E116" s="182" t="s">
        <v>701</v>
      </c>
      <c r="F116" s="183" t="s">
        <v>702</v>
      </c>
      <c r="G116" s="184" t="s">
        <v>202</v>
      </c>
      <c r="H116" s="185">
        <v>167.96899999999999</v>
      </c>
      <c r="I116" s="186"/>
      <c r="J116" s="187">
        <f>ROUND(I116*H116,2)</f>
        <v>0</v>
      </c>
      <c r="K116" s="183" t="s">
        <v>203</v>
      </c>
      <c r="L116" s="42"/>
      <c r="M116" s="188" t="s">
        <v>19</v>
      </c>
      <c r="N116" s="189" t="s">
        <v>48</v>
      </c>
      <c r="O116" s="67"/>
      <c r="P116" s="190">
        <f>O116*H116</f>
        <v>0</v>
      </c>
      <c r="Q116" s="190">
        <v>0.46</v>
      </c>
      <c r="R116" s="190">
        <f>Q116*H116</f>
        <v>77.265739999999994</v>
      </c>
      <c r="S116" s="190">
        <v>0</v>
      </c>
      <c r="T116" s="191">
        <f>S116*H116</f>
        <v>0</v>
      </c>
      <c r="U116" s="37"/>
      <c r="V116" s="37"/>
      <c r="W116" s="37"/>
      <c r="X116" s="37"/>
      <c r="Y116" s="37"/>
      <c r="Z116" s="37"/>
      <c r="AA116" s="37"/>
      <c r="AB116" s="37"/>
      <c r="AC116" s="37"/>
      <c r="AD116" s="37"/>
      <c r="AE116" s="37"/>
      <c r="AR116" s="192" t="s">
        <v>204</v>
      </c>
      <c r="AT116" s="192" t="s">
        <v>199</v>
      </c>
      <c r="AU116" s="192" t="s">
        <v>86</v>
      </c>
      <c r="AY116" s="20" t="s">
        <v>197</v>
      </c>
      <c r="BE116" s="193">
        <f>IF(N116="základní",J116,0)</f>
        <v>0</v>
      </c>
      <c r="BF116" s="193">
        <f>IF(N116="snížená",J116,0)</f>
        <v>0</v>
      </c>
      <c r="BG116" s="193">
        <f>IF(N116="zákl. přenesená",J116,0)</f>
        <v>0</v>
      </c>
      <c r="BH116" s="193">
        <f>IF(N116="sníž. přenesená",J116,0)</f>
        <v>0</v>
      </c>
      <c r="BI116" s="193">
        <f>IF(N116="nulová",J116,0)</f>
        <v>0</v>
      </c>
      <c r="BJ116" s="20" t="s">
        <v>84</v>
      </c>
      <c r="BK116" s="193">
        <f>ROUND(I116*H116,2)</f>
        <v>0</v>
      </c>
      <c r="BL116" s="20" t="s">
        <v>204</v>
      </c>
      <c r="BM116" s="192" t="s">
        <v>703</v>
      </c>
    </row>
    <row r="117" spans="1:65" s="2" customFormat="1" ht="19.5">
      <c r="A117" s="37"/>
      <c r="B117" s="38"/>
      <c r="C117" s="39"/>
      <c r="D117" s="194" t="s">
        <v>206</v>
      </c>
      <c r="E117" s="39"/>
      <c r="F117" s="195" t="s">
        <v>704</v>
      </c>
      <c r="G117" s="39"/>
      <c r="H117" s="39"/>
      <c r="I117" s="196"/>
      <c r="J117" s="39"/>
      <c r="K117" s="39"/>
      <c r="L117" s="42"/>
      <c r="M117" s="197"/>
      <c r="N117" s="198"/>
      <c r="O117" s="67"/>
      <c r="P117" s="67"/>
      <c r="Q117" s="67"/>
      <c r="R117" s="67"/>
      <c r="S117" s="67"/>
      <c r="T117" s="68"/>
      <c r="U117" s="37"/>
      <c r="V117" s="37"/>
      <c r="W117" s="37"/>
      <c r="X117" s="37"/>
      <c r="Y117" s="37"/>
      <c r="Z117" s="37"/>
      <c r="AA117" s="37"/>
      <c r="AB117" s="37"/>
      <c r="AC117" s="37"/>
      <c r="AD117" s="37"/>
      <c r="AE117" s="37"/>
      <c r="AT117" s="20" t="s">
        <v>206</v>
      </c>
      <c r="AU117" s="20" t="s">
        <v>86</v>
      </c>
    </row>
    <row r="118" spans="1:65" s="2" customFormat="1" ht="11.25">
      <c r="A118" s="37"/>
      <c r="B118" s="38"/>
      <c r="C118" s="39"/>
      <c r="D118" s="199" t="s">
        <v>208</v>
      </c>
      <c r="E118" s="39"/>
      <c r="F118" s="200" t="s">
        <v>705</v>
      </c>
      <c r="G118" s="39"/>
      <c r="H118" s="39"/>
      <c r="I118" s="196"/>
      <c r="J118" s="39"/>
      <c r="K118" s="39"/>
      <c r="L118" s="42"/>
      <c r="M118" s="197"/>
      <c r="N118" s="198"/>
      <c r="O118" s="67"/>
      <c r="P118" s="67"/>
      <c r="Q118" s="67"/>
      <c r="R118" s="67"/>
      <c r="S118" s="67"/>
      <c r="T118" s="68"/>
      <c r="U118" s="37"/>
      <c r="V118" s="37"/>
      <c r="W118" s="37"/>
      <c r="X118" s="37"/>
      <c r="Y118" s="37"/>
      <c r="Z118" s="37"/>
      <c r="AA118" s="37"/>
      <c r="AB118" s="37"/>
      <c r="AC118" s="37"/>
      <c r="AD118" s="37"/>
      <c r="AE118" s="37"/>
      <c r="AT118" s="20" t="s">
        <v>208</v>
      </c>
      <c r="AU118" s="20" t="s">
        <v>86</v>
      </c>
    </row>
    <row r="119" spans="1:65" s="2" customFormat="1" ht="39">
      <c r="A119" s="37"/>
      <c r="B119" s="38"/>
      <c r="C119" s="39"/>
      <c r="D119" s="194" t="s">
        <v>252</v>
      </c>
      <c r="E119" s="39"/>
      <c r="F119" s="222" t="s">
        <v>706</v>
      </c>
      <c r="G119" s="39"/>
      <c r="H119" s="39"/>
      <c r="I119" s="196"/>
      <c r="J119" s="39"/>
      <c r="K119" s="39"/>
      <c r="L119" s="42"/>
      <c r="M119" s="197"/>
      <c r="N119" s="198"/>
      <c r="O119" s="67"/>
      <c r="P119" s="67"/>
      <c r="Q119" s="67"/>
      <c r="R119" s="67"/>
      <c r="S119" s="67"/>
      <c r="T119" s="68"/>
      <c r="U119" s="37"/>
      <c r="V119" s="37"/>
      <c r="W119" s="37"/>
      <c r="X119" s="37"/>
      <c r="Y119" s="37"/>
      <c r="Z119" s="37"/>
      <c r="AA119" s="37"/>
      <c r="AB119" s="37"/>
      <c r="AC119" s="37"/>
      <c r="AD119" s="37"/>
      <c r="AE119" s="37"/>
      <c r="AT119" s="20" t="s">
        <v>252</v>
      </c>
      <c r="AU119" s="20" t="s">
        <v>86</v>
      </c>
    </row>
    <row r="120" spans="1:65" s="13" customFormat="1" ht="22.5">
      <c r="B120" s="201"/>
      <c r="C120" s="202"/>
      <c r="D120" s="194" t="s">
        <v>210</v>
      </c>
      <c r="E120" s="203" t="s">
        <v>19</v>
      </c>
      <c r="F120" s="204" t="s">
        <v>698</v>
      </c>
      <c r="G120" s="202"/>
      <c r="H120" s="203" t="s">
        <v>19</v>
      </c>
      <c r="I120" s="205"/>
      <c r="J120" s="202"/>
      <c r="K120" s="202"/>
      <c r="L120" s="206"/>
      <c r="M120" s="207"/>
      <c r="N120" s="208"/>
      <c r="O120" s="208"/>
      <c r="P120" s="208"/>
      <c r="Q120" s="208"/>
      <c r="R120" s="208"/>
      <c r="S120" s="208"/>
      <c r="T120" s="209"/>
      <c r="AT120" s="210" t="s">
        <v>210</v>
      </c>
      <c r="AU120" s="210" t="s">
        <v>86</v>
      </c>
      <c r="AV120" s="13" t="s">
        <v>84</v>
      </c>
      <c r="AW120" s="13" t="s">
        <v>37</v>
      </c>
      <c r="AX120" s="13" t="s">
        <v>77</v>
      </c>
      <c r="AY120" s="210" t="s">
        <v>197</v>
      </c>
    </row>
    <row r="121" spans="1:65" s="13" customFormat="1" ht="22.5">
      <c r="B121" s="201"/>
      <c r="C121" s="202"/>
      <c r="D121" s="194" t="s">
        <v>210</v>
      </c>
      <c r="E121" s="203" t="s">
        <v>19</v>
      </c>
      <c r="F121" s="204" t="s">
        <v>707</v>
      </c>
      <c r="G121" s="202"/>
      <c r="H121" s="203" t="s">
        <v>19</v>
      </c>
      <c r="I121" s="205"/>
      <c r="J121" s="202"/>
      <c r="K121" s="202"/>
      <c r="L121" s="206"/>
      <c r="M121" s="207"/>
      <c r="N121" s="208"/>
      <c r="O121" s="208"/>
      <c r="P121" s="208"/>
      <c r="Q121" s="208"/>
      <c r="R121" s="208"/>
      <c r="S121" s="208"/>
      <c r="T121" s="209"/>
      <c r="AT121" s="210" t="s">
        <v>210</v>
      </c>
      <c r="AU121" s="210" t="s">
        <v>86</v>
      </c>
      <c r="AV121" s="13" t="s">
        <v>84</v>
      </c>
      <c r="AW121" s="13" t="s">
        <v>37</v>
      </c>
      <c r="AX121" s="13" t="s">
        <v>77</v>
      </c>
      <c r="AY121" s="210" t="s">
        <v>197</v>
      </c>
    </row>
    <row r="122" spans="1:65" s="14" customFormat="1" ht="11.25">
      <c r="B122" s="211"/>
      <c r="C122" s="212"/>
      <c r="D122" s="194" t="s">
        <v>210</v>
      </c>
      <c r="E122" s="213" t="s">
        <v>19</v>
      </c>
      <c r="F122" s="214" t="s">
        <v>690</v>
      </c>
      <c r="G122" s="212"/>
      <c r="H122" s="215">
        <v>167.96899999999999</v>
      </c>
      <c r="I122" s="216"/>
      <c r="J122" s="212"/>
      <c r="K122" s="212"/>
      <c r="L122" s="217"/>
      <c r="M122" s="218"/>
      <c r="N122" s="219"/>
      <c r="O122" s="219"/>
      <c r="P122" s="219"/>
      <c r="Q122" s="219"/>
      <c r="R122" s="219"/>
      <c r="S122" s="219"/>
      <c r="T122" s="220"/>
      <c r="AT122" s="221" t="s">
        <v>210</v>
      </c>
      <c r="AU122" s="221" t="s">
        <v>86</v>
      </c>
      <c r="AV122" s="14" t="s">
        <v>86</v>
      </c>
      <c r="AW122" s="14" t="s">
        <v>37</v>
      </c>
      <c r="AX122" s="14" t="s">
        <v>84</v>
      </c>
      <c r="AY122" s="221" t="s">
        <v>197</v>
      </c>
    </row>
    <row r="123" spans="1:65" s="2" customFormat="1" ht="37.9" customHeight="1">
      <c r="A123" s="37"/>
      <c r="B123" s="38"/>
      <c r="C123" s="181" t="s">
        <v>237</v>
      </c>
      <c r="D123" s="181" t="s">
        <v>199</v>
      </c>
      <c r="E123" s="182" t="s">
        <v>401</v>
      </c>
      <c r="F123" s="183" t="s">
        <v>402</v>
      </c>
      <c r="G123" s="184" t="s">
        <v>202</v>
      </c>
      <c r="H123" s="185">
        <v>48.423999999999999</v>
      </c>
      <c r="I123" s="186"/>
      <c r="J123" s="187">
        <f>ROUND(I123*H123,2)</f>
        <v>0</v>
      </c>
      <c r="K123" s="183" t="s">
        <v>203</v>
      </c>
      <c r="L123" s="42"/>
      <c r="M123" s="188" t="s">
        <v>19</v>
      </c>
      <c r="N123" s="189" t="s">
        <v>48</v>
      </c>
      <c r="O123" s="67"/>
      <c r="P123" s="190">
        <f>O123*H123</f>
        <v>0</v>
      </c>
      <c r="Q123" s="190">
        <v>0.39561000000000002</v>
      </c>
      <c r="R123" s="190">
        <f>Q123*H123</f>
        <v>19.15701864</v>
      </c>
      <c r="S123" s="190">
        <v>0</v>
      </c>
      <c r="T123" s="191">
        <f>S123*H123</f>
        <v>0</v>
      </c>
      <c r="U123" s="37"/>
      <c r="V123" s="37"/>
      <c r="W123" s="37"/>
      <c r="X123" s="37"/>
      <c r="Y123" s="37"/>
      <c r="Z123" s="37"/>
      <c r="AA123" s="37"/>
      <c r="AB123" s="37"/>
      <c r="AC123" s="37"/>
      <c r="AD123" s="37"/>
      <c r="AE123" s="37"/>
      <c r="AR123" s="192" t="s">
        <v>204</v>
      </c>
      <c r="AT123" s="192" t="s">
        <v>199</v>
      </c>
      <c r="AU123" s="192" t="s">
        <v>86</v>
      </c>
      <c r="AY123" s="20" t="s">
        <v>197</v>
      </c>
      <c r="BE123" s="193">
        <f>IF(N123="základní",J123,0)</f>
        <v>0</v>
      </c>
      <c r="BF123" s="193">
        <f>IF(N123="snížená",J123,0)</f>
        <v>0</v>
      </c>
      <c r="BG123" s="193">
        <f>IF(N123="zákl. přenesená",J123,0)</f>
        <v>0</v>
      </c>
      <c r="BH123" s="193">
        <f>IF(N123="sníž. přenesená",J123,0)</f>
        <v>0</v>
      </c>
      <c r="BI123" s="193">
        <f>IF(N123="nulová",J123,0)</f>
        <v>0</v>
      </c>
      <c r="BJ123" s="20" t="s">
        <v>84</v>
      </c>
      <c r="BK123" s="193">
        <f>ROUND(I123*H123,2)</f>
        <v>0</v>
      </c>
      <c r="BL123" s="20" t="s">
        <v>204</v>
      </c>
      <c r="BM123" s="192" t="s">
        <v>403</v>
      </c>
    </row>
    <row r="124" spans="1:65" s="2" customFormat="1" ht="29.25">
      <c r="A124" s="37"/>
      <c r="B124" s="38"/>
      <c r="C124" s="39"/>
      <c r="D124" s="194" t="s">
        <v>206</v>
      </c>
      <c r="E124" s="39"/>
      <c r="F124" s="195" t="s">
        <v>404</v>
      </c>
      <c r="G124" s="39"/>
      <c r="H124" s="39"/>
      <c r="I124" s="196"/>
      <c r="J124" s="39"/>
      <c r="K124" s="39"/>
      <c r="L124" s="42"/>
      <c r="M124" s="197"/>
      <c r="N124" s="198"/>
      <c r="O124" s="67"/>
      <c r="P124" s="67"/>
      <c r="Q124" s="67"/>
      <c r="R124" s="67"/>
      <c r="S124" s="67"/>
      <c r="T124" s="68"/>
      <c r="U124" s="37"/>
      <c r="V124" s="37"/>
      <c r="W124" s="37"/>
      <c r="X124" s="37"/>
      <c r="Y124" s="37"/>
      <c r="Z124" s="37"/>
      <c r="AA124" s="37"/>
      <c r="AB124" s="37"/>
      <c r="AC124" s="37"/>
      <c r="AD124" s="37"/>
      <c r="AE124" s="37"/>
      <c r="AT124" s="20" t="s">
        <v>206</v>
      </c>
      <c r="AU124" s="20" t="s">
        <v>86</v>
      </c>
    </row>
    <row r="125" spans="1:65" s="2" customFormat="1" ht="11.25">
      <c r="A125" s="37"/>
      <c r="B125" s="38"/>
      <c r="C125" s="39"/>
      <c r="D125" s="199" t="s">
        <v>208</v>
      </c>
      <c r="E125" s="39"/>
      <c r="F125" s="200" t="s">
        <v>405</v>
      </c>
      <c r="G125" s="39"/>
      <c r="H125" s="39"/>
      <c r="I125" s="196"/>
      <c r="J125" s="39"/>
      <c r="K125" s="39"/>
      <c r="L125" s="42"/>
      <c r="M125" s="197"/>
      <c r="N125" s="198"/>
      <c r="O125" s="67"/>
      <c r="P125" s="67"/>
      <c r="Q125" s="67"/>
      <c r="R125" s="67"/>
      <c r="S125" s="67"/>
      <c r="T125" s="68"/>
      <c r="U125" s="37"/>
      <c r="V125" s="37"/>
      <c r="W125" s="37"/>
      <c r="X125" s="37"/>
      <c r="Y125" s="37"/>
      <c r="Z125" s="37"/>
      <c r="AA125" s="37"/>
      <c r="AB125" s="37"/>
      <c r="AC125" s="37"/>
      <c r="AD125" s="37"/>
      <c r="AE125" s="37"/>
      <c r="AT125" s="20" t="s">
        <v>208</v>
      </c>
      <c r="AU125" s="20" t="s">
        <v>86</v>
      </c>
    </row>
    <row r="126" spans="1:65" s="2" customFormat="1" ht="29.25">
      <c r="A126" s="37"/>
      <c r="B126" s="38"/>
      <c r="C126" s="39"/>
      <c r="D126" s="194" t="s">
        <v>252</v>
      </c>
      <c r="E126" s="39"/>
      <c r="F126" s="222" t="s">
        <v>406</v>
      </c>
      <c r="G126" s="39"/>
      <c r="H126" s="39"/>
      <c r="I126" s="196"/>
      <c r="J126" s="39"/>
      <c r="K126" s="39"/>
      <c r="L126" s="42"/>
      <c r="M126" s="197"/>
      <c r="N126" s="198"/>
      <c r="O126" s="67"/>
      <c r="P126" s="67"/>
      <c r="Q126" s="67"/>
      <c r="R126" s="67"/>
      <c r="S126" s="67"/>
      <c r="T126" s="68"/>
      <c r="U126" s="37"/>
      <c r="V126" s="37"/>
      <c r="W126" s="37"/>
      <c r="X126" s="37"/>
      <c r="Y126" s="37"/>
      <c r="Z126" s="37"/>
      <c r="AA126" s="37"/>
      <c r="AB126" s="37"/>
      <c r="AC126" s="37"/>
      <c r="AD126" s="37"/>
      <c r="AE126" s="37"/>
      <c r="AT126" s="20" t="s">
        <v>252</v>
      </c>
      <c r="AU126" s="20" t="s">
        <v>86</v>
      </c>
    </row>
    <row r="127" spans="1:65" s="13" customFormat="1" ht="22.5">
      <c r="B127" s="201"/>
      <c r="C127" s="202"/>
      <c r="D127" s="194" t="s">
        <v>210</v>
      </c>
      <c r="E127" s="203" t="s">
        <v>19</v>
      </c>
      <c r="F127" s="204" t="s">
        <v>407</v>
      </c>
      <c r="G127" s="202"/>
      <c r="H127" s="203" t="s">
        <v>19</v>
      </c>
      <c r="I127" s="205"/>
      <c r="J127" s="202"/>
      <c r="K127" s="202"/>
      <c r="L127" s="206"/>
      <c r="M127" s="207"/>
      <c r="N127" s="208"/>
      <c r="O127" s="208"/>
      <c r="P127" s="208"/>
      <c r="Q127" s="208"/>
      <c r="R127" s="208"/>
      <c r="S127" s="208"/>
      <c r="T127" s="209"/>
      <c r="AT127" s="210" t="s">
        <v>210</v>
      </c>
      <c r="AU127" s="210" t="s">
        <v>86</v>
      </c>
      <c r="AV127" s="13" t="s">
        <v>84</v>
      </c>
      <c r="AW127" s="13" t="s">
        <v>37</v>
      </c>
      <c r="AX127" s="13" t="s">
        <v>77</v>
      </c>
      <c r="AY127" s="210" t="s">
        <v>197</v>
      </c>
    </row>
    <row r="128" spans="1:65" s="13" customFormat="1" ht="22.5">
      <c r="B128" s="201"/>
      <c r="C128" s="202"/>
      <c r="D128" s="194" t="s">
        <v>210</v>
      </c>
      <c r="E128" s="203" t="s">
        <v>19</v>
      </c>
      <c r="F128" s="204" t="s">
        <v>708</v>
      </c>
      <c r="G128" s="202"/>
      <c r="H128" s="203" t="s">
        <v>19</v>
      </c>
      <c r="I128" s="205"/>
      <c r="J128" s="202"/>
      <c r="K128" s="202"/>
      <c r="L128" s="206"/>
      <c r="M128" s="207"/>
      <c r="N128" s="208"/>
      <c r="O128" s="208"/>
      <c r="P128" s="208"/>
      <c r="Q128" s="208"/>
      <c r="R128" s="208"/>
      <c r="S128" s="208"/>
      <c r="T128" s="209"/>
      <c r="AT128" s="210" t="s">
        <v>210</v>
      </c>
      <c r="AU128" s="210" t="s">
        <v>86</v>
      </c>
      <c r="AV128" s="13" t="s">
        <v>84</v>
      </c>
      <c r="AW128" s="13" t="s">
        <v>37</v>
      </c>
      <c r="AX128" s="13" t="s">
        <v>77</v>
      </c>
      <c r="AY128" s="210" t="s">
        <v>197</v>
      </c>
    </row>
    <row r="129" spans="1:65" s="14" customFormat="1" ht="11.25">
      <c r="B129" s="211"/>
      <c r="C129" s="212"/>
      <c r="D129" s="194" t="s">
        <v>210</v>
      </c>
      <c r="E129" s="213" t="s">
        <v>19</v>
      </c>
      <c r="F129" s="214" t="s">
        <v>709</v>
      </c>
      <c r="G129" s="212"/>
      <c r="H129" s="215">
        <v>48.423999999999999</v>
      </c>
      <c r="I129" s="216"/>
      <c r="J129" s="212"/>
      <c r="K129" s="212"/>
      <c r="L129" s="217"/>
      <c r="M129" s="218"/>
      <c r="N129" s="219"/>
      <c r="O129" s="219"/>
      <c r="P129" s="219"/>
      <c r="Q129" s="219"/>
      <c r="R129" s="219"/>
      <c r="S129" s="219"/>
      <c r="T129" s="220"/>
      <c r="AT129" s="221" t="s">
        <v>210</v>
      </c>
      <c r="AU129" s="221" t="s">
        <v>86</v>
      </c>
      <c r="AV129" s="14" t="s">
        <v>86</v>
      </c>
      <c r="AW129" s="14" t="s">
        <v>37</v>
      </c>
      <c r="AX129" s="14" t="s">
        <v>84</v>
      </c>
      <c r="AY129" s="221" t="s">
        <v>197</v>
      </c>
    </row>
    <row r="130" spans="1:65" s="2" customFormat="1" ht="33" customHeight="1">
      <c r="A130" s="37"/>
      <c r="B130" s="38"/>
      <c r="C130" s="181" t="s">
        <v>246</v>
      </c>
      <c r="D130" s="181" t="s">
        <v>199</v>
      </c>
      <c r="E130" s="182" t="s">
        <v>410</v>
      </c>
      <c r="F130" s="183" t="s">
        <v>411</v>
      </c>
      <c r="G130" s="184" t="s">
        <v>202</v>
      </c>
      <c r="H130" s="185">
        <v>48.423999999999999</v>
      </c>
      <c r="I130" s="186"/>
      <c r="J130" s="187">
        <f>ROUND(I130*H130,2)</f>
        <v>0</v>
      </c>
      <c r="K130" s="183" t="s">
        <v>203</v>
      </c>
      <c r="L130" s="42"/>
      <c r="M130" s="188" t="s">
        <v>19</v>
      </c>
      <c r="N130" s="189" t="s">
        <v>48</v>
      </c>
      <c r="O130" s="67"/>
      <c r="P130" s="190">
        <f>O130*H130</f>
        <v>0</v>
      </c>
      <c r="Q130" s="190">
        <v>0.20745</v>
      </c>
      <c r="R130" s="190">
        <f>Q130*H130</f>
        <v>10.0455588</v>
      </c>
      <c r="S130" s="190">
        <v>0</v>
      </c>
      <c r="T130" s="191">
        <f>S130*H130</f>
        <v>0</v>
      </c>
      <c r="U130" s="37"/>
      <c r="V130" s="37"/>
      <c r="W130" s="37"/>
      <c r="X130" s="37"/>
      <c r="Y130" s="37"/>
      <c r="Z130" s="37"/>
      <c r="AA130" s="37"/>
      <c r="AB130" s="37"/>
      <c r="AC130" s="37"/>
      <c r="AD130" s="37"/>
      <c r="AE130" s="37"/>
      <c r="AR130" s="192" t="s">
        <v>204</v>
      </c>
      <c r="AT130" s="192" t="s">
        <v>199</v>
      </c>
      <c r="AU130" s="192" t="s">
        <v>86</v>
      </c>
      <c r="AY130" s="20" t="s">
        <v>197</v>
      </c>
      <c r="BE130" s="193">
        <f>IF(N130="základní",J130,0)</f>
        <v>0</v>
      </c>
      <c r="BF130" s="193">
        <f>IF(N130="snížená",J130,0)</f>
        <v>0</v>
      </c>
      <c r="BG130" s="193">
        <f>IF(N130="zákl. přenesená",J130,0)</f>
        <v>0</v>
      </c>
      <c r="BH130" s="193">
        <f>IF(N130="sníž. přenesená",J130,0)</f>
        <v>0</v>
      </c>
      <c r="BI130" s="193">
        <f>IF(N130="nulová",J130,0)</f>
        <v>0</v>
      </c>
      <c r="BJ130" s="20" t="s">
        <v>84</v>
      </c>
      <c r="BK130" s="193">
        <f>ROUND(I130*H130,2)</f>
        <v>0</v>
      </c>
      <c r="BL130" s="20" t="s">
        <v>204</v>
      </c>
      <c r="BM130" s="192" t="s">
        <v>412</v>
      </c>
    </row>
    <row r="131" spans="1:65" s="2" customFormat="1" ht="29.25">
      <c r="A131" s="37"/>
      <c r="B131" s="38"/>
      <c r="C131" s="39"/>
      <c r="D131" s="194" t="s">
        <v>206</v>
      </c>
      <c r="E131" s="39"/>
      <c r="F131" s="195" t="s">
        <v>413</v>
      </c>
      <c r="G131" s="39"/>
      <c r="H131" s="39"/>
      <c r="I131" s="196"/>
      <c r="J131" s="39"/>
      <c r="K131" s="39"/>
      <c r="L131" s="42"/>
      <c r="M131" s="197"/>
      <c r="N131" s="198"/>
      <c r="O131" s="67"/>
      <c r="P131" s="67"/>
      <c r="Q131" s="67"/>
      <c r="R131" s="67"/>
      <c r="S131" s="67"/>
      <c r="T131" s="68"/>
      <c r="U131" s="37"/>
      <c r="V131" s="37"/>
      <c r="W131" s="37"/>
      <c r="X131" s="37"/>
      <c r="Y131" s="37"/>
      <c r="Z131" s="37"/>
      <c r="AA131" s="37"/>
      <c r="AB131" s="37"/>
      <c r="AC131" s="37"/>
      <c r="AD131" s="37"/>
      <c r="AE131" s="37"/>
      <c r="AT131" s="20" t="s">
        <v>206</v>
      </c>
      <c r="AU131" s="20" t="s">
        <v>86</v>
      </c>
    </row>
    <row r="132" spans="1:65" s="2" customFormat="1" ht="11.25">
      <c r="A132" s="37"/>
      <c r="B132" s="38"/>
      <c r="C132" s="39"/>
      <c r="D132" s="199" t="s">
        <v>208</v>
      </c>
      <c r="E132" s="39"/>
      <c r="F132" s="200" t="s">
        <v>414</v>
      </c>
      <c r="G132" s="39"/>
      <c r="H132" s="39"/>
      <c r="I132" s="196"/>
      <c r="J132" s="39"/>
      <c r="K132" s="39"/>
      <c r="L132" s="42"/>
      <c r="M132" s="197"/>
      <c r="N132" s="198"/>
      <c r="O132" s="67"/>
      <c r="P132" s="67"/>
      <c r="Q132" s="67"/>
      <c r="R132" s="67"/>
      <c r="S132" s="67"/>
      <c r="T132" s="68"/>
      <c r="U132" s="37"/>
      <c r="V132" s="37"/>
      <c r="W132" s="37"/>
      <c r="X132" s="37"/>
      <c r="Y132" s="37"/>
      <c r="Z132" s="37"/>
      <c r="AA132" s="37"/>
      <c r="AB132" s="37"/>
      <c r="AC132" s="37"/>
      <c r="AD132" s="37"/>
      <c r="AE132" s="37"/>
      <c r="AT132" s="20" t="s">
        <v>208</v>
      </c>
      <c r="AU132" s="20" t="s">
        <v>86</v>
      </c>
    </row>
    <row r="133" spans="1:65" s="2" customFormat="1" ht="29.25">
      <c r="A133" s="37"/>
      <c r="B133" s="38"/>
      <c r="C133" s="39"/>
      <c r="D133" s="194" t="s">
        <v>252</v>
      </c>
      <c r="E133" s="39"/>
      <c r="F133" s="222" t="s">
        <v>415</v>
      </c>
      <c r="G133" s="39"/>
      <c r="H133" s="39"/>
      <c r="I133" s="196"/>
      <c r="J133" s="39"/>
      <c r="K133" s="39"/>
      <c r="L133" s="42"/>
      <c r="M133" s="197"/>
      <c r="N133" s="198"/>
      <c r="O133" s="67"/>
      <c r="P133" s="67"/>
      <c r="Q133" s="67"/>
      <c r="R133" s="67"/>
      <c r="S133" s="67"/>
      <c r="T133" s="68"/>
      <c r="U133" s="37"/>
      <c r="V133" s="37"/>
      <c r="W133" s="37"/>
      <c r="X133" s="37"/>
      <c r="Y133" s="37"/>
      <c r="Z133" s="37"/>
      <c r="AA133" s="37"/>
      <c r="AB133" s="37"/>
      <c r="AC133" s="37"/>
      <c r="AD133" s="37"/>
      <c r="AE133" s="37"/>
      <c r="AT133" s="20" t="s">
        <v>252</v>
      </c>
      <c r="AU133" s="20" t="s">
        <v>86</v>
      </c>
    </row>
    <row r="134" spans="1:65" s="13" customFormat="1" ht="22.5">
      <c r="B134" s="201"/>
      <c r="C134" s="202"/>
      <c r="D134" s="194" t="s">
        <v>210</v>
      </c>
      <c r="E134" s="203" t="s">
        <v>19</v>
      </c>
      <c r="F134" s="204" t="s">
        <v>416</v>
      </c>
      <c r="G134" s="202"/>
      <c r="H134" s="203" t="s">
        <v>19</v>
      </c>
      <c r="I134" s="205"/>
      <c r="J134" s="202"/>
      <c r="K134" s="202"/>
      <c r="L134" s="206"/>
      <c r="M134" s="207"/>
      <c r="N134" s="208"/>
      <c r="O134" s="208"/>
      <c r="P134" s="208"/>
      <c r="Q134" s="208"/>
      <c r="R134" s="208"/>
      <c r="S134" s="208"/>
      <c r="T134" s="209"/>
      <c r="AT134" s="210" t="s">
        <v>210</v>
      </c>
      <c r="AU134" s="210" t="s">
        <v>86</v>
      </c>
      <c r="AV134" s="13" t="s">
        <v>84</v>
      </c>
      <c r="AW134" s="13" t="s">
        <v>37</v>
      </c>
      <c r="AX134" s="13" t="s">
        <v>77</v>
      </c>
      <c r="AY134" s="210" t="s">
        <v>197</v>
      </c>
    </row>
    <row r="135" spans="1:65" s="13" customFormat="1" ht="22.5">
      <c r="B135" s="201"/>
      <c r="C135" s="202"/>
      <c r="D135" s="194" t="s">
        <v>210</v>
      </c>
      <c r="E135" s="203" t="s">
        <v>19</v>
      </c>
      <c r="F135" s="204" t="s">
        <v>710</v>
      </c>
      <c r="G135" s="202"/>
      <c r="H135" s="203" t="s">
        <v>19</v>
      </c>
      <c r="I135" s="205"/>
      <c r="J135" s="202"/>
      <c r="K135" s="202"/>
      <c r="L135" s="206"/>
      <c r="M135" s="207"/>
      <c r="N135" s="208"/>
      <c r="O135" s="208"/>
      <c r="P135" s="208"/>
      <c r="Q135" s="208"/>
      <c r="R135" s="208"/>
      <c r="S135" s="208"/>
      <c r="T135" s="209"/>
      <c r="AT135" s="210" t="s">
        <v>210</v>
      </c>
      <c r="AU135" s="210" t="s">
        <v>86</v>
      </c>
      <c r="AV135" s="13" t="s">
        <v>84</v>
      </c>
      <c r="AW135" s="13" t="s">
        <v>37</v>
      </c>
      <c r="AX135" s="13" t="s">
        <v>77</v>
      </c>
      <c r="AY135" s="210" t="s">
        <v>197</v>
      </c>
    </row>
    <row r="136" spans="1:65" s="14" customFormat="1" ht="11.25">
      <c r="B136" s="211"/>
      <c r="C136" s="212"/>
      <c r="D136" s="194" t="s">
        <v>210</v>
      </c>
      <c r="E136" s="213" t="s">
        <v>19</v>
      </c>
      <c r="F136" s="214" t="s">
        <v>709</v>
      </c>
      <c r="G136" s="212"/>
      <c r="H136" s="215">
        <v>48.423999999999999</v>
      </c>
      <c r="I136" s="216"/>
      <c r="J136" s="212"/>
      <c r="K136" s="212"/>
      <c r="L136" s="217"/>
      <c r="M136" s="218"/>
      <c r="N136" s="219"/>
      <c r="O136" s="219"/>
      <c r="P136" s="219"/>
      <c r="Q136" s="219"/>
      <c r="R136" s="219"/>
      <c r="S136" s="219"/>
      <c r="T136" s="220"/>
      <c r="AT136" s="221" t="s">
        <v>210</v>
      </c>
      <c r="AU136" s="221" t="s">
        <v>86</v>
      </c>
      <c r="AV136" s="14" t="s">
        <v>86</v>
      </c>
      <c r="AW136" s="14" t="s">
        <v>37</v>
      </c>
      <c r="AX136" s="14" t="s">
        <v>84</v>
      </c>
      <c r="AY136" s="221" t="s">
        <v>197</v>
      </c>
    </row>
    <row r="137" spans="1:65" s="2" customFormat="1" ht="24.2" customHeight="1">
      <c r="A137" s="37"/>
      <c r="B137" s="38"/>
      <c r="C137" s="181" t="s">
        <v>256</v>
      </c>
      <c r="D137" s="181" t="s">
        <v>199</v>
      </c>
      <c r="E137" s="182" t="s">
        <v>418</v>
      </c>
      <c r="F137" s="183" t="s">
        <v>419</v>
      </c>
      <c r="G137" s="184" t="s">
        <v>202</v>
      </c>
      <c r="H137" s="185">
        <v>48.423999999999999</v>
      </c>
      <c r="I137" s="186"/>
      <c r="J137" s="187">
        <f>ROUND(I137*H137,2)</f>
        <v>0</v>
      </c>
      <c r="K137" s="183" t="s">
        <v>203</v>
      </c>
      <c r="L137" s="42"/>
      <c r="M137" s="188" t="s">
        <v>19</v>
      </c>
      <c r="N137" s="189" t="s">
        <v>48</v>
      </c>
      <c r="O137" s="67"/>
      <c r="P137" s="190">
        <f>O137*H137</f>
        <v>0</v>
      </c>
      <c r="Q137" s="190">
        <v>3.4000000000000002E-4</v>
      </c>
      <c r="R137" s="190">
        <f>Q137*H137</f>
        <v>1.6464160000000002E-2</v>
      </c>
      <c r="S137" s="190">
        <v>0</v>
      </c>
      <c r="T137" s="191">
        <f>S137*H137</f>
        <v>0</v>
      </c>
      <c r="U137" s="37"/>
      <c r="V137" s="37"/>
      <c r="W137" s="37"/>
      <c r="X137" s="37"/>
      <c r="Y137" s="37"/>
      <c r="Z137" s="37"/>
      <c r="AA137" s="37"/>
      <c r="AB137" s="37"/>
      <c r="AC137" s="37"/>
      <c r="AD137" s="37"/>
      <c r="AE137" s="37"/>
      <c r="AR137" s="192" t="s">
        <v>204</v>
      </c>
      <c r="AT137" s="192" t="s">
        <v>199</v>
      </c>
      <c r="AU137" s="192" t="s">
        <v>86</v>
      </c>
      <c r="AY137" s="20" t="s">
        <v>197</v>
      </c>
      <c r="BE137" s="193">
        <f>IF(N137="základní",J137,0)</f>
        <v>0</v>
      </c>
      <c r="BF137" s="193">
        <f>IF(N137="snížená",J137,0)</f>
        <v>0</v>
      </c>
      <c r="BG137" s="193">
        <f>IF(N137="zákl. přenesená",J137,0)</f>
        <v>0</v>
      </c>
      <c r="BH137" s="193">
        <f>IF(N137="sníž. přenesená",J137,0)</f>
        <v>0</v>
      </c>
      <c r="BI137" s="193">
        <f>IF(N137="nulová",J137,0)</f>
        <v>0</v>
      </c>
      <c r="BJ137" s="20" t="s">
        <v>84</v>
      </c>
      <c r="BK137" s="193">
        <f>ROUND(I137*H137,2)</f>
        <v>0</v>
      </c>
      <c r="BL137" s="20" t="s">
        <v>204</v>
      </c>
      <c r="BM137" s="192" t="s">
        <v>420</v>
      </c>
    </row>
    <row r="138" spans="1:65" s="2" customFormat="1" ht="11.25">
      <c r="A138" s="37"/>
      <c r="B138" s="38"/>
      <c r="C138" s="39"/>
      <c r="D138" s="194" t="s">
        <v>206</v>
      </c>
      <c r="E138" s="39"/>
      <c r="F138" s="195" t="s">
        <v>421</v>
      </c>
      <c r="G138" s="39"/>
      <c r="H138" s="39"/>
      <c r="I138" s="196"/>
      <c r="J138" s="39"/>
      <c r="K138" s="39"/>
      <c r="L138" s="42"/>
      <c r="M138" s="197"/>
      <c r="N138" s="198"/>
      <c r="O138" s="67"/>
      <c r="P138" s="67"/>
      <c r="Q138" s="67"/>
      <c r="R138" s="67"/>
      <c r="S138" s="67"/>
      <c r="T138" s="68"/>
      <c r="U138" s="37"/>
      <c r="V138" s="37"/>
      <c r="W138" s="37"/>
      <c r="X138" s="37"/>
      <c r="Y138" s="37"/>
      <c r="Z138" s="37"/>
      <c r="AA138" s="37"/>
      <c r="AB138" s="37"/>
      <c r="AC138" s="37"/>
      <c r="AD138" s="37"/>
      <c r="AE138" s="37"/>
      <c r="AT138" s="20" t="s">
        <v>206</v>
      </c>
      <c r="AU138" s="20" t="s">
        <v>86</v>
      </c>
    </row>
    <row r="139" spans="1:65" s="2" customFormat="1" ht="11.25">
      <c r="A139" s="37"/>
      <c r="B139" s="38"/>
      <c r="C139" s="39"/>
      <c r="D139" s="199" t="s">
        <v>208</v>
      </c>
      <c r="E139" s="39"/>
      <c r="F139" s="200" t="s">
        <v>422</v>
      </c>
      <c r="G139" s="39"/>
      <c r="H139" s="39"/>
      <c r="I139" s="196"/>
      <c r="J139" s="39"/>
      <c r="K139" s="39"/>
      <c r="L139" s="42"/>
      <c r="M139" s="197"/>
      <c r="N139" s="198"/>
      <c r="O139" s="67"/>
      <c r="P139" s="67"/>
      <c r="Q139" s="67"/>
      <c r="R139" s="67"/>
      <c r="S139" s="67"/>
      <c r="T139" s="68"/>
      <c r="U139" s="37"/>
      <c r="V139" s="37"/>
      <c r="W139" s="37"/>
      <c r="X139" s="37"/>
      <c r="Y139" s="37"/>
      <c r="Z139" s="37"/>
      <c r="AA139" s="37"/>
      <c r="AB139" s="37"/>
      <c r="AC139" s="37"/>
      <c r="AD139" s="37"/>
      <c r="AE139" s="37"/>
      <c r="AT139" s="20" t="s">
        <v>208</v>
      </c>
      <c r="AU139" s="20" t="s">
        <v>86</v>
      </c>
    </row>
    <row r="140" spans="1:65" s="2" customFormat="1" ht="19.5">
      <c r="A140" s="37"/>
      <c r="B140" s="38"/>
      <c r="C140" s="39"/>
      <c r="D140" s="194" t="s">
        <v>252</v>
      </c>
      <c r="E140" s="39"/>
      <c r="F140" s="222" t="s">
        <v>423</v>
      </c>
      <c r="G140" s="39"/>
      <c r="H140" s="39"/>
      <c r="I140" s="196"/>
      <c r="J140" s="39"/>
      <c r="K140" s="39"/>
      <c r="L140" s="42"/>
      <c r="M140" s="197"/>
      <c r="N140" s="198"/>
      <c r="O140" s="67"/>
      <c r="P140" s="67"/>
      <c r="Q140" s="67"/>
      <c r="R140" s="67"/>
      <c r="S140" s="67"/>
      <c r="T140" s="68"/>
      <c r="U140" s="37"/>
      <c r="V140" s="37"/>
      <c r="W140" s="37"/>
      <c r="X140" s="37"/>
      <c r="Y140" s="37"/>
      <c r="Z140" s="37"/>
      <c r="AA140" s="37"/>
      <c r="AB140" s="37"/>
      <c r="AC140" s="37"/>
      <c r="AD140" s="37"/>
      <c r="AE140" s="37"/>
      <c r="AT140" s="20" t="s">
        <v>252</v>
      </c>
      <c r="AU140" s="20" t="s">
        <v>86</v>
      </c>
    </row>
    <row r="141" spans="1:65" s="13" customFormat="1" ht="22.5">
      <c r="B141" s="201"/>
      <c r="C141" s="202"/>
      <c r="D141" s="194" t="s">
        <v>210</v>
      </c>
      <c r="E141" s="203" t="s">
        <v>19</v>
      </c>
      <c r="F141" s="204" t="s">
        <v>407</v>
      </c>
      <c r="G141" s="202"/>
      <c r="H141" s="203" t="s">
        <v>19</v>
      </c>
      <c r="I141" s="205"/>
      <c r="J141" s="202"/>
      <c r="K141" s="202"/>
      <c r="L141" s="206"/>
      <c r="M141" s="207"/>
      <c r="N141" s="208"/>
      <c r="O141" s="208"/>
      <c r="P141" s="208"/>
      <c r="Q141" s="208"/>
      <c r="R141" s="208"/>
      <c r="S141" s="208"/>
      <c r="T141" s="209"/>
      <c r="AT141" s="210" t="s">
        <v>210</v>
      </c>
      <c r="AU141" s="210" t="s">
        <v>86</v>
      </c>
      <c r="AV141" s="13" t="s">
        <v>84</v>
      </c>
      <c r="AW141" s="13" t="s">
        <v>37</v>
      </c>
      <c r="AX141" s="13" t="s">
        <v>77</v>
      </c>
      <c r="AY141" s="210" t="s">
        <v>197</v>
      </c>
    </row>
    <row r="142" spans="1:65" s="13" customFormat="1" ht="11.25">
      <c r="B142" s="201"/>
      <c r="C142" s="202"/>
      <c r="D142" s="194" t="s">
        <v>210</v>
      </c>
      <c r="E142" s="203" t="s">
        <v>19</v>
      </c>
      <c r="F142" s="204" t="s">
        <v>711</v>
      </c>
      <c r="G142" s="202"/>
      <c r="H142" s="203" t="s">
        <v>19</v>
      </c>
      <c r="I142" s="205"/>
      <c r="J142" s="202"/>
      <c r="K142" s="202"/>
      <c r="L142" s="206"/>
      <c r="M142" s="207"/>
      <c r="N142" s="208"/>
      <c r="O142" s="208"/>
      <c r="P142" s="208"/>
      <c r="Q142" s="208"/>
      <c r="R142" s="208"/>
      <c r="S142" s="208"/>
      <c r="T142" s="209"/>
      <c r="AT142" s="210" t="s">
        <v>210</v>
      </c>
      <c r="AU142" s="210" t="s">
        <v>86</v>
      </c>
      <c r="AV142" s="13" t="s">
        <v>84</v>
      </c>
      <c r="AW142" s="13" t="s">
        <v>37</v>
      </c>
      <c r="AX142" s="13" t="s">
        <v>77</v>
      </c>
      <c r="AY142" s="210" t="s">
        <v>197</v>
      </c>
    </row>
    <row r="143" spans="1:65" s="14" customFormat="1" ht="11.25">
      <c r="B143" s="211"/>
      <c r="C143" s="212"/>
      <c r="D143" s="194" t="s">
        <v>210</v>
      </c>
      <c r="E143" s="213" t="s">
        <v>19</v>
      </c>
      <c r="F143" s="214" t="s">
        <v>709</v>
      </c>
      <c r="G143" s="212"/>
      <c r="H143" s="215">
        <v>48.423999999999999</v>
      </c>
      <c r="I143" s="216"/>
      <c r="J143" s="212"/>
      <c r="K143" s="212"/>
      <c r="L143" s="217"/>
      <c r="M143" s="218"/>
      <c r="N143" s="219"/>
      <c r="O143" s="219"/>
      <c r="P143" s="219"/>
      <c r="Q143" s="219"/>
      <c r="R143" s="219"/>
      <c r="S143" s="219"/>
      <c r="T143" s="220"/>
      <c r="AT143" s="221" t="s">
        <v>210</v>
      </c>
      <c r="AU143" s="221" t="s">
        <v>86</v>
      </c>
      <c r="AV143" s="14" t="s">
        <v>86</v>
      </c>
      <c r="AW143" s="14" t="s">
        <v>37</v>
      </c>
      <c r="AX143" s="14" t="s">
        <v>84</v>
      </c>
      <c r="AY143" s="221" t="s">
        <v>197</v>
      </c>
    </row>
    <row r="144" spans="1:65" s="2" customFormat="1" ht="24.2" customHeight="1">
      <c r="A144" s="37"/>
      <c r="B144" s="38"/>
      <c r="C144" s="181" t="s">
        <v>265</v>
      </c>
      <c r="D144" s="181" t="s">
        <v>199</v>
      </c>
      <c r="E144" s="182" t="s">
        <v>425</v>
      </c>
      <c r="F144" s="183" t="s">
        <v>426</v>
      </c>
      <c r="G144" s="184" t="s">
        <v>202</v>
      </c>
      <c r="H144" s="185">
        <v>48.423999999999999</v>
      </c>
      <c r="I144" s="186"/>
      <c r="J144" s="187">
        <f>ROUND(I144*H144,2)</f>
        <v>0</v>
      </c>
      <c r="K144" s="183" t="s">
        <v>203</v>
      </c>
      <c r="L144" s="42"/>
      <c r="M144" s="188" t="s">
        <v>19</v>
      </c>
      <c r="N144" s="189" t="s">
        <v>48</v>
      </c>
      <c r="O144" s="67"/>
      <c r="P144" s="190">
        <f>O144*H144</f>
        <v>0</v>
      </c>
      <c r="Q144" s="190">
        <v>3.1E-4</v>
      </c>
      <c r="R144" s="190">
        <f>Q144*H144</f>
        <v>1.5011439999999999E-2</v>
      </c>
      <c r="S144" s="190">
        <v>0</v>
      </c>
      <c r="T144" s="191">
        <f>S144*H144</f>
        <v>0</v>
      </c>
      <c r="U144" s="37"/>
      <c r="V144" s="37"/>
      <c r="W144" s="37"/>
      <c r="X144" s="37"/>
      <c r="Y144" s="37"/>
      <c r="Z144" s="37"/>
      <c r="AA144" s="37"/>
      <c r="AB144" s="37"/>
      <c r="AC144" s="37"/>
      <c r="AD144" s="37"/>
      <c r="AE144" s="37"/>
      <c r="AR144" s="192" t="s">
        <v>204</v>
      </c>
      <c r="AT144" s="192" t="s">
        <v>199</v>
      </c>
      <c r="AU144" s="192" t="s">
        <v>86</v>
      </c>
      <c r="AY144" s="20" t="s">
        <v>197</v>
      </c>
      <c r="BE144" s="193">
        <f>IF(N144="základní",J144,0)</f>
        <v>0</v>
      </c>
      <c r="BF144" s="193">
        <f>IF(N144="snížená",J144,0)</f>
        <v>0</v>
      </c>
      <c r="BG144" s="193">
        <f>IF(N144="zákl. přenesená",J144,0)</f>
        <v>0</v>
      </c>
      <c r="BH144" s="193">
        <f>IF(N144="sníž. přenesená",J144,0)</f>
        <v>0</v>
      </c>
      <c r="BI144" s="193">
        <f>IF(N144="nulová",J144,0)</f>
        <v>0</v>
      </c>
      <c r="BJ144" s="20" t="s">
        <v>84</v>
      </c>
      <c r="BK144" s="193">
        <f>ROUND(I144*H144,2)</f>
        <v>0</v>
      </c>
      <c r="BL144" s="20" t="s">
        <v>204</v>
      </c>
      <c r="BM144" s="192" t="s">
        <v>427</v>
      </c>
    </row>
    <row r="145" spans="1:65" s="2" customFormat="1" ht="19.5">
      <c r="A145" s="37"/>
      <c r="B145" s="38"/>
      <c r="C145" s="39"/>
      <c r="D145" s="194" t="s">
        <v>206</v>
      </c>
      <c r="E145" s="39"/>
      <c r="F145" s="195" t="s">
        <v>428</v>
      </c>
      <c r="G145" s="39"/>
      <c r="H145" s="39"/>
      <c r="I145" s="196"/>
      <c r="J145" s="39"/>
      <c r="K145" s="39"/>
      <c r="L145" s="42"/>
      <c r="M145" s="197"/>
      <c r="N145" s="198"/>
      <c r="O145" s="67"/>
      <c r="P145" s="67"/>
      <c r="Q145" s="67"/>
      <c r="R145" s="67"/>
      <c r="S145" s="67"/>
      <c r="T145" s="68"/>
      <c r="U145" s="37"/>
      <c r="V145" s="37"/>
      <c r="W145" s="37"/>
      <c r="X145" s="37"/>
      <c r="Y145" s="37"/>
      <c r="Z145" s="37"/>
      <c r="AA145" s="37"/>
      <c r="AB145" s="37"/>
      <c r="AC145" s="37"/>
      <c r="AD145" s="37"/>
      <c r="AE145" s="37"/>
      <c r="AT145" s="20" t="s">
        <v>206</v>
      </c>
      <c r="AU145" s="20" t="s">
        <v>86</v>
      </c>
    </row>
    <row r="146" spans="1:65" s="2" customFormat="1" ht="11.25">
      <c r="A146" s="37"/>
      <c r="B146" s="38"/>
      <c r="C146" s="39"/>
      <c r="D146" s="199" t="s">
        <v>208</v>
      </c>
      <c r="E146" s="39"/>
      <c r="F146" s="200" t="s">
        <v>429</v>
      </c>
      <c r="G146" s="39"/>
      <c r="H146" s="39"/>
      <c r="I146" s="196"/>
      <c r="J146" s="39"/>
      <c r="K146" s="39"/>
      <c r="L146" s="42"/>
      <c r="M146" s="197"/>
      <c r="N146" s="198"/>
      <c r="O146" s="67"/>
      <c r="P146" s="67"/>
      <c r="Q146" s="67"/>
      <c r="R146" s="67"/>
      <c r="S146" s="67"/>
      <c r="T146" s="68"/>
      <c r="U146" s="37"/>
      <c r="V146" s="37"/>
      <c r="W146" s="37"/>
      <c r="X146" s="37"/>
      <c r="Y146" s="37"/>
      <c r="Z146" s="37"/>
      <c r="AA146" s="37"/>
      <c r="AB146" s="37"/>
      <c r="AC146" s="37"/>
      <c r="AD146" s="37"/>
      <c r="AE146" s="37"/>
      <c r="AT146" s="20" t="s">
        <v>208</v>
      </c>
      <c r="AU146" s="20" t="s">
        <v>86</v>
      </c>
    </row>
    <row r="147" spans="1:65" s="13" customFormat="1" ht="22.5">
      <c r="B147" s="201"/>
      <c r="C147" s="202"/>
      <c r="D147" s="194" t="s">
        <v>210</v>
      </c>
      <c r="E147" s="203" t="s">
        <v>19</v>
      </c>
      <c r="F147" s="204" t="s">
        <v>407</v>
      </c>
      <c r="G147" s="202"/>
      <c r="H147" s="203" t="s">
        <v>19</v>
      </c>
      <c r="I147" s="205"/>
      <c r="J147" s="202"/>
      <c r="K147" s="202"/>
      <c r="L147" s="206"/>
      <c r="M147" s="207"/>
      <c r="N147" s="208"/>
      <c r="O147" s="208"/>
      <c r="P147" s="208"/>
      <c r="Q147" s="208"/>
      <c r="R147" s="208"/>
      <c r="S147" s="208"/>
      <c r="T147" s="209"/>
      <c r="AT147" s="210" t="s">
        <v>210</v>
      </c>
      <c r="AU147" s="210" t="s">
        <v>86</v>
      </c>
      <c r="AV147" s="13" t="s">
        <v>84</v>
      </c>
      <c r="AW147" s="13" t="s">
        <v>37</v>
      </c>
      <c r="AX147" s="13" t="s">
        <v>77</v>
      </c>
      <c r="AY147" s="210" t="s">
        <v>197</v>
      </c>
    </row>
    <row r="148" spans="1:65" s="13" customFormat="1" ht="11.25">
      <c r="B148" s="201"/>
      <c r="C148" s="202"/>
      <c r="D148" s="194" t="s">
        <v>210</v>
      </c>
      <c r="E148" s="203" t="s">
        <v>19</v>
      </c>
      <c r="F148" s="204" t="s">
        <v>712</v>
      </c>
      <c r="G148" s="202"/>
      <c r="H148" s="203" t="s">
        <v>19</v>
      </c>
      <c r="I148" s="205"/>
      <c r="J148" s="202"/>
      <c r="K148" s="202"/>
      <c r="L148" s="206"/>
      <c r="M148" s="207"/>
      <c r="N148" s="208"/>
      <c r="O148" s="208"/>
      <c r="P148" s="208"/>
      <c r="Q148" s="208"/>
      <c r="R148" s="208"/>
      <c r="S148" s="208"/>
      <c r="T148" s="209"/>
      <c r="AT148" s="210" t="s">
        <v>210</v>
      </c>
      <c r="AU148" s="210" t="s">
        <v>86</v>
      </c>
      <c r="AV148" s="13" t="s">
        <v>84</v>
      </c>
      <c r="AW148" s="13" t="s">
        <v>37</v>
      </c>
      <c r="AX148" s="13" t="s">
        <v>77</v>
      </c>
      <c r="AY148" s="210" t="s">
        <v>197</v>
      </c>
    </row>
    <row r="149" spans="1:65" s="14" customFormat="1" ht="11.25">
      <c r="B149" s="211"/>
      <c r="C149" s="212"/>
      <c r="D149" s="194" t="s">
        <v>210</v>
      </c>
      <c r="E149" s="213" t="s">
        <v>19</v>
      </c>
      <c r="F149" s="214" t="s">
        <v>709</v>
      </c>
      <c r="G149" s="212"/>
      <c r="H149" s="215">
        <v>48.423999999999999</v>
      </c>
      <c r="I149" s="216"/>
      <c r="J149" s="212"/>
      <c r="K149" s="212"/>
      <c r="L149" s="217"/>
      <c r="M149" s="218"/>
      <c r="N149" s="219"/>
      <c r="O149" s="219"/>
      <c r="P149" s="219"/>
      <c r="Q149" s="219"/>
      <c r="R149" s="219"/>
      <c r="S149" s="219"/>
      <c r="T149" s="220"/>
      <c r="AT149" s="221" t="s">
        <v>210</v>
      </c>
      <c r="AU149" s="221" t="s">
        <v>86</v>
      </c>
      <c r="AV149" s="14" t="s">
        <v>86</v>
      </c>
      <c r="AW149" s="14" t="s">
        <v>37</v>
      </c>
      <c r="AX149" s="14" t="s">
        <v>84</v>
      </c>
      <c r="AY149" s="221" t="s">
        <v>197</v>
      </c>
    </row>
    <row r="150" spans="1:65" s="2" customFormat="1" ht="24.2" customHeight="1">
      <c r="A150" s="37"/>
      <c r="B150" s="38"/>
      <c r="C150" s="181" t="s">
        <v>273</v>
      </c>
      <c r="D150" s="181" t="s">
        <v>199</v>
      </c>
      <c r="E150" s="182" t="s">
        <v>431</v>
      </c>
      <c r="F150" s="183" t="s">
        <v>432</v>
      </c>
      <c r="G150" s="184" t="s">
        <v>202</v>
      </c>
      <c r="H150" s="185">
        <v>48.423999999999999</v>
      </c>
      <c r="I150" s="186"/>
      <c r="J150" s="187">
        <f>ROUND(I150*H150,2)</f>
        <v>0</v>
      </c>
      <c r="K150" s="183" t="s">
        <v>203</v>
      </c>
      <c r="L150" s="42"/>
      <c r="M150" s="188" t="s">
        <v>19</v>
      </c>
      <c r="N150" s="189" t="s">
        <v>48</v>
      </c>
      <c r="O150" s="67"/>
      <c r="P150" s="190">
        <f>O150*H150</f>
        <v>0</v>
      </c>
      <c r="Q150" s="190">
        <v>4.7999999999999996E-3</v>
      </c>
      <c r="R150" s="190">
        <f>Q150*H150</f>
        <v>0.23243519999999998</v>
      </c>
      <c r="S150" s="190">
        <v>0</v>
      </c>
      <c r="T150" s="191">
        <f>S150*H150</f>
        <v>0</v>
      </c>
      <c r="U150" s="37"/>
      <c r="V150" s="37"/>
      <c r="W150" s="37"/>
      <c r="X150" s="37"/>
      <c r="Y150" s="37"/>
      <c r="Z150" s="37"/>
      <c r="AA150" s="37"/>
      <c r="AB150" s="37"/>
      <c r="AC150" s="37"/>
      <c r="AD150" s="37"/>
      <c r="AE150" s="37"/>
      <c r="AR150" s="192" t="s">
        <v>204</v>
      </c>
      <c r="AT150" s="192" t="s">
        <v>199</v>
      </c>
      <c r="AU150" s="192" t="s">
        <v>86</v>
      </c>
      <c r="AY150" s="20" t="s">
        <v>197</v>
      </c>
      <c r="BE150" s="193">
        <f>IF(N150="základní",J150,0)</f>
        <v>0</v>
      </c>
      <c r="BF150" s="193">
        <f>IF(N150="snížená",J150,0)</f>
        <v>0</v>
      </c>
      <c r="BG150" s="193">
        <f>IF(N150="zákl. přenesená",J150,0)</f>
        <v>0</v>
      </c>
      <c r="BH150" s="193">
        <f>IF(N150="sníž. přenesená",J150,0)</f>
        <v>0</v>
      </c>
      <c r="BI150" s="193">
        <f>IF(N150="nulová",J150,0)</f>
        <v>0</v>
      </c>
      <c r="BJ150" s="20" t="s">
        <v>84</v>
      </c>
      <c r="BK150" s="193">
        <f>ROUND(I150*H150,2)</f>
        <v>0</v>
      </c>
      <c r="BL150" s="20" t="s">
        <v>204</v>
      </c>
      <c r="BM150" s="192" t="s">
        <v>433</v>
      </c>
    </row>
    <row r="151" spans="1:65" s="2" customFormat="1" ht="19.5">
      <c r="A151" s="37"/>
      <c r="B151" s="38"/>
      <c r="C151" s="39"/>
      <c r="D151" s="194" t="s">
        <v>206</v>
      </c>
      <c r="E151" s="39"/>
      <c r="F151" s="195" t="s">
        <v>434</v>
      </c>
      <c r="G151" s="39"/>
      <c r="H151" s="39"/>
      <c r="I151" s="196"/>
      <c r="J151" s="39"/>
      <c r="K151" s="39"/>
      <c r="L151" s="42"/>
      <c r="M151" s="197"/>
      <c r="N151" s="198"/>
      <c r="O151" s="67"/>
      <c r="P151" s="67"/>
      <c r="Q151" s="67"/>
      <c r="R151" s="67"/>
      <c r="S151" s="67"/>
      <c r="T151" s="68"/>
      <c r="U151" s="37"/>
      <c r="V151" s="37"/>
      <c r="W151" s="37"/>
      <c r="X151" s="37"/>
      <c r="Y151" s="37"/>
      <c r="Z151" s="37"/>
      <c r="AA151" s="37"/>
      <c r="AB151" s="37"/>
      <c r="AC151" s="37"/>
      <c r="AD151" s="37"/>
      <c r="AE151" s="37"/>
      <c r="AT151" s="20" t="s">
        <v>206</v>
      </c>
      <c r="AU151" s="20" t="s">
        <v>86</v>
      </c>
    </row>
    <row r="152" spans="1:65" s="2" customFormat="1" ht="11.25">
      <c r="A152" s="37"/>
      <c r="B152" s="38"/>
      <c r="C152" s="39"/>
      <c r="D152" s="199" t="s">
        <v>208</v>
      </c>
      <c r="E152" s="39"/>
      <c r="F152" s="200" t="s">
        <v>435</v>
      </c>
      <c r="G152" s="39"/>
      <c r="H152" s="39"/>
      <c r="I152" s="196"/>
      <c r="J152" s="39"/>
      <c r="K152" s="39"/>
      <c r="L152" s="42"/>
      <c r="M152" s="197"/>
      <c r="N152" s="198"/>
      <c r="O152" s="67"/>
      <c r="P152" s="67"/>
      <c r="Q152" s="67"/>
      <c r="R152" s="67"/>
      <c r="S152" s="67"/>
      <c r="T152" s="68"/>
      <c r="U152" s="37"/>
      <c r="V152" s="37"/>
      <c r="W152" s="37"/>
      <c r="X152" s="37"/>
      <c r="Y152" s="37"/>
      <c r="Z152" s="37"/>
      <c r="AA152" s="37"/>
      <c r="AB152" s="37"/>
      <c r="AC152" s="37"/>
      <c r="AD152" s="37"/>
      <c r="AE152" s="37"/>
      <c r="AT152" s="20" t="s">
        <v>208</v>
      </c>
      <c r="AU152" s="20" t="s">
        <v>86</v>
      </c>
    </row>
    <row r="153" spans="1:65" s="13" customFormat="1" ht="22.5">
      <c r="B153" s="201"/>
      <c r="C153" s="202"/>
      <c r="D153" s="194" t="s">
        <v>210</v>
      </c>
      <c r="E153" s="203" t="s">
        <v>19</v>
      </c>
      <c r="F153" s="204" t="s">
        <v>390</v>
      </c>
      <c r="G153" s="202"/>
      <c r="H153" s="203" t="s">
        <v>19</v>
      </c>
      <c r="I153" s="205"/>
      <c r="J153" s="202"/>
      <c r="K153" s="202"/>
      <c r="L153" s="206"/>
      <c r="M153" s="207"/>
      <c r="N153" s="208"/>
      <c r="O153" s="208"/>
      <c r="P153" s="208"/>
      <c r="Q153" s="208"/>
      <c r="R153" s="208"/>
      <c r="S153" s="208"/>
      <c r="T153" s="209"/>
      <c r="AT153" s="210" t="s">
        <v>210</v>
      </c>
      <c r="AU153" s="210" t="s">
        <v>86</v>
      </c>
      <c r="AV153" s="13" t="s">
        <v>84</v>
      </c>
      <c r="AW153" s="13" t="s">
        <v>37</v>
      </c>
      <c r="AX153" s="13" t="s">
        <v>77</v>
      </c>
      <c r="AY153" s="210" t="s">
        <v>197</v>
      </c>
    </row>
    <row r="154" spans="1:65" s="13" customFormat="1" ht="22.5">
      <c r="B154" s="201"/>
      <c r="C154" s="202"/>
      <c r="D154" s="194" t="s">
        <v>210</v>
      </c>
      <c r="E154" s="203" t="s">
        <v>19</v>
      </c>
      <c r="F154" s="204" t="s">
        <v>713</v>
      </c>
      <c r="G154" s="202"/>
      <c r="H154" s="203" t="s">
        <v>19</v>
      </c>
      <c r="I154" s="205"/>
      <c r="J154" s="202"/>
      <c r="K154" s="202"/>
      <c r="L154" s="206"/>
      <c r="M154" s="207"/>
      <c r="N154" s="208"/>
      <c r="O154" s="208"/>
      <c r="P154" s="208"/>
      <c r="Q154" s="208"/>
      <c r="R154" s="208"/>
      <c r="S154" s="208"/>
      <c r="T154" s="209"/>
      <c r="AT154" s="210" t="s">
        <v>210</v>
      </c>
      <c r="AU154" s="210" t="s">
        <v>86</v>
      </c>
      <c r="AV154" s="13" t="s">
        <v>84</v>
      </c>
      <c r="AW154" s="13" t="s">
        <v>37</v>
      </c>
      <c r="AX154" s="13" t="s">
        <v>77</v>
      </c>
      <c r="AY154" s="210" t="s">
        <v>197</v>
      </c>
    </row>
    <row r="155" spans="1:65" s="14" customFormat="1" ht="11.25">
      <c r="B155" s="211"/>
      <c r="C155" s="212"/>
      <c r="D155" s="194" t="s">
        <v>210</v>
      </c>
      <c r="E155" s="213" t="s">
        <v>19</v>
      </c>
      <c r="F155" s="214" t="s">
        <v>709</v>
      </c>
      <c r="G155" s="212"/>
      <c r="H155" s="215">
        <v>48.423999999999999</v>
      </c>
      <c r="I155" s="216"/>
      <c r="J155" s="212"/>
      <c r="K155" s="212"/>
      <c r="L155" s="217"/>
      <c r="M155" s="218"/>
      <c r="N155" s="219"/>
      <c r="O155" s="219"/>
      <c r="P155" s="219"/>
      <c r="Q155" s="219"/>
      <c r="R155" s="219"/>
      <c r="S155" s="219"/>
      <c r="T155" s="220"/>
      <c r="AT155" s="221" t="s">
        <v>210</v>
      </c>
      <c r="AU155" s="221" t="s">
        <v>86</v>
      </c>
      <c r="AV155" s="14" t="s">
        <v>86</v>
      </c>
      <c r="AW155" s="14" t="s">
        <v>37</v>
      </c>
      <c r="AX155" s="14" t="s">
        <v>84</v>
      </c>
      <c r="AY155" s="221" t="s">
        <v>197</v>
      </c>
    </row>
    <row r="156" spans="1:65" s="2" customFormat="1" ht="24.2" customHeight="1">
      <c r="A156" s="37"/>
      <c r="B156" s="38"/>
      <c r="C156" s="181" t="s">
        <v>277</v>
      </c>
      <c r="D156" s="181" t="s">
        <v>199</v>
      </c>
      <c r="E156" s="182" t="s">
        <v>437</v>
      </c>
      <c r="F156" s="183" t="s">
        <v>438</v>
      </c>
      <c r="G156" s="184" t="s">
        <v>202</v>
      </c>
      <c r="H156" s="185">
        <v>147</v>
      </c>
      <c r="I156" s="186"/>
      <c r="J156" s="187">
        <f>ROUND(I156*H156,2)</f>
        <v>0</v>
      </c>
      <c r="K156" s="183" t="s">
        <v>203</v>
      </c>
      <c r="L156" s="42"/>
      <c r="M156" s="188" t="s">
        <v>19</v>
      </c>
      <c r="N156" s="189" t="s">
        <v>48</v>
      </c>
      <c r="O156" s="67"/>
      <c r="P156" s="190">
        <f>O156*H156</f>
        <v>0</v>
      </c>
      <c r="Q156" s="190">
        <v>0.11162</v>
      </c>
      <c r="R156" s="190">
        <f>Q156*H156</f>
        <v>16.40814</v>
      </c>
      <c r="S156" s="190">
        <v>0</v>
      </c>
      <c r="T156" s="191">
        <f>S156*H156</f>
        <v>0</v>
      </c>
      <c r="U156" s="37"/>
      <c r="V156" s="37"/>
      <c r="W156" s="37"/>
      <c r="X156" s="37"/>
      <c r="Y156" s="37"/>
      <c r="Z156" s="37"/>
      <c r="AA156" s="37"/>
      <c r="AB156" s="37"/>
      <c r="AC156" s="37"/>
      <c r="AD156" s="37"/>
      <c r="AE156" s="37"/>
      <c r="AR156" s="192" t="s">
        <v>204</v>
      </c>
      <c r="AT156" s="192" t="s">
        <v>199</v>
      </c>
      <c r="AU156" s="192" t="s">
        <v>86</v>
      </c>
      <c r="AY156" s="20" t="s">
        <v>197</v>
      </c>
      <c r="BE156" s="193">
        <f>IF(N156="základní",J156,0)</f>
        <v>0</v>
      </c>
      <c r="BF156" s="193">
        <f>IF(N156="snížená",J156,0)</f>
        <v>0</v>
      </c>
      <c r="BG156" s="193">
        <f>IF(N156="zákl. přenesená",J156,0)</f>
        <v>0</v>
      </c>
      <c r="BH156" s="193">
        <f>IF(N156="sníž. přenesená",J156,0)</f>
        <v>0</v>
      </c>
      <c r="BI156" s="193">
        <f>IF(N156="nulová",J156,0)</f>
        <v>0</v>
      </c>
      <c r="BJ156" s="20" t="s">
        <v>84</v>
      </c>
      <c r="BK156" s="193">
        <f>ROUND(I156*H156,2)</f>
        <v>0</v>
      </c>
      <c r="BL156" s="20" t="s">
        <v>204</v>
      </c>
      <c r="BM156" s="192" t="s">
        <v>439</v>
      </c>
    </row>
    <row r="157" spans="1:65" s="2" customFormat="1" ht="48.75">
      <c r="A157" s="37"/>
      <c r="B157" s="38"/>
      <c r="C157" s="39"/>
      <c r="D157" s="194" t="s">
        <v>206</v>
      </c>
      <c r="E157" s="39"/>
      <c r="F157" s="195" t="s">
        <v>440</v>
      </c>
      <c r="G157" s="39"/>
      <c r="H157" s="39"/>
      <c r="I157" s="196"/>
      <c r="J157" s="39"/>
      <c r="K157" s="39"/>
      <c r="L157" s="42"/>
      <c r="M157" s="197"/>
      <c r="N157" s="198"/>
      <c r="O157" s="67"/>
      <c r="P157" s="67"/>
      <c r="Q157" s="67"/>
      <c r="R157" s="67"/>
      <c r="S157" s="67"/>
      <c r="T157" s="68"/>
      <c r="U157" s="37"/>
      <c r="V157" s="37"/>
      <c r="W157" s="37"/>
      <c r="X157" s="37"/>
      <c r="Y157" s="37"/>
      <c r="Z157" s="37"/>
      <c r="AA157" s="37"/>
      <c r="AB157" s="37"/>
      <c r="AC157" s="37"/>
      <c r="AD157" s="37"/>
      <c r="AE157" s="37"/>
      <c r="AT157" s="20" t="s">
        <v>206</v>
      </c>
      <c r="AU157" s="20" t="s">
        <v>86</v>
      </c>
    </row>
    <row r="158" spans="1:65" s="2" customFormat="1" ht="11.25">
      <c r="A158" s="37"/>
      <c r="B158" s="38"/>
      <c r="C158" s="39"/>
      <c r="D158" s="199" t="s">
        <v>208</v>
      </c>
      <c r="E158" s="39"/>
      <c r="F158" s="200" t="s">
        <v>441</v>
      </c>
      <c r="G158" s="39"/>
      <c r="H158" s="39"/>
      <c r="I158" s="196"/>
      <c r="J158" s="39"/>
      <c r="K158" s="39"/>
      <c r="L158" s="42"/>
      <c r="M158" s="197"/>
      <c r="N158" s="198"/>
      <c r="O158" s="67"/>
      <c r="P158" s="67"/>
      <c r="Q158" s="67"/>
      <c r="R158" s="67"/>
      <c r="S158" s="67"/>
      <c r="T158" s="68"/>
      <c r="U158" s="37"/>
      <c r="V158" s="37"/>
      <c r="W158" s="37"/>
      <c r="X158" s="37"/>
      <c r="Y158" s="37"/>
      <c r="Z158" s="37"/>
      <c r="AA158" s="37"/>
      <c r="AB158" s="37"/>
      <c r="AC158" s="37"/>
      <c r="AD158" s="37"/>
      <c r="AE158" s="37"/>
      <c r="AT158" s="20" t="s">
        <v>208</v>
      </c>
      <c r="AU158" s="20" t="s">
        <v>86</v>
      </c>
    </row>
    <row r="159" spans="1:65" s="2" customFormat="1" ht="39">
      <c r="A159" s="37"/>
      <c r="B159" s="38"/>
      <c r="C159" s="39"/>
      <c r="D159" s="194" t="s">
        <v>252</v>
      </c>
      <c r="E159" s="39"/>
      <c r="F159" s="222" t="s">
        <v>442</v>
      </c>
      <c r="G159" s="39"/>
      <c r="H159" s="39"/>
      <c r="I159" s="196"/>
      <c r="J159" s="39"/>
      <c r="K159" s="39"/>
      <c r="L159" s="42"/>
      <c r="M159" s="197"/>
      <c r="N159" s="198"/>
      <c r="O159" s="67"/>
      <c r="P159" s="67"/>
      <c r="Q159" s="67"/>
      <c r="R159" s="67"/>
      <c r="S159" s="67"/>
      <c r="T159" s="68"/>
      <c r="U159" s="37"/>
      <c r="V159" s="37"/>
      <c r="W159" s="37"/>
      <c r="X159" s="37"/>
      <c r="Y159" s="37"/>
      <c r="Z159" s="37"/>
      <c r="AA159" s="37"/>
      <c r="AB159" s="37"/>
      <c r="AC159" s="37"/>
      <c r="AD159" s="37"/>
      <c r="AE159" s="37"/>
      <c r="AT159" s="20" t="s">
        <v>252</v>
      </c>
      <c r="AU159" s="20" t="s">
        <v>86</v>
      </c>
    </row>
    <row r="160" spans="1:65" s="13" customFormat="1" ht="22.5">
      <c r="B160" s="201"/>
      <c r="C160" s="202"/>
      <c r="D160" s="194" t="s">
        <v>210</v>
      </c>
      <c r="E160" s="203" t="s">
        <v>19</v>
      </c>
      <c r="F160" s="204" t="s">
        <v>698</v>
      </c>
      <c r="G160" s="202"/>
      <c r="H160" s="203" t="s">
        <v>19</v>
      </c>
      <c r="I160" s="205"/>
      <c r="J160" s="202"/>
      <c r="K160" s="202"/>
      <c r="L160" s="206"/>
      <c r="M160" s="207"/>
      <c r="N160" s="208"/>
      <c r="O160" s="208"/>
      <c r="P160" s="208"/>
      <c r="Q160" s="208"/>
      <c r="R160" s="208"/>
      <c r="S160" s="208"/>
      <c r="T160" s="209"/>
      <c r="AT160" s="210" t="s">
        <v>210</v>
      </c>
      <c r="AU160" s="210" t="s">
        <v>86</v>
      </c>
      <c r="AV160" s="13" t="s">
        <v>84</v>
      </c>
      <c r="AW160" s="13" t="s">
        <v>37</v>
      </c>
      <c r="AX160" s="13" t="s">
        <v>77</v>
      </c>
      <c r="AY160" s="210" t="s">
        <v>197</v>
      </c>
    </row>
    <row r="161" spans="1:65" s="13" customFormat="1" ht="11.25">
      <c r="B161" s="201"/>
      <c r="C161" s="202"/>
      <c r="D161" s="194" t="s">
        <v>210</v>
      </c>
      <c r="E161" s="203" t="s">
        <v>19</v>
      </c>
      <c r="F161" s="204" t="s">
        <v>714</v>
      </c>
      <c r="G161" s="202"/>
      <c r="H161" s="203" t="s">
        <v>19</v>
      </c>
      <c r="I161" s="205"/>
      <c r="J161" s="202"/>
      <c r="K161" s="202"/>
      <c r="L161" s="206"/>
      <c r="M161" s="207"/>
      <c r="N161" s="208"/>
      <c r="O161" s="208"/>
      <c r="P161" s="208"/>
      <c r="Q161" s="208"/>
      <c r="R161" s="208"/>
      <c r="S161" s="208"/>
      <c r="T161" s="209"/>
      <c r="AT161" s="210" t="s">
        <v>210</v>
      </c>
      <c r="AU161" s="210" t="s">
        <v>86</v>
      </c>
      <c r="AV161" s="13" t="s">
        <v>84</v>
      </c>
      <c r="AW161" s="13" t="s">
        <v>37</v>
      </c>
      <c r="AX161" s="13" t="s">
        <v>77</v>
      </c>
      <c r="AY161" s="210" t="s">
        <v>197</v>
      </c>
    </row>
    <row r="162" spans="1:65" s="14" customFormat="1" ht="11.25">
      <c r="B162" s="211"/>
      <c r="C162" s="212"/>
      <c r="D162" s="194" t="s">
        <v>210</v>
      </c>
      <c r="E162" s="213" t="s">
        <v>19</v>
      </c>
      <c r="F162" s="214" t="s">
        <v>715</v>
      </c>
      <c r="G162" s="212"/>
      <c r="H162" s="215">
        <v>120.32</v>
      </c>
      <c r="I162" s="216"/>
      <c r="J162" s="212"/>
      <c r="K162" s="212"/>
      <c r="L162" s="217"/>
      <c r="M162" s="218"/>
      <c r="N162" s="219"/>
      <c r="O162" s="219"/>
      <c r="P162" s="219"/>
      <c r="Q162" s="219"/>
      <c r="R162" s="219"/>
      <c r="S162" s="219"/>
      <c r="T162" s="220"/>
      <c r="AT162" s="221" t="s">
        <v>210</v>
      </c>
      <c r="AU162" s="221" t="s">
        <v>86</v>
      </c>
      <c r="AV162" s="14" t="s">
        <v>86</v>
      </c>
      <c r="AW162" s="14" t="s">
        <v>37</v>
      </c>
      <c r="AX162" s="14" t="s">
        <v>77</v>
      </c>
      <c r="AY162" s="221" t="s">
        <v>197</v>
      </c>
    </row>
    <row r="163" spans="1:65" s="14" customFormat="1" ht="22.5">
      <c r="B163" s="211"/>
      <c r="C163" s="212"/>
      <c r="D163" s="194" t="s">
        <v>210</v>
      </c>
      <c r="E163" s="213" t="s">
        <v>19</v>
      </c>
      <c r="F163" s="214" t="s">
        <v>716</v>
      </c>
      <c r="G163" s="212"/>
      <c r="H163" s="215">
        <v>25.74</v>
      </c>
      <c r="I163" s="216"/>
      <c r="J163" s="212"/>
      <c r="K163" s="212"/>
      <c r="L163" s="217"/>
      <c r="M163" s="218"/>
      <c r="N163" s="219"/>
      <c r="O163" s="219"/>
      <c r="P163" s="219"/>
      <c r="Q163" s="219"/>
      <c r="R163" s="219"/>
      <c r="S163" s="219"/>
      <c r="T163" s="220"/>
      <c r="AT163" s="221" t="s">
        <v>210</v>
      </c>
      <c r="AU163" s="221" t="s">
        <v>86</v>
      </c>
      <c r="AV163" s="14" t="s">
        <v>86</v>
      </c>
      <c r="AW163" s="14" t="s">
        <v>37</v>
      </c>
      <c r="AX163" s="14" t="s">
        <v>77</v>
      </c>
      <c r="AY163" s="221" t="s">
        <v>197</v>
      </c>
    </row>
    <row r="164" spans="1:65" s="16" customFormat="1" ht="11.25">
      <c r="B164" s="251"/>
      <c r="C164" s="252"/>
      <c r="D164" s="194" t="s">
        <v>210</v>
      </c>
      <c r="E164" s="253" t="s">
        <v>19</v>
      </c>
      <c r="F164" s="254" t="s">
        <v>661</v>
      </c>
      <c r="G164" s="252"/>
      <c r="H164" s="255">
        <v>146.06</v>
      </c>
      <c r="I164" s="256"/>
      <c r="J164" s="252"/>
      <c r="K164" s="252"/>
      <c r="L164" s="257"/>
      <c r="M164" s="258"/>
      <c r="N164" s="259"/>
      <c r="O164" s="259"/>
      <c r="P164" s="259"/>
      <c r="Q164" s="259"/>
      <c r="R164" s="259"/>
      <c r="S164" s="259"/>
      <c r="T164" s="260"/>
      <c r="AT164" s="261" t="s">
        <v>210</v>
      </c>
      <c r="AU164" s="261" t="s">
        <v>86</v>
      </c>
      <c r="AV164" s="16" t="s">
        <v>151</v>
      </c>
      <c r="AW164" s="16" t="s">
        <v>37</v>
      </c>
      <c r="AX164" s="16" t="s">
        <v>77</v>
      </c>
      <c r="AY164" s="261" t="s">
        <v>197</v>
      </c>
    </row>
    <row r="165" spans="1:65" s="13" customFormat="1" ht="22.5">
      <c r="B165" s="201"/>
      <c r="C165" s="202"/>
      <c r="D165" s="194" t="s">
        <v>210</v>
      </c>
      <c r="E165" s="203" t="s">
        <v>19</v>
      </c>
      <c r="F165" s="204" t="s">
        <v>717</v>
      </c>
      <c r="G165" s="202"/>
      <c r="H165" s="203" t="s">
        <v>19</v>
      </c>
      <c r="I165" s="205"/>
      <c r="J165" s="202"/>
      <c r="K165" s="202"/>
      <c r="L165" s="206"/>
      <c r="M165" s="207"/>
      <c r="N165" s="208"/>
      <c r="O165" s="208"/>
      <c r="P165" s="208"/>
      <c r="Q165" s="208"/>
      <c r="R165" s="208"/>
      <c r="S165" s="208"/>
      <c r="T165" s="209"/>
      <c r="AT165" s="210" t="s">
        <v>210</v>
      </c>
      <c r="AU165" s="210" t="s">
        <v>86</v>
      </c>
      <c r="AV165" s="13" t="s">
        <v>84</v>
      </c>
      <c r="AW165" s="13" t="s">
        <v>37</v>
      </c>
      <c r="AX165" s="13" t="s">
        <v>77</v>
      </c>
      <c r="AY165" s="210" t="s">
        <v>197</v>
      </c>
    </row>
    <row r="166" spans="1:65" s="13" customFormat="1" ht="22.5">
      <c r="B166" s="201"/>
      <c r="C166" s="202"/>
      <c r="D166" s="194" t="s">
        <v>210</v>
      </c>
      <c r="E166" s="203" t="s">
        <v>19</v>
      </c>
      <c r="F166" s="204" t="s">
        <v>718</v>
      </c>
      <c r="G166" s="202"/>
      <c r="H166" s="203" t="s">
        <v>19</v>
      </c>
      <c r="I166" s="205"/>
      <c r="J166" s="202"/>
      <c r="K166" s="202"/>
      <c r="L166" s="206"/>
      <c r="M166" s="207"/>
      <c r="N166" s="208"/>
      <c r="O166" s="208"/>
      <c r="P166" s="208"/>
      <c r="Q166" s="208"/>
      <c r="R166" s="208"/>
      <c r="S166" s="208"/>
      <c r="T166" s="209"/>
      <c r="AT166" s="210" t="s">
        <v>210</v>
      </c>
      <c r="AU166" s="210" t="s">
        <v>86</v>
      </c>
      <c r="AV166" s="13" t="s">
        <v>84</v>
      </c>
      <c r="AW166" s="13" t="s">
        <v>37</v>
      </c>
      <c r="AX166" s="13" t="s">
        <v>77</v>
      </c>
      <c r="AY166" s="210" t="s">
        <v>197</v>
      </c>
    </row>
    <row r="167" spans="1:65" s="13" customFormat="1" ht="22.5">
      <c r="B167" s="201"/>
      <c r="C167" s="202"/>
      <c r="D167" s="194" t="s">
        <v>210</v>
      </c>
      <c r="E167" s="203" t="s">
        <v>19</v>
      </c>
      <c r="F167" s="204" t="s">
        <v>719</v>
      </c>
      <c r="G167" s="202"/>
      <c r="H167" s="203" t="s">
        <v>19</v>
      </c>
      <c r="I167" s="205"/>
      <c r="J167" s="202"/>
      <c r="K167" s="202"/>
      <c r="L167" s="206"/>
      <c r="M167" s="207"/>
      <c r="N167" s="208"/>
      <c r="O167" s="208"/>
      <c r="P167" s="208"/>
      <c r="Q167" s="208"/>
      <c r="R167" s="208"/>
      <c r="S167" s="208"/>
      <c r="T167" s="209"/>
      <c r="AT167" s="210" t="s">
        <v>210</v>
      </c>
      <c r="AU167" s="210" t="s">
        <v>86</v>
      </c>
      <c r="AV167" s="13" t="s">
        <v>84</v>
      </c>
      <c r="AW167" s="13" t="s">
        <v>37</v>
      </c>
      <c r="AX167" s="13" t="s">
        <v>77</v>
      </c>
      <c r="AY167" s="210" t="s">
        <v>197</v>
      </c>
    </row>
    <row r="168" spans="1:65" s="14" customFormat="1" ht="22.5">
      <c r="B168" s="211"/>
      <c r="C168" s="212"/>
      <c r="D168" s="194" t="s">
        <v>210</v>
      </c>
      <c r="E168" s="213" t="s">
        <v>19</v>
      </c>
      <c r="F168" s="214" t="s">
        <v>720</v>
      </c>
      <c r="G168" s="212"/>
      <c r="H168" s="215">
        <v>0.94</v>
      </c>
      <c r="I168" s="216"/>
      <c r="J168" s="212"/>
      <c r="K168" s="212"/>
      <c r="L168" s="217"/>
      <c r="M168" s="218"/>
      <c r="N168" s="219"/>
      <c r="O168" s="219"/>
      <c r="P168" s="219"/>
      <c r="Q168" s="219"/>
      <c r="R168" s="219"/>
      <c r="S168" s="219"/>
      <c r="T168" s="220"/>
      <c r="AT168" s="221" t="s">
        <v>210</v>
      </c>
      <c r="AU168" s="221" t="s">
        <v>86</v>
      </c>
      <c r="AV168" s="14" t="s">
        <v>86</v>
      </c>
      <c r="AW168" s="14" t="s">
        <v>37</v>
      </c>
      <c r="AX168" s="14" t="s">
        <v>77</v>
      </c>
      <c r="AY168" s="221" t="s">
        <v>197</v>
      </c>
    </row>
    <row r="169" spans="1:65" s="15" customFormat="1" ht="11.25">
      <c r="B169" s="223"/>
      <c r="C169" s="224"/>
      <c r="D169" s="194" t="s">
        <v>210</v>
      </c>
      <c r="E169" s="225" t="s">
        <v>19</v>
      </c>
      <c r="F169" s="226" t="s">
        <v>295</v>
      </c>
      <c r="G169" s="224"/>
      <c r="H169" s="227">
        <v>147</v>
      </c>
      <c r="I169" s="228"/>
      <c r="J169" s="224"/>
      <c r="K169" s="224"/>
      <c r="L169" s="229"/>
      <c r="M169" s="230"/>
      <c r="N169" s="231"/>
      <c r="O169" s="231"/>
      <c r="P169" s="231"/>
      <c r="Q169" s="231"/>
      <c r="R169" s="231"/>
      <c r="S169" s="231"/>
      <c r="T169" s="232"/>
      <c r="AT169" s="233" t="s">
        <v>210</v>
      </c>
      <c r="AU169" s="233" t="s">
        <v>86</v>
      </c>
      <c r="AV169" s="15" t="s">
        <v>204</v>
      </c>
      <c r="AW169" s="15" t="s">
        <v>37</v>
      </c>
      <c r="AX169" s="15" t="s">
        <v>84</v>
      </c>
      <c r="AY169" s="233" t="s">
        <v>197</v>
      </c>
    </row>
    <row r="170" spans="1:65" s="2" customFormat="1" ht="24.2" customHeight="1">
      <c r="A170" s="37"/>
      <c r="B170" s="38"/>
      <c r="C170" s="237" t="s">
        <v>287</v>
      </c>
      <c r="D170" s="237" t="s">
        <v>452</v>
      </c>
      <c r="E170" s="238" t="s">
        <v>461</v>
      </c>
      <c r="F170" s="239" t="s">
        <v>454</v>
      </c>
      <c r="G170" s="240" t="s">
        <v>202</v>
      </c>
      <c r="H170" s="241">
        <v>130.126</v>
      </c>
      <c r="I170" s="242"/>
      <c r="J170" s="243">
        <f>ROUND(I170*H170,2)</f>
        <v>0</v>
      </c>
      <c r="K170" s="239" t="s">
        <v>203</v>
      </c>
      <c r="L170" s="244"/>
      <c r="M170" s="245" t="s">
        <v>19</v>
      </c>
      <c r="N170" s="246" t="s">
        <v>48</v>
      </c>
      <c r="O170" s="67"/>
      <c r="P170" s="190">
        <f>O170*H170</f>
        <v>0</v>
      </c>
      <c r="Q170" s="190">
        <v>0.17599999999999999</v>
      </c>
      <c r="R170" s="190">
        <f>Q170*H170</f>
        <v>22.902176000000001</v>
      </c>
      <c r="S170" s="190">
        <v>0</v>
      </c>
      <c r="T170" s="191">
        <f>S170*H170</f>
        <v>0</v>
      </c>
      <c r="U170" s="37"/>
      <c r="V170" s="37"/>
      <c r="W170" s="37"/>
      <c r="X170" s="37"/>
      <c r="Y170" s="37"/>
      <c r="Z170" s="37"/>
      <c r="AA170" s="37"/>
      <c r="AB170" s="37"/>
      <c r="AC170" s="37"/>
      <c r="AD170" s="37"/>
      <c r="AE170" s="37"/>
      <c r="AR170" s="192" t="s">
        <v>265</v>
      </c>
      <c r="AT170" s="192" t="s">
        <v>452</v>
      </c>
      <c r="AU170" s="192" t="s">
        <v>86</v>
      </c>
      <c r="AY170" s="20" t="s">
        <v>197</v>
      </c>
      <c r="BE170" s="193">
        <f>IF(N170="základní",J170,0)</f>
        <v>0</v>
      </c>
      <c r="BF170" s="193">
        <f>IF(N170="snížená",J170,0)</f>
        <v>0</v>
      </c>
      <c r="BG170" s="193">
        <f>IF(N170="zákl. přenesená",J170,0)</f>
        <v>0</v>
      </c>
      <c r="BH170" s="193">
        <f>IF(N170="sníž. přenesená",J170,0)</f>
        <v>0</v>
      </c>
      <c r="BI170" s="193">
        <f>IF(N170="nulová",J170,0)</f>
        <v>0</v>
      </c>
      <c r="BJ170" s="20" t="s">
        <v>84</v>
      </c>
      <c r="BK170" s="193">
        <f>ROUND(I170*H170,2)</f>
        <v>0</v>
      </c>
      <c r="BL170" s="20" t="s">
        <v>204</v>
      </c>
      <c r="BM170" s="192" t="s">
        <v>462</v>
      </c>
    </row>
    <row r="171" spans="1:65" s="2" customFormat="1" ht="11.25">
      <c r="A171" s="37"/>
      <c r="B171" s="38"/>
      <c r="C171" s="39"/>
      <c r="D171" s="194" t="s">
        <v>206</v>
      </c>
      <c r="E171" s="39"/>
      <c r="F171" s="195" t="s">
        <v>454</v>
      </c>
      <c r="G171" s="39"/>
      <c r="H171" s="39"/>
      <c r="I171" s="196"/>
      <c r="J171" s="39"/>
      <c r="K171" s="39"/>
      <c r="L171" s="42"/>
      <c r="M171" s="197"/>
      <c r="N171" s="198"/>
      <c r="O171" s="67"/>
      <c r="P171" s="67"/>
      <c r="Q171" s="67"/>
      <c r="R171" s="67"/>
      <c r="S171" s="67"/>
      <c r="T171" s="68"/>
      <c r="U171" s="37"/>
      <c r="V171" s="37"/>
      <c r="W171" s="37"/>
      <c r="X171" s="37"/>
      <c r="Y171" s="37"/>
      <c r="Z171" s="37"/>
      <c r="AA171" s="37"/>
      <c r="AB171" s="37"/>
      <c r="AC171" s="37"/>
      <c r="AD171" s="37"/>
      <c r="AE171" s="37"/>
      <c r="AT171" s="20" t="s">
        <v>206</v>
      </c>
      <c r="AU171" s="20" t="s">
        <v>86</v>
      </c>
    </row>
    <row r="172" spans="1:65" s="13" customFormat="1" ht="11.25">
      <c r="B172" s="201"/>
      <c r="C172" s="202"/>
      <c r="D172" s="194" t="s">
        <v>210</v>
      </c>
      <c r="E172" s="203" t="s">
        <v>19</v>
      </c>
      <c r="F172" s="204" t="s">
        <v>721</v>
      </c>
      <c r="G172" s="202"/>
      <c r="H172" s="203" t="s">
        <v>19</v>
      </c>
      <c r="I172" s="205"/>
      <c r="J172" s="202"/>
      <c r="K172" s="202"/>
      <c r="L172" s="206"/>
      <c r="M172" s="207"/>
      <c r="N172" s="208"/>
      <c r="O172" s="208"/>
      <c r="P172" s="208"/>
      <c r="Q172" s="208"/>
      <c r="R172" s="208"/>
      <c r="S172" s="208"/>
      <c r="T172" s="209"/>
      <c r="AT172" s="210" t="s">
        <v>210</v>
      </c>
      <c r="AU172" s="210" t="s">
        <v>86</v>
      </c>
      <c r="AV172" s="13" t="s">
        <v>84</v>
      </c>
      <c r="AW172" s="13" t="s">
        <v>37</v>
      </c>
      <c r="AX172" s="13" t="s">
        <v>77</v>
      </c>
      <c r="AY172" s="210" t="s">
        <v>197</v>
      </c>
    </row>
    <row r="173" spans="1:65" s="13" customFormat="1" ht="11.25">
      <c r="B173" s="201"/>
      <c r="C173" s="202"/>
      <c r="D173" s="194" t="s">
        <v>210</v>
      </c>
      <c r="E173" s="203" t="s">
        <v>19</v>
      </c>
      <c r="F173" s="204" t="s">
        <v>722</v>
      </c>
      <c r="G173" s="202"/>
      <c r="H173" s="203" t="s">
        <v>19</v>
      </c>
      <c r="I173" s="205"/>
      <c r="J173" s="202"/>
      <c r="K173" s="202"/>
      <c r="L173" s="206"/>
      <c r="M173" s="207"/>
      <c r="N173" s="208"/>
      <c r="O173" s="208"/>
      <c r="P173" s="208"/>
      <c r="Q173" s="208"/>
      <c r="R173" s="208"/>
      <c r="S173" s="208"/>
      <c r="T173" s="209"/>
      <c r="AT173" s="210" t="s">
        <v>210</v>
      </c>
      <c r="AU173" s="210" t="s">
        <v>86</v>
      </c>
      <c r="AV173" s="13" t="s">
        <v>84</v>
      </c>
      <c r="AW173" s="13" t="s">
        <v>37</v>
      </c>
      <c r="AX173" s="13" t="s">
        <v>77</v>
      </c>
      <c r="AY173" s="210" t="s">
        <v>197</v>
      </c>
    </row>
    <row r="174" spans="1:65" s="13" customFormat="1" ht="11.25">
      <c r="B174" s="201"/>
      <c r="C174" s="202"/>
      <c r="D174" s="194" t="s">
        <v>210</v>
      </c>
      <c r="E174" s="203" t="s">
        <v>19</v>
      </c>
      <c r="F174" s="204" t="s">
        <v>723</v>
      </c>
      <c r="G174" s="202"/>
      <c r="H174" s="203" t="s">
        <v>19</v>
      </c>
      <c r="I174" s="205"/>
      <c r="J174" s="202"/>
      <c r="K174" s="202"/>
      <c r="L174" s="206"/>
      <c r="M174" s="207"/>
      <c r="N174" s="208"/>
      <c r="O174" s="208"/>
      <c r="P174" s="208"/>
      <c r="Q174" s="208"/>
      <c r="R174" s="208"/>
      <c r="S174" s="208"/>
      <c r="T174" s="209"/>
      <c r="AT174" s="210" t="s">
        <v>210</v>
      </c>
      <c r="AU174" s="210" t="s">
        <v>86</v>
      </c>
      <c r="AV174" s="13" t="s">
        <v>84</v>
      </c>
      <c r="AW174" s="13" t="s">
        <v>37</v>
      </c>
      <c r="AX174" s="13" t="s">
        <v>77</v>
      </c>
      <c r="AY174" s="210" t="s">
        <v>197</v>
      </c>
    </row>
    <row r="175" spans="1:65" s="14" customFormat="1" ht="11.25">
      <c r="B175" s="211"/>
      <c r="C175" s="212"/>
      <c r="D175" s="194" t="s">
        <v>210</v>
      </c>
      <c r="E175" s="213" t="s">
        <v>19</v>
      </c>
      <c r="F175" s="214" t="s">
        <v>724</v>
      </c>
      <c r="G175" s="212"/>
      <c r="H175" s="215">
        <v>126.336</v>
      </c>
      <c r="I175" s="216"/>
      <c r="J175" s="212"/>
      <c r="K175" s="212"/>
      <c r="L175" s="217"/>
      <c r="M175" s="218"/>
      <c r="N175" s="219"/>
      <c r="O175" s="219"/>
      <c r="P175" s="219"/>
      <c r="Q175" s="219"/>
      <c r="R175" s="219"/>
      <c r="S175" s="219"/>
      <c r="T175" s="220"/>
      <c r="AT175" s="221" t="s">
        <v>210</v>
      </c>
      <c r="AU175" s="221" t="s">
        <v>86</v>
      </c>
      <c r="AV175" s="14" t="s">
        <v>86</v>
      </c>
      <c r="AW175" s="14" t="s">
        <v>37</v>
      </c>
      <c r="AX175" s="14" t="s">
        <v>84</v>
      </c>
      <c r="AY175" s="221" t="s">
        <v>197</v>
      </c>
    </row>
    <row r="176" spans="1:65" s="14" customFormat="1" ht="11.25">
      <c r="B176" s="211"/>
      <c r="C176" s="212"/>
      <c r="D176" s="194" t="s">
        <v>210</v>
      </c>
      <c r="E176" s="212"/>
      <c r="F176" s="214" t="s">
        <v>725</v>
      </c>
      <c r="G176" s="212"/>
      <c r="H176" s="215">
        <v>130.126</v>
      </c>
      <c r="I176" s="216"/>
      <c r="J176" s="212"/>
      <c r="K176" s="212"/>
      <c r="L176" s="217"/>
      <c r="M176" s="218"/>
      <c r="N176" s="219"/>
      <c r="O176" s="219"/>
      <c r="P176" s="219"/>
      <c r="Q176" s="219"/>
      <c r="R176" s="219"/>
      <c r="S176" s="219"/>
      <c r="T176" s="220"/>
      <c r="AT176" s="221" t="s">
        <v>210</v>
      </c>
      <c r="AU176" s="221" t="s">
        <v>86</v>
      </c>
      <c r="AV176" s="14" t="s">
        <v>86</v>
      </c>
      <c r="AW176" s="14" t="s">
        <v>4</v>
      </c>
      <c r="AX176" s="14" t="s">
        <v>84</v>
      </c>
      <c r="AY176" s="221" t="s">
        <v>197</v>
      </c>
    </row>
    <row r="177" spans="1:65" s="2" customFormat="1" ht="24.2" customHeight="1">
      <c r="A177" s="37"/>
      <c r="B177" s="38"/>
      <c r="C177" s="237" t="s">
        <v>8</v>
      </c>
      <c r="D177" s="237" t="s">
        <v>452</v>
      </c>
      <c r="E177" s="238" t="s">
        <v>726</v>
      </c>
      <c r="F177" s="239" t="s">
        <v>727</v>
      </c>
      <c r="G177" s="240" t="s">
        <v>202</v>
      </c>
      <c r="H177" s="241">
        <v>29.347999999999999</v>
      </c>
      <c r="I177" s="242"/>
      <c r="J177" s="243">
        <f>ROUND(I177*H177,2)</f>
        <v>0</v>
      </c>
      <c r="K177" s="239" t="s">
        <v>203</v>
      </c>
      <c r="L177" s="244"/>
      <c r="M177" s="245" t="s">
        <v>19</v>
      </c>
      <c r="N177" s="246" t="s">
        <v>48</v>
      </c>
      <c r="O177" s="67"/>
      <c r="P177" s="190">
        <f>O177*H177</f>
        <v>0</v>
      </c>
      <c r="Q177" s="190">
        <v>0.17499999999999999</v>
      </c>
      <c r="R177" s="190">
        <f>Q177*H177</f>
        <v>5.1358999999999995</v>
      </c>
      <c r="S177" s="190">
        <v>0</v>
      </c>
      <c r="T177" s="191">
        <f>S177*H177</f>
        <v>0</v>
      </c>
      <c r="U177" s="37"/>
      <c r="V177" s="37"/>
      <c r="W177" s="37"/>
      <c r="X177" s="37"/>
      <c r="Y177" s="37"/>
      <c r="Z177" s="37"/>
      <c r="AA177" s="37"/>
      <c r="AB177" s="37"/>
      <c r="AC177" s="37"/>
      <c r="AD177" s="37"/>
      <c r="AE177" s="37"/>
      <c r="AR177" s="192" t="s">
        <v>265</v>
      </c>
      <c r="AT177" s="192" t="s">
        <v>452</v>
      </c>
      <c r="AU177" s="192" t="s">
        <v>86</v>
      </c>
      <c r="AY177" s="20" t="s">
        <v>197</v>
      </c>
      <c r="BE177" s="193">
        <f>IF(N177="základní",J177,0)</f>
        <v>0</v>
      </c>
      <c r="BF177" s="193">
        <f>IF(N177="snížená",J177,0)</f>
        <v>0</v>
      </c>
      <c r="BG177" s="193">
        <f>IF(N177="zákl. přenesená",J177,0)</f>
        <v>0</v>
      </c>
      <c r="BH177" s="193">
        <f>IF(N177="sníž. přenesená",J177,0)</f>
        <v>0</v>
      </c>
      <c r="BI177" s="193">
        <f>IF(N177="nulová",J177,0)</f>
        <v>0</v>
      </c>
      <c r="BJ177" s="20" t="s">
        <v>84</v>
      </c>
      <c r="BK177" s="193">
        <f>ROUND(I177*H177,2)</f>
        <v>0</v>
      </c>
      <c r="BL177" s="20" t="s">
        <v>204</v>
      </c>
      <c r="BM177" s="192" t="s">
        <v>728</v>
      </c>
    </row>
    <row r="178" spans="1:65" s="2" customFormat="1" ht="11.25">
      <c r="A178" s="37"/>
      <c r="B178" s="38"/>
      <c r="C178" s="39"/>
      <c r="D178" s="194" t="s">
        <v>206</v>
      </c>
      <c r="E178" s="39"/>
      <c r="F178" s="195" t="s">
        <v>727</v>
      </c>
      <c r="G178" s="39"/>
      <c r="H178" s="39"/>
      <c r="I178" s="196"/>
      <c r="J178" s="39"/>
      <c r="K178" s="39"/>
      <c r="L178" s="42"/>
      <c r="M178" s="197"/>
      <c r="N178" s="198"/>
      <c r="O178" s="67"/>
      <c r="P178" s="67"/>
      <c r="Q178" s="67"/>
      <c r="R178" s="67"/>
      <c r="S178" s="67"/>
      <c r="T178" s="68"/>
      <c r="U178" s="37"/>
      <c r="V178" s="37"/>
      <c r="W178" s="37"/>
      <c r="X178" s="37"/>
      <c r="Y178" s="37"/>
      <c r="Z178" s="37"/>
      <c r="AA178" s="37"/>
      <c r="AB178" s="37"/>
      <c r="AC178" s="37"/>
      <c r="AD178" s="37"/>
      <c r="AE178" s="37"/>
      <c r="AT178" s="20" t="s">
        <v>206</v>
      </c>
      <c r="AU178" s="20" t="s">
        <v>86</v>
      </c>
    </row>
    <row r="179" spans="1:65" s="2" customFormat="1" ht="39">
      <c r="A179" s="37"/>
      <c r="B179" s="38"/>
      <c r="C179" s="39"/>
      <c r="D179" s="194" t="s">
        <v>252</v>
      </c>
      <c r="E179" s="39"/>
      <c r="F179" s="222" t="s">
        <v>729</v>
      </c>
      <c r="G179" s="39"/>
      <c r="H179" s="39"/>
      <c r="I179" s="196"/>
      <c r="J179" s="39"/>
      <c r="K179" s="39"/>
      <c r="L179" s="42"/>
      <c r="M179" s="197"/>
      <c r="N179" s="198"/>
      <c r="O179" s="67"/>
      <c r="P179" s="67"/>
      <c r="Q179" s="67"/>
      <c r="R179" s="67"/>
      <c r="S179" s="67"/>
      <c r="T179" s="68"/>
      <c r="U179" s="37"/>
      <c r="V179" s="37"/>
      <c r="W179" s="37"/>
      <c r="X179" s="37"/>
      <c r="Y179" s="37"/>
      <c r="Z179" s="37"/>
      <c r="AA179" s="37"/>
      <c r="AB179" s="37"/>
      <c r="AC179" s="37"/>
      <c r="AD179" s="37"/>
      <c r="AE179" s="37"/>
      <c r="AT179" s="20" t="s">
        <v>252</v>
      </c>
      <c r="AU179" s="20" t="s">
        <v>86</v>
      </c>
    </row>
    <row r="180" spans="1:65" s="13" customFormat="1" ht="11.25">
      <c r="B180" s="201"/>
      <c r="C180" s="202"/>
      <c r="D180" s="194" t="s">
        <v>210</v>
      </c>
      <c r="E180" s="203" t="s">
        <v>19</v>
      </c>
      <c r="F180" s="204" t="s">
        <v>721</v>
      </c>
      <c r="G180" s="202"/>
      <c r="H180" s="203" t="s">
        <v>19</v>
      </c>
      <c r="I180" s="205"/>
      <c r="J180" s="202"/>
      <c r="K180" s="202"/>
      <c r="L180" s="206"/>
      <c r="M180" s="207"/>
      <c r="N180" s="208"/>
      <c r="O180" s="208"/>
      <c r="P180" s="208"/>
      <c r="Q180" s="208"/>
      <c r="R180" s="208"/>
      <c r="S180" s="208"/>
      <c r="T180" s="209"/>
      <c r="AT180" s="210" t="s">
        <v>210</v>
      </c>
      <c r="AU180" s="210" t="s">
        <v>86</v>
      </c>
      <c r="AV180" s="13" t="s">
        <v>84</v>
      </c>
      <c r="AW180" s="13" t="s">
        <v>37</v>
      </c>
      <c r="AX180" s="13" t="s">
        <v>77</v>
      </c>
      <c r="AY180" s="210" t="s">
        <v>197</v>
      </c>
    </row>
    <row r="181" spans="1:65" s="13" customFormat="1" ht="11.25">
      <c r="B181" s="201"/>
      <c r="C181" s="202"/>
      <c r="D181" s="194" t="s">
        <v>210</v>
      </c>
      <c r="E181" s="203" t="s">
        <v>19</v>
      </c>
      <c r="F181" s="204" t="s">
        <v>730</v>
      </c>
      <c r="G181" s="202"/>
      <c r="H181" s="203" t="s">
        <v>19</v>
      </c>
      <c r="I181" s="205"/>
      <c r="J181" s="202"/>
      <c r="K181" s="202"/>
      <c r="L181" s="206"/>
      <c r="M181" s="207"/>
      <c r="N181" s="208"/>
      <c r="O181" s="208"/>
      <c r="P181" s="208"/>
      <c r="Q181" s="208"/>
      <c r="R181" s="208"/>
      <c r="S181" s="208"/>
      <c r="T181" s="209"/>
      <c r="AT181" s="210" t="s">
        <v>210</v>
      </c>
      <c r="AU181" s="210" t="s">
        <v>86</v>
      </c>
      <c r="AV181" s="13" t="s">
        <v>84</v>
      </c>
      <c r="AW181" s="13" t="s">
        <v>37</v>
      </c>
      <c r="AX181" s="13" t="s">
        <v>77</v>
      </c>
      <c r="AY181" s="210" t="s">
        <v>197</v>
      </c>
    </row>
    <row r="182" spans="1:65" s="13" customFormat="1" ht="11.25">
      <c r="B182" s="201"/>
      <c r="C182" s="202"/>
      <c r="D182" s="194" t="s">
        <v>210</v>
      </c>
      <c r="E182" s="203" t="s">
        <v>19</v>
      </c>
      <c r="F182" s="204" t="s">
        <v>731</v>
      </c>
      <c r="G182" s="202"/>
      <c r="H182" s="203" t="s">
        <v>19</v>
      </c>
      <c r="I182" s="205"/>
      <c r="J182" s="202"/>
      <c r="K182" s="202"/>
      <c r="L182" s="206"/>
      <c r="M182" s="207"/>
      <c r="N182" s="208"/>
      <c r="O182" s="208"/>
      <c r="P182" s="208"/>
      <c r="Q182" s="208"/>
      <c r="R182" s="208"/>
      <c r="S182" s="208"/>
      <c r="T182" s="209"/>
      <c r="AT182" s="210" t="s">
        <v>210</v>
      </c>
      <c r="AU182" s="210" t="s">
        <v>86</v>
      </c>
      <c r="AV182" s="13" t="s">
        <v>84</v>
      </c>
      <c r="AW182" s="13" t="s">
        <v>37</v>
      </c>
      <c r="AX182" s="13" t="s">
        <v>77</v>
      </c>
      <c r="AY182" s="210" t="s">
        <v>197</v>
      </c>
    </row>
    <row r="183" spans="1:65" s="14" customFormat="1" ht="11.25">
      <c r="B183" s="211"/>
      <c r="C183" s="212"/>
      <c r="D183" s="194" t="s">
        <v>210</v>
      </c>
      <c r="E183" s="213" t="s">
        <v>19</v>
      </c>
      <c r="F183" s="214" t="s">
        <v>732</v>
      </c>
      <c r="G183" s="212"/>
      <c r="H183" s="215">
        <v>25.74</v>
      </c>
      <c r="I183" s="216"/>
      <c r="J183" s="212"/>
      <c r="K183" s="212"/>
      <c r="L183" s="217"/>
      <c r="M183" s="218"/>
      <c r="N183" s="219"/>
      <c r="O183" s="219"/>
      <c r="P183" s="219"/>
      <c r="Q183" s="219"/>
      <c r="R183" s="219"/>
      <c r="S183" s="219"/>
      <c r="T183" s="220"/>
      <c r="AT183" s="221" t="s">
        <v>210</v>
      </c>
      <c r="AU183" s="221" t="s">
        <v>86</v>
      </c>
      <c r="AV183" s="14" t="s">
        <v>86</v>
      </c>
      <c r="AW183" s="14" t="s">
        <v>37</v>
      </c>
      <c r="AX183" s="14" t="s">
        <v>77</v>
      </c>
      <c r="AY183" s="221" t="s">
        <v>197</v>
      </c>
    </row>
    <row r="184" spans="1:65" s="13" customFormat="1" ht="22.5">
      <c r="B184" s="201"/>
      <c r="C184" s="202"/>
      <c r="D184" s="194" t="s">
        <v>210</v>
      </c>
      <c r="E184" s="203" t="s">
        <v>19</v>
      </c>
      <c r="F184" s="204" t="s">
        <v>733</v>
      </c>
      <c r="G184" s="202"/>
      <c r="H184" s="203" t="s">
        <v>19</v>
      </c>
      <c r="I184" s="205"/>
      <c r="J184" s="202"/>
      <c r="K184" s="202"/>
      <c r="L184" s="206"/>
      <c r="M184" s="207"/>
      <c r="N184" s="208"/>
      <c r="O184" s="208"/>
      <c r="P184" s="208"/>
      <c r="Q184" s="208"/>
      <c r="R184" s="208"/>
      <c r="S184" s="208"/>
      <c r="T184" s="209"/>
      <c r="AT184" s="210" t="s">
        <v>210</v>
      </c>
      <c r="AU184" s="210" t="s">
        <v>86</v>
      </c>
      <c r="AV184" s="13" t="s">
        <v>84</v>
      </c>
      <c r="AW184" s="13" t="s">
        <v>37</v>
      </c>
      <c r="AX184" s="13" t="s">
        <v>77</v>
      </c>
      <c r="AY184" s="210" t="s">
        <v>197</v>
      </c>
    </row>
    <row r="185" spans="1:65" s="14" customFormat="1" ht="11.25">
      <c r="B185" s="211"/>
      <c r="C185" s="212"/>
      <c r="D185" s="194" t="s">
        <v>210</v>
      </c>
      <c r="E185" s="213" t="s">
        <v>19</v>
      </c>
      <c r="F185" s="214" t="s">
        <v>612</v>
      </c>
      <c r="G185" s="212"/>
      <c r="H185" s="215">
        <v>0.94</v>
      </c>
      <c r="I185" s="216"/>
      <c r="J185" s="212"/>
      <c r="K185" s="212"/>
      <c r="L185" s="217"/>
      <c r="M185" s="218"/>
      <c r="N185" s="219"/>
      <c r="O185" s="219"/>
      <c r="P185" s="219"/>
      <c r="Q185" s="219"/>
      <c r="R185" s="219"/>
      <c r="S185" s="219"/>
      <c r="T185" s="220"/>
      <c r="AT185" s="221" t="s">
        <v>210</v>
      </c>
      <c r="AU185" s="221" t="s">
        <v>86</v>
      </c>
      <c r="AV185" s="14" t="s">
        <v>86</v>
      </c>
      <c r="AW185" s="14" t="s">
        <v>37</v>
      </c>
      <c r="AX185" s="14" t="s">
        <v>77</v>
      </c>
      <c r="AY185" s="221" t="s">
        <v>197</v>
      </c>
    </row>
    <row r="186" spans="1:65" s="16" customFormat="1" ht="11.25">
      <c r="B186" s="251"/>
      <c r="C186" s="252"/>
      <c r="D186" s="194" t="s">
        <v>210</v>
      </c>
      <c r="E186" s="253" t="s">
        <v>19</v>
      </c>
      <c r="F186" s="254" t="s">
        <v>661</v>
      </c>
      <c r="G186" s="252"/>
      <c r="H186" s="255">
        <v>26.68</v>
      </c>
      <c r="I186" s="256"/>
      <c r="J186" s="252"/>
      <c r="K186" s="252"/>
      <c r="L186" s="257"/>
      <c r="M186" s="258"/>
      <c r="N186" s="259"/>
      <c r="O186" s="259"/>
      <c r="P186" s="259"/>
      <c r="Q186" s="259"/>
      <c r="R186" s="259"/>
      <c r="S186" s="259"/>
      <c r="T186" s="260"/>
      <c r="AT186" s="261" t="s">
        <v>210</v>
      </c>
      <c r="AU186" s="261" t="s">
        <v>86</v>
      </c>
      <c r="AV186" s="16" t="s">
        <v>151</v>
      </c>
      <c r="AW186" s="16" t="s">
        <v>37</v>
      </c>
      <c r="AX186" s="16" t="s">
        <v>77</v>
      </c>
      <c r="AY186" s="261" t="s">
        <v>197</v>
      </c>
    </row>
    <row r="187" spans="1:65" s="13" customFormat="1" ht="11.25">
      <c r="B187" s="201"/>
      <c r="C187" s="202"/>
      <c r="D187" s="194" t="s">
        <v>210</v>
      </c>
      <c r="E187" s="203" t="s">
        <v>19</v>
      </c>
      <c r="F187" s="204" t="s">
        <v>734</v>
      </c>
      <c r="G187" s="202"/>
      <c r="H187" s="203" t="s">
        <v>19</v>
      </c>
      <c r="I187" s="205"/>
      <c r="J187" s="202"/>
      <c r="K187" s="202"/>
      <c r="L187" s="206"/>
      <c r="M187" s="207"/>
      <c r="N187" s="208"/>
      <c r="O187" s="208"/>
      <c r="P187" s="208"/>
      <c r="Q187" s="208"/>
      <c r="R187" s="208"/>
      <c r="S187" s="208"/>
      <c r="T187" s="209"/>
      <c r="AT187" s="210" t="s">
        <v>210</v>
      </c>
      <c r="AU187" s="210" t="s">
        <v>86</v>
      </c>
      <c r="AV187" s="13" t="s">
        <v>84</v>
      </c>
      <c r="AW187" s="13" t="s">
        <v>37</v>
      </c>
      <c r="AX187" s="13" t="s">
        <v>77</v>
      </c>
      <c r="AY187" s="210" t="s">
        <v>197</v>
      </c>
    </row>
    <row r="188" spans="1:65" s="14" customFormat="1" ht="11.25">
      <c r="B188" s="211"/>
      <c r="C188" s="212"/>
      <c r="D188" s="194" t="s">
        <v>210</v>
      </c>
      <c r="E188" s="213" t="s">
        <v>19</v>
      </c>
      <c r="F188" s="214" t="s">
        <v>735</v>
      </c>
      <c r="G188" s="212"/>
      <c r="H188" s="215">
        <v>2.6680000000000001</v>
      </c>
      <c r="I188" s="216"/>
      <c r="J188" s="212"/>
      <c r="K188" s="212"/>
      <c r="L188" s="217"/>
      <c r="M188" s="218"/>
      <c r="N188" s="219"/>
      <c r="O188" s="219"/>
      <c r="P188" s="219"/>
      <c r="Q188" s="219"/>
      <c r="R188" s="219"/>
      <c r="S188" s="219"/>
      <c r="T188" s="220"/>
      <c r="AT188" s="221" t="s">
        <v>210</v>
      </c>
      <c r="AU188" s="221" t="s">
        <v>86</v>
      </c>
      <c r="AV188" s="14" t="s">
        <v>86</v>
      </c>
      <c r="AW188" s="14" t="s">
        <v>37</v>
      </c>
      <c r="AX188" s="14" t="s">
        <v>77</v>
      </c>
      <c r="AY188" s="221" t="s">
        <v>197</v>
      </c>
    </row>
    <row r="189" spans="1:65" s="15" customFormat="1" ht="11.25">
      <c r="B189" s="223"/>
      <c r="C189" s="224"/>
      <c r="D189" s="194" t="s">
        <v>210</v>
      </c>
      <c r="E189" s="225" t="s">
        <v>19</v>
      </c>
      <c r="F189" s="226" t="s">
        <v>295</v>
      </c>
      <c r="G189" s="224"/>
      <c r="H189" s="227">
        <v>29.347999999999999</v>
      </c>
      <c r="I189" s="228"/>
      <c r="J189" s="224"/>
      <c r="K189" s="224"/>
      <c r="L189" s="229"/>
      <c r="M189" s="230"/>
      <c r="N189" s="231"/>
      <c r="O189" s="231"/>
      <c r="P189" s="231"/>
      <c r="Q189" s="231"/>
      <c r="R189" s="231"/>
      <c r="S189" s="231"/>
      <c r="T189" s="232"/>
      <c r="AT189" s="233" t="s">
        <v>210</v>
      </c>
      <c r="AU189" s="233" t="s">
        <v>86</v>
      </c>
      <c r="AV189" s="15" t="s">
        <v>204</v>
      </c>
      <c r="AW189" s="15" t="s">
        <v>37</v>
      </c>
      <c r="AX189" s="15" t="s">
        <v>84</v>
      </c>
      <c r="AY189" s="233" t="s">
        <v>197</v>
      </c>
    </row>
    <row r="190" spans="1:65" s="2" customFormat="1" ht="37.9" customHeight="1">
      <c r="A190" s="37"/>
      <c r="B190" s="38"/>
      <c r="C190" s="181" t="s">
        <v>303</v>
      </c>
      <c r="D190" s="181" t="s">
        <v>199</v>
      </c>
      <c r="E190" s="182" t="s">
        <v>736</v>
      </c>
      <c r="F190" s="183" t="s">
        <v>737</v>
      </c>
      <c r="G190" s="184" t="s">
        <v>202</v>
      </c>
      <c r="H190" s="185">
        <v>0.94</v>
      </c>
      <c r="I190" s="186"/>
      <c r="J190" s="187">
        <f>ROUND(I190*H190,2)</f>
        <v>0</v>
      </c>
      <c r="K190" s="183" t="s">
        <v>469</v>
      </c>
      <c r="L190" s="42"/>
      <c r="M190" s="188" t="s">
        <v>19</v>
      </c>
      <c r="N190" s="189" t="s">
        <v>48</v>
      </c>
      <c r="O190" s="67"/>
      <c r="P190" s="190">
        <f>O190*H190</f>
        <v>0</v>
      </c>
      <c r="Q190" s="190">
        <v>0</v>
      </c>
      <c r="R190" s="190">
        <f>Q190*H190</f>
        <v>0</v>
      </c>
      <c r="S190" s="190">
        <v>0</v>
      </c>
      <c r="T190" s="191">
        <f>S190*H190</f>
        <v>0</v>
      </c>
      <c r="U190" s="37"/>
      <c r="V190" s="37"/>
      <c r="W190" s="37"/>
      <c r="X190" s="37"/>
      <c r="Y190" s="37"/>
      <c r="Z190" s="37"/>
      <c r="AA190" s="37"/>
      <c r="AB190" s="37"/>
      <c r="AC190" s="37"/>
      <c r="AD190" s="37"/>
      <c r="AE190" s="37"/>
      <c r="AR190" s="192" t="s">
        <v>204</v>
      </c>
      <c r="AT190" s="192" t="s">
        <v>199</v>
      </c>
      <c r="AU190" s="192" t="s">
        <v>86</v>
      </c>
      <c r="AY190" s="20" t="s">
        <v>197</v>
      </c>
      <c r="BE190" s="193">
        <f>IF(N190="základní",J190,0)</f>
        <v>0</v>
      </c>
      <c r="BF190" s="193">
        <f>IF(N190="snížená",J190,0)</f>
        <v>0</v>
      </c>
      <c r="BG190" s="193">
        <f>IF(N190="zákl. přenesená",J190,0)</f>
        <v>0</v>
      </c>
      <c r="BH190" s="193">
        <f>IF(N190="sníž. přenesená",J190,0)</f>
        <v>0</v>
      </c>
      <c r="BI190" s="193">
        <f>IF(N190="nulová",J190,0)</f>
        <v>0</v>
      </c>
      <c r="BJ190" s="20" t="s">
        <v>84</v>
      </c>
      <c r="BK190" s="193">
        <f>ROUND(I190*H190,2)</f>
        <v>0</v>
      </c>
      <c r="BL190" s="20" t="s">
        <v>204</v>
      </c>
      <c r="BM190" s="192" t="s">
        <v>738</v>
      </c>
    </row>
    <row r="191" spans="1:65" s="2" customFormat="1" ht="19.5">
      <c r="A191" s="37"/>
      <c r="B191" s="38"/>
      <c r="C191" s="39"/>
      <c r="D191" s="194" t="s">
        <v>206</v>
      </c>
      <c r="E191" s="39"/>
      <c r="F191" s="195" t="s">
        <v>737</v>
      </c>
      <c r="G191" s="39"/>
      <c r="H191" s="39"/>
      <c r="I191" s="196"/>
      <c r="J191" s="39"/>
      <c r="K191" s="39"/>
      <c r="L191" s="42"/>
      <c r="M191" s="197"/>
      <c r="N191" s="198"/>
      <c r="O191" s="67"/>
      <c r="P191" s="67"/>
      <c r="Q191" s="67"/>
      <c r="R191" s="67"/>
      <c r="S191" s="67"/>
      <c r="T191" s="68"/>
      <c r="U191" s="37"/>
      <c r="V191" s="37"/>
      <c r="W191" s="37"/>
      <c r="X191" s="37"/>
      <c r="Y191" s="37"/>
      <c r="Z191" s="37"/>
      <c r="AA191" s="37"/>
      <c r="AB191" s="37"/>
      <c r="AC191" s="37"/>
      <c r="AD191" s="37"/>
      <c r="AE191" s="37"/>
      <c r="AT191" s="20" t="s">
        <v>206</v>
      </c>
      <c r="AU191" s="20" t="s">
        <v>86</v>
      </c>
    </row>
    <row r="192" spans="1:65" s="13" customFormat="1" ht="11.25">
      <c r="B192" s="201"/>
      <c r="C192" s="202"/>
      <c r="D192" s="194" t="s">
        <v>210</v>
      </c>
      <c r="E192" s="203" t="s">
        <v>19</v>
      </c>
      <c r="F192" s="204" t="s">
        <v>739</v>
      </c>
      <c r="G192" s="202"/>
      <c r="H192" s="203" t="s">
        <v>19</v>
      </c>
      <c r="I192" s="205"/>
      <c r="J192" s="202"/>
      <c r="K192" s="202"/>
      <c r="L192" s="206"/>
      <c r="M192" s="207"/>
      <c r="N192" s="208"/>
      <c r="O192" s="208"/>
      <c r="P192" s="208"/>
      <c r="Q192" s="208"/>
      <c r="R192" s="208"/>
      <c r="S192" s="208"/>
      <c r="T192" s="209"/>
      <c r="AT192" s="210" t="s">
        <v>210</v>
      </c>
      <c r="AU192" s="210" t="s">
        <v>86</v>
      </c>
      <c r="AV192" s="13" t="s">
        <v>84</v>
      </c>
      <c r="AW192" s="13" t="s">
        <v>37</v>
      </c>
      <c r="AX192" s="13" t="s">
        <v>77</v>
      </c>
      <c r="AY192" s="210" t="s">
        <v>197</v>
      </c>
    </row>
    <row r="193" spans="1:65" s="13" customFormat="1" ht="22.5">
      <c r="B193" s="201"/>
      <c r="C193" s="202"/>
      <c r="D193" s="194" t="s">
        <v>210</v>
      </c>
      <c r="E193" s="203" t="s">
        <v>19</v>
      </c>
      <c r="F193" s="204" t="s">
        <v>740</v>
      </c>
      <c r="G193" s="202"/>
      <c r="H193" s="203" t="s">
        <v>19</v>
      </c>
      <c r="I193" s="205"/>
      <c r="J193" s="202"/>
      <c r="K193" s="202"/>
      <c r="L193" s="206"/>
      <c r="M193" s="207"/>
      <c r="N193" s="208"/>
      <c r="O193" s="208"/>
      <c r="P193" s="208"/>
      <c r="Q193" s="208"/>
      <c r="R193" s="208"/>
      <c r="S193" s="208"/>
      <c r="T193" s="209"/>
      <c r="AT193" s="210" t="s">
        <v>210</v>
      </c>
      <c r="AU193" s="210" t="s">
        <v>86</v>
      </c>
      <c r="AV193" s="13" t="s">
        <v>84</v>
      </c>
      <c r="AW193" s="13" t="s">
        <v>37</v>
      </c>
      <c r="AX193" s="13" t="s">
        <v>77</v>
      </c>
      <c r="AY193" s="210" t="s">
        <v>197</v>
      </c>
    </row>
    <row r="194" spans="1:65" s="13" customFormat="1" ht="22.5">
      <c r="B194" s="201"/>
      <c r="C194" s="202"/>
      <c r="D194" s="194" t="s">
        <v>210</v>
      </c>
      <c r="E194" s="203" t="s">
        <v>19</v>
      </c>
      <c r="F194" s="204" t="s">
        <v>741</v>
      </c>
      <c r="G194" s="202"/>
      <c r="H194" s="203" t="s">
        <v>19</v>
      </c>
      <c r="I194" s="205"/>
      <c r="J194" s="202"/>
      <c r="K194" s="202"/>
      <c r="L194" s="206"/>
      <c r="M194" s="207"/>
      <c r="N194" s="208"/>
      <c r="O194" s="208"/>
      <c r="P194" s="208"/>
      <c r="Q194" s="208"/>
      <c r="R194" s="208"/>
      <c r="S194" s="208"/>
      <c r="T194" s="209"/>
      <c r="AT194" s="210" t="s">
        <v>210</v>
      </c>
      <c r="AU194" s="210" t="s">
        <v>86</v>
      </c>
      <c r="AV194" s="13" t="s">
        <v>84</v>
      </c>
      <c r="AW194" s="13" t="s">
        <v>37</v>
      </c>
      <c r="AX194" s="13" t="s">
        <v>77</v>
      </c>
      <c r="AY194" s="210" t="s">
        <v>197</v>
      </c>
    </row>
    <row r="195" spans="1:65" s="14" customFormat="1" ht="22.5">
      <c r="B195" s="211"/>
      <c r="C195" s="212"/>
      <c r="D195" s="194" t="s">
        <v>210</v>
      </c>
      <c r="E195" s="213" t="s">
        <v>19</v>
      </c>
      <c r="F195" s="214" t="s">
        <v>742</v>
      </c>
      <c r="G195" s="212"/>
      <c r="H195" s="215">
        <v>0.94</v>
      </c>
      <c r="I195" s="216"/>
      <c r="J195" s="212"/>
      <c r="K195" s="212"/>
      <c r="L195" s="217"/>
      <c r="M195" s="218"/>
      <c r="N195" s="219"/>
      <c r="O195" s="219"/>
      <c r="P195" s="219"/>
      <c r="Q195" s="219"/>
      <c r="R195" s="219"/>
      <c r="S195" s="219"/>
      <c r="T195" s="220"/>
      <c r="AT195" s="221" t="s">
        <v>210</v>
      </c>
      <c r="AU195" s="221" t="s">
        <v>86</v>
      </c>
      <c r="AV195" s="14" t="s">
        <v>86</v>
      </c>
      <c r="AW195" s="14" t="s">
        <v>37</v>
      </c>
      <c r="AX195" s="14" t="s">
        <v>84</v>
      </c>
      <c r="AY195" s="221" t="s">
        <v>197</v>
      </c>
    </row>
    <row r="196" spans="1:65" s="12" customFormat="1" ht="22.9" customHeight="1">
      <c r="B196" s="165"/>
      <c r="C196" s="166"/>
      <c r="D196" s="167" t="s">
        <v>76</v>
      </c>
      <c r="E196" s="179" t="s">
        <v>273</v>
      </c>
      <c r="F196" s="179" t="s">
        <v>296</v>
      </c>
      <c r="G196" s="166"/>
      <c r="H196" s="166"/>
      <c r="I196" s="169"/>
      <c r="J196" s="180">
        <f>BK196</f>
        <v>0</v>
      </c>
      <c r="K196" s="166"/>
      <c r="L196" s="171"/>
      <c r="M196" s="172"/>
      <c r="N196" s="173"/>
      <c r="O196" s="173"/>
      <c r="P196" s="174">
        <f>SUM(P197:P274)</f>
        <v>0</v>
      </c>
      <c r="Q196" s="173"/>
      <c r="R196" s="174">
        <f>SUM(R197:R274)</f>
        <v>92.827471719520005</v>
      </c>
      <c r="S196" s="173"/>
      <c r="T196" s="175">
        <f>SUM(T197:T274)</f>
        <v>0</v>
      </c>
      <c r="AR196" s="176" t="s">
        <v>84</v>
      </c>
      <c r="AT196" s="177" t="s">
        <v>76</v>
      </c>
      <c r="AU196" s="177" t="s">
        <v>84</v>
      </c>
      <c r="AY196" s="176" t="s">
        <v>197</v>
      </c>
      <c r="BK196" s="178">
        <f>SUM(BK197:BK274)</f>
        <v>0</v>
      </c>
    </row>
    <row r="197" spans="1:65" s="2" customFormat="1" ht="21.75" customHeight="1">
      <c r="A197" s="37"/>
      <c r="B197" s="38"/>
      <c r="C197" s="181" t="s">
        <v>310</v>
      </c>
      <c r="D197" s="181" t="s">
        <v>199</v>
      </c>
      <c r="E197" s="182" t="s">
        <v>467</v>
      </c>
      <c r="F197" s="183" t="s">
        <v>468</v>
      </c>
      <c r="G197" s="184" t="s">
        <v>240</v>
      </c>
      <c r="H197" s="185">
        <v>240</v>
      </c>
      <c r="I197" s="186"/>
      <c r="J197" s="187">
        <f>ROUND(I197*H197,2)</f>
        <v>0</v>
      </c>
      <c r="K197" s="183" t="s">
        <v>469</v>
      </c>
      <c r="L197" s="42"/>
      <c r="M197" s="188" t="s">
        <v>19</v>
      </c>
      <c r="N197" s="189" t="s">
        <v>48</v>
      </c>
      <c r="O197" s="67"/>
      <c r="P197" s="190">
        <f>O197*H197</f>
        <v>0</v>
      </c>
      <c r="Q197" s="190">
        <v>0</v>
      </c>
      <c r="R197" s="190">
        <f>Q197*H197</f>
        <v>0</v>
      </c>
      <c r="S197" s="190">
        <v>0</v>
      </c>
      <c r="T197" s="191">
        <f>S197*H197</f>
        <v>0</v>
      </c>
      <c r="U197" s="37"/>
      <c r="V197" s="37"/>
      <c r="W197" s="37"/>
      <c r="X197" s="37"/>
      <c r="Y197" s="37"/>
      <c r="Z197" s="37"/>
      <c r="AA197" s="37"/>
      <c r="AB197" s="37"/>
      <c r="AC197" s="37"/>
      <c r="AD197" s="37"/>
      <c r="AE197" s="37"/>
      <c r="AR197" s="192" t="s">
        <v>204</v>
      </c>
      <c r="AT197" s="192" t="s">
        <v>199</v>
      </c>
      <c r="AU197" s="192" t="s">
        <v>86</v>
      </c>
      <c r="AY197" s="20" t="s">
        <v>197</v>
      </c>
      <c r="BE197" s="193">
        <f>IF(N197="základní",J197,0)</f>
        <v>0</v>
      </c>
      <c r="BF197" s="193">
        <f>IF(N197="snížená",J197,0)</f>
        <v>0</v>
      </c>
      <c r="BG197" s="193">
        <f>IF(N197="zákl. přenesená",J197,0)</f>
        <v>0</v>
      </c>
      <c r="BH197" s="193">
        <f>IF(N197="sníž. přenesená",J197,0)</f>
        <v>0</v>
      </c>
      <c r="BI197" s="193">
        <f>IF(N197="nulová",J197,0)</f>
        <v>0</v>
      </c>
      <c r="BJ197" s="20" t="s">
        <v>84</v>
      </c>
      <c r="BK197" s="193">
        <f>ROUND(I197*H197,2)</f>
        <v>0</v>
      </c>
      <c r="BL197" s="20" t="s">
        <v>204</v>
      </c>
      <c r="BM197" s="192" t="s">
        <v>743</v>
      </c>
    </row>
    <row r="198" spans="1:65" s="2" customFormat="1" ht="11.25">
      <c r="A198" s="37"/>
      <c r="B198" s="38"/>
      <c r="C198" s="39"/>
      <c r="D198" s="194" t="s">
        <v>206</v>
      </c>
      <c r="E198" s="39"/>
      <c r="F198" s="195" t="s">
        <v>468</v>
      </c>
      <c r="G198" s="39"/>
      <c r="H198" s="39"/>
      <c r="I198" s="196"/>
      <c r="J198" s="39"/>
      <c r="K198" s="39"/>
      <c r="L198" s="42"/>
      <c r="M198" s="197"/>
      <c r="N198" s="198"/>
      <c r="O198" s="67"/>
      <c r="P198" s="67"/>
      <c r="Q198" s="67"/>
      <c r="R198" s="67"/>
      <c r="S198" s="67"/>
      <c r="T198" s="68"/>
      <c r="U198" s="37"/>
      <c r="V198" s="37"/>
      <c r="W198" s="37"/>
      <c r="X198" s="37"/>
      <c r="Y198" s="37"/>
      <c r="Z198" s="37"/>
      <c r="AA198" s="37"/>
      <c r="AB198" s="37"/>
      <c r="AC198" s="37"/>
      <c r="AD198" s="37"/>
      <c r="AE198" s="37"/>
      <c r="AT198" s="20" t="s">
        <v>206</v>
      </c>
      <c r="AU198" s="20" t="s">
        <v>86</v>
      </c>
    </row>
    <row r="199" spans="1:65" s="2" customFormat="1" ht="33" customHeight="1">
      <c r="A199" s="37"/>
      <c r="B199" s="38"/>
      <c r="C199" s="181" t="s">
        <v>320</v>
      </c>
      <c r="D199" s="181" t="s">
        <v>199</v>
      </c>
      <c r="E199" s="182" t="s">
        <v>471</v>
      </c>
      <c r="F199" s="183" t="s">
        <v>472</v>
      </c>
      <c r="G199" s="184" t="s">
        <v>240</v>
      </c>
      <c r="H199" s="185">
        <v>242.12100000000001</v>
      </c>
      <c r="I199" s="186"/>
      <c r="J199" s="187">
        <f>ROUND(I199*H199,2)</f>
        <v>0</v>
      </c>
      <c r="K199" s="183" t="s">
        <v>217</v>
      </c>
      <c r="L199" s="42"/>
      <c r="M199" s="188" t="s">
        <v>19</v>
      </c>
      <c r="N199" s="189" t="s">
        <v>48</v>
      </c>
      <c r="O199" s="67"/>
      <c r="P199" s="190">
        <f>O199*H199</f>
        <v>0</v>
      </c>
      <c r="Q199" s="190">
        <v>0.16850351999999999</v>
      </c>
      <c r="R199" s="190">
        <f>Q199*H199</f>
        <v>40.798240765919999</v>
      </c>
      <c r="S199" s="190">
        <v>0</v>
      </c>
      <c r="T199" s="191">
        <f>S199*H199</f>
        <v>0</v>
      </c>
      <c r="U199" s="37"/>
      <c r="V199" s="37"/>
      <c r="W199" s="37"/>
      <c r="X199" s="37"/>
      <c r="Y199" s="37"/>
      <c r="Z199" s="37"/>
      <c r="AA199" s="37"/>
      <c r="AB199" s="37"/>
      <c r="AC199" s="37"/>
      <c r="AD199" s="37"/>
      <c r="AE199" s="37"/>
      <c r="AR199" s="192" t="s">
        <v>204</v>
      </c>
      <c r="AT199" s="192" t="s">
        <v>199</v>
      </c>
      <c r="AU199" s="192" t="s">
        <v>86</v>
      </c>
      <c r="AY199" s="20" t="s">
        <v>197</v>
      </c>
      <c r="BE199" s="193">
        <f>IF(N199="základní",J199,0)</f>
        <v>0</v>
      </c>
      <c r="BF199" s="193">
        <f>IF(N199="snížená",J199,0)</f>
        <v>0</v>
      </c>
      <c r="BG199" s="193">
        <f>IF(N199="zákl. přenesená",J199,0)</f>
        <v>0</v>
      </c>
      <c r="BH199" s="193">
        <f>IF(N199="sníž. přenesená",J199,0)</f>
        <v>0</v>
      </c>
      <c r="BI199" s="193">
        <f>IF(N199="nulová",J199,0)</f>
        <v>0</v>
      </c>
      <c r="BJ199" s="20" t="s">
        <v>84</v>
      </c>
      <c r="BK199" s="193">
        <f>ROUND(I199*H199,2)</f>
        <v>0</v>
      </c>
      <c r="BL199" s="20" t="s">
        <v>204</v>
      </c>
      <c r="BM199" s="192" t="s">
        <v>473</v>
      </c>
    </row>
    <row r="200" spans="1:65" s="2" customFormat="1" ht="29.25">
      <c r="A200" s="37"/>
      <c r="B200" s="38"/>
      <c r="C200" s="39"/>
      <c r="D200" s="194" t="s">
        <v>206</v>
      </c>
      <c r="E200" s="39"/>
      <c r="F200" s="195" t="s">
        <v>474</v>
      </c>
      <c r="G200" s="39"/>
      <c r="H200" s="39"/>
      <c r="I200" s="196"/>
      <c r="J200" s="39"/>
      <c r="K200" s="39"/>
      <c r="L200" s="42"/>
      <c r="M200" s="197"/>
      <c r="N200" s="198"/>
      <c r="O200" s="67"/>
      <c r="P200" s="67"/>
      <c r="Q200" s="67"/>
      <c r="R200" s="67"/>
      <c r="S200" s="67"/>
      <c r="T200" s="68"/>
      <c r="U200" s="37"/>
      <c r="V200" s="37"/>
      <c r="W200" s="37"/>
      <c r="X200" s="37"/>
      <c r="Y200" s="37"/>
      <c r="Z200" s="37"/>
      <c r="AA200" s="37"/>
      <c r="AB200" s="37"/>
      <c r="AC200" s="37"/>
      <c r="AD200" s="37"/>
      <c r="AE200" s="37"/>
      <c r="AT200" s="20" t="s">
        <v>206</v>
      </c>
      <c r="AU200" s="20" t="s">
        <v>86</v>
      </c>
    </row>
    <row r="201" spans="1:65" s="2" customFormat="1" ht="11.25">
      <c r="A201" s="37"/>
      <c r="B201" s="38"/>
      <c r="C201" s="39"/>
      <c r="D201" s="199" t="s">
        <v>208</v>
      </c>
      <c r="E201" s="39"/>
      <c r="F201" s="200" t="s">
        <v>475</v>
      </c>
      <c r="G201" s="39"/>
      <c r="H201" s="39"/>
      <c r="I201" s="196"/>
      <c r="J201" s="39"/>
      <c r="K201" s="39"/>
      <c r="L201" s="42"/>
      <c r="M201" s="197"/>
      <c r="N201" s="198"/>
      <c r="O201" s="67"/>
      <c r="P201" s="67"/>
      <c r="Q201" s="67"/>
      <c r="R201" s="67"/>
      <c r="S201" s="67"/>
      <c r="T201" s="68"/>
      <c r="U201" s="37"/>
      <c r="V201" s="37"/>
      <c r="W201" s="37"/>
      <c r="X201" s="37"/>
      <c r="Y201" s="37"/>
      <c r="Z201" s="37"/>
      <c r="AA201" s="37"/>
      <c r="AB201" s="37"/>
      <c r="AC201" s="37"/>
      <c r="AD201" s="37"/>
      <c r="AE201" s="37"/>
      <c r="AT201" s="20" t="s">
        <v>208</v>
      </c>
      <c r="AU201" s="20" t="s">
        <v>86</v>
      </c>
    </row>
    <row r="202" spans="1:65" s="13" customFormat="1" ht="11.25">
      <c r="B202" s="201"/>
      <c r="C202" s="202"/>
      <c r="D202" s="194" t="s">
        <v>210</v>
      </c>
      <c r="E202" s="203" t="s">
        <v>19</v>
      </c>
      <c r="F202" s="204" t="s">
        <v>744</v>
      </c>
      <c r="G202" s="202"/>
      <c r="H202" s="203" t="s">
        <v>19</v>
      </c>
      <c r="I202" s="205"/>
      <c r="J202" s="202"/>
      <c r="K202" s="202"/>
      <c r="L202" s="206"/>
      <c r="M202" s="207"/>
      <c r="N202" s="208"/>
      <c r="O202" s="208"/>
      <c r="P202" s="208"/>
      <c r="Q202" s="208"/>
      <c r="R202" s="208"/>
      <c r="S202" s="208"/>
      <c r="T202" s="209"/>
      <c r="AT202" s="210" t="s">
        <v>210</v>
      </c>
      <c r="AU202" s="210" t="s">
        <v>86</v>
      </c>
      <c r="AV202" s="13" t="s">
        <v>84</v>
      </c>
      <c r="AW202" s="13" t="s">
        <v>37</v>
      </c>
      <c r="AX202" s="13" t="s">
        <v>77</v>
      </c>
      <c r="AY202" s="210" t="s">
        <v>197</v>
      </c>
    </row>
    <row r="203" spans="1:65" s="13" customFormat="1" ht="11.25">
      <c r="B203" s="201"/>
      <c r="C203" s="202"/>
      <c r="D203" s="194" t="s">
        <v>210</v>
      </c>
      <c r="E203" s="203" t="s">
        <v>19</v>
      </c>
      <c r="F203" s="204" t="s">
        <v>745</v>
      </c>
      <c r="G203" s="202"/>
      <c r="H203" s="203" t="s">
        <v>19</v>
      </c>
      <c r="I203" s="205"/>
      <c r="J203" s="202"/>
      <c r="K203" s="202"/>
      <c r="L203" s="206"/>
      <c r="M203" s="207"/>
      <c r="N203" s="208"/>
      <c r="O203" s="208"/>
      <c r="P203" s="208"/>
      <c r="Q203" s="208"/>
      <c r="R203" s="208"/>
      <c r="S203" s="208"/>
      <c r="T203" s="209"/>
      <c r="AT203" s="210" t="s">
        <v>210</v>
      </c>
      <c r="AU203" s="210" t="s">
        <v>86</v>
      </c>
      <c r="AV203" s="13" t="s">
        <v>84</v>
      </c>
      <c r="AW203" s="13" t="s">
        <v>37</v>
      </c>
      <c r="AX203" s="13" t="s">
        <v>77</v>
      </c>
      <c r="AY203" s="210" t="s">
        <v>197</v>
      </c>
    </row>
    <row r="204" spans="1:65" s="14" customFormat="1" ht="11.25">
      <c r="B204" s="211"/>
      <c r="C204" s="212"/>
      <c r="D204" s="194" t="s">
        <v>210</v>
      </c>
      <c r="E204" s="213" t="s">
        <v>19</v>
      </c>
      <c r="F204" s="214" t="s">
        <v>746</v>
      </c>
      <c r="G204" s="212"/>
      <c r="H204" s="215">
        <v>126.24</v>
      </c>
      <c r="I204" s="216"/>
      <c r="J204" s="212"/>
      <c r="K204" s="212"/>
      <c r="L204" s="217"/>
      <c r="M204" s="218"/>
      <c r="N204" s="219"/>
      <c r="O204" s="219"/>
      <c r="P204" s="219"/>
      <c r="Q204" s="219"/>
      <c r="R204" s="219"/>
      <c r="S204" s="219"/>
      <c r="T204" s="220"/>
      <c r="AT204" s="221" t="s">
        <v>210</v>
      </c>
      <c r="AU204" s="221" t="s">
        <v>86</v>
      </c>
      <c r="AV204" s="14" t="s">
        <v>86</v>
      </c>
      <c r="AW204" s="14" t="s">
        <v>37</v>
      </c>
      <c r="AX204" s="14" t="s">
        <v>77</v>
      </c>
      <c r="AY204" s="221" t="s">
        <v>197</v>
      </c>
    </row>
    <row r="205" spans="1:65" s="13" customFormat="1" ht="11.25">
      <c r="B205" s="201"/>
      <c r="C205" s="202"/>
      <c r="D205" s="194" t="s">
        <v>210</v>
      </c>
      <c r="E205" s="203" t="s">
        <v>19</v>
      </c>
      <c r="F205" s="204" t="s">
        <v>747</v>
      </c>
      <c r="G205" s="202"/>
      <c r="H205" s="203" t="s">
        <v>19</v>
      </c>
      <c r="I205" s="205"/>
      <c r="J205" s="202"/>
      <c r="K205" s="202"/>
      <c r="L205" s="206"/>
      <c r="M205" s="207"/>
      <c r="N205" s="208"/>
      <c r="O205" s="208"/>
      <c r="P205" s="208"/>
      <c r="Q205" s="208"/>
      <c r="R205" s="208"/>
      <c r="S205" s="208"/>
      <c r="T205" s="209"/>
      <c r="AT205" s="210" t="s">
        <v>210</v>
      </c>
      <c r="AU205" s="210" t="s">
        <v>86</v>
      </c>
      <c r="AV205" s="13" t="s">
        <v>84</v>
      </c>
      <c r="AW205" s="13" t="s">
        <v>37</v>
      </c>
      <c r="AX205" s="13" t="s">
        <v>77</v>
      </c>
      <c r="AY205" s="210" t="s">
        <v>197</v>
      </c>
    </row>
    <row r="206" spans="1:65" s="14" customFormat="1" ht="11.25">
      <c r="B206" s="211"/>
      <c r="C206" s="212"/>
      <c r="D206" s="194" t="s">
        <v>210</v>
      </c>
      <c r="E206" s="213" t="s">
        <v>19</v>
      </c>
      <c r="F206" s="214" t="s">
        <v>748</v>
      </c>
      <c r="G206" s="212"/>
      <c r="H206" s="215">
        <v>4.0999999999999996</v>
      </c>
      <c r="I206" s="216"/>
      <c r="J206" s="212"/>
      <c r="K206" s="212"/>
      <c r="L206" s="217"/>
      <c r="M206" s="218"/>
      <c r="N206" s="219"/>
      <c r="O206" s="219"/>
      <c r="P206" s="219"/>
      <c r="Q206" s="219"/>
      <c r="R206" s="219"/>
      <c r="S206" s="219"/>
      <c r="T206" s="220"/>
      <c r="AT206" s="221" t="s">
        <v>210</v>
      </c>
      <c r="AU206" s="221" t="s">
        <v>86</v>
      </c>
      <c r="AV206" s="14" t="s">
        <v>86</v>
      </c>
      <c r="AW206" s="14" t="s">
        <v>37</v>
      </c>
      <c r="AX206" s="14" t="s">
        <v>77</v>
      </c>
      <c r="AY206" s="221" t="s">
        <v>197</v>
      </c>
    </row>
    <row r="207" spans="1:65" s="16" customFormat="1" ht="11.25">
      <c r="B207" s="251"/>
      <c r="C207" s="252"/>
      <c r="D207" s="194" t="s">
        <v>210</v>
      </c>
      <c r="E207" s="253" t="s">
        <v>19</v>
      </c>
      <c r="F207" s="254" t="s">
        <v>661</v>
      </c>
      <c r="G207" s="252"/>
      <c r="H207" s="255">
        <v>130.34</v>
      </c>
      <c r="I207" s="256"/>
      <c r="J207" s="252"/>
      <c r="K207" s="252"/>
      <c r="L207" s="257"/>
      <c r="M207" s="258"/>
      <c r="N207" s="259"/>
      <c r="O207" s="259"/>
      <c r="P207" s="259"/>
      <c r="Q207" s="259"/>
      <c r="R207" s="259"/>
      <c r="S207" s="259"/>
      <c r="T207" s="260"/>
      <c r="AT207" s="261" t="s">
        <v>210</v>
      </c>
      <c r="AU207" s="261" t="s">
        <v>86</v>
      </c>
      <c r="AV207" s="16" t="s">
        <v>151</v>
      </c>
      <c r="AW207" s="16" t="s">
        <v>37</v>
      </c>
      <c r="AX207" s="16" t="s">
        <v>77</v>
      </c>
      <c r="AY207" s="261" t="s">
        <v>197</v>
      </c>
    </row>
    <row r="208" spans="1:65" s="13" customFormat="1" ht="33.75">
      <c r="B208" s="201"/>
      <c r="C208" s="202"/>
      <c r="D208" s="194" t="s">
        <v>210</v>
      </c>
      <c r="E208" s="203" t="s">
        <v>19</v>
      </c>
      <c r="F208" s="204" t="s">
        <v>749</v>
      </c>
      <c r="G208" s="202"/>
      <c r="H208" s="203" t="s">
        <v>19</v>
      </c>
      <c r="I208" s="205"/>
      <c r="J208" s="202"/>
      <c r="K208" s="202"/>
      <c r="L208" s="206"/>
      <c r="M208" s="207"/>
      <c r="N208" s="208"/>
      <c r="O208" s="208"/>
      <c r="P208" s="208"/>
      <c r="Q208" s="208"/>
      <c r="R208" s="208"/>
      <c r="S208" s="208"/>
      <c r="T208" s="209"/>
      <c r="AT208" s="210" t="s">
        <v>210</v>
      </c>
      <c r="AU208" s="210" t="s">
        <v>86</v>
      </c>
      <c r="AV208" s="13" t="s">
        <v>84</v>
      </c>
      <c r="AW208" s="13" t="s">
        <v>37</v>
      </c>
      <c r="AX208" s="13" t="s">
        <v>77</v>
      </c>
      <c r="AY208" s="210" t="s">
        <v>197</v>
      </c>
    </row>
    <row r="209" spans="1:65" s="13" customFormat="1" ht="11.25">
      <c r="B209" s="201"/>
      <c r="C209" s="202"/>
      <c r="D209" s="194" t="s">
        <v>210</v>
      </c>
      <c r="E209" s="203" t="s">
        <v>19</v>
      </c>
      <c r="F209" s="204" t="s">
        <v>750</v>
      </c>
      <c r="G209" s="202"/>
      <c r="H209" s="203" t="s">
        <v>19</v>
      </c>
      <c r="I209" s="205"/>
      <c r="J209" s="202"/>
      <c r="K209" s="202"/>
      <c r="L209" s="206"/>
      <c r="M209" s="207"/>
      <c r="N209" s="208"/>
      <c r="O209" s="208"/>
      <c r="P209" s="208"/>
      <c r="Q209" s="208"/>
      <c r="R209" s="208"/>
      <c r="S209" s="208"/>
      <c r="T209" s="209"/>
      <c r="AT209" s="210" t="s">
        <v>210</v>
      </c>
      <c r="AU209" s="210" t="s">
        <v>86</v>
      </c>
      <c r="AV209" s="13" t="s">
        <v>84</v>
      </c>
      <c r="AW209" s="13" t="s">
        <v>37</v>
      </c>
      <c r="AX209" s="13" t="s">
        <v>77</v>
      </c>
      <c r="AY209" s="210" t="s">
        <v>197</v>
      </c>
    </row>
    <row r="210" spans="1:65" s="14" customFormat="1" ht="11.25">
      <c r="B210" s="211"/>
      <c r="C210" s="212"/>
      <c r="D210" s="194" t="s">
        <v>210</v>
      </c>
      <c r="E210" s="213" t="s">
        <v>19</v>
      </c>
      <c r="F210" s="214" t="s">
        <v>751</v>
      </c>
      <c r="G210" s="212"/>
      <c r="H210" s="215">
        <v>105.14100000000001</v>
      </c>
      <c r="I210" s="216"/>
      <c r="J210" s="212"/>
      <c r="K210" s="212"/>
      <c r="L210" s="217"/>
      <c r="M210" s="218"/>
      <c r="N210" s="219"/>
      <c r="O210" s="219"/>
      <c r="P210" s="219"/>
      <c r="Q210" s="219"/>
      <c r="R210" s="219"/>
      <c r="S210" s="219"/>
      <c r="T210" s="220"/>
      <c r="AT210" s="221" t="s">
        <v>210</v>
      </c>
      <c r="AU210" s="221" t="s">
        <v>86</v>
      </c>
      <c r="AV210" s="14" t="s">
        <v>86</v>
      </c>
      <c r="AW210" s="14" t="s">
        <v>37</v>
      </c>
      <c r="AX210" s="14" t="s">
        <v>77</v>
      </c>
      <c r="AY210" s="221" t="s">
        <v>197</v>
      </c>
    </row>
    <row r="211" spans="1:65" s="13" customFormat="1" ht="11.25">
      <c r="B211" s="201"/>
      <c r="C211" s="202"/>
      <c r="D211" s="194" t="s">
        <v>210</v>
      </c>
      <c r="E211" s="203" t="s">
        <v>19</v>
      </c>
      <c r="F211" s="204" t="s">
        <v>752</v>
      </c>
      <c r="G211" s="202"/>
      <c r="H211" s="203" t="s">
        <v>19</v>
      </c>
      <c r="I211" s="205"/>
      <c r="J211" s="202"/>
      <c r="K211" s="202"/>
      <c r="L211" s="206"/>
      <c r="M211" s="207"/>
      <c r="N211" s="208"/>
      <c r="O211" s="208"/>
      <c r="P211" s="208"/>
      <c r="Q211" s="208"/>
      <c r="R211" s="208"/>
      <c r="S211" s="208"/>
      <c r="T211" s="209"/>
      <c r="AT211" s="210" t="s">
        <v>210</v>
      </c>
      <c r="AU211" s="210" t="s">
        <v>86</v>
      </c>
      <c r="AV211" s="13" t="s">
        <v>84</v>
      </c>
      <c r="AW211" s="13" t="s">
        <v>37</v>
      </c>
      <c r="AX211" s="13" t="s">
        <v>77</v>
      </c>
      <c r="AY211" s="210" t="s">
        <v>197</v>
      </c>
    </row>
    <row r="212" spans="1:65" s="14" customFormat="1" ht="11.25">
      <c r="B212" s="211"/>
      <c r="C212" s="212"/>
      <c r="D212" s="194" t="s">
        <v>210</v>
      </c>
      <c r="E212" s="213" t="s">
        <v>19</v>
      </c>
      <c r="F212" s="214" t="s">
        <v>753</v>
      </c>
      <c r="G212" s="212"/>
      <c r="H212" s="215">
        <v>2.64</v>
      </c>
      <c r="I212" s="216"/>
      <c r="J212" s="212"/>
      <c r="K212" s="212"/>
      <c r="L212" s="217"/>
      <c r="M212" s="218"/>
      <c r="N212" s="219"/>
      <c r="O212" s="219"/>
      <c r="P212" s="219"/>
      <c r="Q212" s="219"/>
      <c r="R212" s="219"/>
      <c r="S212" s="219"/>
      <c r="T212" s="220"/>
      <c r="AT212" s="221" t="s">
        <v>210</v>
      </c>
      <c r="AU212" s="221" t="s">
        <v>86</v>
      </c>
      <c r="AV212" s="14" t="s">
        <v>86</v>
      </c>
      <c r="AW212" s="14" t="s">
        <v>37</v>
      </c>
      <c r="AX212" s="14" t="s">
        <v>77</v>
      </c>
      <c r="AY212" s="221" t="s">
        <v>197</v>
      </c>
    </row>
    <row r="213" spans="1:65" s="16" customFormat="1" ht="11.25">
      <c r="B213" s="251"/>
      <c r="C213" s="252"/>
      <c r="D213" s="194" t="s">
        <v>210</v>
      </c>
      <c r="E213" s="253" t="s">
        <v>19</v>
      </c>
      <c r="F213" s="254" t="s">
        <v>661</v>
      </c>
      <c r="G213" s="252"/>
      <c r="H213" s="255">
        <v>107.78100000000001</v>
      </c>
      <c r="I213" s="256"/>
      <c r="J213" s="252"/>
      <c r="K213" s="252"/>
      <c r="L213" s="257"/>
      <c r="M213" s="258"/>
      <c r="N213" s="259"/>
      <c r="O213" s="259"/>
      <c r="P213" s="259"/>
      <c r="Q213" s="259"/>
      <c r="R213" s="259"/>
      <c r="S213" s="259"/>
      <c r="T213" s="260"/>
      <c r="AT213" s="261" t="s">
        <v>210</v>
      </c>
      <c r="AU213" s="261" t="s">
        <v>86</v>
      </c>
      <c r="AV213" s="16" t="s">
        <v>151</v>
      </c>
      <c r="AW213" s="16" t="s">
        <v>37</v>
      </c>
      <c r="AX213" s="16" t="s">
        <v>77</v>
      </c>
      <c r="AY213" s="261" t="s">
        <v>197</v>
      </c>
    </row>
    <row r="214" spans="1:65" s="13" customFormat="1" ht="11.25">
      <c r="B214" s="201"/>
      <c r="C214" s="202"/>
      <c r="D214" s="194" t="s">
        <v>210</v>
      </c>
      <c r="E214" s="203" t="s">
        <v>19</v>
      </c>
      <c r="F214" s="204" t="s">
        <v>754</v>
      </c>
      <c r="G214" s="202"/>
      <c r="H214" s="203" t="s">
        <v>19</v>
      </c>
      <c r="I214" s="205"/>
      <c r="J214" s="202"/>
      <c r="K214" s="202"/>
      <c r="L214" s="206"/>
      <c r="M214" s="207"/>
      <c r="N214" s="208"/>
      <c r="O214" s="208"/>
      <c r="P214" s="208"/>
      <c r="Q214" s="208"/>
      <c r="R214" s="208"/>
      <c r="S214" s="208"/>
      <c r="T214" s="209"/>
      <c r="AT214" s="210" t="s">
        <v>210</v>
      </c>
      <c r="AU214" s="210" t="s">
        <v>86</v>
      </c>
      <c r="AV214" s="13" t="s">
        <v>84</v>
      </c>
      <c r="AW214" s="13" t="s">
        <v>37</v>
      </c>
      <c r="AX214" s="13" t="s">
        <v>77</v>
      </c>
      <c r="AY214" s="210" t="s">
        <v>197</v>
      </c>
    </row>
    <row r="215" spans="1:65" s="13" customFormat="1" ht="11.25">
      <c r="B215" s="201"/>
      <c r="C215" s="202"/>
      <c r="D215" s="194" t="s">
        <v>210</v>
      </c>
      <c r="E215" s="203" t="s">
        <v>19</v>
      </c>
      <c r="F215" s="204" t="s">
        <v>755</v>
      </c>
      <c r="G215" s="202"/>
      <c r="H215" s="203" t="s">
        <v>19</v>
      </c>
      <c r="I215" s="205"/>
      <c r="J215" s="202"/>
      <c r="K215" s="202"/>
      <c r="L215" s="206"/>
      <c r="M215" s="207"/>
      <c r="N215" s="208"/>
      <c r="O215" s="208"/>
      <c r="P215" s="208"/>
      <c r="Q215" s="208"/>
      <c r="R215" s="208"/>
      <c r="S215" s="208"/>
      <c r="T215" s="209"/>
      <c r="AT215" s="210" t="s">
        <v>210</v>
      </c>
      <c r="AU215" s="210" t="s">
        <v>86</v>
      </c>
      <c r="AV215" s="13" t="s">
        <v>84</v>
      </c>
      <c r="AW215" s="13" t="s">
        <v>37</v>
      </c>
      <c r="AX215" s="13" t="s">
        <v>77</v>
      </c>
      <c r="AY215" s="210" t="s">
        <v>197</v>
      </c>
    </row>
    <row r="216" spans="1:65" s="14" customFormat="1" ht="11.25">
      <c r="B216" s="211"/>
      <c r="C216" s="212"/>
      <c r="D216" s="194" t="s">
        <v>210</v>
      </c>
      <c r="E216" s="213" t="s">
        <v>19</v>
      </c>
      <c r="F216" s="214" t="s">
        <v>756</v>
      </c>
      <c r="G216" s="212"/>
      <c r="H216" s="215">
        <v>2</v>
      </c>
      <c r="I216" s="216"/>
      <c r="J216" s="212"/>
      <c r="K216" s="212"/>
      <c r="L216" s="217"/>
      <c r="M216" s="218"/>
      <c r="N216" s="219"/>
      <c r="O216" s="219"/>
      <c r="P216" s="219"/>
      <c r="Q216" s="219"/>
      <c r="R216" s="219"/>
      <c r="S216" s="219"/>
      <c r="T216" s="220"/>
      <c r="AT216" s="221" t="s">
        <v>210</v>
      </c>
      <c r="AU216" s="221" t="s">
        <v>86</v>
      </c>
      <c r="AV216" s="14" t="s">
        <v>86</v>
      </c>
      <c r="AW216" s="14" t="s">
        <v>37</v>
      </c>
      <c r="AX216" s="14" t="s">
        <v>77</v>
      </c>
      <c r="AY216" s="221" t="s">
        <v>197</v>
      </c>
    </row>
    <row r="217" spans="1:65" s="13" customFormat="1" ht="11.25">
      <c r="B217" s="201"/>
      <c r="C217" s="202"/>
      <c r="D217" s="194" t="s">
        <v>210</v>
      </c>
      <c r="E217" s="203" t="s">
        <v>19</v>
      </c>
      <c r="F217" s="204" t="s">
        <v>757</v>
      </c>
      <c r="G217" s="202"/>
      <c r="H217" s="203" t="s">
        <v>19</v>
      </c>
      <c r="I217" s="205"/>
      <c r="J217" s="202"/>
      <c r="K217" s="202"/>
      <c r="L217" s="206"/>
      <c r="M217" s="207"/>
      <c r="N217" s="208"/>
      <c r="O217" s="208"/>
      <c r="P217" s="208"/>
      <c r="Q217" s="208"/>
      <c r="R217" s="208"/>
      <c r="S217" s="208"/>
      <c r="T217" s="209"/>
      <c r="AT217" s="210" t="s">
        <v>210</v>
      </c>
      <c r="AU217" s="210" t="s">
        <v>86</v>
      </c>
      <c r="AV217" s="13" t="s">
        <v>84</v>
      </c>
      <c r="AW217" s="13" t="s">
        <v>37</v>
      </c>
      <c r="AX217" s="13" t="s">
        <v>77</v>
      </c>
      <c r="AY217" s="210" t="s">
        <v>197</v>
      </c>
    </row>
    <row r="218" spans="1:65" s="14" customFormat="1" ht="11.25">
      <c r="B218" s="211"/>
      <c r="C218" s="212"/>
      <c r="D218" s="194" t="s">
        <v>210</v>
      </c>
      <c r="E218" s="213" t="s">
        <v>19</v>
      </c>
      <c r="F218" s="214" t="s">
        <v>758</v>
      </c>
      <c r="G218" s="212"/>
      <c r="H218" s="215">
        <v>2</v>
      </c>
      <c r="I218" s="216"/>
      <c r="J218" s="212"/>
      <c r="K218" s="212"/>
      <c r="L218" s="217"/>
      <c r="M218" s="218"/>
      <c r="N218" s="219"/>
      <c r="O218" s="219"/>
      <c r="P218" s="219"/>
      <c r="Q218" s="219"/>
      <c r="R218" s="219"/>
      <c r="S218" s="219"/>
      <c r="T218" s="220"/>
      <c r="AT218" s="221" t="s">
        <v>210</v>
      </c>
      <c r="AU218" s="221" t="s">
        <v>86</v>
      </c>
      <c r="AV218" s="14" t="s">
        <v>86</v>
      </c>
      <c r="AW218" s="14" t="s">
        <v>37</v>
      </c>
      <c r="AX218" s="14" t="s">
        <v>77</v>
      </c>
      <c r="AY218" s="221" t="s">
        <v>197</v>
      </c>
    </row>
    <row r="219" spans="1:65" s="16" customFormat="1" ht="11.25">
      <c r="B219" s="251"/>
      <c r="C219" s="252"/>
      <c r="D219" s="194" t="s">
        <v>210</v>
      </c>
      <c r="E219" s="253" t="s">
        <v>19</v>
      </c>
      <c r="F219" s="254" t="s">
        <v>661</v>
      </c>
      <c r="G219" s="252"/>
      <c r="H219" s="255">
        <v>4</v>
      </c>
      <c r="I219" s="256"/>
      <c r="J219" s="252"/>
      <c r="K219" s="252"/>
      <c r="L219" s="257"/>
      <c r="M219" s="258"/>
      <c r="N219" s="259"/>
      <c r="O219" s="259"/>
      <c r="P219" s="259"/>
      <c r="Q219" s="259"/>
      <c r="R219" s="259"/>
      <c r="S219" s="259"/>
      <c r="T219" s="260"/>
      <c r="AT219" s="261" t="s">
        <v>210</v>
      </c>
      <c r="AU219" s="261" t="s">
        <v>86</v>
      </c>
      <c r="AV219" s="16" t="s">
        <v>151</v>
      </c>
      <c r="AW219" s="16" t="s">
        <v>37</v>
      </c>
      <c r="AX219" s="16" t="s">
        <v>77</v>
      </c>
      <c r="AY219" s="261" t="s">
        <v>197</v>
      </c>
    </row>
    <row r="220" spans="1:65" s="15" customFormat="1" ht="11.25">
      <c r="B220" s="223"/>
      <c r="C220" s="224"/>
      <c r="D220" s="194" t="s">
        <v>210</v>
      </c>
      <c r="E220" s="225" t="s">
        <v>19</v>
      </c>
      <c r="F220" s="226" t="s">
        <v>295</v>
      </c>
      <c r="G220" s="224"/>
      <c r="H220" s="227">
        <v>242.12100000000001</v>
      </c>
      <c r="I220" s="228"/>
      <c r="J220" s="224"/>
      <c r="K220" s="224"/>
      <c r="L220" s="229"/>
      <c r="M220" s="230"/>
      <c r="N220" s="231"/>
      <c r="O220" s="231"/>
      <c r="P220" s="231"/>
      <c r="Q220" s="231"/>
      <c r="R220" s="231"/>
      <c r="S220" s="231"/>
      <c r="T220" s="232"/>
      <c r="AT220" s="233" t="s">
        <v>210</v>
      </c>
      <c r="AU220" s="233" t="s">
        <v>86</v>
      </c>
      <c r="AV220" s="15" t="s">
        <v>204</v>
      </c>
      <c r="AW220" s="15" t="s">
        <v>37</v>
      </c>
      <c r="AX220" s="15" t="s">
        <v>84</v>
      </c>
      <c r="AY220" s="233" t="s">
        <v>197</v>
      </c>
    </row>
    <row r="221" spans="1:65" s="2" customFormat="1" ht="16.5" customHeight="1">
      <c r="A221" s="37"/>
      <c r="B221" s="38"/>
      <c r="C221" s="237" t="s">
        <v>328</v>
      </c>
      <c r="D221" s="237" t="s">
        <v>452</v>
      </c>
      <c r="E221" s="238" t="s">
        <v>477</v>
      </c>
      <c r="F221" s="239" t="s">
        <v>478</v>
      </c>
      <c r="G221" s="240" t="s">
        <v>240</v>
      </c>
      <c r="H221" s="241">
        <v>137.267</v>
      </c>
      <c r="I221" s="242"/>
      <c r="J221" s="243">
        <f>ROUND(I221*H221,2)</f>
        <v>0</v>
      </c>
      <c r="K221" s="239" t="s">
        <v>203</v>
      </c>
      <c r="L221" s="244"/>
      <c r="M221" s="245" t="s">
        <v>19</v>
      </c>
      <c r="N221" s="246" t="s">
        <v>48</v>
      </c>
      <c r="O221" s="67"/>
      <c r="P221" s="190">
        <f>O221*H221</f>
        <v>0</v>
      </c>
      <c r="Q221" s="190">
        <v>0.10199999999999999</v>
      </c>
      <c r="R221" s="190">
        <f>Q221*H221</f>
        <v>14.001233999999998</v>
      </c>
      <c r="S221" s="190">
        <v>0</v>
      </c>
      <c r="T221" s="191">
        <f>S221*H221</f>
        <v>0</v>
      </c>
      <c r="U221" s="37"/>
      <c r="V221" s="37"/>
      <c r="W221" s="37"/>
      <c r="X221" s="37"/>
      <c r="Y221" s="37"/>
      <c r="Z221" s="37"/>
      <c r="AA221" s="37"/>
      <c r="AB221" s="37"/>
      <c r="AC221" s="37"/>
      <c r="AD221" s="37"/>
      <c r="AE221" s="37"/>
      <c r="AR221" s="192" t="s">
        <v>265</v>
      </c>
      <c r="AT221" s="192" t="s">
        <v>452</v>
      </c>
      <c r="AU221" s="192" t="s">
        <v>86</v>
      </c>
      <c r="AY221" s="20" t="s">
        <v>197</v>
      </c>
      <c r="BE221" s="193">
        <f>IF(N221="základní",J221,0)</f>
        <v>0</v>
      </c>
      <c r="BF221" s="193">
        <f>IF(N221="snížená",J221,0)</f>
        <v>0</v>
      </c>
      <c r="BG221" s="193">
        <f>IF(N221="zákl. přenesená",J221,0)</f>
        <v>0</v>
      </c>
      <c r="BH221" s="193">
        <f>IF(N221="sníž. přenesená",J221,0)</f>
        <v>0</v>
      </c>
      <c r="BI221" s="193">
        <f>IF(N221="nulová",J221,0)</f>
        <v>0</v>
      </c>
      <c r="BJ221" s="20" t="s">
        <v>84</v>
      </c>
      <c r="BK221" s="193">
        <f>ROUND(I221*H221,2)</f>
        <v>0</v>
      </c>
      <c r="BL221" s="20" t="s">
        <v>204</v>
      </c>
      <c r="BM221" s="192" t="s">
        <v>479</v>
      </c>
    </row>
    <row r="222" spans="1:65" s="2" customFormat="1" ht="11.25">
      <c r="A222" s="37"/>
      <c r="B222" s="38"/>
      <c r="C222" s="39"/>
      <c r="D222" s="194" t="s">
        <v>206</v>
      </c>
      <c r="E222" s="39"/>
      <c r="F222" s="195" t="s">
        <v>478</v>
      </c>
      <c r="G222" s="39"/>
      <c r="H222" s="39"/>
      <c r="I222" s="196"/>
      <c r="J222" s="39"/>
      <c r="K222" s="39"/>
      <c r="L222" s="42"/>
      <c r="M222" s="197"/>
      <c r="N222" s="198"/>
      <c r="O222" s="67"/>
      <c r="P222" s="67"/>
      <c r="Q222" s="67"/>
      <c r="R222" s="67"/>
      <c r="S222" s="67"/>
      <c r="T222" s="68"/>
      <c r="U222" s="37"/>
      <c r="V222" s="37"/>
      <c r="W222" s="37"/>
      <c r="X222" s="37"/>
      <c r="Y222" s="37"/>
      <c r="Z222" s="37"/>
      <c r="AA222" s="37"/>
      <c r="AB222" s="37"/>
      <c r="AC222" s="37"/>
      <c r="AD222" s="37"/>
      <c r="AE222" s="37"/>
      <c r="AT222" s="20" t="s">
        <v>206</v>
      </c>
      <c r="AU222" s="20" t="s">
        <v>86</v>
      </c>
    </row>
    <row r="223" spans="1:65" s="13" customFormat="1" ht="22.5">
      <c r="B223" s="201"/>
      <c r="C223" s="202"/>
      <c r="D223" s="194" t="s">
        <v>210</v>
      </c>
      <c r="E223" s="203" t="s">
        <v>19</v>
      </c>
      <c r="F223" s="204" t="s">
        <v>759</v>
      </c>
      <c r="G223" s="202"/>
      <c r="H223" s="203" t="s">
        <v>19</v>
      </c>
      <c r="I223" s="205"/>
      <c r="J223" s="202"/>
      <c r="K223" s="202"/>
      <c r="L223" s="206"/>
      <c r="M223" s="207"/>
      <c r="N223" s="208"/>
      <c r="O223" s="208"/>
      <c r="P223" s="208"/>
      <c r="Q223" s="208"/>
      <c r="R223" s="208"/>
      <c r="S223" s="208"/>
      <c r="T223" s="209"/>
      <c r="AT223" s="210" t="s">
        <v>210</v>
      </c>
      <c r="AU223" s="210" t="s">
        <v>86</v>
      </c>
      <c r="AV223" s="13" t="s">
        <v>84</v>
      </c>
      <c r="AW223" s="13" t="s">
        <v>37</v>
      </c>
      <c r="AX223" s="13" t="s">
        <v>77</v>
      </c>
      <c r="AY223" s="210" t="s">
        <v>197</v>
      </c>
    </row>
    <row r="224" spans="1:65" s="13" customFormat="1" ht="22.5">
      <c r="B224" s="201"/>
      <c r="C224" s="202"/>
      <c r="D224" s="194" t="s">
        <v>210</v>
      </c>
      <c r="E224" s="203" t="s">
        <v>19</v>
      </c>
      <c r="F224" s="204" t="s">
        <v>760</v>
      </c>
      <c r="G224" s="202"/>
      <c r="H224" s="203" t="s">
        <v>19</v>
      </c>
      <c r="I224" s="205"/>
      <c r="J224" s="202"/>
      <c r="K224" s="202"/>
      <c r="L224" s="206"/>
      <c r="M224" s="207"/>
      <c r="N224" s="208"/>
      <c r="O224" s="208"/>
      <c r="P224" s="208"/>
      <c r="Q224" s="208"/>
      <c r="R224" s="208"/>
      <c r="S224" s="208"/>
      <c r="T224" s="209"/>
      <c r="AT224" s="210" t="s">
        <v>210</v>
      </c>
      <c r="AU224" s="210" t="s">
        <v>86</v>
      </c>
      <c r="AV224" s="13" t="s">
        <v>84</v>
      </c>
      <c r="AW224" s="13" t="s">
        <v>37</v>
      </c>
      <c r="AX224" s="13" t="s">
        <v>77</v>
      </c>
      <c r="AY224" s="210" t="s">
        <v>197</v>
      </c>
    </row>
    <row r="225" spans="1:65" s="13" customFormat="1" ht="11.25">
      <c r="B225" s="201"/>
      <c r="C225" s="202"/>
      <c r="D225" s="194" t="s">
        <v>210</v>
      </c>
      <c r="E225" s="203" t="s">
        <v>19</v>
      </c>
      <c r="F225" s="204" t="s">
        <v>761</v>
      </c>
      <c r="G225" s="202"/>
      <c r="H225" s="203" t="s">
        <v>19</v>
      </c>
      <c r="I225" s="205"/>
      <c r="J225" s="202"/>
      <c r="K225" s="202"/>
      <c r="L225" s="206"/>
      <c r="M225" s="207"/>
      <c r="N225" s="208"/>
      <c r="O225" s="208"/>
      <c r="P225" s="208"/>
      <c r="Q225" s="208"/>
      <c r="R225" s="208"/>
      <c r="S225" s="208"/>
      <c r="T225" s="209"/>
      <c r="AT225" s="210" t="s">
        <v>210</v>
      </c>
      <c r="AU225" s="210" t="s">
        <v>86</v>
      </c>
      <c r="AV225" s="13" t="s">
        <v>84</v>
      </c>
      <c r="AW225" s="13" t="s">
        <v>37</v>
      </c>
      <c r="AX225" s="13" t="s">
        <v>77</v>
      </c>
      <c r="AY225" s="210" t="s">
        <v>197</v>
      </c>
    </row>
    <row r="226" spans="1:65" s="14" customFormat="1" ht="11.25">
      <c r="B226" s="211"/>
      <c r="C226" s="212"/>
      <c r="D226" s="194" t="s">
        <v>210</v>
      </c>
      <c r="E226" s="213" t="s">
        <v>19</v>
      </c>
      <c r="F226" s="214" t="s">
        <v>762</v>
      </c>
      <c r="G226" s="212"/>
      <c r="H226" s="215">
        <v>132.55199999999999</v>
      </c>
      <c r="I226" s="216"/>
      <c r="J226" s="212"/>
      <c r="K226" s="212"/>
      <c r="L226" s="217"/>
      <c r="M226" s="218"/>
      <c r="N226" s="219"/>
      <c r="O226" s="219"/>
      <c r="P226" s="219"/>
      <c r="Q226" s="219"/>
      <c r="R226" s="219"/>
      <c r="S226" s="219"/>
      <c r="T226" s="220"/>
      <c r="AT226" s="221" t="s">
        <v>210</v>
      </c>
      <c r="AU226" s="221" t="s">
        <v>86</v>
      </c>
      <c r="AV226" s="14" t="s">
        <v>86</v>
      </c>
      <c r="AW226" s="14" t="s">
        <v>37</v>
      </c>
      <c r="AX226" s="14" t="s">
        <v>77</v>
      </c>
      <c r="AY226" s="221" t="s">
        <v>197</v>
      </c>
    </row>
    <row r="227" spans="1:65" s="13" customFormat="1" ht="11.25">
      <c r="B227" s="201"/>
      <c r="C227" s="202"/>
      <c r="D227" s="194" t="s">
        <v>210</v>
      </c>
      <c r="E227" s="203" t="s">
        <v>19</v>
      </c>
      <c r="F227" s="204" t="s">
        <v>763</v>
      </c>
      <c r="G227" s="202"/>
      <c r="H227" s="203" t="s">
        <v>19</v>
      </c>
      <c r="I227" s="205"/>
      <c r="J227" s="202"/>
      <c r="K227" s="202"/>
      <c r="L227" s="206"/>
      <c r="M227" s="207"/>
      <c r="N227" s="208"/>
      <c r="O227" s="208"/>
      <c r="P227" s="208"/>
      <c r="Q227" s="208"/>
      <c r="R227" s="208"/>
      <c r="S227" s="208"/>
      <c r="T227" s="209"/>
      <c r="AT227" s="210" t="s">
        <v>210</v>
      </c>
      <c r="AU227" s="210" t="s">
        <v>86</v>
      </c>
      <c r="AV227" s="13" t="s">
        <v>84</v>
      </c>
      <c r="AW227" s="13" t="s">
        <v>37</v>
      </c>
      <c r="AX227" s="13" t="s">
        <v>77</v>
      </c>
      <c r="AY227" s="210" t="s">
        <v>197</v>
      </c>
    </row>
    <row r="228" spans="1:65" s="14" customFormat="1" ht="11.25">
      <c r="B228" s="211"/>
      <c r="C228" s="212"/>
      <c r="D228" s="194" t="s">
        <v>210</v>
      </c>
      <c r="E228" s="213" t="s">
        <v>19</v>
      </c>
      <c r="F228" s="214" t="s">
        <v>764</v>
      </c>
      <c r="G228" s="212"/>
      <c r="H228" s="215">
        <v>4.7149999999999999</v>
      </c>
      <c r="I228" s="216"/>
      <c r="J228" s="212"/>
      <c r="K228" s="212"/>
      <c r="L228" s="217"/>
      <c r="M228" s="218"/>
      <c r="N228" s="219"/>
      <c r="O228" s="219"/>
      <c r="P228" s="219"/>
      <c r="Q228" s="219"/>
      <c r="R228" s="219"/>
      <c r="S228" s="219"/>
      <c r="T228" s="220"/>
      <c r="AT228" s="221" t="s">
        <v>210</v>
      </c>
      <c r="AU228" s="221" t="s">
        <v>86</v>
      </c>
      <c r="AV228" s="14" t="s">
        <v>86</v>
      </c>
      <c r="AW228" s="14" t="s">
        <v>37</v>
      </c>
      <c r="AX228" s="14" t="s">
        <v>77</v>
      </c>
      <c r="AY228" s="221" t="s">
        <v>197</v>
      </c>
    </row>
    <row r="229" spans="1:65" s="15" customFormat="1" ht="11.25">
      <c r="B229" s="223"/>
      <c r="C229" s="224"/>
      <c r="D229" s="194" t="s">
        <v>210</v>
      </c>
      <c r="E229" s="225" t="s">
        <v>19</v>
      </c>
      <c r="F229" s="226" t="s">
        <v>295</v>
      </c>
      <c r="G229" s="224"/>
      <c r="H229" s="227">
        <v>137.267</v>
      </c>
      <c r="I229" s="228"/>
      <c r="J229" s="224"/>
      <c r="K229" s="224"/>
      <c r="L229" s="229"/>
      <c r="M229" s="230"/>
      <c r="N229" s="231"/>
      <c r="O229" s="231"/>
      <c r="P229" s="231"/>
      <c r="Q229" s="231"/>
      <c r="R229" s="231"/>
      <c r="S229" s="231"/>
      <c r="T229" s="232"/>
      <c r="AT229" s="233" t="s">
        <v>210</v>
      </c>
      <c r="AU229" s="233" t="s">
        <v>86</v>
      </c>
      <c r="AV229" s="15" t="s">
        <v>204</v>
      </c>
      <c r="AW229" s="15" t="s">
        <v>37</v>
      </c>
      <c r="AX229" s="15" t="s">
        <v>84</v>
      </c>
      <c r="AY229" s="233" t="s">
        <v>197</v>
      </c>
    </row>
    <row r="230" spans="1:65" s="2" customFormat="1" ht="24.2" customHeight="1">
      <c r="A230" s="37"/>
      <c r="B230" s="38"/>
      <c r="C230" s="237" t="s">
        <v>337</v>
      </c>
      <c r="D230" s="237" t="s">
        <v>452</v>
      </c>
      <c r="E230" s="238" t="s">
        <v>765</v>
      </c>
      <c r="F230" s="239" t="s">
        <v>766</v>
      </c>
      <c r="G230" s="240" t="s">
        <v>240</v>
      </c>
      <c r="H230" s="241">
        <v>113.434</v>
      </c>
      <c r="I230" s="242"/>
      <c r="J230" s="243">
        <f>ROUND(I230*H230,2)</f>
        <v>0</v>
      </c>
      <c r="K230" s="239" t="s">
        <v>203</v>
      </c>
      <c r="L230" s="244"/>
      <c r="M230" s="245" t="s">
        <v>19</v>
      </c>
      <c r="N230" s="246" t="s">
        <v>48</v>
      </c>
      <c r="O230" s="67"/>
      <c r="P230" s="190">
        <f>O230*H230</f>
        <v>0</v>
      </c>
      <c r="Q230" s="190">
        <v>4.8300000000000003E-2</v>
      </c>
      <c r="R230" s="190">
        <f>Q230*H230</f>
        <v>5.4788622</v>
      </c>
      <c r="S230" s="190">
        <v>0</v>
      </c>
      <c r="T230" s="191">
        <f>S230*H230</f>
        <v>0</v>
      </c>
      <c r="U230" s="37"/>
      <c r="V230" s="37"/>
      <c r="W230" s="37"/>
      <c r="X230" s="37"/>
      <c r="Y230" s="37"/>
      <c r="Z230" s="37"/>
      <c r="AA230" s="37"/>
      <c r="AB230" s="37"/>
      <c r="AC230" s="37"/>
      <c r="AD230" s="37"/>
      <c r="AE230" s="37"/>
      <c r="AR230" s="192" t="s">
        <v>265</v>
      </c>
      <c r="AT230" s="192" t="s">
        <v>452</v>
      </c>
      <c r="AU230" s="192" t="s">
        <v>86</v>
      </c>
      <c r="AY230" s="20" t="s">
        <v>197</v>
      </c>
      <c r="BE230" s="193">
        <f>IF(N230="základní",J230,0)</f>
        <v>0</v>
      </c>
      <c r="BF230" s="193">
        <f>IF(N230="snížená",J230,0)</f>
        <v>0</v>
      </c>
      <c r="BG230" s="193">
        <f>IF(N230="zákl. přenesená",J230,0)</f>
        <v>0</v>
      </c>
      <c r="BH230" s="193">
        <f>IF(N230="sníž. přenesená",J230,0)</f>
        <v>0</v>
      </c>
      <c r="BI230" s="193">
        <f>IF(N230="nulová",J230,0)</f>
        <v>0</v>
      </c>
      <c r="BJ230" s="20" t="s">
        <v>84</v>
      </c>
      <c r="BK230" s="193">
        <f>ROUND(I230*H230,2)</f>
        <v>0</v>
      </c>
      <c r="BL230" s="20" t="s">
        <v>204</v>
      </c>
      <c r="BM230" s="192" t="s">
        <v>767</v>
      </c>
    </row>
    <row r="231" spans="1:65" s="2" customFormat="1" ht="11.25">
      <c r="A231" s="37"/>
      <c r="B231" s="38"/>
      <c r="C231" s="39"/>
      <c r="D231" s="194" t="s">
        <v>206</v>
      </c>
      <c r="E231" s="39"/>
      <c r="F231" s="195" t="s">
        <v>766</v>
      </c>
      <c r="G231" s="39"/>
      <c r="H231" s="39"/>
      <c r="I231" s="196"/>
      <c r="J231" s="39"/>
      <c r="K231" s="39"/>
      <c r="L231" s="42"/>
      <c r="M231" s="197"/>
      <c r="N231" s="198"/>
      <c r="O231" s="67"/>
      <c r="P231" s="67"/>
      <c r="Q231" s="67"/>
      <c r="R231" s="67"/>
      <c r="S231" s="67"/>
      <c r="T231" s="68"/>
      <c r="U231" s="37"/>
      <c r="V231" s="37"/>
      <c r="W231" s="37"/>
      <c r="X231" s="37"/>
      <c r="Y231" s="37"/>
      <c r="Z231" s="37"/>
      <c r="AA231" s="37"/>
      <c r="AB231" s="37"/>
      <c r="AC231" s="37"/>
      <c r="AD231" s="37"/>
      <c r="AE231" s="37"/>
      <c r="AT231" s="20" t="s">
        <v>206</v>
      </c>
      <c r="AU231" s="20" t="s">
        <v>86</v>
      </c>
    </row>
    <row r="232" spans="1:65" s="13" customFormat="1" ht="22.5">
      <c r="B232" s="201"/>
      <c r="C232" s="202"/>
      <c r="D232" s="194" t="s">
        <v>210</v>
      </c>
      <c r="E232" s="203" t="s">
        <v>19</v>
      </c>
      <c r="F232" s="204" t="s">
        <v>768</v>
      </c>
      <c r="G232" s="202"/>
      <c r="H232" s="203" t="s">
        <v>19</v>
      </c>
      <c r="I232" s="205"/>
      <c r="J232" s="202"/>
      <c r="K232" s="202"/>
      <c r="L232" s="206"/>
      <c r="M232" s="207"/>
      <c r="N232" s="208"/>
      <c r="O232" s="208"/>
      <c r="P232" s="208"/>
      <c r="Q232" s="208"/>
      <c r="R232" s="208"/>
      <c r="S232" s="208"/>
      <c r="T232" s="209"/>
      <c r="AT232" s="210" t="s">
        <v>210</v>
      </c>
      <c r="AU232" s="210" t="s">
        <v>86</v>
      </c>
      <c r="AV232" s="13" t="s">
        <v>84</v>
      </c>
      <c r="AW232" s="13" t="s">
        <v>37</v>
      </c>
      <c r="AX232" s="13" t="s">
        <v>77</v>
      </c>
      <c r="AY232" s="210" t="s">
        <v>197</v>
      </c>
    </row>
    <row r="233" spans="1:65" s="13" customFormat="1" ht="22.5">
      <c r="B233" s="201"/>
      <c r="C233" s="202"/>
      <c r="D233" s="194" t="s">
        <v>210</v>
      </c>
      <c r="E233" s="203" t="s">
        <v>19</v>
      </c>
      <c r="F233" s="204" t="s">
        <v>769</v>
      </c>
      <c r="G233" s="202"/>
      <c r="H233" s="203" t="s">
        <v>19</v>
      </c>
      <c r="I233" s="205"/>
      <c r="J233" s="202"/>
      <c r="K233" s="202"/>
      <c r="L233" s="206"/>
      <c r="M233" s="207"/>
      <c r="N233" s="208"/>
      <c r="O233" s="208"/>
      <c r="P233" s="208"/>
      <c r="Q233" s="208"/>
      <c r="R233" s="208"/>
      <c r="S233" s="208"/>
      <c r="T233" s="209"/>
      <c r="AT233" s="210" t="s">
        <v>210</v>
      </c>
      <c r="AU233" s="210" t="s">
        <v>86</v>
      </c>
      <c r="AV233" s="13" t="s">
        <v>84</v>
      </c>
      <c r="AW233" s="13" t="s">
        <v>37</v>
      </c>
      <c r="AX233" s="13" t="s">
        <v>77</v>
      </c>
      <c r="AY233" s="210" t="s">
        <v>197</v>
      </c>
    </row>
    <row r="234" spans="1:65" s="13" customFormat="1" ht="11.25">
      <c r="B234" s="201"/>
      <c r="C234" s="202"/>
      <c r="D234" s="194" t="s">
        <v>210</v>
      </c>
      <c r="E234" s="203" t="s">
        <v>19</v>
      </c>
      <c r="F234" s="204" t="s">
        <v>770</v>
      </c>
      <c r="G234" s="202"/>
      <c r="H234" s="203" t="s">
        <v>19</v>
      </c>
      <c r="I234" s="205"/>
      <c r="J234" s="202"/>
      <c r="K234" s="202"/>
      <c r="L234" s="206"/>
      <c r="M234" s="207"/>
      <c r="N234" s="208"/>
      <c r="O234" s="208"/>
      <c r="P234" s="208"/>
      <c r="Q234" s="208"/>
      <c r="R234" s="208"/>
      <c r="S234" s="208"/>
      <c r="T234" s="209"/>
      <c r="AT234" s="210" t="s">
        <v>210</v>
      </c>
      <c r="AU234" s="210" t="s">
        <v>86</v>
      </c>
      <c r="AV234" s="13" t="s">
        <v>84</v>
      </c>
      <c r="AW234" s="13" t="s">
        <v>37</v>
      </c>
      <c r="AX234" s="13" t="s">
        <v>77</v>
      </c>
      <c r="AY234" s="210" t="s">
        <v>197</v>
      </c>
    </row>
    <row r="235" spans="1:65" s="14" customFormat="1" ht="11.25">
      <c r="B235" s="211"/>
      <c r="C235" s="212"/>
      <c r="D235" s="194" t="s">
        <v>210</v>
      </c>
      <c r="E235" s="213" t="s">
        <v>19</v>
      </c>
      <c r="F235" s="214" t="s">
        <v>771</v>
      </c>
      <c r="G235" s="212"/>
      <c r="H235" s="215">
        <v>110.398</v>
      </c>
      <c r="I235" s="216"/>
      <c r="J235" s="212"/>
      <c r="K235" s="212"/>
      <c r="L235" s="217"/>
      <c r="M235" s="218"/>
      <c r="N235" s="219"/>
      <c r="O235" s="219"/>
      <c r="P235" s="219"/>
      <c r="Q235" s="219"/>
      <c r="R235" s="219"/>
      <c r="S235" s="219"/>
      <c r="T235" s="220"/>
      <c r="AT235" s="221" t="s">
        <v>210</v>
      </c>
      <c r="AU235" s="221" t="s">
        <v>86</v>
      </c>
      <c r="AV235" s="14" t="s">
        <v>86</v>
      </c>
      <c r="AW235" s="14" t="s">
        <v>37</v>
      </c>
      <c r="AX235" s="14" t="s">
        <v>77</v>
      </c>
      <c r="AY235" s="221" t="s">
        <v>197</v>
      </c>
    </row>
    <row r="236" spans="1:65" s="13" customFormat="1" ht="22.5">
      <c r="B236" s="201"/>
      <c r="C236" s="202"/>
      <c r="D236" s="194" t="s">
        <v>210</v>
      </c>
      <c r="E236" s="203" t="s">
        <v>19</v>
      </c>
      <c r="F236" s="204" t="s">
        <v>772</v>
      </c>
      <c r="G236" s="202"/>
      <c r="H236" s="203" t="s">
        <v>19</v>
      </c>
      <c r="I236" s="205"/>
      <c r="J236" s="202"/>
      <c r="K236" s="202"/>
      <c r="L236" s="206"/>
      <c r="M236" s="207"/>
      <c r="N236" s="208"/>
      <c r="O236" s="208"/>
      <c r="P236" s="208"/>
      <c r="Q236" s="208"/>
      <c r="R236" s="208"/>
      <c r="S236" s="208"/>
      <c r="T236" s="209"/>
      <c r="AT236" s="210" t="s">
        <v>210</v>
      </c>
      <c r="AU236" s="210" t="s">
        <v>86</v>
      </c>
      <c r="AV236" s="13" t="s">
        <v>84</v>
      </c>
      <c r="AW236" s="13" t="s">
        <v>37</v>
      </c>
      <c r="AX236" s="13" t="s">
        <v>77</v>
      </c>
      <c r="AY236" s="210" t="s">
        <v>197</v>
      </c>
    </row>
    <row r="237" spans="1:65" s="14" customFormat="1" ht="11.25">
      <c r="B237" s="211"/>
      <c r="C237" s="212"/>
      <c r="D237" s="194" t="s">
        <v>210</v>
      </c>
      <c r="E237" s="213" t="s">
        <v>19</v>
      </c>
      <c r="F237" s="214" t="s">
        <v>773</v>
      </c>
      <c r="G237" s="212"/>
      <c r="H237" s="215">
        <v>3.036</v>
      </c>
      <c r="I237" s="216"/>
      <c r="J237" s="212"/>
      <c r="K237" s="212"/>
      <c r="L237" s="217"/>
      <c r="M237" s="218"/>
      <c r="N237" s="219"/>
      <c r="O237" s="219"/>
      <c r="P237" s="219"/>
      <c r="Q237" s="219"/>
      <c r="R237" s="219"/>
      <c r="S237" s="219"/>
      <c r="T237" s="220"/>
      <c r="AT237" s="221" t="s">
        <v>210</v>
      </c>
      <c r="AU237" s="221" t="s">
        <v>86</v>
      </c>
      <c r="AV237" s="14" t="s">
        <v>86</v>
      </c>
      <c r="AW237" s="14" t="s">
        <v>37</v>
      </c>
      <c r="AX237" s="14" t="s">
        <v>77</v>
      </c>
      <c r="AY237" s="221" t="s">
        <v>197</v>
      </c>
    </row>
    <row r="238" spans="1:65" s="15" customFormat="1" ht="11.25">
      <c r="B238" s="223"/>
      <c r="C238" s="224"/>
      <c r="D238" s="194" t="s">
        <v>210</v>
      </c>
      <c r="E238" s="225" t="s">
        <v>19</v>
      </c>
      <c r="F238" s="226" t="s">
        <v>295</v>
      </c>
      <c r="G238" s="224"/>
      <c r="H238" s="227">
        <v>113.434</v>
      </c>
      <c r="I238" s="228"/>
      <c r="J238" s="224"/>
      <c r="K238" s="224"/>
      <c r="L238" s="229"/>
      <c r="M238" s="230"/>
      <c r="N238" s="231"/>
      <c r="O238" s="231"/>
      <c r="P238" s="231"/>
      <c r="Q238" s="231"/>
      <c r="R238" s="231"/>
      <c r="S238" s="231"/>
      <c r="T238" s="232"/>
      <c r="AT238" s="233" t="s">
        <v>210</v>
      </c>
      <c r="AU238" s="233" t="s">
        <v>86</v>
      </c>
      <c r="AV238" s="15" t="s">
        <v>204</v>
      </c>
      <c r="AW238" s="15" t="s">
        <v>37</v>
      </c>
      <c r="AX238" s="15" t="s">
        <v>84</v>
      </c>
      <c r="AY238" s="233" t="s">
        <v>197</v>
      </c>
    </row>
    <row r="239" spans="1:65" s="2" customFormat="1" ht="24.2" customHeight="1">
      <c r="A239" s="37"/>
      <c r="B239" s="38"/>
      <c r="C239" s="237" t="s">
        <v>347</v>
      </c>
      <c r="D239" s="237" t="s">
        <v>452</v>
      </c>
      <c r="E239" s="238" t="s">
        <v>774</v>
      </c>
      <c r="F239" s="239" t="s">
        <v>775</v>
      </c>
      <c r="G239" s="240" t="s">
        <v>240</v>
      </c>
      <c r="H239" s="241">
        <v>4.4000000000000004</v>
      </c>
      <c r="I239" s="242"/>
      <c r="J239" s="243">
        <f>ROUND(I239*H239,2)</f>
        <v>0</v>
      </c>
      <c r="K239" s="239" t="s">
        <v>203</v>
      </c>
      <c r="L239" s="244"/>
      <c r="M239" s="245" t="s">
        <v>19</v>
      </c>
      <c r="N239" s="246" t="s">
        <v>48</v>
      </c>
      <c r="O239" s="67"/>
      <c r="P239" s="190">
        <f>O239*H239</f>
        <v>0</v>
      </c>
      <c r="Q239" s="190">
        <v>6.5670000000000006E-2</v>
      </c>
      <c r="R239" s="190">
        <f>Q239*H239</f>
        <v>0.28894800000000004</v>
      </c>
      <c r="S239" s="190">
        <v>0</v>
      </c>
      <c r="T239" s="191">
        <f>S239*H239</f>
        <v>0</v>
      </c>
      <c r="U239" s="37"/>
      <c r="V239" s="37"/>
      <c r="W239" s="37"/>
      <c r="X239" s="37"/>
      <c r="Y239" s="37"/>
      <c r="Z239" s="37"/>
      <c r="AA239" s="37"/>
      <c r="AB239" s="37"/>
      <c r="AC239" s="37"/>
      <c r="AD239" s="37"/>
      <c r="AE239" s="37"/>
      <c r="AR239" s="192" t="s">
        <v>265</v>
      </c>
      <c r="AT239" s="192" t="s">
        <v>452</v>
      </c>
      <c r="AU239" s="192" t="s">
        <v>86</v>
      </c>
      <c r="AY239" s="20" t="s">
        <v>197</v>
      </c>
      <c r="BE239" s="193">
        <f>IF(N239="základní",J239,0)</f>
        <v>0</v>
      </c>
      <c r="BF239" s="193">
        <f>IF(N239="snížená",J239,0)</f>
        <v>0</v>
      </c>
      <c r="BG239" s="193">
        <f>IF(N239="zákl. přenesená",J239,0)</f>
        <v>0</v>
      </c>
      <c r="BH239" s="193">
        <f>IF(N239="sníž. přenesená",J239,0)</f>
        <v>0</v>
      </c>
      <c r="BI239" s="193">
        <f>IF(N239="nulová",J239,0)</f>
        <v>0</v>
      </c>
      <c r="BJ239" s="20" t="s">
        <v>84</v>
      </c>
      <c r="BK239" s="193">
        <f>ROUND(I239*H239,2)</f>
        <v>0</v>
      </c>
      <c r="BL239" s="20" t="s">
        <v>204</v>
      </c>
      <c r="BM239" s="192" t="s">
        <v>776</v>
      </c>
    </row>
    <row r="240" spans="1:65" s="2" customFormat="1" ht="11.25">
      <c r="A240" s="37"/>
      <c r="B240" s="38"/>
      <c r="C240" s="39"/>
      <c r="D240" s="194" t="s">
        <v>206</v>
      </c>
      <c r="E240" s="39"/>
      <c r="F240" s="195" t="s">
        <v>775</v>
      </c>
      <c r="G240" s="39"/>
      <c r="H240" s="39"/>
      <c r="I240" s="196"/>
      <c r="J240" s="39"/>
      <c r="K240" s="39"/>
      <c r="L240" s="42"/>
      <c r="M240" s="197"/>
      <c r="N240" s="198"/>
      <c r="O240" s="67"/>
      <c r="P240" s="67"/>
      <c r="Q240" s="67"/>
      <c r="R240" s="67"/>
      <c r="S240" s="67"/>
      <c r="T240" s="68"/>
      <c r="U240" s="37"/>
      <c r="V240" s="37"/>
      <c r="W240" s="37"/>
      <c r="X240" s="37"/>
      <c r="Y240" s="37"/>
      <c r="Z240" s="37"/>
      <c r="AA240" s="37"/>
      <c r="AB240" s="37"/>
      <c r="AC240" s="37"/>
      <c r="AD240" s="37"/>
      <c r="AE240" s="37"/>
      <c r="AT240" s="20" t="s">
        <v>206</v>
      </c>
      <c r="AU240" s="20" t="s">
        <v>86</v>
      </c>
    </row>
    <row r="241" spans="1:65" s="13" customFormat="1" ht="22.5">
      <c r="B241" s="201"/>
      <c r="C241" s="202"/>
      <c r="D241" s="194" t="s">
        <v>210</v>
      </c>
      <c r="E241" s="203" t="s">
        <v>19</v>
      </c>
      <c r="F241" s="204" t="s">
        <v>777</v>
      </c>
      <c r="G241" s="202"/>
      <c r="H241" s="203" t="s">
        <v>19</v>
      </c>
      <c r="I241" s="205"/>
      <c r="J241" s="202"/>
      <c r="K241" s="202"/>
      <c r="L241" s="206"/>
      <c r="M241" s="207"/>
      <c r="N241" s="208"/>
      <c r="O241" s="208"/>
      <c r="P241" s="208"/>
      <c r="Q241" s="208"/>
      <c r="R241" s="208"/>
      <c r="S241" s="208"/>
      <c r="T241" s="209"/>
      <c r="AT241" s="210" t="s">
        <v>210</v>
      </c>
      <c r="AU241" s="210" t="s">
        <v>86</v>
      </c>
      <c r="AV241" s="13" t="s">
        <v>84</v>
      </c>
      <c r="AW241" s="13" t="s">
        <v>37</v>
      </c>
      <c r="AX241" s="13" t="s">
        <v>77</v>
      </c>
      <c r="AY241" s="210" t="s">
        <v>197</v>
      </c>
    </row>
    <row r="242" spans="1:65" s="13" customFormat="1" ht="11.25">
      <c r="B242" s="201"/>
      <c r="C242" s="202"/>
      <c r="D242" s="194" t="s">
        <v>210</v>
      </c>
      <c r="E242" s="203" t="s">
        <v>19</v>
      </c>
      <c r="F242" s="204" t="s">
        <v>778</v>
      </c>
      <c r="G242" s="202"/>
      <c r="H242" s="203" t="s">
        <v>19</v>
      </c>
      <c r="I242" s="205"/>
      <c r="J242" s="202"/>
      <c r="K242" s="202"/>
      <c r="L242" s="206"/>
      <c r="M242" s="207"/>
      <c r="N242" s="208"/>
      <c r="O242" s="208"/>
      <c r="P242" s="208"/>
      <c r="Q242" s="208"/>
      <c r="R242" s="208"/>
      <c r="S242" s="208"/>
      <c r="T242" s="209"/>
      <c r="AT242" s="210" t="s">
        <v>210</v>
      </c>
      <c r="AU242" s="210" t="s">
        <v>86</v>
      </c>
      <c r="AV242" s="13" t="s">
        <v>84</v>
      </c>
      <c r="AW242" s="13" t="s">
        <v>37</v>
      </c>
      <c r="AX242" s="13" t="s">
        <v>77</v>
      </c>
      <c r="AY242" s="210" t="s">
        <v>197</v>
      </c>
    </row>
    <row r="243" spans="1:65" s="14" customFormat="1" ht="11.25">
      <c r="B243" s="211"/>
      <c r="C243" s="212"/>
      <c r="D243" s="194" t="s">
        <v>210</v>
      </c>
      <c r="E243" s="213" t="s">
        <v>19</v>
      </c>
      <c r="F243" s="214" t="s">
        <v>779</v>
      </c>
      <c r="G243" s="212"/>
      <c r="H243" s="215">
        <v>2.1</v>
      </c>
      <c r="I243" s="216"/>
      <c r="J243" s="212"/>
      <c r="K243" s="212"/>
      <c r="L243" s="217"/>
      <c r="M243" s="218"/>
      <c r="N243" s="219"/>
      <c r="O243" s="219"/>
      <c r="P243" s="219"/>
      <c r="Q243" s="219"/>
      <c r="R243" s="219"/>
      <c r="S243" s="219"/>
      <c r="T243" s="220"/>
      <c r="AT243" s="221" t="s">
        <v>210</v>
      </c>
      <c r="AU243" s="221" t="s">
        <v>86</v>
      </c>
      <c r="AV243" s="14" t="s">
        <v>86</v>
      </c>
      <c r="AW243" s="14" t="s">
        <v>37</v>
      </c>
      <c r="AX243" s="14" t="s">
        <v>77</v>
      </c>
      <c r="AY243" s="221" t="s">
        <v>197</v>
      </c>
    </row>
    <row r="244" spans="1:65" s="13" customFormat="1" ht="22.5">
      <c r="B244" s="201"/>
      <c r="C244" s="202"/>
      <c r="D244" s="194" t="s">
        <v>210</v>
      </c>
      <c r="E244" s="203" t="s">
        <v>19</v>
      </c>
      <c r="F244" s="204" t="s">
        <v>780</v>
      </c>
      <c r="G244" s="202"/>
      <c r="H244" s="203" t="s">
        <v>19</v>
      </c>
      <c r="I244" s="205"/>
      <c r="J244" s="202"/>
      <c r="K244" s="202"/>
      <c r="L244" s="206"/>
      <c r="M244" s="207"/>
      <c r="N244" s="208"/>
      <c r="O244" s="208"/>
      <c r="P244" s="208"/>
      <c r="Q244" s="208"/>
      <c r="R244" s="208"/>
      <c r="S244" s="208"/>
      <c r="T244" s="209"/>
      <c r="AT244" s="210" t="s">
        <v>210</v>
      </c>
      <c r="AU244" s="210" t="s">
        <v>86</v>
      </c>
      <c r="AV244" s="13" t="s">
        <v>84</v>
      </c>
      <c r="AW244" s="13" t="s">
        <v>37</v>
      </c>
      <c r="AX244" s="13" t="s">
        <v>77</v>
      </c>
      <c r="AY244" s="210" t="s">
        <v>197</v>
      </c>
    </row>
    <row r="245" spans="1:65" s="14" customFormat="1" ht="11.25">
      <c r="B245" s="211"/>
      <c r="C245" s="212"/>
      <c r="D245" s="194" t="s">
        <v>210</v>
      </c>
      <c r="E245" s="213" t="s">
        <v>19</v>
      </c>
      <c r="F245" s="214" t="s">
        <v>781</v>
      </c>
      <c r="G245" s="212"/>
      <c r="H245" s="215">
        <v>2.2999999999999998</v>
      </c>
      <c r="I245" s="216"/>
      <c r="J245" s="212"/>
      <c r="K245" s="212"/>
      <c r="L245" s="217"/>
      <c r="M245" s="218"/>
      <c r="N245" s="219"/>
      <c r="O245" s="219"/>
      <c r="P245" s="219"/>
      <c r="Q245" s="219"/>
      <c r="R245" s="219"/>
      <c r="S245" s="219"/>
      <c r="T245" s="220"/>
      <c r="AT245" s="221" t="s">
        <v>210</v>
      </c>
      <c r="AU245" s="221" t="s">
        <v>86</v>
      </c>
      <c r="AV245" s="14" t="s">
        <v>86</v>
      </c>
      <c r="AW245" s="14" t="s">
        <v>37</v>
      </c>
      <c r="AX245" s="14" t="s">
        <v>77</v>
      </c>
      <c r="AY245" s="221" t="s">
        <v>197</v>
      </c>
    </row>
    <row r="246" spans="1:65" s="15" customFormat="1" ht="11.25">
      <c r="B246" s="223"/>
      <c r="C246" s="224"/>
      <c r="D246" s="194" t="s">
        <v>210</v>
      </c>
      <c r="E246" s="225" t="s">
        <v>19</v>
      </c>
      <c r="F246" s="226" t="s">
        <v>295</v>
      </c>
      <c r="G246" s="224"/>
      <c r="H246" s="227">
        <v>4.4000000000000004</v>
      </c>
      <c r="I246" s="228"/>
      <c r="J246" s="224"/>
      <c r="K246" s="224"/>
      <c r="L246" s="229"/>
      <c r="M246" s="230"/>
      <c r="N246" s="231"/>
      <c r="O246" s="231"/>
      <c r="P246" s="231"/>
      <c r="Q246" s="231"/>
      <c r="R246" s="231"/>
      <c r="S246" s="231"/>
      <c r="T246" s="232"/>
      <c r="AT246" s="233" t="s">
        <v>210</v>
      </c>
      <c r="AU246" s="233" t="s">
        <v>86</v>
      </c>
      <c r="AV246" s="15" t="s">
        <v>204</v>
      </c>
      <c r="AW246" s="15" t="s">
        <v>37</v>
      </c>
      <c r="AX246" s="15" t="s">
        <v>84</v>
      </c>
      <c r="AY246" s="233" t="s">
        <v>197</v>
      </c>
    </row>
    <row r="247" spans="1:65" s="2" customFormat="1" ht="37.9" customHeight="1">
      <c r="A247" s="37"/>
      <c r="B247" s="38"/>
      <c r="C247" s="181" t="s">
        <v>356</v>
      </c>
      <c r="D247" s="181" t="s">
        <v>199</v>
      </c>
      <c r="E247" s="182" t="s">
        <v>782</v>
      </c>
      <c r="F247" s="183" t="s">
        <v>783</v>
      </c>
      <c r="G247" s="184" t="s">
        <v>240</v>
      </c>
      <c r="H247" s="185">
        <v>59.316000000000003</v>
      </c>
      <c r="I247" s="186"/>
      <c r="J247" s="187">
        <f>ROUND(I247*H247,2)</f>
        <v>0</v>
      </c>
      <c r="K247" s="183" t="s">
        <v>217</v>
      </c>
      <c r="L247" s="42"/>
      <c r="M247" s="188" t="s">
        <v>19</v>
      </c>
      <c r="N247" s="189" t="s">
        <v>48</v>
      </c>
      <c r="O247" s="67"/>
      <c r="P247" s="190">
        <f>O247*H247</f>
        <v>0</v>
      </c>
      <c r="Q247" s="190">
        <v>0.14041960000000001</v>
      </c>
      <c r="R247" s="190">
        <f>Q247*H247</f>
        <v>8.3291289936000013</v>
      </c>
      <c r="S247" s="190">
        <v>0</v>
      </c>
      <c r="T247" s="191">
        <f>S247*H247</f>
        <v>0</v>
      </c>
      <c r="U247" s="37"/>
      <c r="V247" s="37"/>
      <c r="W247" s="37"/>
      <c r="X247" s="37"/>
      <c r="Y247" s="37"/>
      <c r="Z247" s="37"/>
      <c r="AA247" s="37"/>
      <c r="AB247" s="37"/>
      <c r="AC247" s="37"/>
      <c r="AD247" s="37"/>
      <c r="AE247" s="37"/>
      <c r="AR247" s="192" t="s">
        <v>204</v>
      </c>
      <c r="AT247" s="192" t="s">
        <v>199</v>
      </c>
      <c r="AU247" s="192" t="s">
        <v>86</v>
      </c>
      <c r="AY247" s="20" t="s">
        <v>197</v>
      </c>
      <c r="BE247" s="193">
        <f>IF(N247="základní",J247,0)</f>
        <v>0</v>
      </c>
      <c r="BF247" s="193">
        <f>IF(N247="snížená",J247,0)</f>
        <v>0</v>
      </c>
      <c r="BG247" s="193">
        <f>IF(N247="zákl. přenesená",J247,0)</f>
        <v>0</v>
      </c>
      <c r="BH247" s="193">
        <f>IF(N247="sníž. přenesená",J247,0)</f>
        <v>0</v>
      </c>
      <c r="BI247" s="193">
        <f>IF(N247="nulová",J247,0)</f>
        <v>0</v>
      </c>
      <c r="BJ247" s="20" t="s">
        <v>84</v>
      </c>
      <c r="BK247" s="193">
        <f>ROUND(I247*H247,2)</f>
        <v>0</v>
      </c>
      <c r="BL247" s="20" t="s">
        <v>204</v>
      </c>
      <c r="BM247" s="192" t="s">
        <v>784</v>
      </c>
    </row>
    <row r="248" spans="1:65" s="2" customFormat="1" ht="29.25">
      <c r="A248" s="37"/>
      <c r="B248" s="38"/>
      <c r="C248" s="39"/>
      <c r="D248" s="194" t="s">
        <v>206</v>
      </c>
      <c r="E248" s="39"/>
      <c r="F248" s="195" t="s">
        <v>785</v>
      </c>
      <c r="G248" s="39"/>
      <c r="H248" s="39"/>
      <c r="I248" s="196"/>
      <c r="J248" s="39"/>
      <c r="K248" s="39"/>
      <c r="L248" s="42"/>
      <c r="M248" s="197"/>
      <c r="N248" s="198"/>
      <c r="O248" s="67"/>
      <c r="P248" s="67"/>
      <c r="Q248" s="67"/>
      <c r="R248" s="67"/>
      <c r="S248" s="67"/>
      <c r="T248" s="68"/>
      <c r="U248" s="37"/>
      <c r="V248" s="37"/>
      <c r="W248" s="37"/>
      <c r="X248" s="37"/>
      <c r="Y248" s="37"/>
      <c r="Z248" s="37"/>
      <c r="AA248" s="37"/>
      <c r="AB248" s="37"/>
      <c r="AC248" s="37"/>
      <c r="AD248" s="37"/>
      <c r="AE248" s="37"/>
      <c r="AT248" s="20" t="s">
        <v>206</v>
      </c>
      <c r="AU248" s="20" t="s">
        <v>86</v>
      </c>
    </row>
    <row r="249" spans="1:65" s="2" customFormat="1" ht="11.25">
      <c r="A249" s="37"/>
      <c r="B249" s="38"/>
      <c r="C249" s="39"/>
      <c r="D249" s="199" t="s">
        <v>208</v>
      </c>
      <c r="E249" s="39"/>
      <c r="F249" s="200" t="s">
        <v>786</v>
      </c>
      <c r="G249" s="39"/>
      <c r="H249" s="39"/>
      <c r="I249" s="196"/>
      <c r="J249" s="39"/>
      <c r="K249" s="39"/>
      <c r="L249" s="42"/>
      <c r="M249" s="197"/>
      <c r="N249" s="198"/>
      <c r="O249" s="67"/>
      <c r="P249" s="67"/>
      <c r="Q249" s="67"/>
      <c r="R249" s="67"/>
      <c r="S249" s="67"/>
      <c r="T249" s="68"/>
      <c r="U249" s="37"/>
      <c r="V249" s="37"/>
      <c r="W249" s="37"/>
      <c r="X249" s="37"/>
      <c r="Y249" s="37"/>
      <c r="Z249" s="37"/>
      <c r="AA249" s="37"/>
      <c r="AB249" s="37"/>
      <c r="AC249" s="37"/>
      <c r="AD249" s="37"/>
      <c r="AE249" s="37"/>
      <c r="AT249" s="20" t="s">
        <v>208</v>
      </c>
      <c r="AU249" s="20" t="s">
        <v>86</v>
      </c>
    </row>
    <row r="250" spans="1:65" s="13" customFormat="1" ht="11.25">
      <c r="B250" s="201"/>
      <c r="C250" s="202"/>
      <c r="D250" s="194" t="s">
        <v>210</v>
      </c>
      <c r="E250" s="203" t="s">
        <v>19</v>
      </c>
      <c r="F250" s="204" t="s">
        <v>787</v>
      </c>
      <c r="G250" s="202"/>
      <c r="H250" s="203" t="s">
        <v>19</v>
      </c>
      <c r="I250" s="205"/>
      <c r="J250" s="202"/>
      <c r="K250" s="202"/>
      <c r="L250" s="206"/>
      <c r="M250" s="207"/>
      <c r="N250" s="208"/>
      <c r="O250" s="208"/>
      <c r="P250" s="208"/>
      <c r="Q250" s="208"/>
      <c r="R250" s="208"/>
      <c r="S250" s="208"/>
      <c r="T250" s="209"/>
      <c r="AT250" s="210" t="s">
        <v>210</v>
      </c>
      <c r="AU250" s="210" t="s">
        <v>86</v>
      </c>
      <c r="AV250" s="13" t="s">
        <v>84</v>
      </c>
      <c r="AW250" s="13" t="s">
        <v>37</v>
      </c>
      <c r="AX250" s="13" t="s">
        <v>77</v>
      </c>
      <c r="AY250" s="210" t="s">
        <v>197</v>
      </c>
    </row>
    <row r="251" spans="1:65" s="13" customFormat="1" ht="11.25">
      <c r="B251" s="201"/>
      <c r="C251" s="202"/>
      <c r="D251" s="194" t="s">
        <v>210</v>
      </c>
      <c r="E251" s="203" t="s">
        <v>19</v>
      </c>
      <c r="F251" s="204" t="s">
        <v>788</v>
      </c>
      <c r="G251" s="202"/>
      <c r="H251" s="203" t="s">
        <v>19</v>
      </c>
      <c r="I251" s="205"/>
      <c r="J251" s="202"/>
      <c r="K251" s="202"/>
      <c r="L251" s="206"/>
      <c r="M251" s="207"/>
      <c r="N251" s="208"/>
      <c r="O251" s="208"/>
      <c r="P251" s="208"/>
      <c r="Q251" s="208"/>
      <c r="R251" s="208"/>
      <c r="S251" s="208"/>
      <c r="T251" s="209"/>
      <c r="AT251" s="210" t="s">
        <v>210</v>
      </c>
      <c r="AU251" s="210" t="s">
        <v>86</v>
      </c>
      <c r="AV251" s="13" t="s">
        <v>84</v>
      </c>
      <c r="AW251" s="13" t="s">
        <v>37</v>
      </c>
      <c r="AX251" s="13" t="s">
        <v>77</v>
      </c>
      <c r="AY251" s="210" t="s">
        <v>197</v>
      </c>
    </row>
    <row r="252" spans="1:65" s="14" customFormat="1" ht="11.25">
      <c r="B252" s="211"/>
      <c r="C252" s="212"/>
      <c r="D252" s="194" t="s">
        <v>210</v>
      </c>
      <c r="E252" s="213" t="s">
        <v>19</v>
      </c>
      <c r="F252" s="214" t="s">
        <v>789</v>
      </c>
      <c r="G252" s="212"/>
      <c r="H252" s="215">
        <v>59.316000000000003</v>
      </c>
      <c r="I252" s="216"/>
      <c r="J252" s="212"/>
      <c r="K252" s="212"/>
      <c r="L252" s="217"/>
      <c r="M252" s="218"/>
      <c r="N252" s="219"/>
      <c r="O252" s="219"/>
      <c r="P252" s="219"/>
      <c r="Q252" s="219"/>
      <c r="R252" s="219"/>
      <c r="S252" s="219"/>
      <c r="T252" s="220"/>
      <c r="AT252" s="221" t="s">
        <v>210</v>
      </c>
      <c r="AU252" s="221" t="s">
        <v>86</v>
      </c>
      <c r="AV252" s="14" t="s">
        <v>86</v>
      </c>
      <c r="AW252" s="14" t="s">
        <v>37</v>
      </c>
      <c r="AX252" s="14" t="s">
        <v>84</v>
      </c>
      <c r="AY252" s="221" t="s">
        <v>197</v>
      </c>
    </row>
    <row r="253" spans="1:65" s="2" customFormat="1" ht="16.5" customHeight="1">
      <c r="A253" s="37"/>
      <c r="B253" s="38"/>
      <c r="C253" s="237" t="s">
        <v>362</v>
      </c>
      <c r="D253" s="237" t="s">
        <v>452</v>
      </c>
      <c r="E253" s="238" t="s">
        <v>790</v>
      </c>
      <c r="F253" s="239" t="s">
        <v>791</v>
      </c>
      <c r="G253" s="240" t="s">
        <v>240</v>
      </c>
      <c r="H253" s="241">
        <v>62.281999999999996</v>
      </c>
      <c r="I253" s="242"/>
      <c r="J253" s="243">
        <f>ROUND(I253*H253,2)</f>
        <v>0</v>
      </c>
      <c r="K253" s="239" t="s">
        <v>203</v>
      </c>
      <c r="L253" s="244"/>
      <c r="M253" s="245" t="s">
        <v>19</v>
      </c>
      <c r="N253" s="246" t="s">
        <v>48</v>
      </c>
      <c r="O253" s="67"/>
      <c r="P253" s="190">
        <f>O253*H253</f>
        <v>0</v>
      </c>
      <c r="Q253" s="190">
        <v>4.4999999999999998E-2</v>
      </c>
      <c r="R253" s="190">
        <f>Q253*H253</f>
        <v>2.8026899999999997</v>
      </c>
      <c r="S253" s="190">
        <v>0</v>
      </c>
      <c r="T253" s="191">
        <f>S253*H253</f>
        <v>0</v>
      </c>
      <c r="U253" s="37"/>
      <c r="V253" s="37"/>
      <c r="W253" s="37"/>
      <c r="X253" s="37"/>
      <c r="Y253" s="37"/>
      <c r="Z253" s="37"/>
      <c r="AA253" s="37"/>
      <c r="AB253" s="37"/>
      <c r="AC253" s="37"/>
      <c r="AD253" s="37"/>
      <c r="AE253" s="37"/>
      <c r="AR253" s="192" t="s">
        <v>265</v>
      </c>
      <c r="AT253" s="192" t="s">
        <v>452</v>
      </c>
      <c r="AU253" s="192" t="s">
        <v>86</v>
      </c>
      <c r="AY253" s="20" t="s">
        <v>197</v>
      </c>
      <c r="BE253" s="193">
        <f>IF(N253="základní",J253,0)</f>
        <v>0</v>
      </c>
      <c r="BF253" s="193">
        <f>IF(N253="snížená",J253,0)</f>
        <v>0</v>
      </c>
      <c r="BG253" s="193">
        <f>IF(N253="zákl. přenesená",J253,0)</f>
        <v>0</v>
      </c>
      <c r="BH253" s="193">
        <f>IF(N253="sníž. přenesená",J253,0)</f>
        <v>0</v>
      </c>
      <c r="BI253" s="193">
        <f>IF(N253="nulová",J253,0)</f>
        <v>0</v>
      </c>
      <c r="BJ253" s="20" t="s">
        <v>84</v>
      </c>
      <c r="BK253" s="193">
        <f>ROUND(I253*H253,2)</f>
        <v>0</v>
      </c>
      <c r="BL253" s="20" t="s">
        <v>204</v>
      </c>
      <c r="BM253" s="192" t="s">
        <v>792</v>
      </c>
    </row>
    <row r="254" spans="1:65" s="2" customFormat="1" ht="11.25">
      <c r="A254" s="37"/>
      <c r="B254" s="38"/>
      <c r="C254" s="39"/>
      <c r="D254" s="194" t="s">
        <v>206</v>
      </c>
      <c r="E254" s="39"/>
      <c r="F254" s="195" t="s">
        <v>791</v>
      </c>
      <c r="G254" s="39"/>
      <c r="H254" s="39"/>
      <c r="I254" s="196"/>
      <c r="J254" s="39"/>
      <c r="K254" s="39"/>
      <c r="L254" s="42"/>
      <c r="M254" s="197"/>
      <c r="N254" s="198"/>
      <c r="O254" s="67"/>
      <c r="P254" s="67"/>
      <c r="Q254" s="67"/>
      <c r="R254" s="67"/>
      <c r="S254" s="67"/>
      <c r="T254" s="68"/>
      <c r="U254" s="37"/>
      <c r="V254" s="37"/>
      <c r="W254" s="37"/>
      <c r="X254" s="37"/>
      <c r="Y254" s="37"/>
      <c r="Z254" s="37"/>
      <c r="AA254" s="37"/>
      <c r="AB254" s="37"/>
      <c r="AC254" s="37"/>
      <c r="AD254" s="37"/>
      <c r="AE254" s="37"/>
      <c r="AT254" s="20" t="s">
        <v>206</v>
      </c>
      <c r="AU254" s="20" t="s">
        <v>86</v>
      </c>
    </row>
    <row r="255" spans="1:65" s="14" customFormat="1" ht="11.25">
      <c r="B255" s="211"/>
      <c r="C255" s="212"/>
      <c r="D255" s="194" t="s">
        <v>210</v>
      </c>
      <c r="E255" s="212"/>
      <c r="F255" s="214" t="s">
        <v>793</v>
      </c>
      <c r="G255" s="212"/>
      <c r="H255" s="215">
        <v>62.281999999999996</v>
      </c>
      <c r="I255" s="216"/>
      <c r="J255" s="212"/>
      <c r="K255" s="212"/>
      <c r="L255" s="217"/>
      <c r="M255" s="218"/>
      <c r="N255" s="219"/>
      <c r="O255" s="219"/>
      <c r="P255" s="219"/>
      <c r="Q255" s="219"/>
      <c r="R255" s="219"/>
      <c r="S255" s="219"/>
      <c r="T255" s="220"/>
      <c r="AT255" s="221" t="s">
        <v>210</v>
      </c>
      <c r="AU255" s="221" t="s">
        <v>86</v>
      </c>
      <c r="AV255" s="14" t="s">
        <v>86</v>
      </c>
      <c r="AW255" s="14" t="s">
        <v>4</v>
      </c>
      <c r="AX255" s="14" t="s">
        <v>84</v>
      </c>
      <c r="AY255" s="221" t="s">
        <v>197</v>
      </c>
    </row>
    <row r="256" spans="1:65" s="2" customFormat="1" ht="24.2" customHeight="1">
      <c r="A256" s="37"/>
      <c r="B256" s="38"/>
      <c r="C256" s="181" t="s">
        <v>7</v>
      </c>
      <c r="D256" s="181" t="s">
        <v>199</v>
      </c>
      <c r="E256" s="182" t="s">
        <v>794</v>
      </c>
      <c r="F256" s="183" t="s">
        <v>795</v>
      </c>
      <c r="G256" s="184" t="s">
        <v>240</v>
      </c>
      <c r="H256" s="185">
        <v>8.74</v>
      </c>
      <c r="I256" s="186"/>
      <c r="J256" s="187">
        <f>ROUND(I256*H256,2)</f>
        <v>0</v>
      </c>
      <c r="K256" s="183" t="s">
        <v>469</v>
      </c>
      <c r="L256" s="42"/>
      <c r="M256" s="188" t="s">
        <v>19</v>
      </c>
      <c r="N256" s="189" t="s">
        <v>48</v>
      </c>
      <c r="O256" s="67"/>
      <c r="P256" s="190">
        <f>O256*H256</f>
        <v>0</v>
      </c>
      <c r="Q256" s="190">
        <v>0</v>
      </c>
      <c r="R256" s="190">
        <f>Q256*H256</f>
        <v>0</v>
      </c>
      <c r="S256" s="190">
        <v>0</v>
      </c>
      <c r="T256" s="191">
        <f>S256*H256</f>
        <v>0</v>
      </c>
      <c r="U256" s="37"/>
      <c r="V256" s="37"/>
      <c r="W256" s="37"/>
      <c r="X256" s="37"/>
      <c r="Y256" s="37"/>
      <c r="Z256" s="37"/>
      <c r="AA256" s="37"/>
      <c r="AB256" s="37"/>
      <c r="AC256" s="37"/>
      <c r="AD256" s="37"/>
      <c r="AE256" s="37"/>
      <c r="AR256" s="192" t="s">
        <v>204</v>
      </c>
      <c r="AT256" s="192" t="s">
        <v>199</v>
      </c>
      <c r="AU256" s="192" t="s">
        <v>86</v>
      </c>
      <c r="AY256" s="20" t="s">
        <v>197</v>
      </c>
      <c r="BE256" s="193">
        <f>IF(N256="základní",J256,0)</f>
        <v>0</v>
      </c>
      <c r="BF256" s="193">
        <f>IF(N256="snížená",J256,0)</f>
        <v>0</v>
      </c>
      <c r="BG256" s="193">
        <f>IF(N256="zákl. přenesená",J256,0)</f>
        <v>0</v>
      </c>
      <c r="BH256" s="193">
        <f>IF(N256="sníž. přenesená",J256,0)</f>
        <v>0</v>
      </c>
      <c r="BI256" s="193">
        <f>IF(N256="nulová",J256,0)</f>
        <v>0</v>
      </c>
      <c r="BJ256" s="20" t="s">
        <v>84</v>
      </c>
      <c r="BK256" s="193">
        <f>ROUND(I256*H256,2)</f>
        <v>0</v>
      </c>
      <c r="BL256" s="20" t="s">
        <v>204</v>
      </c>
      <c r="BM256" s="192" t="s">
        <v>796</v>
      </c>
    </row>
    <row r="257" spans="1:65" s="2" customFormat="1" ht="19.5">
      <c r="A257" s="37"/>
      <c r="B257" s="38"/>
      <c r="C257" s="39"/>
      <c r="D257" s="194" t="s">
        <v>206</v>
      </c>
      <c r="E257" s="39"/>
      <c r="F257" s="195" t="s">
        <v>795</v>
      </c>
      <c r="G257" s="39"/>
      <c r="H257" s="39"/>
      <c r="I257" s="196"/>
      <c r="J257" s="39"/>
      <c r="K257" s="39"/>
      <c r="L257" s="42"/>
      <c r="M257" s="197"/>
      <c r="N257" s="198"/>
      <c r="O257" s="67"/>
      <c r="P257" s="67"/>
      <c r="Q257" s="67"/>
      <c r="R257" s="67"/>
      <c r="S257" s="67"/>
      <c r="T257" s="68"/>
      <c r="U257" s="37"/>
      <c r="V257" s="37"/>
      <c r="W257" s="37"/>
      <c r="X257" s="37"/>
      <c r="Y257" s="37"/>
      <c r="Z257" s="37"/>
      <c r="AA257" s="37"/>
      <c r="AB257" s="37"/>
      <c r="AC257" s="37"/>
      <c r="AD257" s="37"/>
      <c r="AE257" s="37"/>
      <c r="AT257" s="20" t="s">
        <v>206</v>
      </c>
      <c r="AU257" s="20" t="s">
        <v>86</v>
      </c>
    </row>
    <row r="258" spans="1:65" s="13" customFormat="1" ht="11.25">
      <c r="B258" s="201"/>
      <c r="C258" s="202"/>
      <c r="D258" s="194" t="s">
        <v>210</v>
      </c>
      <c r="E258" s="203" t="s">
        <v>19</v>
      </c>
      <c r="F258" s="204" t="s">
        <v>797</v>
      </c>
      <c r="G258" s="202"/>
      <c r="H258" s="203" t="s">
        <v>19</v>
      </c>
      <c r="I258" s="205"/>
      <c r="J258" s="202"/>
      <c r="K258" s="202"/>
      <c r="L258" s="206"/>
      <c r="M258" s="207"/>
      <c r="N258" s="208"/>
      <c r="O258" s="208"/>
      <c r="P258" s="208"/>
      <c r="Q258" s="208"/>
      <c r="R258" s="208"/>
      <c r="S258" s="208"/>
      <c r="T258" s="209"/>
      <c r="AT258" s="210" t="s">
        <v>210</v>
      </c>
      <c r="AU258" s="210" t="s">
        <v>86</v>
      </c>
      <c r="AV258" s="13" t="s">
        <v>84</v>
      </c>
      <c r="AW258" s="13" t="s">
        <v>37</v>
      </c>
      <c r="AX258" s="13" t="s">
        <v>77</v>
      </c>
      <c r="AY258" s="210" t="s">
        <v>197</v>
      </c>
    </row>
    <row r="259" spans="1:65" s="13" customFormat="1" ht="11.25">
      <c r="B259" s="201"/>
      <c r="C259" s="202"/>
      <c r="D259" s="194" t="s">
        <v>210</v>
      </c>
      <c r="E259" s="203" t="s">
        <v>19</v>
      </c>
      <c r="F259" s="204" t="s">
        <v>747</v>
      </c>
      <c r="G259" s="202"/>
      <c r="H259" s="203" t="s">
        <v>19</v>
      </c>
      <c r="I259" s="205"/>
      <c r="J259" s="202"/>
      <c r="K259" s="202"/>
      <c r="L259" s="206"/>
      <c r="M259" s="207"/>
      <c r="N259" s="208"/>
      <c r="O259" s="208"/>
      <c r="P259" s="208"/>
      <c r="Q259" s="208"/>
      <c r="R259" s="208"/>
      <c r="S259" s="208"/>
      <c r="T259" s="209"/>
      <c r="AT259" s="210" t="s">
        <v>210</v>
      </c>
      <c r="AU259" s="210" t="s">
        <v>86</v>
      </c>
      <c r="AV259" s="13" t="s">
        <v>84</v>
      </c>
      <c r="AW259" s="13" t="s">
        <v>37</v>
      </c>
      <c r="AX259" s="13" t="s">
        <v>77</v>
      </c>
      <c r="AY259" s="210" t="s">
        <v>197</v>
      </c>
    </row>
    <row r="260" spans="1:65" s="14" customFormat="1" ht="11.25">
      <c r="B260" s="211"/>
      <c r="C260" s="212"/>
      <c r="D260" s="194" t="s">
        <v>210</v>
      </c>
      <c r="E260" s="213" t="s">
        <v>19</v>
      </c>
      <c r="F260" s="214" t="s">
        <v>748</v>
      </c>
      <c r="G260" s="212"/>
      <c r="H260" s="215">
        <v>4.0999999999999996</v>
      </c>
      <c r="I260" s="216"/>
      <c r="J260" s="212"/>
      <c r="K260" s="212"/>
      <c r="L260" s="217"/>
      <c r="M260" s="218"/>
      <c r="N260" s="219"/>
      <c r="O260" s="219"/>
      <c r="P260" s="219"/>
      <c r="Q260" s="219"/>
      <c r="R260" s="219"/>
      <c r="S260" s="219"/>
      <c r="T260" s="220"/>
      <c r="AT260" s="221" t="s">
        <v>210</v>
      </c>
      <c r="AU260" s="221" t="s">
        <v>86</v>
      </c>
      <c r="AV260" s="14" t="s">
        <v>86</v>
      </c>
      <c r="AW260" s="14" t="s">
        <v>37</v>
      </c>
      <c r="AX260" s="14" t="s">
        <v>77</v>
      </c>
      <c r="AY260" s="221" t="s">
        <v>197</v>
      </c>
    </row>
    <row r="261" spans="1:65" s="13" customFormat="1" ht="11.25">
      <c r="B261" s="201"/>
      <c r="C261" s="202"/>
      <c r="D261" s="194" t="s">
        <v>210</v>
      </c>
      <c r="E261" s="203" t="s">
        <v>19</v>
      </c>
      <c r="F261" s="204" t="s">
        <v>752</v>
      </c>
      <c r="G261" s="202"/>
      <c r="H261" s="203" t="s">
        <v>19</v>
      </c>
      <c r="I261" s="205"/>
      <c r="J261" s="202"/>
      <c r="K261" s="202"/>
      <c r="L261" s="206"/>
      <c r="M261" s="207"/>
      <c r="N261" s="208"/>
      <c r="O261" s="208"/>
      <c r="P261" s="208"/>
      <c r="Q261" s="208"/>
      <c r="R261" s="208"/>
      <c r="S261" s="208"/>
      <c r="T261" s="209"/>
      <c r="AT261" s="210" t="s">
        <v>210</v>
      </c>
      <c r="AU261" s="210" t="s">
        <v>86</v>
      </c>
      <c r="AV261" s="13" t="s">
        <v>84</v>
      </c>
      <c r="AW261" s="13" t="s">
        <v>37</v>
      </c>
      <c r="AX261" s="13" t="s">
        <v>77</v>
      </c>
      <c r="AY261" s="210" t="s">
        <v>197</v>
      </c>
    </row>
    <row r="262" spans="1:65" s="14" customFormat="1" ht="11.25">
      <c r="B262" s="211"/>
      <c r="C262" s="212"/>
      <c r="D262" s="194" t="s">
        <v>210</v>
      </c>
      <c r="E262" s="213" t="s">
        <v>19</v>
      </c>
      <c r="F262" s="214" t="s">
        <v>753</v>
      </c>
      <c r="G262" s="212"/>
      <c r="H262" s="215">
        <v>2.64</v>
      </c>
      <c r="I262" s="216"/>
      <c r="J262" s="212"/>
      <c r="K262" s="212"/>
      <c r="L262" s="217"/>
      <c r="M262" s="218"/>
      <c r="N262" s="219"/>
      <c r="O262" s="219"/>
      <c r="P262" s="219"/>
      <c r="Q262" s="219"/>
      <c r="R262" s="219"/>
      <c r="S262" s="219"/>
      <c r="T262" s="220"/>
      <c r="AT262" s="221" t="s">
        <v>210</v>
      </c>
      <c r="AU262" s="221" t="s">
        <v>86</v>
      </c>
      <c r="AV262" s="14" t="s">
        <v>86</v>
      </c>
      <c r="AW262" s="14" t="s">
        <v>37</v>
      </c>
      <c r="AX262" s="14" t="s">
        <v>77</v>
      </c>
      <c r="AY262" s="221" t="s">
        <v>197</v>
      </c>
    </row>
    <row r="263" spans="1:65" s="13" customFormat="1" ht="11.25">
      <c r="B263" s="201"/>
      <c r="C263" s="202"/>
      <c r="D263" s="194" t="s">
        <v>210</v>
      </c>
      <c r="E263" s="203" t="s">
        <v>19</v>
      </c>
      <c r="F263" s="204" t="s">
        <v>757</v>
      </c>
      <c r="G263" s="202"/>
      <c r="H263" s="203" t="s">
        <v>19</v>
      </c>
      <c r="I263" s="205"/>
      <c r="J263" s="202"/>
      <c r="K263" s="202"/>
      <c r="L263" s="206"/>
      <c r="M263" s="207"/>
      <c r="N263" s="208"/>
      <c r="O263" s="208"/>
      <c r="P263" s="208"/>
      <c r="Q263" s="208"/>
      <c r="R263" s="208"/>
      <c r="S263" s="208"/>
      <c r="T263" s="209"/>
      <c r="AT263" s="210" t="s">
        <v>210</v>
      </c>
      <c r="AU263" s="210" t="s">
        <v>86</v>
      </c>
      <c r="AV263" s="13" t="s">
        <v>84</v>
      </c>
      <c r="AW263" s="13" t="s">
        <v>37</v>
      </c>
      <c r="AX263" s="13" t="s">
        <v>77</v>
      </c>
      <c r="AY263" s="210" t="s">
        <v>197</v>
      </c>
    </row>
    <row r="264" spans="1:65" s="14" customFormat="1" ht="11.25">
      <c r="B264" s="211"/>
      <c r="C264" s="212"/>
      <c r="D264" s="194" t="s">
        <v>210</v>
      </c>
      <c r="E264" s="213" t="s">
        <v>19</v>
      </c>
      <c r="F264" s="214" t="s">
        <v>758</v>
      </c>
      <c r="G264" s="212"/>
      <c r="H264" s="215">
        <v>2</v>
      </c>
      <c r="I264" s="216"/>
      <c r="J264" s="212"/>
      <c r="K264" s="212"/>
      <c r="L264" s="217"/>
      <c r="M264" s="218"/>
      <c r="N264" s="219"/>
      <c r="O264" s="219"/>
      <c r="P264" s="219"/>
      <c r="Q264" s="219"/>
      <c r="R264" s="219"/>
      <c r="S264" s="219"/>
      <c r="T264" s="220"/>
      <c r="AT264" s="221" t="s">
        <v>210</v>
      </c>
      <c r="AU264" s="221" t="s">
        <v>86</v>
      </c>
      <c r="AV264" s="14" t="s">
        <v>86</v>
      </c>
      <c r="AW264" s="14" t="s">
        <v>37</v>
      </c>
      <c r="AX264" s="14" t="s">
        <v>77</v>
      </c>
      <c r="AY264" s="221" t="s">
        <v>197</v>
      </c>
    </row>
    <row r="265" spans="1:65" s="15" customFormat="1" ht="11.25">
      <c r="B265" s="223"/>
      <c r="C265" s="224"/>
      <c r="D265" s="194" t="s">
        <v>210</v>
      </c>
      <c r="E265" s="225" t="s">
        <v>19</v>
      </c>
      <c r="F265" s="226" t="s">
        <v>295</v>
      </c>
      <c r="G265" s="224"/>
      <c r="H265" s="227">
        <v>8.74</v>
      </c>
      <c r="I265" s="228"/>
      <c r="J265" s="224"/>
      <c r="K265" s="224"/>
      <c r="L265" s="229"/>
      <c r="M265" s="230"/>
      <c r="N265" s="231"/>
      <c r="O265" s="231"/>
      <c r="P265" s="231"/>
      <c r="Q265" s="231"/>
      <c r="R265" s="231"/>
      <c r="S265" s="231"/>
      <c r="T265" s="232"/>
      <c r="AT265" s="233" t="s">
        <v>210</v>
      </c>
      <c r="AU265" s="233" t="s">
        <v>86</v>
      </c>
      <c r="AV265" s="15" t="s">
        <v>204</v>
      </c>
      <c r="AW265" s="15" t="s">
        <v>37</v>
      </c>
      <c r="AX265" s="15" t="s">
        <v>84</v>
      </c>
      <c r="AY265" s="233" t="s">
        <v>197</v>
      </c>
    </row>
    <row r="266" spans="1:65" s="2" customFormat="1" ht="33" customHeight="1">
      <c r="A266" s="37"/>
      <c r="B266" s="38"/>
      <c r="C266" s="181" t="s">
        <v>373</v>
      </c>
      <c r="D266" s="181" t="s">
        <v>199</v>
      </c>
      <c r="E266" s="182" t="s">
        <v>481</v>
      </c>
      <c r="F266" s="183" t="s">
        <v>482</v>
      </c>
      <c r="G266" s="184" t="s">
        <v>259</v>
      </c>
      <c r="H266" s="185">
        <v>9.3640000000000008</v>
      </c>
      <c r="I266" s="186"/>
      <c r="J266" s="187">
        <f>ROUND(I266*H266,2)</f>
        <v>0</v>
      </c>
      <c r="K266" s="183" t="s">
        <v>217</v>
      </c>
      <c r="L266" s="42"/>
      <c r="M266" s="188" t="s">
        <v>19</v>
      </c>
      <c r="N266" s="189" t="s">
        <v>48</v>
      </c>
      <c r="O266" s="67"/>
      <c r="P266" s="190">
        <f>O266*H266</f>
        <v>0</v>
      </c>
      <c r="Q266" s="190">
        <v>2.2563399999999998</v>
      </c>
      <c r="R266" s="190">
        <f>Q266*H266</f>
        <v>21.12836776</v>
      </c>
      <c r="S266" s="190">
        <v>0</v>
      </c>
      <c r="T266" s="191">
        <f>S266*H266</f>
        <v>0</v>
      </c>
      <c r="U266" s="37"/>
      <c r="V266" s="37"/>
      <c r="W266" s="37"/>
      <c r="X266" s="37"/>
      <c r="Y266" s="37"/>
      <c r="Z266" s="37"/>
      <c r="AA266" s="37"/>
      <c r="AB266" s="37"/>
      <c r="AC266" s="37"/>
      <c r="AD266" s="37"/>
      <c r="AE266" s="37"/>
      <c r="AR266" s="192" t="s">
        <v>204</v>
      </c>
      <c r="AT266" s="192" t="s">
        <v>199</v>
      </c>
      <c r="AU266" s="192" t="s">
        <v>86</v>
      </c>
      <c r="AY266" s="20" t="s">
        <v>197</v>
      </c>
      <c r="BE266" s="193">
        <f>IF(N266="základní",J266,0)</f>
        <v>0</v>
      </c>
      <c r="BF266" s="193">
        <f>IF(N266="snížená",J266,0)</f>
        <v>0</v>
      </c>
      <c r="BG266" s="193">
        <f>IF(N266="zákl. přenesená",J266,0)</f>
        <v>0</v>
      </c>
      <c r="BH266" s="193">
        <f>IF(N266="sníž. přenesená",J266,0)</f>
        <v>0</v>
      </c>
      <c r="BI266" s="193">
        <f>IF(N266="nulová",J266,0)</f>
        <v>0</v>
      </c>
      <c r="BJ266" s="20" t="s">
        <v>84</v>
      </c>
      <c r="BK266" s="193">
        <f>ROUND(I266*H266,2)</f>
        <v>0</v>
      </c>
      <c r="BL266" s="20" t="s">
        <v>204</v>
      </c>
      <c r="BM266" s="192" t="s">
        <v>483</v>
      </c>
    </row>
    <row r="267" spans="1:65" s="2" customFormat="1" ht="19.5">
      <c r="A267" s="37"/>
      <c r="B267" s="38"/>
      <c r="C267" s="39"/>
      <c r="D267" s="194" t="s">
        <v>206</v>
      </c>
      <c r="E267" s="39"/>
      <c r="F267" s="195" t="s">
        <v>484</v>
      </c>
      <c r="G267" s="39"/>
      <c r="H267" s="39"/>
      <c r="I267" s="196"/>
      <c r="J267" s="39"/>
      <c r="K267" s="39"/>
      <c r="L267" s="42"/>
      <c r="M267" s="197"/>
      <c r="N267" s="198"/>
      <c r="O267" s="67"/>
      <c r="P267" s="67"/>
      <c r="Q267" s="67"/>
      <c r="R267" s="67"/>
      <c r="S267" s="67"/>
      <c r="T267" s="68"/>
      <c r="U267" s="37"/>
      <c r="V267" s="37"/>
      <c r="W267" s="37"/>
      <c r="X267" s="37"/>
      <c r="Y267" s="37"/>
      <c r="Z267" s="37"/>
      <c r="AA267" s="37"/>
      <c r="AB267" s="37"/>
      <c r="AC267" s="37"/>
      <c r="AD267" s="37"/>
      <c r="AE267" s="37"/>
      <c r="AT267" s="20" t="s">
        <v>206</v>
      </c>
      <c r="AU267" s="20" t="s">
        <v>86</v>
      </c>
    </row>
    <row r="268" spans="1:65" s="2" customFormat="1" ht="11.25">
      <c r="A268" s="37"/>
      <c r="B268" s="38"/>
      <c r="C268" s="39"/>
      <c r="D268" s="199" t="s">
        <v>208</v>
      </c>
      <c r="E268" s="39"/>
      <c r="F268" s="200" t="s">
        <v>485</v>
      </c>
      <c r="G268" s="39"/>
      <c r="H268" s="39"/>
      <c r="I268" s="196"/>
      <c r="J268" s="39"/>
      <c r="K268" s="39"/>
      <c r="L268" s="42"/>
      <c r="M268" s="197"/>
      <c r="N268" s="198"/>
      <c r="O268" s="67"/>
      <c r="P268" s="67"/>
      <c r="Q268" s="67"/>
      <c r="R268" s="67"/>
      <c r="S268" s="67"/>
      <c r="T268" s="68"/>
      <c r="U268" s="37"/>
      <c r="V268" s="37"/>
      <c r="W268" s="37"/>
      <c r="X268" s="37"/>
      <c r="Y268" s="37"/>
      <c r="Z268" s="37"/>
      <c r="AA268" s="37"/>
      <c r="AB268" s="37"/>
      <c r="AC268" s="37"/>
      <c r="AD268" s="37"/>
      <c r="AE268" s="37"/>
      <c r="AT268" s="20" t="s">
        <v>208</v>
      </c>
      <c r="AU268" s="20" t="s">
        <v>86</v>
      </c>
    </row>
    <row r="269" spans="1:65" s="2" customFormat="1" ht="19.5">
      <c r="A269" s="37"/>
      <c r="B269" s="38"/>
      <c r="C269" s="39"/>
      <c r="D269" s="194" t="s">
        <v>252</v>
      </c>
      <c r="E269" s="39"/>
      <c r="F269" s="222" t="s">
        <v>486</v>
      </c>
      <c r="G269" s="39"/>
      <c r="H269" s="39"/>
      <c r="I269" s="196"/>
      <c r="J269" s="39"/>
      <c r="K269" s="39"/>
      <c r="L269" s="42"/>
      <c r="M269" s="197"/>
      <c r="N269" s="198"/>
      <c r="O269" s="67"/>
      <c r="P269" s="67"/>
      <c r="Q269" s="67"/>
      <c r="R269" s="67"/>
      <c r="S269" s="67"/>
      <c r="T269" s="68"/>
      <c r="U269" s="37"/>
      <c r="V269" s="37"/>
      <c r="W269" s="37"/>
      <c r="X269" s="37"/>
      <c r="Y269" s="37"/>
      <c r="Z269" s="37"/>
      <c r="AA269" s="37"/>
      <c r="AB269" s="37"/>
      <c r="AC269" s="37"/>
      <c r="AD269" s="37"/>
      <c r="AE269" s="37"/>
      <c r="AT269" s="20" t="s">
        <v>252</v>
      </c>
      <c r="AU269" s="20" t="s">
        <v>86</v>
      </c>
    </row>
    <row r="270" spans="1:65" s="13" customFormat="1" ht="11.25">
      <c r="B270" s="201"/>
      <c r="C270" s="202"/>
      <c r="D270" s="194" t="s">
        <v>210</v>
      </c>
      <c r="E270" s="203" t="s">
        <v>19</v>
      </c>
      <c r="F270" s="204" t="s">
        <v>487</v>
      </c>
      <c r="G270" s="202"/>
      <c r="H270" s="203" t="s">
        <v>19</v>
      </c>
      <c r="I270" s="205"/>
      <c r="J270" s="202"/>
      <c r="K270" s="202"/>
      <c r="L270" s="206"/>
      <c r="M270" s="207"/>
      <c r="N270" s="208"/>
      <c r="O270" s="208"/>
      <c r="P270" s="208"/>
      <c r="Q270" s="208"/>
      <c r="R270" s="208"/>
      <c r="S270" s="208"/>
      <c r="T270" s="209"/>
      <c r="AT270" s="210" t="s">
        <v>210</v>
      </c>
      <c r="AU270" s="210" t="s">
        <v>86</v>
      </c>
      <c r="AV270" s="13" t="s">
        <v>84</v>
      </c>
      <c r="AW270" s="13" t="s">
        <v>37</v>
      </c>
      <c r="AX270" s="13" t="s">
        <v>77</v>
      </c>
      <c r="AY270" s="210" t="s">
        <v>197</v>
      </c>
    </row>
    <row r="271" spans="1:65" s="14" customFormat="1" ht="11.25">
      <c r="B271" s="211"/>
      <c r="C271" s="212"/>
      <c r="D271" s="194" t="s">
        <v>210</v>
      </c>
      <c r="E271" s="213" t="s">
        <v>19</v>
      </c>
      <c r="F271" s="214" t="s">
        <v>798</v>
      </c>
      <c r="G271" s="212"/>
      <c r="H271" s="215">
        <v>8.4740000000000002</v>
      </c>
      <c r="I271" s="216"/>
      <c r="J271" s="212"/>
      <c r="K271" s="212"/>
      <c r="L271" s="217"/>
      <c r="M271" s="218"/>
      <c r="N271" s="219"/>
      <c r="O271" s="219"/>
      <c r="P271" s="219"/>
      <c r="Q271" s="219"/>
      <c r="R271" s="219"/>
      <c r="S271" s="219"/>
      <c r="T271" s="220"/>
      <c r="AT271" s="221" t="s">
        <v>210</v>
      </c>
      <c r="AU271" s="221" t="s">
        <v>86</v>
      </c>
      <c r="AV271" s="14" t="s">
        <v>86</v>
      </c>
      <c r="AW271" s="14" t="s">
        <v>37</v>
      </c>
      <c r="AX271" s="14" t="s">
        <v>77</v>
      </c>
      <c r="AY271" s="221" t="s">
        <v>197</v>
      </c>
    </row>
    <row r="272" spans="1:65" s="13" customFormat="1" ht="11.25">
      <c r="B272" s="201"/>
      <c r="C272" s="202"/>
      <c r="D272" s="194" t="s">
        <v>210</v>
      </c>
      <c r="E272" s="203" t="s">
        <v>19</v>
      </c>
      <c r="F272" s="204" t="s">
        <v>799</v>
      </c>
      <c r="G272" s="202"/>
      <c r="H272" s="203" t="s">
        <v>19</v>
      </c>
      <c r="I272" s="205"/>
      <c r="J272" s="202"/>
      <c r="K272" s="202"/>
      <c r="L272" s="206"/>
      <c r="M272" s="207"/>
      <c r="N272" s="208"/>
      <c r="O272" s="208"/>
      <c r="P272" s="208"/>
      <c r="Q272" s="208"/>
      <c r="R272" s="208"/>
      <c r="S272" s="208"/>
      <c r="T272" s="209"/>
      <c r="AT272" s="210" t="s">
        <v>210</v>
      </c>
      <c r="AU272" s="210" t="s">
        <v>86</v>
      </c>
      <c r="AV272" s="13" t="s">
        <v>84</v>
      </c>
      <c r="AW272" s="13" t="s">
        <v>37</v>
      </c>
      <c r="AX272" s="13" t="s">
        <v>77</v>
      </c>
      <c r="AY272" s="210" t="s">
        <v>197</v>
      </c>
    </row>
    <row r="273" spans="1:65" s="14" customFormat="1" ht="11.25">
      <c r="B273" s="211"/>
      <c r="C273" s="212"/>
      <c r="D273" s="194" t="s">
        <v>210</v>
      </c>
      <c r="E273" s="213" t="s">
        <v>19</v>
      </c>
      <c r="F273" s="214" t="s">
        <v>800</v>
      </c>
      <c r="G273" s="212"/>
      <c r="H273" s="215">
        <v>0.89</v>
      </c>
      <c r="I273" s="216"/>
      <c r="J273" s="212"/>
      <c r="K273" s="212"/>
      <c r="L273" s="217"/>
      <c r="M273" s="218"/>
      <c r="N273" s="219"/>
      <c r="O273" s="219"/>
      <c r="P273" s="219"/>
      <c r="Q273" s="219"/>
      <c r="R273" s="219"/>
      <c r="S273" s="219"/>
      <c r="T273" s="220"/>
      <c r="AT273" s="221" t="s">
        <v>210</v>
      </c>
      <c r="AU273" s="221" t="s">
        <v>86</v>
      </c>
      <c r="AV273" s="14" t="s">
        <v>86</v>
      </c>
      <c r="AW273" s="14" t="s">
        <v>37</v>
      </c>
      <c r="AX273" s="14" t="s">
        <v>77</v>
      </c>
      <c r="AY273" s="221" t="s">
        <v>197</v>
      </c>
    </row>
    <row r="274" spans="1:65" s="15" customFormat="1" ht="11.25">
      <c r="B274" s="223"/>
      <c r="C274" s="224"/>
      <c r="D274" s="194" t="s">
        <v>210</v>
      </c>
      <c r="E274" s="225" t="s">
        <v>19</v>
      </c>
      <c r="F274" s="226" t="s">
        <v>295</v>
      </c>
      <c r="G274" s="224"/>
      <c r="H274" s="227">
        <v>9.3640000000000008</v>
      </c>
      <c r="I274" s="228"/>
      <c r="J274" s="224"/>
      <c r="K274" s="224"/>
      <c r="L274" s="229"/>
      <c r="M274" s="230"/>
      <c r="N274" s="231"/>
      <c r="O274" s="231"/>
      <c r="P274" s="231"/>
      <c r="Q274" s="231"/>
      <c r="R274" s="231"/>
      <c r="S274" s="231"/>
      <c r="T274" s="232"/>
      <c r="AT274" s="233" t="s">
        <v>210</v>
      </c>
      <c r="AU274" s="233" t="s">
        <v>86</v>
      </c>
      <c r="AV274" s="15" t="s">
        <v>204</v>
      </c>
      <c r="AW274" s="15" t="s">
        <v>37</v>
      </c>
      <c r="AX274" s="15" t="s">
        <v>84</v>
      </c>
      <c r="AY274" s="233" t="s">
        <v>197</v>
      </c>
    </row>
    <row r="275" spans="1:65" s="12" customFormat="1" ht="22.9" customHeight="1">
      <c r="B275" s="165"/>
      <c r="C275" s="166"/>
      <c r="D275" s="167" t="s">
        <v>76</v>
      </c>
      <c r="E275" s="179" t="s">
        <v>489</v>
      </c>
      <c r="F275" s="179" t="s">
        <v>490</v>
      </c>
      <c r="G275" s="166"/>
      <c r="H275" s="166"/>
      <c r="I275" s="169"/>
      <c r="J275" s="180">
        <f>BK275</f>
        <v>0</v>
      </c>
      <c r="K275" s="166"/>
      <c r="L275" s="171"/>
      <c r="M275" s="172"/>
      <c r="N275" s="173"/>
      <c r="O275" s="173"/>
      <c r="P275" s="174">
        <f>SUM(P276:P278)</f>
        <v>0</v>
      </c>
      <c r="Q275" s="173"/>
      <c r="R275" s="174">
        <f>SUM(R276:R278)</f>
        <v>0</v>
      </c>
      <c r="S275" s="173"/>
      <c r="T275" s="175">
        <f>SUM(T276:T278)</f>
        <v>0</v>
      </c>
      <c r="AR275" s="176" t="s">
        <v>84</v>
      </c>
      <c r="AT275" s="177" t="s">
        <v>76</v>
      </c>
      <c r="AU275" s="177" t="s">
        <v>84</v>
      </c>
      <c r="AY275" s="176" t="s">
        <v>197</v>
      </c>
      <c r="BK275" s="178">
        <f>SUM(BK276:BK278)</f>
        <v>0</v>
      </c>
    </row>
    <row r="276" spans="1:65" s="2" customFormat="1" ht="24.2" customHeight="1">
      <c r="A276" s="37"/>
      <c r="B276" s="38"/>
      <c r="C276" s="181" t="s">
        <v>678</v>
      </c>
      <c r="D276" s="181" t="s">
        <v>199</v>
      </c>
      <c r="E276" s="182" t="s">
        <v>491</v>
      </c>
      <c r="F276" s="183" t="s">
        <v>492</v>
      </c>
      <c r="G276" s="184" t="s">
        <v>323</v>
      </c>
      <c r="H276" s="185">
        <v>288.03800000000001</v>
      </c>
      <c r="I276" s="186"/>
      <c r="J276" s="187">
        <f>ROUND(I276*H276,2)</f>
        <v>0</v>
      </c>
      <c r="K276" s="183" t="s">
        <v>203</v>
      </c>
      <c r="L276" s="42"/>
      <c r="M276" s="188" t="s">
        <v>19</v>
      </c>
      <c r="N276" s="189" t="s">
        <v>48</v>
      </c>
      <c r="O276" s="67"/>
      <c r="P276" s="190">
        <f>O276*H276</f>
        <v>0</v>
      </c>
      <c r="Q276" s="190">
        <v>0</v>
      </c>
      <c r="R276" s="190">
        <f>Q276*H276</f>
        <v>0</v>
      </c>
      <c r="S276" s="190">
        <v>0</v>
      </c>
      <c r="T276" s="191">
        <f>S276*H276</f>
        <v>0</v>
      </c>
      <c r="U276" s="37"/>
      <c r="V276" s="37"/>
      <c r="W276" s="37"/>
      <c r="X276" s="37"/>
      <c r="Y276" s="37"/>
      <c r="Z276" s="37"/>
      <c r="AA276" s="37"/>
      <c r="AB276" s="37"/>
      <c r="AC276" s="37"/>
      <c r="AD276" s="37"/>
      <c r="AE276" s="37"/>
      <c r="AR276" s="192" t="s">
        <v>204</v>
      </c>
      <c r="AT276" s="192" t="s">
        <v>199</v>
      </c>
      <c r="AU276" s="192" t="s">
        <v>86</v>
      </c>
      <c r="AY276" s="20" t="s">
        <v>197</v>
      </c>
      <c r="BE276" s="193">
        <f>IF(N276="základní",J276,0)</f>
        <v>0</v>
      </c>
      <c r="BF276" s="193">
        <f>IF(N276="snížená",J276,0)</f>
        <v>0</v>
      </c>
      <c r="BG276" s="193">
        <f>IF(N276="zákl. přenesená",J276,0)</f>
        <v>0</v>
      </c>
      <c r="BH276" s="193">
        <f>IF(N276="sníž. přenesená",J276,0)</f>
        <v>0</v>
      </c>
      <c r="BI276" s="193">
        <f>IF(N276="nulová",J276,0)</f>
        <v>0</v>
      </c>
      <c r="BJ276" s="20" t="s">
        <v>84</v>
      </c>
      <c r="BK276" s="193">
        <f>ROUND(I276*H276,2)</f>
        <v>0</v>
      </c>
      <c r="BL276" s="20" t="s">
        <v>204</v>
      </c>
      <c r="BM276" s="192" t="s">
        <v>493</v>
      </c>
    </row>
    <row r="277" spans="1:65" s="2" customFormat="1" ht="19.5">
      <c r="A277" s="37"/>
      <c r="B277" s="38"/>
      <c r="C277" s="39"/>
      <c r="D277" s="194" t="s">
        <v>206</v>
      </c>
      <c r="E277" s="39"/>
      <c r="F277" s="195" t="s">
        <v>494</v>
      </c>
      <c r="G277" s="39"/>
      <c r="H277" s="39"/>
      <c r="I277" s="196"/>
      <c r="J277" s="39"/>
      <c r="K277" s="39"/>
      <c r="L277" s="42"/>
      <c r="M277" s="197"/>
      <c r="N277" s="198"/>
      <c r="O277" s="67"/>
      <c r="P277" s="67"/>
      <c r="Q277" s="67"/>
      <c r="R277" s="67"/>
      <c r="S277" s="67"/>
      <c r="T277" s="68"/>
      <c r="U277" s="37"/>
      <c r="V277" s="37"/>
      <c r="W277" s="37"/>
      <c r="X277" s="37"/>
      <c r="Y277" s="37"/>
      <c r="Z277" s="37"/>
      <c r="AA277" s="37"/>
      <c r="AB277" s="37"/>
      <c r="AC277" s="37"/>
      <c r="AD277" s="37"/>
      <c r="AE277" s="37"/>
      <c r="AT277" s="20" t="s">
        <v>206</v>
      </c>
      <c r="AU277" s="20" t="s">
        <v>86</v>
      </c>
    </row>
    <row r="278" spans="1:65" s="2" customFormat="1" ht="11.25">
      <c r="A278" s="37"/>
      <c r="B278" s="38"/>
      <c r="C278" s="39"/>
      <c r="D278" s="199" t="s">
        <v>208</v>
      </c>
      <c r="E278" s="39"/>
      <c r="F278" s="200" t="s">
        <v>495</v>
      </c>
      <c r="G278" s="39"/>
      <c r="H278" s="39"/>
      <c r="I278" s="196"/>
      <c r="J278" s="39"/>
      <c r="K278" s="39"/>
      <c r="L278" s="42"/>
      <c r="M278" s="247"/>
      <c r="N278" s="248"/>
      <c r="O278" s="249"/>
      <c r="P278" s="249"/>
      <c r="Q278" s="249"/>
      <c r="R278" s="249"/>
      <c r="S278" s="249"/>
      <c r="T278" s="250"/>
      <c r="U278" s="37"/>
      <c r="V278" s="37"/>
      <c r="W278" s="37"/>
      <c r="X278" s="37"/>
      <c r="Y278" s="37"/>
      <c r="Z278" s="37"/>
      <c r="AA278" s="37"/>
      <c r="AB278" s="37"/>
      <c r="AC278" s="37"/>
      <c r="AD278" s="37"/>
      <c r="AE278" s="37"/>
      <c r="AT278" s="20" t="s">
        <v>208</v>
      </c>
      <c r="AU278" s="20" t="s">
        <v>86</v>
      </c>
    </row>
    <row r="279" spans="1:65" s="2" customFormat="1" ht="6.95" customHeight="1">
      <c r="A279" s="37"/>
      <c r="B279" s="50"/>
      <c r="C279" s="51"/>
      <c r="D279" s="51"/>
      <c r="E279" s="51"/>
      <c r="F279" s="51"/>
      <c r="G279" s="51"/>
      <c r="H279" s="51"/>
      <c r="I279" s="51"/>
      <c r="J279" s="51"/>
      <c r="K279" s="51"/>
      <c r="L279" s="42"/>
      <c r="M279" s="37"/>
      <c r="O279" s="37"/>
      <c r="P279" s="37"/>
      <c r="Q279" s="37"/>
      <c r="R279" s="37"/>
      <c r="S279" s="37"/>
      <c r="T279" s="37"/>
      <c r="U279" s="37"/>
      <c r="V279" s="37"/>
      <c r="W279" s="37"/>
      <c r="X279" s="37"/>
      <c r="Y279" s="37"/>
      <c r="Z279" s="37"/>
      <c r="AA279" s="37"/>
      <c r="AB279" s="37"/>
      <c r="AC279" s="37"/>
      <c r="AD279" s="37"/>
      <c r="AE279" s="37"/>
    </row>
  </sheetData>
  <sheetProtection algorithmName="SHA-512" hashValue="KKLF2jdx2hmPj78XHhQV6TjMb6QnLxwe9RQk9N1C2GYv//0hUYQ6JqLTEbO57u0OFqu1uESU8p1ErsuITtWAAQ==" saltValue="QXA1g8TuQjj5rrXqpbrzOA2+kbAsnMXKaU9s6BFWD0Z07zVFxoUZW518SAzYgceR4HTIhoUbVpEN2VBIhNtiSg==" spinCount="100000" sheet="1" objects="1" scenarios="1" formatColumns="0" formatRows="0" autoFilter="0"/>
  <autoFilter ref="C90:K278" xr:uid="{00000000-0009-0000-0000-000005000000}"/>
  <mergeCells count="12">
    <mergeCell ref="E83:H83"/>
    <mergeCell ref="L2:V2"/>
    <mergeCell ref="E50:H50"/>
    <mergeCell ref="E52:H52"/>
    <mergeCell ref="E54:H54"/>
    <mergeCell ref="E79:H79"/>
    <mergeCell ref="E81:H81"/>
    <mergeCell ref="E7:H7"/>
    <mergeCell ref="E9:H9"/>
    <mergeCell ref="E11:H11"/>
    <mergeCell ref="E20:H20"/>
    <mergeCell ref="E29:H29"/>
  </mergeCells>
  <hyperlinks>
    <hyperlink ref="F96" r:id="rId1" xr:uid="{00000000-0004-0000-0500-000000000000}"/>
    <hyperlink ref="F104" r:id="rId2" xr:uid="{00000000-0004-0000-0500-000001000000}"/>
    <hyperlink ref="F111" r:id="rId3" xr:uid="{00000000-0004-0000-0500-000002000000}"/>
    <hyperlink ref="F118" r:id="rId4" xr:uid="{00000000-0004-0000-0500-000003000000}"/>
    <hyperlink ref="F125" r:id="rId5" xr:uid="{00000000-0004-0000-0500-000004000000}"/>
    <hyperlink ref="F132" r:id="rId6" xr:uid="{00000000-0004-0000-0500-000005000000}"/>
    <hyperlink ref="F139" r:id="rId7" xr:uid="{00000000-0004-0000-0500-000006000000}"/>
    <hyperlink ref="F146" r:id="rId8" xr:uid="{00000000-0004-0000-0500-000007000000}"/>
    <hyperlink ref="F152" r:id="rId9" xr:uid="{00000000-0004-0000-0500-000008000000}"/>
    <hyperlink ref="F158" r:id="rId10" xr:uid="{00000000-0004-0000-0500-000009000000}"/>
    <hyperlink ref="F201" r:id="rId11" xr:uid="{00000000-0004-0000-0500-00000A000000}"/>
    <hyperlink ref="F249" r:id="rId12" xr:uid="{00000000-0004-0000-0500-00000B000000}"/>
    <hyperlink ref="F268" r:id="rId13" xr:uid="{00000000-0004-0000-0500-00000C000000}"/>
    <hyperlink ref="F278" r:id="rId14" xr:uid="{00000000-0004-0000-0500-00000D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1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BM198"/>
  <sheetViews>
    <sheetView showGridLines="0" workbookViewId="0">
      <selection activeCell="D6" sqref="D6"/>
    </sheetView>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94"/>
      <c r="M2" s="394"/>
      <c r="N2" s="394"/>
      <c r="O2" s="394"/>
      <c r="P2" s="394"/>
      <c r="Q2" s="394"/>
      <c r="R2" s="394"/>
      <c r="S2" s="394"/>
      <c r="T2" s="394"/>
      <c r="U2" s="394"/>
      <c r="V2" s="394"/>
      <c r="AT2" s="20" t="s">
        <v>106</v>
      </c>
    </row>
    <row r="3" spans="1:46" s="1" customFormat="1" ht="6.95" customHeight="1">
      <c r="B3" s="111"/>
      <c r="C3" s="112"/>
      <c r="D3" s="112"/>
      <c r="E3" s="112"/>
      <c r="F3" s="112"/>
      <c r="G3" s="112"/>
      <c r="H3" s="112"/>
      <c r="I3" s="112"/>
      <c r="J3" s="112"/>
      <c r="K3" s="112"/>
      <c r="L3" s="23"/>
      <c r="AT3" s="20" t="s">
        <v>86</v>
      </c>
    </row>
    <row r="4" spans="1:46" s="1" customFormat="1" ht="24.95" customHeight="1">
      <c r="B4" s="23"/>
      <c r="D4" s="113" t="s">
        <v>169</v>
      </c>
      <c r="L4" s="23"/>
      <c r="M4" s="114" t="s">
        <v>10</v>
      </c>
      <c r="AT4" s="20" t="s">
        <v>4</v>
      </c>
    </row>
    <row r="5" spans="1:46" s="1" customFormat="1" ht="6.95" customHeight="1">
      <c r="B5" s="23"/>
      <c r="L5" s="23"/>
    </row>
    <row r="6" spans="1:46" s="1" customFormat="1" ht="12" customHeight="1">
      <c r="B6" s="23"/>
      <c r="D6" s="115" t="s">
        <v>16</v>
      </c>
      <c r="L6" s="23"/>
    </row>
    <row r="7" spans="1:46" s="1" customFormat="1" ht="16.5" customHeight="1">
      <c r="B7" s="23"/>
      <c r="E7" s="395" t="str">
        <f>'Rekapitulace stavby'!K6</f>
        <v>VÝMĚNA OBRUBNÍKŮ V ULICI STRÁNSKÉHO A SOVÍ - TÁBOR</v>
      </c>
      <c r="F7" s="396"/>
      <c r="G7" s="396"/>
      <c r="H7" s="396"/>
      <c r="L7" s="23"/>
    </row>
    <row r="8" spans="1:46" s="1" customFormat="1" ht="12" customHeight="1">
      <c r="B8" s="23"/>
      <c r="D8" s="115" t="s">
        <v>170</v>
      </c>
      <c r="L8" s="23"/>
    </row>
    <row r="9" spans="1:46" s="2" customFormat="1" ht="16.5" customHeight="1">
      <c r="A9" s="37"/>
      <c r="B9" s="42"/>
      <c r="C9" s="37"/>
      <c r="D9" s="37"/>
      <c r="E9" s="395" t="s">
        <v>599</v>
      </c>
      <c r="F9" s="397"/>
      <c r="G9" s="397"/>
      <c r="H9" s="397"/>
      <c r="I9" s="37"/>
      <c r="J9" s="37"/>
      <c r="K9" s="37"/>
      <c r="L9" s="116"/>
      <c r="S9" s="37"/>
      <c r="T9" s="37"/>
      <c r="U9" s="37"/>
      <c r="V9" s="37"/>
      <c r="W9" s="37"/>
      <c r="X9" s="37"/>
      <c r="Y9" s="37"/>
      <c r="Z9" s="37"/>
      <c r="AA9" s="37"/>
      <c r="AB9" s="37"/>
      <c r="AC9" s="37"/>
      <c r="AD9" s="37"/>
      <c r="AE9" s="37"/>
    </row>
    <row r="10" spans="1:46" s="2" customFormat="1" ht="12" customHeight="1">
      <c r="A10" s="37"/>
      <c r="B10" s="42"/>
      <c r="C10" s="37"/>
      <c r="D10" s="115" t="s">
        <v>172</v>
      </c>
      <c r="E10" s="37"/>
      <c r="F10" s="37"/>
      <c r="G10" s="37"/>
      <c r="H10" s="37"/>
      <c r="I10" s="37"/>
      <c r="J10" s="37"/>
      <c r="K10" s="37"/>
      <c r="L10" s="116"/>
      <c r="S10" s="37"/>
      <c r="T10" s="37"/>
      <c r="U10" s="37"/>
      <c r="V10" s="37"/>
      <c r="W10" s="37"/>
      <c r="X10" s="37"/>
      <c r="Y10" s="37"/>
      <c r="Z10" s="37"/>
      <c r="AA10" s="37"/>
      <c r="AB10" s="37"/>
      <c r="AC10" s="37"/>
      <c r="AD10" s="37"/>
      <c r="AE10" s="37"/>
    </row>
    <row r="11" spans="1:46" s="2" customFormat="1" ht="16.5" customHeight="1">
      <c r="A11" s="37"/>
      <c r="B11" s="42"/>
      <c r="C11" s="37"/>
      <c r="D11" s="37"/>
      <c r="E11" s="398" t="s">
        <v>801</v>
      </c>
      <c r="F11" s="397"/>
      <c r="G11" s="397"/>
      <c r="H11" s="397"/>
      <c r="I11" s="37"/>
      <c r="J11" s="37"/>
      <c r="K11" s="37"/>
      <c r="L11" s="116"/>
      <c r="S11" s="37"/>
      <c r="T11" s="37"/>
      <c r="U11" s="37"/>
      <c r="V11" s="37"/>
      <c r="W11" s="37"/>
      <c r="X11" s="37"/>
      <c r="Y11" s="37"/>
      <c r="Z11" s="37"/>
      <c r="AA11" s="37"/>
      <c r="AB11" s="37"/>
      <c r="AC11" s="37"/>
      <c r="AD11" s="37"/>
      <c r="AE11" s="37"/>
    </row>
    <row r="12" spans="1:46" s="2" customFormat="1" ht="11.25">
      <c r="A12" s="37"/>
      <c r="B12" s="42"/>
      <c r="C12" s="37"/>
      <c r="D12" s="37"/>
      <c r="E12" s="37"/>
      <c r="F12" s="37"/>
      <c r="G12" s="37"/>
      <c r="H12" s="37"/>
      <c r="I12" s="37"/>
      <c r="J12" s="37"/>
      <c r="K12" s="37"/>
      <c r="L12" s="116"/>
      <c r="S12" s="37"/>
      <c r="T12" s="37"/>
      <c r="U12" s="37"/>
      <c r="V12" s="37"/>
      <c r="W12" s="37"/>
      <c r="X12" s="37"/>
      <c r="Y12" s="37"/>
      <c r="Z12" s="37"/>
      <c r="AA12" s="37"/>
      <c r="AB12" s="37"/>
      <c r="AC12" s="37"/>
      <c r="AD12" s="37"/>
      <c r="AE12" s="37"/>
    </row>
    <row r="13" spans="1:46" s="2" customFormat="1" ht="12" customHeight="1">
      <c r="A13" s="37"/>
      <c r="B13" s="42"/>
      <c r="C13" s="37"/>
      <c r="D13" s="115" t="s">
        <v>18</v>
      </c>
      <c r="E13" s="37"/>
      <c r="F13" s="106" t="s">
        <v>19</v>
      </c>
      <c r="G13" s="37"/>
      <c r="H13" s="37"/>
      <c r="I13" s="115" t="s">
        <v>20</v>
      </c>
      <c r="J13" s="106" t="s">
        <v>19</v>
      </c>
      <c r="K13" s="37"/>
      <c r="L13" s="116"/>
      <c r="S13" s="37"/>
      <c r="T13" s="37"/>
      <c r="U13" s="37"/>
      <c r="V13" s="37"/>
      <c r="W13" s="37"/>
      <c r="X13" s="37"/>
      <c r="Y13" s="37"/>
      <c r="Z13" s="37"/>
      <c r="AA13" s="37"/>
      <c r="AB13" s="37"/>
      <c r="AC13" s="37"/>
      <c r="AD13" s="37"/>
      <c r="AE13" s="37"/>
    </row>
    <row r="14" spans="1:46" s="2" customFormat="1" ht="12" customHeight="1">
      <c r="A14" s="37"/>
      <c r="B14" s="42"/>
      <c r="C14" s="37"/>
      <c r="D14" s="115" t="s">
        <v>21</v>
      </c>
      <c r="E14" s="37"/>
      <c r="F14" s="106" t="s">
        <v>22</v>
      </c>
      <c r="G14" s="37"/>
      <c r="H14" s="37"/>
      <c r="I14" s="115" t="s">
        <v>23</v>
      </c>
      <c r="J14" s="117" t="str">
        <f>'Rekapitulace stavby'!AN8</f>
        <v>8. 1. 2026</v>
      </c>
      <c r="K14" s="37"/>
      <c r="L14" s="116"/>
      <c r="S14" s="37"/>
      <c r="T14" s="37"/>
      <c r="U14" s="37"/>
      <c r="V14" s="37"/>
      <c r="W14" s="37"/>
      <c r="X14" s="37"/>
      <c r="Y14" s="37"/>
      <c r="Z14" s="37"/>
      <c r="AA14" s="37"/>
      <c r="AB14" s="37"/>
      <c r="AC14" s="37"/>
      <c r="AD14" s="37"/>
      <c r="AE14" s="37"/>
    </row>
    <row r="15" spans="1:46" s="2" customFormat="1" ht="10.9" customHeight="1">
      <c r="A15" s="37"/>
      <c r="B15" s="42"/>
      <c r="C15" s="37"/>
      <c r="D15" s="37"/>
      <c r="E15" s="37"/>
      <c r="F15" s="37"/>
      <c r="G15" s="37"/>
      <c r="H15" s="37"/>
      <c r="I15" s="37"/>
      <c r="J15" s="37"/>
      <c r="K15" s="37"/>
      <c r="L15" s="116"/>
      <c r="S15" s="37"/>
      <c r="T15" s="37"/>
      <c r="U15" s="37"/>
      <c r="V15" s="37"/>
      <c r="W15" s="37"/>
      <c r="X15" s="37"/>
      <c r="Y15" s="37"/>
      <c r="Z15" s="37"/>
      <c r="AA15" s="37"/>
      <c r="AB15" s="37"/>
      <c r="AC15" s="37"/>
      <c r="AD15" s="37"/>
      <c r="AE15" s="37"/>
    </row>
    <row r="16" spans="1:46" s="2" customFormat="1" ht="12" customHeight="1">
      <c r="A16" s="37"/>
      <c r="B16" s="42"/>
      <c r="C16" s="37"/>
      <c r="D16" s="115" t="s">
        <v>25</v>
      </c>
      <c r="E16" s="37"/>
      <c r="F16" s="37"/>
      <c r="G16" s="37"/>
      <c r="H16" s="37"/>
      <c r="I16" s="115" t="s">
        <v>26</v>
      </c>
      <c r="J16" s="106" t="s">
        <v>27</v>
      </c>
      <c r="K16" s="37"/>
      <c r="L16" s="116"/>
      <c r="S16" s="37"/>
      <c r="T16" s="37"/>
      <c r="U16" s="37"/>
      <c r="V16" s="37"/>
      <c r="W16" s="37"/>
      <c r="X16" s="37"/>
      <c r="Y16" s="37"/>
      <c r="Z16" s="37"/>
      <c r="AA16" s="37"/>
      <c r="AB16" s="37"/>
      <c r="AC16" s="37"/>
      <c r="AD16" s="37"/>
      <c r="AE16" s="37"/>
    </row>
    <row r="17" spans="1:31" s="2" customFormat="1" ht="18" customHeight="1">
      <c r="A17" s="37"/>
      <c r="B17" s="42"/>
      <c r="C17" s="37"/>
      <c r="D17" s="37"/>
      <c r="E17" s="106" t="s">
        <v>28</v>
      </c>
      <c r="F17" s="37"/>
      <c r="G17" s="37"/>
      <c r="H17" s="37"/>
      <c r="I17" s="115" t="s">
        <v>29</v>
      </c>
      <c r="J17" s="106" t="s">
        <v>30</v>
      </c>
      <c r="K17" s="37"/>
      <c r="L17" s="116"/>
      <c r="S17" s="37"/>
      <c r="T17" s="37"/>
      <c r="U17" s="37"/>
      <c r="V17" s="37"/>
      <c r="W17" s="37"/>
      <c r="X17" s="37"/>
      <c r="Y17" s="37"/>
      <c r="Z17" s="37"/>
      <c r="AA17" s="37"/>
      <c r="AB17" s="37"/>
      <c r="AC17" s="37"/>
      <c r="AD17" s="37"/>
      <c r="AE17" s="37"/>
    </row>
    <row r="18" spans="1:31" s="2" customFormat="1" ht="6.95" customHeight="1">
      <c r="A18" s="37"/>
      <c r="B18" s="42"/>
      <c r="C18" s="37"/>
      <c r="D18" s="37"/>
      <c r="E18" s="37"/>
      <c r="F18" s="37"/>
      <c r="G18" s="37"/>
      <c r="H18" s="37"/>
      <c r="I18" s="37"/>
      <c r="J18" s="37"/>
      <c r="K18" s="37"/>
      <c r="L18" s="116"/>
      <c r="S18" s="37"/>
      <c r="T18" s="37"/>
      <c r="U18" s="37"/>
      <c r="V18" s="37"/>
      <c r="W18" s="37"/>
      <c r="X18" s="37"/>
      <c r="Y18" s="37"/>
      <c r="Z18" s="37"/>
      <c r="AA18" s="37"/>
      <c r="AB18" s="37"/>
      <c r="AC18" s="37"/>
      <c r="AD18" s="37"/>
      <c r="AE18" s="37"/>
    </row>
    <row r="19" spans="1:31" s="2" customFormat="1" ht="12" customHeight="1">
      <c r="A19" s="37"/>
      <c r="B19" s="42"/>
      <c r="C19" s="37"/>
      <c r="D19" s="115" t="s">
        <v>31</v>
      </c>
      <c r="E19" s="37"/>
      <c r="F19" s="37"/>
      <c r="G19" s="37"/>
      <c r="H19" s="37"/>
      <c r="I19" s="115" t="s">
        <v>26</v>
      </c>
      <c r="J19" s="33" t="str">
        <f>'Rekapitulace stavby'!AN13</f>
        <v>Vyplň údaj</v>
      </c>
      <c r="K19" s="37"/>
      <c r="L19" s="116"/>
      <c r="S19" s="37"/>
      <c r="T19" s="37"/>
      <c r="U19" s="37"/>
      <c r="V19" s="37"/>
      <c r="W19" s="37"/>
      <c r="X19" s="37"/>
      <c r="Y19" s="37"/>
      <c r="Z19" s="37"/>
      <c r="AA19" s="37"/>
      <c r="AB19" s="37"/>
      <c r="AC19" s="37"/>
      <c r="AD19" s="37"/>
      <c r="AE19" s="37"/>
    </row>
    <row r="20" spans="1:31" s="2" customFormat="1" ht="18" customHeight="1">
      <c r="A20" s="37"/>
      <c r="B20" s="42"/>
      <c r="C20" s="37"/>
      <c r="D20" s="37"/>
      <c r="E20" s="399" t="str">
        <f>'Rekapitulace stavby'!E14</f>
        <v>Vyplň údaj</v>
      </c>
      <c r="F20" s="400"/>
      <c r="G20" s="400"/>
      <c r="H20" s="400"/>
      <c r="I20" s="115" t="s">
        <v>29</v>
      </c>
      <c r="J20" s="33" t="str">
        <f>'Rekapitulace stavby'!AN14</f>
        <v>Vyplň údaj</v>
      </c>
      <c r="K20" s="37"/>
      <c r="L20" s="116"/>
      <c r="S20" s="37"/>
      <c r="T20" s="37"/>
      <c r="U20" s="37"/>
      <c r="V20" s="37"/>
      <c r="W20" s="37"/>
      <c r="X20" s="37"/>
      <c r="Y20" s="37"/>
      <c r="Z20" s="37"/>
      <c r="AA20" s="37"/>
      <c r="AB20" s="37"/>
      <c r="AC20" s="37"/>
      <c r="AD20" s="37"/>
      <c r="AE20" s="37"/>
    </row>
    <row r="21" spans="1:31" s="2" customFormat="1" ht="6.95" customHeight="1">
      <c r="A21" s="37"/>
      <c r="B21" s="42"/>
      <c r="C21" s="37"/>
      <c r="D21" s="37"/>
      <c r="E21" s="37"/>
      <c r="F21" s="37"/>
      <c r="G21" s="37"/>
      <c r="H21" s="37"/>
      <c r="I21" s="37"/>
      <c r="J21" s="37"/>
      <c r="K21" s="37"/>
      <c r="L21" s="116"/>
      <c r="S21" s="37"/>
      <c r="T21" s="37"/>
      <c r="U21" s="37"/>
      <c r="V21" s="37"/>
      <c r="W21" s="37"/>
      <c r="X21" s="37"/>
      <c r="Y21" s="37"/>
      <c r="Z21" s="37"/>
      <c r="AA21" s="37"/>
      <c r="AB21" s="37"/>
      <c r="AC21" s="37"/>
      <c r="AD21" s="37"/>
      <c r="AE21" s="37"/>
    </row>
    <row r="22" spans="1:31" s="2" customFormat="1" ht="12" customHeight="1">
      <c r="A22" s="37"/>
      <c r="B22" s="42"/>
      <c r="C22" s="37"/>
      <c r="D22" s="115" t="s">
        <v>33</v>
      </c>
      <c r="E22" s="37"/>
      <c r="F22" s="37"/>
      <c r="G22" s="37"/>
      <c r="H22" s="37"/>
      <c r="I22" s="115" t="s">
        <v>26</v>
      </c>
      <c r="J22" s="106" t="s">
        <v>34</v>
      </c>
      <c r="K22" s="37"/>
      <c r="L22" s="116"/>
      <c r="S22" s="37"/>
      <c r="T22" s="37"/>
      <c r="U22" s="37"/>
      <c r="V22" s="37"/>
      <c r="W22" s="37"/>
      <c r="X22" s="37"/>
      <c r="Y22" s="37"/>
      <c r="Z22" s="37"/>
      <c r="AA22" s="37"/>
      <c r="AB22" s="37"/>
      <c r="AC22" s="37"/>
      <c r="AD22" s="37"/>
      <c r="AE22" s="37"/>
    </row>
    <row r="23" spans="1:31" s="2" customFormat="1" ht="18" customHeight="1">
      <c r="A23" s="37"/>
      <c r="B23" s="42"/>
      <c r="C23" s="37"/>
      <c r="D23" s="37"/>
      <c r="E23" s="106" t="s">
        <v>35</v>
      </c>
      <c r="F23" s="37"/>
      <c r="G23" s="37"/>
      <c r="H23" s="37"/>
      <c r="I23" s="115" t="s">
        <v>29</v>
      </c>
      <c r="J23" s="106" t="s">
        <v>36</v>
      </c>
      <c r="K23" s="37"/>
      <c r="L23" s="116"/>
      <c r="S23" s="37"/>
      <c r="T23" s="37"/>
      <c r="U23" s="37"/>
      <c r="V23" s="37"/>
      <c r="W23" s="37"/>
      <c r="X23" s="37"/>
      <c r="Y23" s="37"/>
      <c r="Z23" s="37"/>
      <c r="AA23" s="37"/>
      <c r="AB23" s="37"/>
      <c r="AC23" s="37"/>
      <c r="AD23" s="37"/>
      <c r="AE23" s="37"/>
    </row>
    <row r="24" spans="1:31" s="2" customFormat="1" ht="6.95" customHeight="1">
      <c r="A24" s="37"/>
      <c r="B24" s="42"/>
      <c r="C24" s="37"/>
      <c r="D24" s="37"/>
      <c r="E24" s="37"/>
      <c r="F24" s="37"/>
      <c r="G24" s="37"/>
      <c r="H24" s="37"/>
      <c r="I24" s="37"/>
      <c r="J24" s="37"/>
      <c r="K24" s="37"/>
      <c r="L24" s="116"/>
      <c r="S24" s="37"/>
      <c r="T24" s="37"/>
      <c r="U24" s="37"/>
      <c r="V24" s="37"/>
      <c r="W24" s="37"/>
      <c r="X24" s="37"/>
      <c r="Y24" s="37"/>
      <c r="Z24" s="37"/>
      <c r="AA24" s="37"/>
      <c r="AB24" s="37"/>
      <c r="AC24" s="37"/>
      <c r="AD24" s="37"/>
      <c r="AE24" s="37"/>
    </row>
    <row r="25" spans="1:31" s="2" customFormat="1" ht="12" customHeight="1">
      <c r="A25" s="37"/>
      <c r="B25" s="42"/>
      <c r="C25" s="37"/>
      <c r="D25" s="115" t="s">
        <v>38</v>
      </c>
      <c r="E25" s="37"/>
      <c r="F25" s="37"/>
      <c r="G25" s="37"/>
      <c r="H25" s="37"/>
      <c r="I25" s="115" t="s">
        <v>26</v>
      </c>
      <c r="J25" s="106" t="s">
        <v>39</v>
      </c>
      <c r="K25" s="37"/>
      <c r="L25" s="116"/>
      <c r="S25" s="37"/>
      <c r="T25" s="37"/>
      <c r="U25" s="37"/>
      <c r="V25" s="37"/>
      <c r="W25" s="37"/>
      <c r="X25" s="37"/>
      <c r="Y25" s="37"/>
      <c r="Z25" s="37"/>
      <c r="AA25" s="37"/>
      <c r="AB25" s="37"/>
      <c r="AC25" s="37"/>
      <c r="AD25" s="37"/>
      <c r="AE25" s="37"/>
    </row>
    <row r="26" spans="1:31" s="2" customFormat="1" ht="18" customHeight="1">
      <c r="A26" s="37"/>
      <c r="B26" s="42"/>
      <c r="C26" s="37"/>
      <c r="D26" s="37"/>
      <c r="E26" s="106" t="s">
        <v>40</v>
      </c>
      <c r="F26" s="37"/>
      <c r="G26" s="37"/>
      <c r="H26" s="37"/>
      <c r="I26" s="115" t="s">
        <v>29</v>
      </c>
      <c r="J26" s="106" t="s">
        <v>19</v>
      </c>
      <c r="K26" s="37"/>
      <c r="L26" s="116"/>
      <c r="S26" s="37"/>
      <c r="T26" s="37"/>
      <c r="U26" s="37"/>
      <c r="V26" s="37"/>
      <c r="W26" s="37"/>
      <c r="X26" s="37"/>
      <c r="Y26" s="37"/>
      <c r="Z26" s="37"/>
      <c r="AA26" s="37"/>
      <c r="AB26" s="37"/>
      <c r="AC26" s="37"/>
      <c r="AD26" s="37"/>
      <c r="AE26" s="37"/>
    </row>
    <row r="27" spans="1:31" s="2" customFormat="1" ht="6.95" customHeight="1">
      <c r="A27" s="37"/>
      <c r="B27" s="42"/>
      <c r="C27" s="37"/>
      <c r="D27" s="37"/>
      <c r="E27" s="37"/>
      <c r="F27" s="37"/>
      <c r="G27" s="37"/>
      <c r="H27" s="37"/>
      <c r="I27" s="37"/>
      <c r="J27" s="37"/>
      <c r="K27" s="37"/>
      <c r="L27" s="116"/>
      <c r="S27" s="37"/>
      <c r="T27" s="37"/>
      <c r="U27" s="37"/>
      <c r="V27" s="37"/>
      <c r="W27" s="37"/>
      <c r="X27" s="37"/>
      <c r="Y27" s="37"/>
      <c r="Z27" s="37"/>
      <c r="AA27" s="37"/>
      <c r="AB27" s="37"/>
      <c r="AC27" s="37"/>
      <c r="AD27" s="37"/>
      <c r="AE27" s="37"/>
    </row>
    <row r="28" spans="1:31" s="2" customFormat="1" ht="12" customHeight="1">
      <c r="A28" s="37"/>
      <c r="B28" s="42"/>
      <c r="C28" s="37"/>
      <c r="D28" s="115" t="s">
        <v>41</v>
      </c>
      <c r="E28" s="37"/>
      <c r="F28" s="37"/>
      <c r="G28" s="37"/>
      <c r="H28" s="37"/>
      <c r="I28" s="37"/>
      <c r="J28" s="37"/>
      <c r="K28" s="37"/>
      <c r="L28" s="116"/>
      <c r="S28" s="37"/>
      <c r="T28" s="37"/>
      <c r="U28" s="37"/>
      <c r="V28" s="37"/>
      <c r="W28" s="37"/>
      <c r="X28" s="37"/>
      <c r="Y28" s="37"/>
      <c r="Z28" s="37"/>
      <c r="AA28" s="37"/>
      <c r="AB28" s="37"/>
      <c r="AC28" s="37"/>
      <c r="AD28" s="37"/>
      <c r="AE28" s="37"/>
    </row>
    <row r="29" spans="1:31" s="8" customFormat="1" ht="16.5" customHeight="1">
      <c r="A29" s="118"/>
      <c r="B29" s="119"/>
      <c r="C29" s="118"/>
      <c r="D29" s="118"/>
      <c r="E29" s="401" t="s">
        <v>19</v>
      </c>
      <c r="F29" s="401"/>
      <c r="G29" s="401"/>
      <c r="H29" s="401"/>
      <c r="I29" s="118"/>
      <c r="J29" s="118"/>
      <c r="K29" s="118"/>
      <c r="L29" s="120"/>
      <c r="S29" s="118"/>
      <c r="T29" s="118"/>
      <c r="U29" s="118"/>
      <c r="V29" s="118"/>
      <c r="W29" s="118"/>
      <c r="X29" s="118"/>
      <c r="Y29" s="118"/>
      <c r="Z29" s="118"/>
      <c r="AA29" s="118"/>
      <c r="AB29" s="118"/>
      <c r="AC29" s="118"/>
      <c r="AD29" s="118"/>
      <c r="AE29" s="118"/>
    </row>
    <row r="30" spans="1:31" s="2" customFormat="1" ht="6.95" customHeight="1">
      <c r="A30" s="37"/>
      <c r="B30" s="42"/>
      <c r="C30" s="37"/>
      <c r="D30" s="37"/>
      <c r="E30" s="37"/>
      <c r="F30" s="37"/>
      <c r="G30" s="37"/>
      <c r="H30" s="37"/>
      <c r="I30" s="37"/>
      <c r="J30" s="37"/>
      <c r="K30" s="37"/>
      <c r="L30" s="116"/>
      <c r="S30" s="37"/>
      <c r="T30" s="37"/>
      <c r="U30" s="37"/>
      <c r="V30" s="37"/>
      <c r="W30" s="37"/>
      <c r="X30" s="37"/>
      <c r="Y30" s="37"/>
      <c r="Z30" s="37"/>
      <c r="AA30" s="37"/>
      <c r="AB30" s="37"/>
      <c r="AC30" s="37"/>
      <c r="AD30" s="37"/>
      <c r="AE30" s="37"/>
    </row>
    <row r="31" spans="1:31" s="2" customFormat="1" ht="6.95" customHeight="1">
      <c r="A31" s="37"/>
      <c r="B31" s="42"/>
      <c r="C31" s="37"/>
      <c r="D31" s="121"/>
      <c r="E31" s="121"/>
      <c r="F31" s="121"/>
      <c r="G31" s="121"/>
      <c r="H31" s="121"/>
      <c r="I31" s="121"/>
      <c r="J31" s="121"/>
      <c r="K31" s="121"/>
      <c r="L31" s="116"/>
      <c r="S31" s="37"/>
      <c r="T31" s="37"/>
      <c r="U31" s="37"/>
      <c r="V31" s="37"/>
      <c r="W31" s="37"/>
      <c r="X31" s="37"/>
      <c r="Y31" s="37"/>
      <c r="Z31" s="37"/>
      <c r="AA31" s="37"/>
      <c r="AB31" s="37"/>
      <c r="AC31" s="37"/>
      <c r="AD31" s="37"/>
      <c r="AE31" s="37"/>
    </row>
    <row r="32" spans="1:31" s="2" customFormat="1" ht="25.35" customHeight="1">
      <c r="A32" s="37"/>
      <c r="B32" s="42"/>
      <c r="C32" s="37"/>
      <c r="D32" s="122" t="s">
        <v>43</v>
      </c>
      <c r="E32" s="37"/>
      <c r="F32" s="37"/>
      <c r="G32" s="37"/>
      <c r="H32" s="37"/>
      <c r="I32" s="37"/>
      <c r="J32" s="123">
        <f>ROUND(J89, 2)</f>
        <v>0</v>
      </c>
      <c r="K32" s="37"/>
      <c r="L32" s="116"/>
      <c r="S32" s="37"/>
      <c r="T32" s="37"/>
      <c r="U32" s="37"/>
      <c r="V32" s="37"/>
      <c r="W32" s="37"/>
      <c r="X32" s="37"/>
      <c r="Y32" s="37"/>
      <c r="Z32" s="37"/>
      <c r="AA32" s="37"/>
      <c r="AB32" s="37"/>
      <c r="AC32" s="37"/>
      <c r="AD32" s="37"/>
      <c r="AE32" s="37"/>
    </row>
    <row r="33" spans="1:31" s="2" customFormat="1" ht="6.95" customHeight="1">
      <c r="A33" s="37"/>
      <c r="B33" s="42"/>
      <c r="C33" s="37"/>
      <c r="D33" s="121"/>
      <c r="E33" s="121"/>
      <c r="F33" s="121"/>
      <c r="G33" s="121"/>
      <c r="H33" s="121"/>
      <c r="I33" s="121"/>
      <c r="J33" s="121"/>
      <c r="K33" s="121"/>
      <c r="L33" s="116"/>
      <c r="S33" s="37"/>
      <c r="T33" s="37"/>
      <c r="U33" s="37"/>
      <c r="V33" s="37"/>
      <c r="W33" s="37"/>
      <c r="X33" s="37"/>
      <c r="Y33" s="37"/>
      <c r="Z33" s="37"/>
      <c r="AA33" s="37"/>
      <c r="AB33" s="37"/>
      <c r="AC33" s="37"/>
      <c r="AD33" s="37"/>
      <c r="AE33" s="37"/>
    </row>
    <row r="34" spans="1:31" s="2" customFormat="1" ht="14.45" customHeight="1">
      <c r="A34" s="37"/>
      <c r="B34" s="42"/>
      <c r="C34" s="37"/>
      <c r="D34" s="37"/>
      <c r="E34" s="37"/>
      <c r="F34" s="124" t="s">
        <v>45</v>
      </c>
      <c r="G34" s="37"/>
      <c r="H34" s="37"/>
      <c r="I34" s="124" t="s">
        <v>44</v>
      </c>
      <c r="J34" s="124" t="s">
        <v>46</v>
      </c>
      <c r="K34" s="37"/>
      <c r="L34" s="116"/>
      <c r="S34" s="37"/>
      <c r="T34" s="37"/>
      <c r="U34" s="37"/>
      <c r="V34" s="37"/>
      <c r="W34" s="37"/>
      <c r="X34" s="37"/>
      <c r="Y34" s="37"/>
      <c r="Z34" s="37"/>
      <c r="AA34" s="37"/>
      <c r="AB34" s="37"/>
      <c r="AC34" s="37"/>
      <c r="AD34" s="37"/>
      <c r="AE34" s="37"/>
    </row>
    <row r="35" spans="1:31" s="2" customFormat="1" ht="14.45" customHeight="1">
      <c r="A35" s="37"/>
      <c r="B35" s="42"/>
      <c r="C35" s="37"/>
      <c r="D35" s="125" t="s">
        <v>47</v>
      </c>
      <c r="E35" s="115" t="s">
        <v>48</v>
      </c>
      <c r="F35" s="126">
        <f>ROUND((SUM(BE89:BE197)),  2)</f>
        <v>0</v>
      </c>
      <c r="G35" s="37"/>
      <c r="H35" s="37"/>
      <c r="I35" s="127">
        <v>0.21</v>
      </c>
      <c r="J35" s="126">
        <f>ROUND(((SUM(BE89:BE197))*I35),  2)</f>
        <v>0</v>
      </c>
      <c r="K35" s="37"/>
      <c r="L35" s="116"/>
      <c r="S35" s="37"/>
      <c r="T35" s="37"/>
      <c r="U35" s="37"/>
      <c r="V35" s="37"/>
      <c r="W35" s="37"/>
      <c r="X35" s="37"/>
      <c r="Y35" s="37"/>
      <c r="Z35" s="37"/>
      <c r="AA35" s="37"/>
      <c r="AB35" s="37"/>
      <c r="AC35" s="37"/>
      <c r="AD35" s="37"/>
      <c r="AE35" s="37"/>
    </row>
    <row r="36" spans="1:31" s="2" customFormat="1" ht="14.45" customHeight="1">
      <c r="A36" s="37"/>
      <c r="B36" s="42"/>
      <c r="C36" s="37"/>
      <c r="D36" s="37"/>
      <c r="E36" s="115" t="s">
        <v>49</v>
      </c>
      <c r="F36" s="126">
        <f>ROUND((SUM(BF89:BF197)),  2)</f>
        <v>0</v>
      </c>
      <c r="G36" s="37"/>
      <c r="H36" s="37"/>
      <c r="I36" s="127">
        <v>0.12</v>
      </c>
      <c r="J36" s="126">
        <f>ROUND(((SUM(BF89:BF197))*I36),  2)</f>
        <v>0</v>
      </c>
      <c r="K36" s="37"/>
      <c r="L36" s="116"/>
      <c r="S36" s="37"/>
      <c r="T36" s="37"/>
      <c r="U36" s="37"/>
      <c r="V36" s="37"/>
      <c r="W36" s="37"/>
      <c r="X36" s="37"/>
      <c r="Y36" s="37"/>
      <c r="Z36" s="37"/>
      <c r="AA36" s="37"/>
      <c r="AB36" s="37"/>
      <c r="AC36" s="37"/>
      <c r="AD36" s="37"/>
      <c r="AE36" s="37"/>
    </row>
    <row r="37" spans="1:31" s="2" customFormat="1" ht="14.45" hidden="1" customHeight="1">
      <c r="A37" s="37"/>
      <c r="B37" s="42"/>
      <c r="C37" s="37"/>
      <c r="D37" s="37"/>
      <c r="E37" s="115" t="s">
        <v>50</v>
      </c>
      <c r="F37" s="126">
        <f>ROUND((SUM(BG89:BG197)),  2)</f>
        <v>0</v>
      </c>
      <c r="G37" s="37"/>
      <c r="H37" s="37"/>
      <c r="I37" s="127">
        <v>0.21</v>
      </c>
      <c r="J37" s="126">
        <f>0</f>
        <v>0</v>
      </c>
      <c r="K37" s="37"/>
      <c r="L37" s="116"/>
      <c r="S37" s="37"/>
      <c r="T37" s="37"/>
      <c r="U37" s="37"/>
      <c r="V37" s="37"/>
      <c r="W37" s="37"/>
      <c r="X37" s="37"/>
      <c r="Y37" s="37"/>
      <c r="Z37" s="37"/>
      <c r="AA37" s="37"/>
      <c r="AB37" s="37"/>
      <c r="AC37" s="37"/>
      <c r="AD37" s="37"/>
      <c r="AE37" s="37"/>
    </row>
    <row r="38" spans="1:31" s="2" customFormat="1" ht="14.45" hidden="1" customHeight="1">
      <c r="A38" s="37"/>
      <c r="B38" s="42"/>
      <c r="C38" s="37"/>
      <c r="D38" s="37"/>
      <c r="E38" s="115" t="s">
        <v>51</v>
      </c>
      <c r="F38" s="126">
        <f>ROUND((SUM(BH89:BH197)),  2)</f>
        <v>0</v>
      </c>
      <c r="G38" s="37"/>
      <c r="H38" s="37"/>
      <c r="I38" s="127">
        <v>0.12</v>
      </c>
      <c r="J38" s="126">
        <f>0</f>
        <v>0</v>
      </c>
      <c r="K38" s="37"/>
      <c r="L38" s="116"/>
      <c r="S38" s="37"/>
      <c r="T38" s="37"/>
      <c r="U38" s="37"/>
      <c r="V38" s="37"/>
      <c r="W38" s="37"/>
      <c r="X38" s="37"/>
      <c r="Y38" s="37"/>
      <c r="Z38" s="37"/>
      <c r="AA38" s="37"/>
      <c r="AB38" s="37"/>
      <c r="AC38" s="37"/>
      <c r="AD38" s="37"/>
      <c r="AE38" s="37"/>
    </row>
    <row r="39" spans="1:31" s="2" customFormat="1" ht="14.45" hidden="1" customHeight="1">
      <c r="A39" s="37"/>
      <c r="B39" s="42"/>
      <c r="C39" s="37"/>
      <c r="D39" s="37"/>
      <c r="E39" s="115" t="s">
        <v>52</v>
      </c>
      <c r="F39" s="126">
        <f>ROUND((SUM(BI89:BI197)),  2)</f>
        <v>0</v>
      </c>
      <c r="G39" s="37"/>
      <c r="H39" s="37"/>
      <c r="I39" s="127">
        <v>0</v>
      </c>
      <c r="J39" s="126">
        <f>0</f>
        <v>0</v>
      </c>
      <c r="K39" s="37"/>
      <c r="L39" s="116"/>
      <c r="S39" s="37"/>
      <c r="T39" s="37"/>
      <c r="U39" s="37"/>
      <c r="V39" s="37"/>
      <c r="W39" s="37"/>
      <c r="X39" s="37"/>
      <c r="Y39" s="37"/>
      <c r="Z39" s="37"/>
      <c r="AA39" s="37"/>
      <c r="AB39" s="37"/>
      <c r="AC39" s="37"/>
      <c r="AD39" s="37"/>
      <c r="AE39" s="37"/>
    </row>
    <row r="40" spans="1:31" s="2" customFormat="1" ht="6.95" customHeight="1">
      <c r="A40" s="37"/>
      <c r="B40" s="42"/>
      <c r="C40" s="37"/>
      <c r="D40" s="37"/>
      <c r="E40" s="37"/>
      <c r="F40" s="37"/>
      <c r="G40" s="37"/>
      <c r="H40" s="37"/>
      <c r="I40" s="37"/>
      <c r="J40" s="37"/>
      <c r="K40" s="37"/>
      <c r="L40" s="116"/>
      <c r="S40" s="37"/>
      <c r="T40" s="37"/>
      <c r="U40" s="37"/>
      <c r="V40" s="37"/>
      <c r="W40" s="37"/>
      <c r="X40" s="37"/>
      <c r="Y40" s="37"/>
      <c r="Z40" s="37"/>
      <c r="AA40" s="37"/>
      <c r="AB40" s="37"/>
      <c r="AC40" s="37"/>
      <c r="AD40" s="37"/>
      <c r="AE40" s="37"/>
    </row>
    <row r="41" spans="1:31" s="2" customFormat="1" ht="25.35" customHeight="1">
      <c r="A41" s="37"/>
      <c r="B41" s="42"/>
      <c r="C41" s="128"/>
      <c r="D41" s="129" t="s">
        <v>53</v>
      </c>
      <c r="E41" s="130"/>
      <c r="F41" s="130"/>
      <c r="G41" s="131" t="s">
        <v>54</v>
      </c>
      <c r="H41" s="132" t="s">
        <v>55</v>
      </c>
      <c r="I41" s="130"/>
      <c r="J41" s="133">
        <f>SUM(J32:J39)</f>
        <v>0</v>
      </c>
      <c r="K41" s="134"/>
      <c r="L41" s="116"/>
      <c r="S41" s="37"/>
      <c r="T41" s="37"/>
      <c r="U41" s="37"/>
      <c r="V41" s="37"/>
      <c r="W41" s="37"/>
      <c r="X41" s="37"/>
      <c r="Y41" s="37"/>
      <c r="Z41" s="37"/>
      <c r="AA41" s="37"/>
      <c r="AB41" s="37"/>
      <c r="AC41" s="37"/>
      <c r="AD41" s="37"/>
      <c r="AE41" s="37"/>
    </row>
    <row r="42" spans="1:31" s="2" customFormat="1" ht="14.45" customHeight="1">
      <c r="A42" s="37"/>
      <c r="B42" s="135"/>
      <c r="C42" s="136"/>
      <c r="D42" s="136"/>
      <c r="E42" s="136"/>
      <c r="F42" s="136"/>
      <c r="G42" s="136"/>
      <c r="H42" s="136"/>
      <c r="I42" s="136"/>
      <c r="J42" s="136"/>
      <c r="K42" s="136"/>
      <c r="L42" s="116"/>
      <c r="S42" s="37"/>
      <c r="T42" s="37"/>
      <c r="U42" s="37"/>
      <c r="V42" s="37"/>
      <c r="W42" s="37"/>
      <c r="X42" s="37"/>
      <c r="Y42" s="37"/>
      <c r="Z42" s="37"/>
      <c r="AA42" s="37"/>
      <c r="AB42" s="37"/>
      <c r="AC42" s="37"/>
      <c r="AD42" s="37"/>
      <c r="AE42" s="37"/>
    </row>
    <row r="46" spans="1:31" s="2" customFormat="1" ht="6.95" customHeight="1">
      <c r="A46" s="37"/>
      <c r="B46" s="137"/>
      <c r="C46" s="138"/>
      <c r="D46" s="138"/>
      <c r="E46" s="138"/>
      <c r="F46" s="138"/>
      <c r="G46" s="138"/>
      <c r="H46" s="138"/>
      <c r="I46" s="138"/>
      <c r="J46" s="138"/>
      <c r="K46" s="138"/>
      <c r="L46" s="116"/>
      <c r="S46" s="37"/>
      <c r="T46" s="37"/>
      <c r="U46" s="37"/>
      <c r="V46" s="37"/>
      <c r="W46" s="37"/>
      <c r="X46" s="37"/>
      <c r="Y46" s="37"/>
      <c r="Z46" s="37"/>
      <c r="AA46" s="37"/>
      <c r="AB46" s="37"/>
      <c r="AC46" s="37"/>
      <c r="AD46" s="37"/>
      <c r="AE46" s="37"/>
    </row>
    <row r="47" spans="1:31" s="2" customFormat="1" ht="24.95" customHeight="1">
      <c r="A47" s="37"/>
      <c r="B47" s="38"/>
      <c r="C47" s="26" t="s">
        <v>174</v>
      </c>
      <c r="D47" s="39"/>
      <c r="E47" s="39"/>
      <c r="F47" s="39"/>
      <c r="G47" s="39"/>
      <c r="H47" s="39"/>
      <c r="I47" s="39"/>
      <c r="J47" s="39"/>
      <c r="K47" s="39"/>
      <c r="L47" s="116"/>
      <c r="S47" s="37"/>
      <c r="T47" s="37"/>
      <c r="U47" s="37"/>
      <c r="V47" s="37"/>
      <c r="W47" s="37"/>
      <c r="X47" s="37"/>
      <c r="Y47" s="37"/>
      <c r="Z47" s="37"/>
      <c r="AA47" s="37"/>
      <c r="AB47" s="37"/>
      <c r="AC47" s="37"/>
      <c r="AD47" s="37"/>
      <c r="AE47" s="37"/>
    </row>
    <row r="48" spans="1:31" s="2" customFormat="1" ht="6.95" customHeight="1">
      <c r="A48" s="37"/>
      <c r="B48" s="38"/>
      <c r="C48" s="39"/>
      <c r="D48" s="39"/>
      <c r="E48" s="39"/>
      <c r="F48" s="39"/>
      <c r="G48" s="39"/>
      <c r="H48" s="39"/>
      <c r="I48" s="39"/>
      <c r="J48" s="39"/>
      <c r="K48" s="39"/>
      <c r="L48" s="116"/>
      <c r="S48" s="37"/>
      <c r="T48" s="37"/>
      <c r="U48" s="37"/>
      <c r="V48" s="37"/>
      <c r="W48" s="37"/>
      <c r="X48" s="37"/>
      <c r="Y48" s="37"/>
      <c r="Z48" s="37"/>
      <c r="AA48" s="37"/>
      <c r="AB48" s="37"/>
      <c r="AC48" s="37"/>
      <c r="AD48" s="37"/>
      <c r="AE48" s="37"/>
    </row>
    <row r="49" spans="1:47" s="2" customFormat="1" ht="12" customHeight="1">
      <c r="A49" s="37"/>
      <c r="B49" s="38"/>
      <c r="C49" s="32" t="s">
        <v>16</v>
      </c>
      <c r="D49" s="39"/>
      <c r="E49" s="39"/>
      <c r="F49" s="39"/>
      <c r="G49" s="39"/>
      <c r="H49" s="39"/>
      <c r="I49" s="39"/>
      <c r="J49" s="39"/>
      <c r="K49" s="39"/>
      <c r="L49" s="116"/>
      <c r="S49" s="37"/>
      <c r="T49" s="37"/>
      <c r="U49" s="37"/>
      <c r="V49" s="37"/>
      <c r="W49" s="37"/>
      <c r="X49" s="37"/>
      <c r="Y49" s="37"/>
      <c r="Z49" s="37"/>
      <c r="AA49" s="37"/>
      <c r="AB49" s="37"/>
      <c r="AC49" s="37"/>
      <c r="AD49" s="37"/>
      <c r="AE49" s="37"/>
    </row>
    <row r="50" spans="1:47" s="2" customFormat="1" ht="16.5" customHeight="1">
      <c r="A50" s="37"/>
      <c r="B50" s="38"/>
      <c r="C50" s="39"/>
      <c r="D50" s="39"/>
      <c r="E50" s="402" t="str">
        <f>E7</f>
        <v>VÝMĚNA OBRUBNÍKŮ V ULICI STRÁNSKÉHO A SOVÍ - TÁBOR</v>
      </c>
      <c r="F50" s="403"/>
      <c r="G50" s="403"/>
      <c r="H50" s="403"/>
      <c r="I50" s="39"/>
      <c r="J50" s="39"/>
      <c r="K50" s="39"/>
      <c r="L50" s="116"/>
      <c r="S50" s="37"/>
      <c r="T50" s="37"/>
      <c r="U50" s="37"/>
      <c r="V50" s="37"/>
      <c r="W50" s="37"/>
      <c r="X50" s="37"/>
      <c r="Y50" s="37"/>
      <c r="Z50" s="37"/>
      <c r="AA50" s="37"/>
      <c r="AB50" s="37"/>
      <c r="AC50" s="37"/>
      <c r="AD50" s="37"/>
      <c r="AE50" s="37"/>
    </row>
    <row r="51" spans="1:47" s="1" customFormat="1" ht="12" customHeight="1">
      <c r="B51" s="24"/>
      <c r="C51" s="32" t="s">
        <v>170</v>
      </c>
      <c r="D51" s="25"/>
      <c r="E51" s="25"/>
      <c r="F51" s="25"/>
      <c r="G51" s="25"/>
      <c r="H51" s="25"/>
      <c r="I51" s="25"/>
      <c r="J51" s="25"/>
      <c r="K51" s="25"/>
      <c r="L51" s="23"/>
    </row>
    <row r="52" spans="1:47" s="2" customFormat="1" ht="16.5" customHeight="1">
      <c r="A52" s="37"/>
      <c r="B52" s="38"/>
      <c r="C52" s="39"/>
      <c r="D52" s="39"/>
      <c r="E52" s="402" t="s">
        <v>599</v>
      </c>
      <c r="F52" s="404"/>
      <c r="G52" s="404"/>
      <c r="H52" s="404"/>
      <c r="I52" s="39"/>
      <c r="J52" s="39"/>
      <c r="K52" s="39"/>
      <c r="L52" s="116"/>
      <c r="S52" s="37"/>
      <c r="T52" s="37"/>
      <c r="U52" s="37"/>
      <c r="V52" s="37"/>
      <c r="W52" s="37"/>
      <c r="X52" s="37"/>
      <c r="Y52" s="37"/>
      <c r="Z52" s="37"/>
      <c r="AA52" s="37"/>
      <c r="AB52" s="37"/>
      <c r="AC52" s="37"/>
      <c r="AD52" s="37"/>
      <c r="AE52" s="37"/>
    </row>
    <row r="53" spans="1:47" s="2" customFormat="1" ht="12" customHeight="1">
      <c r="A53" s="37"/>
      <c r="B53" s="38"/>
      <c r="C53" s="32" t="s">
        <v>172</v>
      </c>
      <c r="D53" s="39"/>
      <c r="E53" s="39"/>
      <c r="F53" s="39"/>
      <c r="G53" s="39"/>
      <c r="H53" s="39"/>
      <c r="I53" s="39"/>
      <c r="J53" s="39"/>
      <c r="K53" s="39"/>
      <c r="L53" s="116"/>
      <c r="S53" s="37"/>
      <c r="T53" s="37"/>
      <c r="U53" s="37"/>
      <c r="V53" s="37"/>
      <c r="W53" s="37"/>
      <c r="X53" s="37"/>
      <c r="Y53" s="37"/>
      <c r="Z53" s="37"/>
      <c r="AA53" s="37"/>
      <c r="AB53" s="37"/>
      <c r="AC53" s="37"/>
      <c r="AD53" s="37"/>
      <c r="AE53" s="37"/>
    </row>
    <row r="54" spans="1:47" s="2" customFormat="1" ht="16.5" customHeight="1">
      <c r="A54" s="37"/>
      <c r="B54" s="38"/>
      <c r="C54" s="39"/>
      <c r="D54" s="39"/>
      <c r="E54" s="358" t="str">
        <f>E11</f>
        <v>203 - Úprava zelených pásů</v>
      </c>
      <c r="F54" s="404"/>
      <c r="G54" s="404"/>
      <c r="H54" s="404"/>
      <c r="I54" s="39"/>
      <c r="J54" s="39"/>
      <c r="K54" s="39"/>
      <c r="L54" s="116"/>
      <c r="S54" s="37"/>
      <c r="T54" s="37"/>
      <c r="U54" s="37"/>
      <c r="V54" s="37"/>
      <c r="W54" s="37"/>
      <c r="X54" s="37"/>
      <c r="Y54" s="37"/>
      <c r="Z54" s="37"/>
      <c r="AA54" s="37"/>
      <c r="AB54" s="37"/>
      <c r="AC54" s="37"/>
      <c r="AD54" s="37"/>
      <c r="AE54" s="37"/>
    </row>
    <row r="55" spans="1:47" s="2" customFormat="1" ht="6.95" customHeight="1">
      <c r="A55" s="37"/>
      <c r="B55" s="38"/>
      <c r="C55" s="39"/>
      <c r="D55" s="39"/>
      <c r="E55" s="39"/>
      <c r="F55" s="39"/>
      <c r="G55" s="39"/>
      <c r="H55" s="39"/>
      <c r="I55" s="39"/>
      <c r="J55" s="39"/>
      <c r="K55" s="39"/>
      <c r="L55" s="116"/>
      <c r="S55" s="37"/>
      <c r="T55" s="37"/>
      <c r="U55" s="37"/>
      <c r="V55" s="37"/>
      <c r="W55" s="37"/>
      <c r="X55" s="37"/>
      <c r="Y55" s="37"/>
      <c r="Z55" s="37"/>
      <c r="AA55" s="37"/>
      <c r="AB55" s="37"/>
      <c r="AC55" s="37"/>
      <c r="AD55" s="37"/>
      <c r="AE55" s="37"/>
    </row>
    <row r="56" spans="1:47" s="2" customFormat="1" ht="12" customHeight="1">
      <c r="A56" s="37"/>
      <c r="B56" s="38"/>
      <c r="C56" s="32" t="s">
        <v>21</v>
      </c>
      <c r="D56" s="39"/>
      <c r="E56" s="39"/>
      <c r="F56" s="30" t="str">
        <f>F14</f>
        <v>ul. Stránského a Soví, Tábor</v>
      </c>
      <c r="G56" s="39"/>
      <c r="H56" s="39"/>
      <c r="I56" s="32" t="s">
        <v>23</v>
      </c>
      <c r="J56" s="62" t="str">
        <f>IF(J14="","",J14)</f>
        <v>8. 1. 2026</v>
      </c>
      <c r="K56" s="39"/>
      <c r="L56" s="116"/>
      <c r="S56" s="37"/>
      <c r="T56" s="37"/>
      <c r="U56" s="37"/>
      <c r="V56" s="37"/>
      <c r="W56" s="37"/>
      <c r="X56" s="37"/>
      <c r="Y56" s="37"/>
      <c r="Z56" s="37"/>
      <c r="AA56" s="37"/>
      <c r="AB56" s="37"/>
      <c r="AC56" s="37"/>
      <c r="AD56" s="37"/>
      <c r="AE56" s="37"/>
    </row>
    <row r="57" spans="1:47" s="2" customFormat="1" ht="6.95" customHeight="1">
      <c r="A57" s="37"/>
      <c r="B57" s="38"/>
      <c r="C57" s="39"/>
      <c r="D57" s="39"/>
      <c r="E57" s="39"/>
      <c r="F57" s="39"/>
      <c r="G57" s="39"/>
      <c r="H57" s="39"/>
      <c r="I57" s="39"/>
      <c r="J57" s="39"/>
      <c r="K57" s="39"/>
      <c r="L57" s="116"/>
      <c r="S57" s="37"/>
      <c r="T57" s="37"/>
      <c r="U57" s="37"/>
      <c r="V57" s="37"/>
      <c r="W57" s="37"/>
      <c r="X57" s="37"/>
      <c r="Y57" s="37"/>
      <c r="Z57" s="37"/>
      <c r="AA57" s="37"/>
      <c r="AB57" s="37"/>
      <c r="AC57" s="37"/>
      <c r="AD57" s="37"/>
      <c r="AE57" s="37"/>
    </row>
    <row r="58" spans="1:47" s="2" customFormat="1" ht="15.2" customHeight="1">
      <c r="A58" s="37"/>
      <c r="B58" s="38"/>
      <c r="C58" s="32" t="s">
        <v>25</v>
      </c>
      <c r="D58" s="39"/>
      <c r="E58" s="39"/>
      <c r="F58" s="30" t="str">
        <f>E17</f>
        <v>MĚSTO TÁBOR</v>
      </c>
      <c r="G58" s="39"/>
      <c r="H58" s="39"/>
      <c r="I58" s="32" t="s">
        <v>33</v>
      </c>
      <c r="J58" s="35" t="str">
        <f>E23</f>
        <v>Graphic PRO s.r.o.</v>
      </c>
      <c r="K58" s="39"/>
      <c r="L58" s="116"/>
      <c r="S58" s="37"/>
      <c r="T58" s="37"/>
      <c r="U58" s="37"/>
      <c r="V58" s="37"/>
      <c r="W58" s="37"/>
      <c r="X58" s="37"/>
      <c r="Y58" s="37"/>
      <c r="Z58" s="37"/>
      <c r="AA58" s="37"/>
      <c r="AB58" s="37"/>
      <c r="AC58" s="37"/>
      <c r="AD58" s="37"/>
      <c r="AE58" s="37"/>
    </row>
    <row r="59" spans="1:47" s="2" customFormat="1" ht="15.2" customHeight="1">
      <c r="A59" s="37"/>
      <c r="B59" s="38"/>
      <c r="C59" s="32" t="s">
        <v>31</v>
      </c>
      <c r="D59" s="39"/>
      <c r="E59" s="39"/>
      <c r="F59" s="30" t="str">
        <f>IF(E20="","",E20)</f>
        <v>Vyplň údaj</v>
      </c>
      <c r="G59" s="39"/>
      <c r="H59" s="39"/>
      <c r="I59" s="32" t="s">
        <v>38</v>
      </c>
      <c r="J59" s="35" t="str">
        <f>E26</f>
        <v>Ing. Pavel Vochozka</v>
      </c>
      <c r="K59" s="39"/>
      <c r="L59" s="116"/>
      <c r="S59" s="37"/>
      <c r="T59" s="37"/>
      <c r="U59" s="37"/>
      <c r="V59" s="37"/>
      <c r="W59" s="37"/>
      <c r="X59" s="37"/>
      <c r="Y59" s="37"/>
      <c r="Z59" s="37"/>
      <c r="AA59" s="37"/>
      <c r="AB59" s="37"/>
      <c r="AC59" s="37"/>
      <c r="AD59" s="37"/>
      <c r="AE59" s="37"/>
    </row>
    <row r="60" spans="1:47" s="2" customFormat="1" ht="10.35" customHeight="1">
      <c r="A60" s="37"/>
      <c r="B60" s="38"/>
      <c r="C60" s="39"/>
      <c r="D60" s="39"/>
      <c r="E60" s="39"/>
      <c r="F60" s="39"/>
      <c r="G60" s="39"/>
      <c r="H60" s="39"/>
      <c r="I60" s="39"/>
      <c r="J60" s="39"/>
      <c r="K60" s="39"/>
      <c r="L60" s="116"/>
      <c r="S60" s="37"/>
      <c r="T60" s="37"/>
      <c r="U60" s="37"/>
      <c r="V60" s="37"/>
      <c r="W60" s="37"/>
      <c r="X60" s="37"/>
      <c r="Y60" s="37"/>
      <c r="Z60" s="37"/>
      <c r="AA60" s="37"/>
      <c r="AB60" s="37"/>
      <c r="AC60" s="37"/>
      <c r="AD60" s="37"/>
      <c r="AE60" s="37"/>
    </row>
    <row r="61" spans="1:47" s="2" customFormat="1" ht="29.25" customHeight="1">
      <c r="A61" s="37"/>
      <c r="B61" s="38"/>
      <c r="C61" s="139" t="s">
        <v>175</v>
      </c>
      <c r="D61" s="140"/>
      <c r="E61" s="140"/>
      <c r="F61" s="140"/>
      <c r="G61" s="140"/>
      <c r="H61" s="140"/>
      <c r="I61" s="140"/>
      <c r="J61" s="141" t="s">
        <v>176</v>
      </c>
      <c r="K61" s="140"/>
      <c r="L61" s="116"/>
      <c r="S61" s="37"/>
      <c r="T61" s="37"/>
      <c r="U61" s="37"/>
      <c r="V61" s="37"/>
      <c r="W61" s="37"/>
      <c r="X61" s="37"/>
      <c r="Y61" s="37"/>
      <c r="Z61" s="37"/>
      <c r="AA61" s="37"/>
      <c r="AB61" s="37"/>
      <c r="AC61" s="37"/>
      <c r="AD61" s="37"/>
      <c r="AE61" s="37"/>
    </row>
    <row r="62" spans="1:47" s="2" customFormat="1" ht="10.35" customHeight="1">
      <c r="A62" s="37"/>
      <c r="B62" s="38"/>
      <c r="C62" s="39"/>
      <c r="D62" s="39"/>
      <c r="E62" s="39"/>
      <c r="F62" s="39"/>
      <c r="G62" s="39"/>
      <c r="H62" s="39"/>
      <c r="I62" s="39"/>
      <c r="J62" s="39"/>
      <c r="K62" s="39"/>
      <c r="L62" s="116"/>
      <c r="S62" s="37"/>
      <c r="T62" s="37"/>
      <c r="U62" s="37"/>
      <c r="V62" s="37"/>
      <c r="W62" s="37"/>
      <c r="X62" s="37"/>
      <c r="Y62" s="37"/>
      <c r="Z62" s="37"/>
      <c r="AA62" s="37"/>
      <c r="AB62" s="37"/>
      <c r="AC62" s="37"/>
      <c r="AD62" s="37"/>
      <c r="AE62" s="37"/>
    </row>
    <row r="63" spans="1:47" s="2" customFormat="1" ht="22.9" customHeight="1">
      <c r="A63" s="37"/>
      <c r="B63" s="38"/>
      <c r="C63" s="142" t="s">
        <v>75</v>
      </c>
      <c r="D63" s="39"/>
      <c r="E63" s="39"/>
      <c r="F63" s="39"/>
      <c r="G63" s="39"/>
      <c r="H63" s="39"/>
      <c r="I63" s="39"/>
      <c r="J63" s="80">
        <f>J89</f>
        <v>0</v>
      </c>
      <c r="K63" s="39"/>
      <c r="L63" s="116"/>
      <c r="S63" s="37"/>
      <c r="T63" s="37"/>
      <c r="U63" s="37"/>
      <c r="V63" s="37"/>
      <c r="W63" s="37"/>
      <c r="X63" s="37"/>
      <c r="Y63" s="37"/>
      <c r="Z63" s="37"/>
      <c r="AA63" s="37"/>
      <c r="AB63" s="37"/>
      <c r="AC63" s="37"/>
      <c r="AD63" s="37"/>
      <c r="AE63" s="37"/>
      <c r="AU63" s="20" t="s">
        <v>177</v>
      </c>
    </row>
    <row r="64" spans="1:47" s="9" customFormat="1" ht="24.95" customHeight="1">
      <c r="B64" s="143"/>
      <c r="C64" s="144"/>
      <c r="D64" s="145" t="s">
        <v>178</v>
      </c>
      <c r="E64" s="146"/>
      <c r="F64" s="146"/>
      <c r="G64" s="146"/>
      <c r="H64" s="146"/>
      <c r="I64" s="146"/>
      <c r="J64" s="147">
        <f>J90</f>
        <v>0</v>
      </c>
      <c r="K64" s="144"/>
      <c r="L64" s="148"/>
    </row>
    <row r="65" spans="1:31" s="10" customFormat="1" ht="19.899999999999999" customHeight="1">
      <c r="B65" s="149"/>
      <c r="C65" s="100"/>
      <c r="D65" s="150" t="s">
        <v>179</v>
      </c>
      <c r="E65" s="151"/>
      <c r="F65" s="151"/>
      <c r="G65" s="151"/>
      <c r="H65" s="151"/>
      <c r="I65" s="151"/>
      <c r="J65" s="152">
        <f>J91</f>
        <v>0</v>
      </c>
      <c r="K65" s="100"/>
      <c r="L65" s="153"/>
    </row>
    <row r="66" spans="1:31" s="10" customFormat="1" ht="19.899999999999999" customHeight="1">
      <c r="B66" s="149"/>
      <c r="C66" s="100"/>
      <c r="D66" s="150" t="s">
        <v>497</v>
      </c>
      <c r="E66" s="151"/>
      <c r="F66" s="151"/>
      <c r="G66" s="151"/>
      <c r="H66" s="151"/>
      <c r="I66" s="151"/>
      <c r="J66" s="152">
        <f>J128</f>
        <v>0</v>
      </c>
      <c r="K66" s="100"/>
      <c r="L66" s="153"/>
    </row>
    <row r="67" spans="1:31" s="10" customFormat="1" ht="19.899999999999999" customHeight="1">
      <c r="B67" s="149"/>
      <c r="C67" s="100"/>
      <c r="D67" s="150" t="s">
        <v>383</v>
      </c>
      <c r="E67" s="151"/>
      <c r="F67" s="151"/>
      <c r="G67" s="151"/>
      <c r="H67" s="151"/>
      <c r="I67" s="151"/>
      <c r="J67" s="152">
        <f>J194</f>
        <v>0</v>
      </c>
      <c r="K67" s="100"/>
      <c r="L67" s="153"/>
    </row>
    <row r="68" spans="1:31" s="2" customFormat="1" ht="21.75" customHeight="1">
      <c r="A68" s="37"/>
      <c r="B68" s="38"/>
      <c r="C68" s="39"/>
      <c r="D68" s="39"/>
      <c r="E68" s="39"/>
      <c r="F68" s="39"/>
      <c r="G68" s="39"/>
      <c r="H68" s="39"/>
      <c r="I68" s="39"/>
      <c r="J68" s="39"/>
      <c r="K68" s="39"/>
      <c r="L68" s="116"/>
      <c r="S68" s="37"/>
      <c r="T68" s="37"/>
      <c r="U68" s="37"/>
      <c r="V68" s="37"/>
      <c r="W68" s="37"/>
      <c r="X68" s="37"/>
      <c r="Y68" s="37"/>
      <c r="Z68" s="37"/>
      <c r="AA68" s="37"/>
      <c r="AB68" s="37"/>
      <c r="AC68" s="37"/>
      <c r="AD68" s="37"/>
      <c r="AE68" s="37"/>
    </row>
    <row r="69" spans="1:31" s="2" customFormat="1" ht="6.95" customHeight="1">
      <c r="A69" s="37"/>
      <c r="B69" s="50"/>
      <c r="C69" s="51"/>
      <c r="D69" s="51"/>
      <c r="E69" s="51"/>
      <c r="F69" s="51"/>
      <c r="G69" s="51"/>
      <c r="H69" s="51"/>
      <c r="I69" s="51"/>
      <c r="J69" s="51"/>
      <c r="K69" s="51"/>
      <c r="L69" s="116"/>
      <c r="S69" s="37"/>
      <c r="T69" s="37"/>
      <c r="U69" s="37"/>
      <c r="V69" s="37"/>
      <c r="W69" s="37"/>
      <c r="X69" s="37"/>
      <c r="Y69" s="37"/>
      <c r="Z69" s="37"/>
      <c r="AA69" s="37"/>
      <c r="AB69" s="37"/>
      <c r="AC69" s="37"/>
      <c r="AD69" s="37"/>
      <c r="AE69" s="37"/>
    </row>
    <row r="73" spans="1:31" s="2" customFormat="1" ht="6.95" customHeight="1">
      <c r="A73" s="37"/>
      <c r="B73" s="52"/>
      <c r="C73" s="53"/>
      <c r="D73" s="53"/>
      <c r="E73" s="53"/>
      <c r="F73" s="53"/>
      <c r="G73" s="53"/>
      <c r="H73" s="53"/>
      <c r="I73" s="53"/>
      <c r="J73" s="53"/>
      <c r="K73" s="53"/>
      <c r="L73" s="116"/>
      <c r="S73" s="37"/>
      <c r="T73" s="37"/>
      <c r="U73" s="37"/>
      <c r="V73" s="37"/>
      <c r="W73" s="37"/>
      <c r="X73" s="37"/>
      <c r="Y73" s="37"/>
      <c r="Z73" s="37"/>
      <c r="AA73" s="37"/>
      <c r="AB73" s="37"/>
      <c r="AC73" s="37"/>
      <c r="AD73" s="37"/>
      <c r="AE73" s="37"/>
    </row>
    <row r="74" spans="1:31" s="2" customFormat="1" ht="24.95" customHeight="1">
      <c r="A74" s="37"/>
      <c r="B74" s="38"/>
      <c r="C74" s="26" t="s">
        <v>182</v>
      </c>
      <c r="D74" s="39"/>
      <c r="E74" s="39"/>
      <c r="F74" s="39"/>
      <c r="G74" s="39"/>
      <c r="H74" s="39"/>
      <c r="I74" s="39"/>
      <c r="J74" s="39"/>
      <c r="K74" s="39"/>
      <c r="L74" s="116"/>
      <c r="S74" s="37"/>
      <c r="T74" s="37"/>
      <c r="U74" s="37"/>
      <c r="V74" s="37"/>
      <c r="W74" s="37"/>
      <c r="X74" s="37"/>
      <c r="Y74" s="37"/>
      <c r="Z74" s="37"/>
      <c r="AA74" s="37"/>
      <c r="AB74" s="37"/>
      <c r="AC74" s="37"/>
      <c r="AD74" s="37"/>
      <c r="AE74" s="37"/>
    </row>
    <row r="75" spans="1:31" s="2" customFormat="1" ht="6.95" customHeight="1">
      <c r="A75" s="37"/>
      <c r="B75" s="38"/>
      <c r="C75" s="39"/>
      <c r="D75" s="39"/>
      <c r="E75" s="39"/>
      <c r="F75" s="39"/>
      <c r="G75" s="39"/>
      <c r="H75" s="39"/>
      <c r="I75" s="39"/>
      <c r="J75" s="39"/>
      <c r="K75" s="39"/>
      <c r="L75" s="116"/>
      <c r="S75" s="37"/>
      <c r="T75" s="37"/>
      <c r="U75" s="37"/>
      <c r="V75" s="37"/>
      <c r="W75" s="37"/>
      <c r="X75" s="37"/>
      <c r="Y75" s="37"/>
      <c r="Z75" s="37"/>
      <c r="AA75" s="37"/>
      <c r="AB75" s="37"/>
      <c r="AC75" s="37"/>
      <c r="AD75" s="37"/>
      <c r="AE75" s="37"/>
    </row>
    <row r="76" spans="1:31" s="2" customFormat="1" ht="12" customHeight="1">
      <c r="A76" s="37"/>
      <c r="B76" s="38"/>
      <c r="C76" s="32" t="s">
        <v>16</v>
      </c>
      <c r="D76" s="39"/>
      <c r="E76" s="39"/>
      <c r="F76" s="39"/>
      <c r="G76" s="39"/>
      <c r="H76" s="39"/>
      <c r="I76" s="39"/>
      <c r="J76" s="39"/>
      <c r="K76" s="39"/>
      <c r="L76" s="116"/>
      <c r="S76" s="37"/>
      <c r="T76" s="37"/>
      <c r="U76" s="37"/>
      <c r="V76" s="37"/>
      <c r="W76" s="37"/>
      <c r="X76" s="37"/>
      <c r="Y76" s="37"/>
      <c r="Z76" s="37"/>
      <c r="AA76" s="37"/>
      <c r="AB76" s="37"/>
      <c r="AC76" s="37"/>
      <c r="AD76" s="37"/>
      <c r="AE76" s="37"/>
    </row>
    <row r="77" spans="1:31" s="2" customFormat="1" ht="16.5" customHeight="1">
      <c r="A77" s="37"/>
      <c r="B77" s="38"/>
      <c r="C77" s="39"/>
      <c r="D77" s="39"/>
      <c r="E77" s="402" t="str">
        <f>E7</f>
        <v>VÝMĚNA OBRUBNÍKŮ V ULICI STRÁNSKÉHO A SOVÍ - TÁBOR</v>
      </c>
      <c r="F77" s="403"/>
      <c r="G77" s="403"/>
      <c r="H77" s="403"/>
      <c r="I77" s="39"/>
      <c r="J77" s="39"/>
      <c r="K77" s="39"/>
      <c r="L77" s="116"/>
      <c r="S77" s="37"/>
      <c r="T77" s="37"/>
      <c r="U77" s="37"/>
      <c r="V77" s="37"/>
      <c r="W77" s="37"/>
      <c r="X77" s="37"/>
      <c r="Y77" s="37"/>
      <c r="Z77" s="37"/>
      <c r="AA77" s="37"/>
      <c r="AB77" s="37"/>
      <c r="AC77" s="37"/>
      <c r="AD77" s="37"/>
      <c r="AE77" s="37"/>
    </row>
    <row r="78" spans="1:31" s="1" customFormat="1" ht="12" customHeight="1">
      <c r="B78" s="24"/>
      <c r="C78" s="32" t="s">
        <v>170</v>
      </c>
      <c r="D78" s="25"/>
      <c r="E78" s="25"/>
      <c r="F78" s="25"/>
      <c r="G78" s="25"/>
      <c r="H78" s="25"/>
      <c r="I78" s="25"/>
      <c r="J78" s="25"/>
      <c r="K78" s="25"/>
      <c r="L78" s="23"/>
    </row>
    <row r="79" spans="1:31" s="2" customFormat="1" ht="16.5" customHeight="1">
      <c r="A79" s="37"/>
      <c r="B79" s="38"/>
      <c r="C79" s="39"/>
      <c r="D79" s="39"/>
      <c r="E79" s="402" t="s">
        <v>599</v>
      </c>
      <c r="F79" s="404"/>
      <c r="G79" s="404"/>
      <c r="H79" s="404"/>
      <c r="I79" s="39"/>
      <c r="J79" s="39"/>
      <c r="K79" s="39"/>
      <c r="L79" s="116"/>
      <c r="S79" s="37"/>
      <c r="T79" s="37"/>
      <c r="U79" s="37"/>
      <c r="V79" s="37"/>
      <c r="W79" s="37"/>
      <c r="X79" s="37"/>
      <c r="Y79" s="37"/>
      <c r="Z79" s="37"/>
      <c r="AA79" s="37"/>
      <c r="AB79" s="37"/>
      <c r="AC79" s="37"/>
      <c r="AD79" s="37"/>
      <c r="AE79" s="37"/>
    </row>
    <row r="80" spans="1:31" s="2" customFormat="1" ht="12" customHeight="1">
      <c r="A80" s="37"/>
      <c r="B80" s="38"/>
      <c r="C80" s="32" t="s">
        <v>172</v>
      </c>
      <c r="D80" s="39"/>
      <c r="E80" s="39"/>
      <c r="F80" s="39"/>
      <c r="G80" s="39"/>
      <c r="H80" s="39"/>
      <c r="I80" s="39"/>
      <c r="J80" s="39"/>
      <c r="K80" s="39"/>
      <c r="L80" s="116"/>
      <c r="S80" s="37"/>
      <c r="T80" s="37"/>
      <c r="U80" s="37"/>
      <c r="V80" s="37"/>
      <c r="W80" s="37"/>
      <c r="X80" s="37"/>
      <c r="Y80" s="37"/>
      <c r="Z80" s="37"/>
      <c r="AA80" s="37"/>
      <c r="AB80" s="37"/>
      <c r="AC80" s="37"/>
      <c r="AD80" s="37"/>
      <c r="AE80" s="37"/>
    </row>
    <row r="81" spans="1:65" s="2" customFormat="1" ht="16.5" customHeight="1">
      <c r="A81" s="37"/>
      <c r="B81" s="38"/>
      <c r="C81" s="39"/>
      <c r="D81" s="39"/>
      <c r="E81" s="358" t="str">
        <f>E11</f>
        <v>203 - Úprava zelených pásů</v>
      </c>
      <c r="F81" s="404"/>
      <c r="G81" s="404"/>
      <c r="H81" s="404"/>
      <c r="I81" s="39"/>
      <c r="J81" s="39"/>
      <c r="K81" s="39"/>
      <c r="L81" s="116"/>
      <c r="S81" s="37"/>
      <c r="T81" s="37"/>
      <c r="U81" s="37"/>
      <c r="V81" s="37"/>
      <c r="W81" s="37"/>
      <c r="X81" s="37"/>
      <c r="Y81" s="37"/>
      <c r="Z81" s="37"/>
      <c r="AA81" s="37"/>
      <c r="AB81" s="37"/>
      <c r="AC81" s="37"/>
      <c r="AD81" s="37"/>
      <c r="AE81" s="37"/>
    </row>
    <row r="82" spans="1:65" s="2" customFormat="1" ht="6.95" customHeight="1">
      <c r="A82" s="37"/>
      <c r="B82" s="38"/>
      <c r="C82" s="39"/>
      <c r="D82" s="39"/>
      <c r="E82" s="39"/>
      <c r="F82" s="39"/>
      <c r="G82" s="39"/>
      <c r="H82" s="39"/>
      <c r="I82" s="39"/>
      <c r="J82" s="39"/>
      <c r="K82" s="39"/>
      <c r="L82" s="116"/>
      <c r="S82" s="37"/>
      <c r="T82" s="37"/>
      <c r="U82" s="37"/>
      <c r="V82" s="37"/>
      <c r="W82" s="37"/>
      <c r="X82" s="37"/>
      <c r="Y82" s="37"/>
      <c r="Z82" s="37"/>
      <c r="AA82" s="37"/>
      <c r="AB82" s="37"/>
      <c r="AC82" s="37"/>
      <c r="AD82" s="37"/>
      <c r="AE82" s="37"/>
    </row>
    <row r="83" spans="1:65" s="2" customFormat="1" ht="12" customHeight="1">
      <c r="A83" s="37"/>
      <c r="B83" s="38"/>
      <c r="C83" s="32" t="s">
        <v>21</v>
      </c>
      <c r="D83" s="39"/>
      <c r="E83" s="39"/>
      <c r="F83" s="30" t="str">
        <f>F14</f>
        <v>ul. Stránského a Soví, Tábor</v>
      </c>
      <c r="G83" s="39"/>
      <c r="H83" s="39"/>
      <c r="I83" s="32" t="s">
        <v>23</v>
      </c>
      <c r="J83" s="62" t="str">
        <f>IF(J14="","",J14)</f>
        <v>8. 1. 2026</v>
      </c>
      <c r="K83" s="39"/>
      <c r="L83" s="116"/>
      <c r="S83" s="37"/>
      <c r="T83" s="37"/>
      <c r="U83" s="37"/>
      <c r="V83" s="37"/>
      <c r="W83" s="37"/>
      <c r="X83" s="37"/>
      <c r="Y83" s="37"/>
      <c r="Z83" s="37"/>
      <c r="AA83" s="37"/>
      <c r="AB83" s="37"/>
      <c r="AC83" s="37"/>
      <c r="AD83" s="37"/>
      <c r="AE83" s="37"/>
    </row>
    <row r="84" spans="1:65" s="2" customFormat="1" ht="6.95" customHeight="1">
      <c r="A84" s="37"/>
      <c r="B84" s="38"/>
      <c r="C84" s="39"/>
      <c r="D84" s="39"/>
      <c r="E84" s="39"/>
      <c r="F84" s="39"/>
      <c r="G84" s="39"/>
      <c r="H84" s="39"/>
      <c r="I84" s="39"/>
      <c r="J84" s="39"/>
      <c r="K84" s="39"/>
      <c r="L84" s="116"/>
      <c r="S84" s="37"/>
      <c r="T84" s="37"/>
      <c r="U84" s="37"/>
      <c r="V84" s="37"/>
      <c r="W84" s="37"/>
      <c r="X84" s="37"/>
      <c r="Y84" s="37"/>
      <c r="Z84" s="37"/>
      <c r="AA84" s="37"/>
      <c r="AB84" s="37"/>
      <c r="AC84" s="37"/>
      <c r="AD84" s="37"/>
      <c r="AE84" s="37"/>
    </row>
    <row r="85" spans="1:65" s="2" customFormat="1" ht="15.2" customHeight="1">
      <c r="A85" s="37"/>
      <c r="B85" s="38"/>
      <c r="C85" s="32" t="s">
        <v>25</v>
      </c>
      <c r="D85" s="39"/>
      <c r="E85" s="39"/>
      <c r="F85" s="30" t="str">
        <f>E17</f>
        <v>MĚSTO TÁBOR</v>
      </c>
      <c r="G85" s="39"/>
      <c r="H85" s="39"/>
      <c r="I85" s="32" t="s">
        <v>33</v>
      </c>
      <c r="J85" s="35" t="str">
        <f>E23</f>
        <v>Graphic PRO s.r.o.</v>
      </c>
      <c r="K85" s="39"/>
      <c r="L85" s="116"/>
      <c r="S85" s="37"/>
      <c r="T85" s="37"/>
      <c r="U85" s="37"/>
      <c r="V85" s="37"/>
      <c r="W85" s="37"/>
      <c r="X85" s="37"/>
      <c r="Y85" s="37"/>
      <c r="Z85" s="37"/>
      <c r="AA85" s="37"/>
      <c r="AB85" s="37"/>
      <c r="AC85" s="37"/>
      <c r="AD85" s="37"/>
      <c r="AE85" s="37"/>
    </row>
    <row r="86" spans="1:65" s="2" customFormat="1" ht="15.2" customHeight="1">
      <c r="A86" s="37"/>
      <c r="B86" s="38"/>
      <c r="C86" s="32" t="s">
        <v>31</v>
      </c>
      <c r="D86" s="39"/>
      <c r="E86" s="39"/>
      <c r="F86" s="30" t="str">
        <f>IF(E20="","",E20)</f>
        <v>Vyplň údaj</v>
      </c>
      <c r="G86" s="39"/>
      <c r="H86" s="39"/>
      <c r="I86" s="32" t="s">
        <v>38</v>
      </c>
      <c r="J86" s="35" t="str">
        <f>E26</f>
        <v>Ing. Pavel Vochozka</v>
      </c>
      <c r="K86" s="39"/>
      <c r="L86" s="116"/>
      <c r="S86" s="37"/>
      <c r="T86" s="37"/>
      <c r="U86" s="37"/>
      <c r="V86" s="37"/>
      <c r="W86" s="37"/>
      <c r="X86" s="37"/>
      <c r="Y86" s="37"/>
      <c r="Z86" s="37"/>
      <c r="AA86" s="37"/>
      <c r="AB86" s="37"/>
      <c r="AC86" s="37"/>
      <c r="AD86" s="37"/>
      <c r="AE86" s="37"/>
    </row>
    <row r="87" spans="1:65" s="2" customFormat="1" ht="10.35" customHeight="1">
      <c r="A87" s="37"/>
      <c r="B87" s="38"/>
      <c r="C87" s="39"/>
      <c r="D87" s="39"/>
      <c r="E87" s="39"/>
      <c r="F87" s="39"/>
      <c r="G87" s="39"/>
      <c r="H87" s="39"/>
      <c r="I87" s="39"/>
      <c r="J87" s="39"/>
      <c r="K87" s="39"/>
      <c r="L87" s="116"/>
      <c r="S87" s="37"/>
      <c r="T87" s="37"/>
      <c r="U87" s="37"/>
      <c r="V87" s="37"/>
      <c r="W87" s="37"/>
      <c r="X87" s="37"/>
      <c r="Y87" s="37"/>
      <c r="Z87" s="37"/>
      <c r="AA87" s="37"/>
      <c r="AB87" s="37"/>
      <c r="AC87" s="37"/>
      <c r="AD87" s="37"/>
      <c r="AE87" s="37"/>
    </row>
    <row r="88" spans="1:65" s="11" customFormat="1" ht="29.25" customHeight="1">
      <c r="A88" s="154"/>
      <c r="B88" s="155"/>
      <c r="C88" s="156" t="s">
        <v>183</v>
      </c>
      <c r="D88" s="157" t="s">
        <v>62</v>
      </c>
      <c r="E88" s="157" t="s">
        <v>58</v>
      </c>
      <c r="F88" s="157" t="s">
        <v>59</v>
      </c>
      <c r="G88" s="157" t="s">
        <v>184</v>
      </c>
      <c r="H88" s="157" t="s">
        <v>185</v>
      </c>
      <c r="I88" s="157" t="s">
        <v>186</v>
      </c>
      <c r="J88" s="157" t="s">
        <v>176</v>
      </c>
      <c r="K88" s="158" t="s">
        <v>187</v>
      </c>
      <c r="L88" s="159"/>
      <c r="M88" s="71" t="s">
        <v>19</v>
      </c>
      <c r="N88" s="72" t="s">
        <v>47</v>
      </c>
      <c r="O88" s="72" t="s">
        <v>188</v>
      </c>
      <c r="P88" s="72" t="s">
        <v>189</v>
      </c>
      <c r="Q88" s="72" t="s">
        <v>190</v>
      </c>
      <c r="R88" s="72" t="s">
        <v>191</v>
      </c>
      <c r="S88" s="72" t="s">
        <v>192</v>
      </c>
      <c r="T88" s="73" t="s">
        <v>193</v>
      </c>
      <c r="U88" s="154"/>
      <c r="V88" s="154"/>
      <c r="W88" s="154"/>
      <c r="X88" s="154"/>
      <c r="Y88" s="154"/>
      <c r="Z88" s="154"/>
      <c r="AA88" s="154"/>
      <c r="AB88" s="154"/>
      <c r="AC88" s="154"/>
      <c r="AD88" s="154"/>
      <c r="AE88" s="154"/>
    </row>
    <row r="89" spans="1:65" s="2" customFormat="1" ht="22.9" customHeight="1">
      <c r="A89" s="37"/>
      <c r="B89" s="38"/>
      <c r="C89" s="78" t="s">
        <v>194</v>
      </c>
      <c r="D89" s="39"/>
      <c r="E89" s="39"/>
      <c r="F89" s="39"/>
      <c r="G89" s="39"/>
      <c r="H89" s="39"/>
      <c r="I89" s="39"/>
      <c r="J89" s="160">
        <f>BK89</f>
        <v>0</v>
      </c>
      <c r="K89" s="39"/>
      <c r="L89" s="42"/>
      <c r="M89" s="74"/>
      <c r="N89" s="161"/>
      <c r="O89" s="75"/>
      <c r="P89" s="162">
        <f>P90</f>
        <v>0</v>
      </c>
      <c r="Q89" s="75"/>
      <c r="R89" s="162">
        <f>R90</f>
        <v>0.663489</v>
      </c>
      <c r="S89" s="75"/>
      <c r="T89" s="163">
        <f>T90</f>
        <v>0</v>
      </c>
      <c r="U89" s="37"/>
      <c r="V89" s="37"/>
      <c r="W89" s="37"/>
      <c r="X89" s="37"/>
      <c r="Y89" s="37"/>
      <c r="Z89" s="37"/>
      <c r="AA89" s="37"/>
      <c r="AB89" s="37"/>
      <c r="AC89" s="37"/>
      <c r="AD89" s="37"/>
      <c r="AE89" s="37"/>
      <c r="AT89" s="20" t="s">
        <v>76</v>
      </c>
      <c r="AU89" s="20" t="s">
        <v>177</v>
      </c>
      <c r="BK89" s="164">
        <f>BK90</f>
        <v>0</v>
      </c>
    </row>
    <row r="90" spans="1:65" s="12" customFormat="1" ht="25.9" customHeight="1">
      <c r="B90" s="165"/>
      <c r="C90" s="166"/>
      <c r="D90" s="167" t="s">
        <v>76</v>
      </c>
      <c r="E90" s="168" t="s">
        <v>195</v>
      </c>
      <c r="F90" s="168" t="s">
        <v>196</v>
      </c>
      <c r="G90" s="166"/>
      <c r="H90" s="166"/>
      <c r="I90" s="169"/>
      <c r="J90" s="170">
        <f>BK90</f>
        <v>0</v>
      </c>
      <c r="K90" s="166"/>
      <c r="L90" s="171"/>
      <c r="M90" s="172"/>
      <c r="N90" s="173"/>
      <c r="O90" s="173"/>
      <c r="P90" s="174">
        <f>P91+P128+P194</f>
        <v>0</v>
      </c>
      <c r="Q90" s="173"/>
      <c r="R90" s="174">
        <f>R91+R128+R194</f>
        <v>0.663489</v>
      </c>
      <c r="S90" s="173"/>
      <c r="T90" s="175">
        <f>T91+T128+T194</f>
        <v>0</v>
      </c>
      <c r="AR90" s="176" t="s">
        <v>84</v>
      </c>
      <c r="AT90" s="177" t="s">
        <v>76</v>
      </c>
      <c r="AU90" s="177" t="s">
        <v>77</v>
      </c>
      <c r="AY90" s="176" t="s">
        <v>197</v>
      </c>
      <c r="BK90" s="178">
        <f>BK91+BK128+BK194</f>
        <v>0</v>
      </c>
    </row>
    <row r="91" spans="1:65" s="12" customFormat="1" ht="22.9" customHeight="1">
      <c r="B91" s="165"/>
      <c r="C91" s="166"/>
      <c r="D91" s="167" t="s">
        <v>76</v>
      </c>
      <c r="E91" s="179" t="s">
        <v>84</v>
      </c>
      <c r="F91" s="179" t="s">
        <v>198</v>
      </c>
      <c r="G91" s="166"/>
      <c r="H91" s="166"/>
      <c r="I91" s="169"/>
      <c r="J91" s="180">
        <f>BK91</f>
        <v>0</v>
      </c>
      <c r="K91" s="166"/>
      <c r="L91" s="171"/>
      <c r="M91" s="172"/>
      <c r="N91" s="173"/>
      <c r="O91" s="173"/>
      <c r="P91" s="174">
        <f>SUM(P92:P127)</f>
        <v>0</v>
      </c>
      <c r="Q91" s="173"/>
      <c r="R91" s="174">
        <f>SUM(R92:R127)</f>
        <v>0</v>
      </c>
      <c r="S91" s="173"/>
      <c r="T91" s="175">
        <f>SUM(T92:T127)</f>
        <v>0</v>
      </c>
      <c r="AR91" s="176" t="s">
        <v>84</v>
      </c>
      <c r="AT91" s="177" t="s">
        <v>76</v>
      </c>
      <c r="AU91" s="177" t="s">
        <v>84</v>
      </c>
      <c r="AY91" s="176" t="s">
        <v>197</v>
      </c>
      <c r="BK91" s="178">
        <f>SUM(BK92:BK127)</f>
        <v>0</v>
      </c>
    </row>
    <row r="92" spans="1:65" s="2" customFormat="1" ht="24.2" customHeight="1">
      <c r="A92" s="37"/>
      <c r="B92" s="38"/>
      <c r="C92" s="181" t="s">
        <v>84</v>
      </c>
      <c r="D92" s="181" t="s">
        <v>199</v>
      </c>
      <c r="E92" s="182" t="s">
        <v>498</v>
      </c>
      <c r="F92" s="183" t="s">
        <v>499</v>
      </c>
      <c r="G92" s="184" t="s">
        <v>202</v>
      </c>
      <c r="H92" s="185">
        <v>372.09</v>
      </c>
      <c r="I92" s="186"/>
      <c r="J92" s="187">
        <f>ROUND(I92*H92,2)</f>
        <v>0</v>
      </c>
      <c r="K92" s="183" t="s">
        <v>203</v>
      </c>
      <c r="L92" s="42"/>
      <c r="M92" s="188" t="s">
        <v>19</v>
      </c>
      <c r="N92" s="189" t="s">
        <v>48</v>
      </c>
      <c r="O92" s="67"/>
      <c r="P92" s="190">
        <f>O92*H92</f>
        <v>0</v>
      </c>
      <c r="Q92" s="190">
        <v>0</v>
      </c>
      <c r="R92" s="190">
        <f>Q92*H92</f>
        <v>0</v>
      </c>
      <c r="S92" s="190">
        <v>0</v>
      </c>
      <c r="T92" s="191">
        <f>S92*H92</f>
        <v>0</v>
      </c>
      <c r="U92" s="37"/>
      <c r="V92" s="37"/>
      <c r="W92" s="37"/>
      <c r="X92" s="37"/>
      <c r="Y92" s="37"/>
      <c r="Z92" s="37"/>
      <c r="AA92" s="37"/>
      <c r="AB92" s="37"/>
      <c r="AC92" s="37"/>
      <c r="AD92" s="37"/>
      <c r="AE92" s="37"/>
      <c r="AR92" s="192" t="s">
        <v>204</v>
      </c>
      <c r="AT92" s="192" t="s">
        <v>199</v>
      </c>
      <c r="AU92" s="192" t="s">
        <v>86</v>
      </c>
      <c r="AY92" s="20" t="s">
        <v>197</v>
      </c>
      <c r="BE92" s="193">
        <f>IF(N92="základní",J92,0)</f>
        <v>0</v>
      </c>
      <c r="BF92" s="193">
        <f>IF(N92="snížená",J92,0)</f>
        <v>0</v>
      </c>
      <c r="BG92" s="193">
        <f>IF(N92="zákl. přenesená",J92,0)</f>
        <v>0</v>
      </c>
      <c r="BH92" s="193">
        <f>IF(N92="sníž. přenesená",J92,0)</f>
        <v>0</v>
      </c>
      <c r="BI92" s="193">
        <f>IF(N92="nulová",J92,0)</f>
        <v>0</v>
      </c>
      <c r="BJ92" s="20" t="s">
        <v>84</v>
      </c>
      <c r="BK92" s="193">
        <f>ROUND(I92*H92,2)</f>
        <v>0</v>
      </c>
      <c r="BL92" s="20" t="s">
        <v>204</v>
      </c>
      <c r="BM92" s="192" t="s">
        <v>500</v>
      </c>
    </row>
    <row r="93" spans="1:65" s="2" customFormat="1" ht="19.5">
      <c r="A93" s="37"/>
      <c r="B93" s="38"/>
      <c r="C93" s="39"/>
      <c r="D93" s="194" t="s">
        <v>206</v>
      </c>
      <c r="E93" s="39"/>
      <c r="F93" s="195" t="s">
        <v>501</v>
      </c>
      <c r="G93" s="39"/>
      <c r="H93" s="39"/>
      <c r="I93" s="196"/>
      <c r="J93" s="39"/>
      <c r="K93" s="39"/>
      <c r="L93" s="42"/>
      <c r="M93" s="197"/>
      <c r="N93" s="198"/>
      <c r="O93" s="67"/>
      <c r="P93" s="67"/>
      <c r="Q93" s="67"/>
      <c r="R93" s="67"/>
      <c r="S93" s="67"/>
      <c r="T93" s="68"/>
      <c r="U93" s="37"/>
      <c r="V93" s="37"/>
      <c r="W93" s="37"/>
      <c r="X93" s="37"/>
      <c r="Y93" s="37"/>
      <c r="Z93" s="37"/>
      <c r="AA93" s="37"/>
      <c r="AB93" s="37"/>
      <c r="AC93" s="37"/>
      <c r="AD93" s="37"/>
      <c r="AE93" s="37"/>
      <c r="AT93" s="20" t="s">
        <v>206</v>
      </c>
      <c r="AU93" s="20" t="s">
        <v>86</v>
      </c>
    </row>
    <row r="94" spans="1:65" s="2" customFormat="1" ht="11.25">
      <c r="A94" s="37"/>
      <c r="B94" s="38"/>
      <c r="C94" s="39"/>
      <c r="D94" s="199" t="s">
        <v>208</v>
      </c>
      <c r="E94" s="39"/>
      <c r="F94" s="200" t="s">
        <v>502</v>
      </c>
      <c r="G94" s="39"/>
      <c r="H94" s="39"/>
      <c r="I94" s="196"/>
      <c r="J94" s="39"/>
      <c r="K94" s="39"/>
      <c r="L94" s="42"/>
      <c r="M94" s="197"/>
      <c r="N94" s="198"/>
      <c r="O94" s="67"/>
      <c r="P94" s="67"/>
      <c r="Q94" s="67"/>
      <c r="R94" s="67"/>
      <c r="S94" s="67"/>
      <c r="T94" s="68"/>
      <c r="U94" s="37"/>
      <c r="V94" s="37"/>
      <c r="W94" s="37"/>
      <c r="X94" s="37"/>
      <c r="Y94" s="37"/>
      <c r="Z94" s="37"/>
      <c r="AA94" s="37"/>
      <c r="AB94" s="37"/>
      <c r="AC94" s="37"/>
      <c r="AD94" s="37"/>
      <c r="AE94" s="37"/>
      <c r="AT94" s="20" t="s">
        <v>208</v>
      </c>
      <c r="AU94" s="20" t="s">
        <v>86</v>
      </c>
    </row>
    <row r="95" spans="1:65" s="13" customFormat="1" ht="11.25">
      <c r="B95" s="201"/>
      <c r="C95" s="202"/>
      <c r="D95" s="194" t="s">
        <v>210</v>
      </c>
      <c r="E95" s="203" t="s">
        <v>19</v>
      </c>
      <c r="F95" s="204" t="s">
        <v>503</v>
      </c>
      <c r="G95" s="202"/>
      <c r="H95" s="203" t="s">
        <v>19</v>
      </c>
      <c r="I95" s="205"/>
      <c r="J95" s="202"/>
      <c r="K95" s="202"/>
      <c r="L95" s="206"/>
      <c r="M95" s="207"/>
      <c r="N95" s="208"/>
      <c r="O95" s="208"/>
      <c r="P95" s="208"/>
      <c r="Q95" s="208"/>
      <c r="R95" s="208"/>
      <c r="S95" s="208"/>
      <c r="T95" s="209"/>
      <c r="AT95" s="210" t="s">
        <v>210</v>
      </c>
      <c r="AU95" s="210" t="s">
        <v>86</v>
      </c>
      <c r="AV95" s="13" t="s">
        <v>84</v>
      </c>
      <c r="AW95" s="13" t="s">
        <v>37</v>
      </c>
      <c r="AX95" s="13" t="s">
        <v>77</v>
      </c>
      <c r="AY95" s="210" t="s">
        <v>197</v>
      </c>
    </row>
    <row r="96" spans="1:65" s="14" customFormat="1" ht="11.25">
      <c r="B96" s="211"/>
      <c r="C96" s="212"/>
      <c r="D96" s="194" t="s">
        <v>210</v>
      </c>
      <c r="E96" s="213" t="s">
        <v>19</v>
      </c>
      <c r="F96" s="214" t="s">
        <v>802</v>
      </c>
      <c r="G96" s="212"/>
      <c r="H96" s="215">
        <v>372.09</v>
      </c>
      <c r="I96" s="216"/>
      <c r="J96" s="212"/>
      <c r="K96" s="212"/>
      <c r="L96" s="217"/>
      <c r="M96" s="218"/>
      <c r="N96" s="219"/>
      <c r="O96" s="219"/>
      <c r="P96" s="219"/>
      <c r="Q96" s="219"/>
      <c r="R96" s="219"/>
      <c r="S96" s="219"/>
      <c r="T96" s="220"/>
      <c r="AT96" s="221" t="s">
        <v>210</v>
      </c>
      <c r="AU96" s="221" t="s">
        <v>86</v>
      </c>
      <c r="AV96" s="14" t="s">
        <v>86</v>
      </c>
      <c r="AW96" s="14" t="s">
        <v>37</v>
      </c>
      <c r="AX96" s="14" t="s">
        <v>84</v>
      </c>
      <c r="AY96" s="221" t="s">
        <v>197</v>
      </c>
    </row>
    <row r="97" spans="1:65" s="2" customFormat="1" ht="37.9" customHeight="1">
      <c r="A97" s="37"/>
      <c r="B97" s="38"/>
      <c r="C97" s="181" t="s">
        <v>86</v>
      </c>
      <c r="D97" s="181" t="s">
        <v>199</v>
      </c>
      <c r="E97" s="182" t="s">
        <v>266</v>
      </c>
      <c r="F97" s="183" t="s">
        <v>267</v>
      </c>
      <c r="G97" s="184" t="s">
        <v>259</v>
      </c>
      <c r="H97" s="185">
        <v>12.023999999999999</v>
      </c>
      <c r="I97" s="186"/>
      <c r="J97" s="187">
        <f>ROUND(I97*H97,2)</f>
        <v>0</v>
      </c>
      <c r="K97" s="183" t="s">
        <v>203</v>
      </c>
      <c r="L97" s="42"/>
      <c r="M97" s="188" t="s">
        <v>19</v>
      </c>
      <c r="N97" s="189" t="s">
        <v>48</v>
      </c>
      <c r="O97" s="67"/>
      <c r="P97" s="190">
        <f>O97*H97</f>
        <v>0</v>
      </c>
      <c r="Q97" s="190">
        <v>0</v>
      </c>
      <c r="R97" s="190">
        <f>Q97*H97</f>
        <v>0</v>
      </c>
      <c r="S97" s="190">
        <v>0</v>
      </c>
      <c r="T97" s="191">
        <f>S97*H97</f>
        <v>0</v>
      </c>
      <c r="U97" s="37"/>
      <c r="V97" s="37"/>
      <c r="W97" s="37"/>
      <c r="X97" s="37"/>
      <c r="Y97" s="37"/>
      <c r="Z97" s="37"/>
      <c r="AA97" s="37"/>
      <c r="AB97" s="37"/>
      <c r="AC97" s="37"/>
      <c r="AD97" s="37"/>
      <c r="AE97" s="37"/>
      <c r="AR97" s="192" t="s">
        <v>204</v>
      </c>
      <c r="AT97" s="192" t="s">
        <v>199</v>
      </c>
      <c r="AU97" s="192" t="s">
        <v>86</v>
      </c>
      <c r="AY97" s="20" t="s">
        <v>197</v>
      </c>
      <c r="BE97" s="193">
        <f>IF(N97="základní",J97,0)</f>
        <v>0</v>
      </c>
      <c r="BF97" s="193">
        <f>IF(N97="snížená",J97,0)</f>
        <v>0</v>
      </c>
      <c r="BG97" s="193">
        <f>IF(N97="zákl. přenesená",J97,0)</f>
        <v>0</v>
      </c>
      <c r="BH97" s="193">
        <f>IF(N97="sníž. přenesená",J97,0)</f>
        <v>0</v>
      </c>
      <c r="BI97" s="193">
        <f>IF(N97="nulová",J97,0)</f>
        <v>0</v>
      </c>
      <c r="BJ97" s="20" t="s">
        <v>84</v>
      </c>
      <c r="BK97" s="193">
        <f>ROUND(I97*H97,2)</f>
        <v>0</v>
      </c>
      <c r="BL97" s="20" t="s">
        <v>204</v>
      </c>
      <c r="BM97" s="192" t="s">
        <v>505</v>
      </c>
    </row>
    <row r="98" spans="1:65" s="2" customFormat="1" ht="39">
      <c r="A98" s="37"/>
      <c r="B98" s="38"/>
      <c r="C98" s="39"/>
      <c r="D98" s="194" t="s">
        <v>206</v>
      </c>
      <c r="E98" s="39"/>
      <c r="F98" s="195" t="s">
        <v>269</v>
      </c>
      <c r="G98" s="39"/>
      <c r="H98" s="39"/>
      <c r="I98" s="196"/>
      <c r="J98" s="39"/>
      <c r="K98" s="39"/>
      <c r="L98" s="42"/>
      <c r="M98" s="197"/>
      <c r="N98" s="198"/>
      <c r="O98" s="67"/>
      <c r="P98" s="67"/>
      <c r="Q98" s="67"/>
      <c r="R98" s="67"/>
      <c r="S98" s="67"/>
      <c r="T98" s="68"/>
      <c r="U98" s="37"/>
      <c r="V98" s="37"/>
      <c r="W98" s="37"/>
      <c r="X98" s="37"/>
      <c r="Y98" s="37"/>
      <c r="Z98" s="37"/>
      <c r="AA98" s="37"/>
      <c r="AB98" s="37"/>
      <c r="AC98" s="37"/>
      <c r="AD98" s="37"/>
      <c r="AE98" s="37"/>
      <c r="AT98" s="20" t="s">
        <v>206</v>
      </c>
      <c r="AU98" s="20" t="s">
        <v>86</v>
      </c>
    </row>
    <row r="99" spans="1:65" s="2" customFormat="1" ht="11.25">
      <c r="A99" s="37"/>
      <c r="B99" s="38"/>
      <c r="C99" s="39"/>
      <c r="D99" s="199" t="s">
        <v>208</v>
      </c>
      <c r="E99" s="39"/>
      <c r="F99" s="200" t="s">
        <v>270</v>
      </c>
      <c r="G99" s="39"/>
      <c r="H99" s="39"/>
      <c r="I99" s="196"/>
      <c r="J99" s="39"/>
      <c r="K99" s="39"/>
      <c r="L99" s="42"/>
      <c r="M99" s="197"/>
      <c r="N99" s="198"/>
      <c r="O99" s="67"/>
      <c r="P99" s="67"/>
      <c r="Q99" s="67"/>
      <c r="R99" s="67"/>
      <c r="S99" s="67"/>
      <c r="T99" s="68"/>
      <c r="U99" s="37"/>
      <c r="V99" s="37"/>
      <c r="W99" s="37"/>
      <c r="X99" s="37"/>
      <c r="Y99" s="37"/>
      <c r="Z99" s="37"/>
      <c r="AA99" s="37"/>
      <c r="AB99" s="37"/>
      <c r="AC99" s="37"/>
      <c r="AD99" s="37"/>
      <c r="AE99" s="37"/>
      <c r="AT99" s="20" t="s">
        <v>208</v>
      </c>
      <c r="AU99" s="20" t="s">
        <v>86</v>
      </c>
    </row>
    <row r="100" spans="1:65" s="13" customFormat="1" ht="33.75">
      <c r="B100" s="201"/>
      <c r="C100" s="202"/>
      <c r="D100" s="194" t="s">
        <v>210</v>
      </c>
      <c r="E100" s="203" t="s">
        <v>19</v>
      </c>
      <c r="F100" s="204" t="s">
        <v>803</v>
      </c>
      <c r="G100" s="202"/>
      <c r="H100" s="203" t="s">
        <v>19</v>
      </c>
      <c r="I100" s="205"/>
      <c r="J100" s="202"/>
      <c r="K100" s="202"/>
      <c r="L100" s="206"/>
      <c r="M100" s="207"/>
      <c r="N100" s="208"/>
      <c r="O100" s="208"/>
      <c r="P100" s="208"/>
      <c r="Q100" s="208"/>
      <c r="R100" s="208"/>
      <c r="S100" s="208"/>
      <c r="T100" s="209"/>
      <c r="AT100" s="210" t="s">
        <v>210</v>
      </c>
      <c r="AU100" s="210" t="s">
        <v>86</v>
      </c>
      <c r="AV100" s="13" t="s">
        <v>84</v>
      </c>
      <c r="AW100" s="13" t="s">
        <v>37</v>
      </c>
      <c r="AX100" s="13" t="s">
        <v>77</v>
      </c>
      <c r="AY100" s="210" t="s">
        <v>197</v>
      </c>
    </row>
    <row r="101" spans="1:65" s="13" customFormat="1" ht="22.5">
      <c r="B101" s="201"/>
      <c r="C101" s="202"/>
      <c r="D101" s="194" t="s">
        <v>210</v>
      </c>
      <c r="E101" s="203" t="s">
        <v>19</v>
      </c>
      <c r="F101" s="204" t="s">
        <v>804</v>
      </c>
      <c r="G101" s="202"/>
      <c r="H101" s="203" t="s">
        <v>19</v>
      </c>
      <c r="I101" s="205"/>
      <c r="J101" s="202"/>
      <c r="K101" s="202"/>
      <c r="L101" s="206"/>
      <c r="M101" s="207"/>
      <c r="N101" s="208"/>
      <c r="O101" s="208"/>
      <c r="P101" s="208"/>
      <c r="Q101" s="208"/>
      <c r="R101" s="208"/>
      <c r="S101" s="208"/>
      <c r="T101" s="209"/>
      <c r="AT101" s="210" t="s">
        <v>210</v>
      </c>
      <c r="AU101" s="210" t="s">
        <v>86</v>
      </c>
      <c r="AV101" s="13" t="s">
        <v>84</v>
      </c>
      <c r="AW101" s="13" t="s">
        <v>37</v>
      </c>
      <c r="AX101" s="13" t="s">
        <v>77</v>
      </c>
      <c r="AY101" s="210" t="s">
        <v>197</v>
      </c>
    </row>
    <row r="102" spans="1:65" s="14" customFormat="1" ht="11.25">
      <c r="B102" s="211"/>
      <c r="C102" s="212"/>
      <c r="D102" s="194" t="s">
        <v>210</v>
      </c>
      <c r="E102" s="213" t="s">
        <v>19</v>
      </c>
      <c r="F102" s="214" t="s">
        <v>805</v>
      </c>
      <c r="G102" s="212"/>
      <c r="H102" s="215">
        <v>12.023999999999999</v>
      </c>
      <c r="I102" s="216"/>
      <c r="J102" s="212"/>
      <c r="K102" s="212"/>
      <c r="L102" s="217"/>
      <c r="M102" s="218"/>
      <c r="N102" s="219"/>
      <c r="O102" s="219"/>
      <c r="P102" s="219"/>
      <c r="Q102" s="219"/>
      <c r="R102" s="219"/>
      <c r="S102" s="219"/>
      <c r="T102" s="220"/>
      <c r="AT102" s="221" t="s">
        <v>210</v>
      </c>
      <c r="AU102" s="221" t="s">
        <v>86</v>
      </c>
      <c r="AV102" s="14" t="s">
        <v>86</v>
      </c>
      <c r="AW102" s="14" t="s">
        <v>37</v>
      </c>
      <c r="AX102" s="14" t="s">
        <v>84</v>
      </c>
      <c r="AY102" s="221" t="s">
        <v>197</v>
      </c>
    </row>
    <row r="103" spans="1:65" s="2" customFormat="1" ht="37.9" customHeight="1">
      <c r="A103" s="37"/>
      <c r="B103" s="38"/>
      <c r="C103" s="181" t="s">
        <v>151</v>
      </c>
      <c r="D103" s="181" t="s">
        <v>199</v>
      </c>
      <c r="E103" s="182" t="s">
        <v>266</v>
      </c>
      <c r="F103" s="183" t="s">
        <v>267</v>
      </c>
      <c r="G103" s="184" t="s">
        <v>259</v>
      </c>
      <c r="H103" s="185">
        <v>37.209000000000003</v>
      </c>
      <c r="I103" s="186"/>
      <c r="J103" s="187">
        <f>ROUND(I103*H103,2)</f>
        <v>0</v>
      </c>
      <c r="K103" s="183" t="s">
        <v>203</v>
      </c>
      <c r="L103" s="42"/>
      <c r="M103" s="188" t="s">
        <v>19</v>
      </c>
      <c r="N103" s="189" t="s">
        <v>48</v>
      </c>
      <c r="O103" s="67"/>
      <c r="P103" s="190">
        <f>O103*H103</f>
        <v>0</v>
      </c>
      <c r="Q103" s="190">
        <v>0</v>
      </c>
      <c r="R103" s="190">
        <f>Q103*H103</f>
        <v>0</v>
      </c>
      <c r="S103" s="190">
        <v>0</v>
      </c>
      <c r="T103" s="191">
        <f>S103*H103</f>
        <v>0</v>
      </c>
      <c r="U103" s="37"/>
      <c r="V103" s="37"/>
      <c r="W103" s="37"/>
      <c r="X103" s="37"/>
      <c r="Y103" s="37"/>
      <c r="Z103" s="37"/>
      <c r="AA103" s="37"/>
      <c r="AB103" s="37"/>
      <c r="AC103" s="37"/>
      <c r="AD103" s="37"/>
      <c r="AE103" s="37"/>
      <c r="AR103" s="192" t="s">
        <v>204</v>
      </c>
      <c r="AT103" s="192" t="s">
        <v>199</v>
      </c>
      <c r="AU103" s="192" t="s">
        <v>86</v>
      </c>
      <c r="AY103" s="20" t="s">
        <v>197</v>
      </c>
      <c r="BE103" s="193">
        <f>IF(N103="základní",J103,0)</f>
        <v>0</v>
      </c>
      <c r="BF103" s="193">
        <f>IF(N103="snížená",J103,0)</f>
        <v>0</v>
      </c>
      <c r="BG103" s="193">
        <f>IF(N103="zákl. přenesená",J103,0)</f>
        <v>0</v>
      </c>
      <c r="BH103" s="193">
        <f>IF(N103="sníž. přenesená",J103,0)</f>
        <v>0</v>
      </c>
      <c r="BI103" s="193">
        <f>IF(N103="nulová",J103,0)</f>
        <v>0</v>
      </c>
      <c r="BJ103" s="20" t="s">
        <v>84</v>
      </c>
      <c r="BK103" s="193">
        <f>ROUND(I103*H103,2)</f>
        <v>0</v>
      </c>
      <c r="BL103" s="20" t="s">
        <v>204</v>
      </c>
      <c r="BM103" s="192" t="s">
        <v>509</v>
      </c>
    </row>
    <row r="104" spans="1:65" s="2" customFormat="1" ht="39">
      <c r="A104" s="37"/>
      <c r="B104" s="38"/>
      <c r="C104" s="39"/>
      <c r="D104" s="194" t="s">
        <v>206</v>
      </c>
      <c r="E104" s="39"/>
      <c r="F104" s="195" t="s">
        <v>269</v>
      </c>
      <c r="G104" s="39"/>
      <c r="H104" s="39"/>
      <c r="I104" s="196"/>
      <c r="J104" s="39"/>
      <c r="K104" s="39"/>
      <c r="L104" s="42"/>
      <c r="M104" s="197"/>
      <c r="N104" s="198"/>
      <c r="O104" s="67"/>
      <c r="P104" s="67"/>
      <c r="Q104" s="67"/>
      <c r="R104" s="67"/>
      <c r="S104" s="67"/>
      <c r="T104" s="68"/>
      <c r="U104" s="37"/>
      <c r="V104" s="37"/>
      <c r="W104" s="37"/>
      <c r="X104" s="37"/>
      <c r="Y104" s="37"/>
      <c r="Z104" s="37"/>
      <c r="AA104" s="37"/>
      <c r="AB104" s="37"/>
      <c r="AC104" s="37"/>
      <c r="AD104" s="37"/>
      <c r="AE104" s="37"/>
      <c r="AT104" s="20" t="s">
        <v>206</v>
      </c>
      <c r="AU104" s="20" t="s">
        <v>86</v>
      </c>
    </row>
    <row r="105" spans="1:65" s="2" customFormat="1" ht="11.25">
      <c r="A105" s="37"/>
      <c r="B105" s="38"/>
      <c r="C105" s="39"/>
      <c r="D105" s="199" t="s">
        <v>208</v>
      </c>
      <c r="E105" s="39"/>
      <c r="F105" s="200" t="s">
        <v>270</v>
      </c>
      <c r="G105" s="39"/>
      <c r="H105" s="39"/>
      <c r="I105" s="196"/>
      <c r="J105" s="39"/>
      <c r="K105" s="39"/>
      <c r="L105" s="42"/>
      <c r="M105" s="197"/>
      <c r="N105" s="198"/>
      <c r="O105" s="67"/>
      <c r="P105" s="67"/>
      <c r="Q105" s="67"/>
      <c r="R105" s="67"/>
      <c r="S105" s="67"/>
      <c r="T105" s="68"/>
      <c r="U105" s="37"/>
      <c r="V105" s="37"/>
      <c r="W105" s="37"/>
      <c r="X105" s="37"/>
      <c r="Y105" s="37"/>
      <c r="Z105" s="37"/>
      <c r="AA105" s="37"/>
      <c r="AB105" s="37"/>
      <c r="AC105" s="37"/>
      <c r="AD105" s="37"/>
      <c r="AE105" s="37"/>
      <c r="AT105" s="20" t="s">
        <v>208</v>
      </c>
      <c r="AU105" s="20" t="s">
        <v>86</v>
      </c>
    </row>
    <row r="106" spans="1:65" s="13" customFormat="1" ht="22.5">
      <c r="B106" s="201"/>
      <c r="C106" s="202"/>
      <c r="D106" s="194" t="s">
        <v>210</v>
      </c>
      <c r="E106" s="203" t="s">
        <v>19</v>
      </c>
      <c r="F106" s="204" t="s">
        <v>510</v>
      </c>
      <c r="G106" s="202"/>
      <c r="H106" s="203" t="s">
        <v>19</v>
      </c>
      <c r="I106" s="205"/>
      <c r="J106" s="202"/>
      <c r="K106" s="202"/>
      <c r="L106" s="206"/>
      <c r="M106" s="207"/>
      <c r="N106" s="208"/>
      <c r="O106" s="208"/>
      <c r="P106" s="208"/>
      <c r="Q106" s="208"/>
      <c r="R106" s="208"/>
      <c r="S106" s="208"/>
      <c r="T106" s="209"/>
      <c r="AT106" s="210" t="s">
        <v>210</v>
      </c>
      <c r="AU106" s="210" t="s">
        <v>86</v>
      </c>
      <c r="AV106" s="13" t="s">
        <v>84</v>
      </c>
      <c r="AW106" s="13" t="s">
        <v>37</v>
      </c>
      <c r="AX106" s="13" t="s">
        <v>77</v>
      </c>
      <c r="AY106" s="210" t="s">
        <v>197</v>
      </c>
    </row>
    <row r="107" spans="1:65" s="13" customFormat="1" ht="22.5">
      <c r="B107" s="201"/>
      <c r="C107" s="202"/>
      <c r="D107" s="194" t="s">
        <v>210</v>
      </c>
      <c r="E107" s="203" t="s">
        <v>19</v>
      </c>
      <c r="F107" s="204" t="s">
        <v>806</v>
      </c>
      <c r="G107" s="202"/>
      <c r="H107" s="203" t="s">
        <v>19</v>
      </c>
      <c r="I107" s="205"/>
      <c r="J107" s="202"/>
      <c r="K107" s="202"/>
      <c r="L107" s="206"/>
      <c r="M107" s="207"/>
      <c r="N107" s="208"/>
      <c r="O107" s="208"/>
      <c r="P107" s="208"/>
      <c r="Q107" s="208"/>
      <c r="R107" s="208"/>
      <c r="S107" s="208"/>
      <c r="T107" s="209"/>
      <c r="AT107" s="210" t="s">
        <v>210</v>
      </c>
      <c r="AU107" s="210" t="s">
        <v>86</v>
      </c>
      <c r="AV107" s="13" t="s">
        <v>84</v>
      </c>
      <c r="AW107" s="13" t="s">
        <v>37</v>
      </c>
      <c r="AX107" s="13" t="s">
        <v>77</v>
      </c>
      <c r="AY107" s="210" t="s">
        <v>197</v>
      </c>
    </row>
    <row r="108" spans="1:65" s="14" customFormat="1" ht="11.25">
      <c r="B108" s="211"/>
      <c r="C108" s="212"/>
      <c r="D108" s="194" t="s">
        <v>210</v>
      </c>
      <c r="E108" s="213" t="s">
        <v>19</v>
      </c>
      <c r="F108" s="214" t="s">
        <v>807</v>
      </c>
      <c r="G108" s="212"/>
      <c r="H108" s="215">
        <v>37.209000000000003</v>
      </c>
      <c r="I108" s="216"/>
      <c r="J108" s="212"/>
      <c r="K108" s="212"/>
      <c r="L108" s="217"/>
      <c r="M108" s="218"/>
      <c r="N108" s="219"/>
      <c r="O108" s="219"/>
      <c r="P108" s="219"/>
      <c r="Q108" s="219"/>
      <c r="R108" s="219"/>
      <c r="S108" s="219"/>
      <c r="T108" s="220"/>
      <c r="AT108" s="221" t="s">
        <v>210</v>
      </c>
      <c r="AU108" s="221" t="s">
        <v>86</v>
      </c>
      <c r="AV108" s="14" t="s">
        <v>86</v>
      </c>
      <c r="AW108" s="14" t="s">
        <v>37</v>
      </c>
      <c r="AX108" s="14" t="s">
        <v>84</v>
      </c>
      <c r="AY108" s="221" t="s">
        <v>197</v>
      </c>
    </row>
    <row r="109" spans="1:65" s="2" customFormat="1" ht="24.2" customHeight="1">
      <c r="A109" s="37"/>
      <c r="B109" s="38"/>
      <c r="C109" s="181" t="s">
        <v>204</v>
      </c>
      <c r="D109" s="181" t="s">
        <v>199</v>
      </c>
      <c r="E109" s="182" t="s">
        <v>278</v>
      </c>
      <c r="F109" s="183" t="s">
        <v>279</v>
      </c>
      <c r="G109" s="184" t="s">
        <v>259</v>
      </c>
      <c r="H109" s="185">
        <v>12.023999999999999</v>
      </c>
      <c r="I109" s="186"/>
      <c r="J109" s="187">
        <f>ROUND(I109*H109,2)</f>
        <v>0</v>
      </c>
      <c r="K109" s="183" t="s">
        <v>203</v>
      </c>
      <c r="L109" s="42"/>
      <c r="M109" s="188" t="s">
        <v>19</v>
      </c>
      <c r="N109" s="189" t="s">
        <v>48</v>
      </c>
      <c r="O109" s="67"/>
      <c r="P109" s="190">
        <f>O109*H109</f>
        <v>0</v>
      </c>
      <c r="Q109" s="190">
        <v>0</v>
      </c>
      <c r="R109" s="190">
        <f>Q109*H109</f>
        <v>0</v>
      </c>
      <c r="S109" s="190">
        <v>0</v>
      </c>
      <c r="T109" s="191">
        <f>S109*H109</f>
        <v>0</v>
      </c>
      <c r="U109" s="37"/>
      <c r="V109" s="37"/>
      <c r="W109" s="37"/>
      <c r="X109" s="37"/>
      <c r="Y109" s="37"/>
      <c r="Z109" s="37"/>
      <c r="AA109" s="37"/>
      <c r="AB109" s="37"/>
      <c r="AC109" s="37"/>
      <c r="AD109" s="37"/>
      <c r="AE109" s="37"/>
      <c r="AR109" s="192" t="s">
        <v>204</v>
      </c>
      <c r="AT109" s="192" t="s">
        <v>199</v>
      </c>
      <c r="AU109" s="192" t="s">
        <v>86</v>
      </c>
      <c r="AY109" s="20" t="s">
        <v>197</v>
      </c>
      <c r="BE109" s="193">
        <f>IF(N109="základní",J109,0)</f>
        <v>0</v>
      </c>
      <c r="BF109" s="193">
        <f>IF(N109="snížená",J109,0)</f>
        <v>0</v>
      </c>
      <c r="BG109" s="193">
        <f>IF(N109="zákl. přenesená",J109,0)</f>
        <v>0</v>
      </c>
      <c r="BH109" s="193">
        <f>IF(N109="sníž. přenesená",J109,0)</f>
        <v>0</v>
      </c>
      <c r="BI109" s="193">
        <f>IF(N109="nulová",J109,0)</f>
        <v>0</v>
      </c>
      <c r="BJ109" s="20" t="s">
        <v>84</v>
      </c>
      <c r="BK109" s="193">
        <f>ROUND(I109*H109,2)</f>
        <v>0</v>
      </c>
      <c r="BL109" s="20" t="s">
        <v>204</v>
      </c>
      <c r="BM109" s="192" t="s">
        <v>808</v>
      </c>
    </row>
    <row r="110" spans="1:65" s="2" customFormat="1" ht="29.25">
      <c r="A110" s="37"/>
      <c r="B110" s="38"/>
      <c r="C110" s="39"/>
      <c r="D110" s="194" t="s">
        <v>206</v>
      </c>
      <c r="E110" s="39"/>
      <c r="F110" s="195" t="s">
        <v>281</v>
      </c>
      <c r="G110" s="39"/>
      <c r="H110" s="39"/>
      <c r="I110" s="196"/>
      <c r="J110" s="39"/>
      <c r="K110" s="39"/>
      <c r="L110" s="42"/>
      <c r="M110" s="197"/>
      <c r="N110" s="198"/>
      <c r="O110" s="67"/>
      <c r="P110" s="67"/>
      <c r="Q110" s="67"/>
      <c r="R110" s="67"/>
      <c r="S110" s="67"/>
      <c r="T110" s="68"/>
      <c r="U110" s="37"/>
      <c r="V110" s="37"/>
      <c r="W110" s="37"/>
      <c r="X110" s="37"/>
      <c r="Y110" s="37"/>
      <c r="Z110" s="37"/>
      <c r="AA110" s="37"/>
      <c r="AB110" s="37"/>
      <c r="AC110" s="37"/>
      <c r="AD110" s="37"/>
      <c r="AE110" s="37"/>
      <c r="AT110" s="20" t="s">
        <v>206</v>
      </c>
      <c r="AU110" s="20" t="s">
        <v>86</v>
      </c>
    </row>
    <row r="111" spans="1:65" s="2" customFormat="1" ht="11.25">
      <c r="A111" s="37"/>
      <c r="B111" s="38"/>
      <c r="C111" s="39"/>
      <c r="D111" s="199" t="s">
        <v>208</v>
      </c>
      <c r="E111" s="39"/>
      <c r="F111" s="200" t="s">
        <v>282</v>
      </c>
      <c r="G111" s="39"/>
      <c r="H111" s="39"/>
      <c r="I111" s="196"/>
      <c r="J111" s="39"/>
      <c r="K111" s="39"/>
      <c r="L111" s="42"/>
      <c r="M111" s="197"/>
      <c r="N111" s="198"/>
      <c r="O111" s="67"/>
      <c r="P111" s="67"/>
      <c r="Q111" s="67"/>
      <c r="R111" s="67"/>
      <c r="S111" s="67"/>
      <c r="T111" s="68"/>
      <c r="U111" s="37"/>
      <c r="V111" s="37"/>
      <c r="W111" s="37"/>
      <c r="X111" s="37"/>
      <c r="Y111" s="37"/>
      <c r="Z111" s="37"/>
      <c r="AA111" s="37"/>
      <c r="AB111" s="37"/>
      <c r="AC111" s="37"/>
      <c r="AD111" s="37"/>
      <c r="AE111" s="37"/>
      <c r="AT111" s="20" t="s">
        <v>208</v>
      </c>
      <c r="AU111" s="20" t="s">
        <v>86</v>
      </c>
    </row>
    <row r="112" spans="1:65" s="13" customFormat="1" ht="33.75">
      <c r="B112" s="201"/>
      <c r="C112" s="202"/>
      <c r="D112" s="194" t="s">
        <v>210</v>
      </c>
      <c r="E112" s="203" t="s">
        <v>19</v>
      </c>
      <c r="F112" s="204" t="s">
        <v>809</v>
      </c>
      <c r="G112" s="202"/>
      <c r="H112" s="203" t="s">
        <v>19</v>
      </c>
      <c r="I112" s="205"/>
      <c r="J112" s="202"/>
      <c r="K112" s="202"/>
      <c r="L112" s="206"/>
      <c r="M112" s="207"/>
      <c r="N112" s="208"/>
      <c r="O112" s="208"/>
      <c r="P112" s="208"/>
      <c r="Q112" s="208"/>
      <c r="R112" s="208"/>
      <c r="S112" s="208"/>
      <c r="T112" s="209"/>
      <c r="AT112" s="210" t="s">
        <v>210</v>
      </c>
      <c r="AU112" s="210" t="s">
        <v>86</v>
      </c>
      <c r="AV112" s="13" t="s">
        <v>84</v>
      </c>
      <c r="AW112" s="13" t="s">
        <v>37</v>
      </c>
      <c r="AX112" s="13" t="s">
        <v>77</v>
      </c>
      <c r="AY112" s="210" t="s">
        <v>197</v>
      </c>
    </row>
    <row r="113" spans="1:65" s="13" customFormat="1" ht="22.5">
      <c r="B113" s="201"/>
      <c r="C113" s="202"/>
      <c r="D113" s="194" t="s">
        <v>210</v>
      </c>
      <c r="E113" s="203" t="s">
        <v>19</v>
      </c>
      <c r="F113" s="204" t="s">
        <v>804</v>
      </c>
      <c r="G113" s="202"/>
      <c r="H113" s="203" t="s">
        <v>19</v>
      </c>
      <c r="I113" s="205"/>
      <c r="J113" s="202"/>
      <c r="K113" s="202"/>
      <c r="L113" s="206"/>
      <c r="M113" s="207"/>
      <c r="N113" s="208"/>
      <c r="O113" s="208"/>
      <c r="P113" s="208"/>
      <c r="Q113" s="208"/>
      <c r="R113" s="208"/>
      <c r="S113" s="208"/>
      <c r="T113" s="209"/>
      <c r="AT113" s="210" t="s">
        <v>210</v>
      </c>
      <c r="AU113" s="210" t="s">
        <v>86</v>
      </c>
      <c r="AV113" s="13" t="s">
        <v>84</v>
      </c>
      <c r="AW113" s="13" t="s">
        <v>37</v>
      </c>
      <c r="AX113" s="13" t="s">
        <v>77</v>
      </c>
      <c r="AY113" s="210" t="s">
        <v>197</v>
      </c>
    </row>
    <row r="114" spans="1:65" s="14" customFormat="1" ht="11.25">
      <c r="B114" s="211"/>
      <c r="C114" s="212"/>
      <c r="D114" s="194" t="s">
        <v>210</v>
      </c>
      <c r="E114" s="213" t="s">
        <v>19</v>
      </c>
      <c r="F114" s="214" t="s">
        <v>805</v>
      </c>
      <c r="G114" s="212"/>
      <c r="H114" s="215">
        <v>12.023999999999999</v>
      </c>
      <c r="I114" s="216"/>
      <c r="J114" s="212"/>
      <c r="K114" s="212"/>
      <c r="L114" s="217"/>
      <c r="M114" s="218"/>
      <c r="N114" s="219"/>
      <c r="O114" s="219"/>
      <c r="P114" s="219"/>
      <c r="Q114" s="219"/>
      <c r="R114" s="219"/>
      <c r="S114" s="219"/>
      <c r="T114" s="220"/>
      <c r="AT114" s="221" t="s">
        <v>210</v>
      </c>
      <c r="AU114" s="221" t="s">
        <v>86</v>
      </c>
      <c r="AV114" s="14" t="s">
        <v>86</v>
      </c>
      <c r="AW114" s="14" t="s">
        <v>37</v>
      </c>
      <c r="AX114" s="14" t="s">
        <v>84</v>
      </c>
      <c r="AY114" s="221" t="s">
        <v>197</v>
      </c>
    </row>
    <row r="115" spans="1:65" s="2" customFormat="1" ht="24.2" customHeight="1">
      <c r="A115" s="37"/>
      <c r="B115" s="38"/>
      <c r="C115" s="181" t="s">
        <v>237</v>
      </c>
      <c r="D115" s="181" t="s">
        <v>199</v>
      </c>
      <c r="E115" s="182" t="s">
        <v>278</v>
      </c>
      <c r="F115" s="183" t="s">
        <v>279</v>
      </c>
      <c r="G115" s="184" t="s">
        <v>259</v>
      </c>
      <c r="H115" s="185">
        <v>37.209000000000003</v>
      </c>
      <c r="I115" s="186"/>
      <c r="J115" s="187">
        <f>ROUND(I115*H115,2)</f>
        <v>0</v>
      </c>
      <c r="K115" s="183" t="s">
        <v>203</v>
      </c>
      <c r="L115" s="42"/>
      <c r="M115" s="188" t="s">
        <v>19</v>
      </c>
      <c r="N115" s="189" t="s">
        <v>48</v>
      </c>
      <c r="O115" s="67"/>
      <c r="P115" s="190">
        <f>O115*H115</f>
        <v>0</v>
      </c>
      <c r="Q115" s="190">
        <v>0</v>
      </c>
      <c r="R115" s="190">
        <f>Q115*H115</f>
        <v>0</v>
      </c>
      <c r="S115" s="190">
        <v>0</v>
      </c>
      <c r="T115" s="191">
        <f>S115*H115</f>
        <v>0</v>
      </c>
      <c r="U115" s="37"/>
      <c r="V115" s="37"/>
      <c r="W115" s="37"/>
      <c r="X115" s="37"/>
      <c r="Y115" s="37"/>
      <c r="Z115" s="37"/>
      <c r="AA115" s="37"/>
      <c r="AB115" s="37"/>
      <c r="AC115" s="37"/>
      <c r="AD115" s="37"/>
      <c r="AE115" s="37"/>
      <c r="AR115" s="192" t="s">
        <v>204</v>
      </c>
      <c r="AT115" s="192" t="s">
        <v>199</v>
      </c>
      <c r="AU115" s="192" t="s">
        <v>86</v>
      </c>
      <c r="AY115" s="20" t="s">
        <v>197</v>
      </c>
      <c r="BE115" s="193">
        <f>IF(N115="základní",J115,0)</f>
        <v>0</v>
      </c>
      <c r="BF115" s="193">
        <f>IF(N115="snížená",J115,0)</f>
        <v>0</v>
      </c>
      <c r="BG115" s="193">
        <f>IF(N115="zákl. přenesená",J115,0)</f>
        <v>0</v>
      </c>
      <c r="BH115" s="193">
        <f>IF(N115="sníž. přenesená",J115,0)</f>
        <v>0</v>
      </c>
      <c r="BI115" s="193">
        <f>IF(N115="nulová",J115,0)</f>
        <v>0</v>
      </c>
      <c r="BJ115" s="20" t="s">
        <v>84</v>
      </c>
      <c r="BK115" s="193">
        <f>ROUND(I115*H115,2)</f>
        <v>0</v>
      </c>
      <c r="BL115" s="20" t="s">
        <v>204</v>
      </c>
      <c r="BM115" s="192" t="s">
        <v>513</v>
      </c>
    </row>
    <row r="116" spans="1:65" s="2" customFormat="1" ht="29.25">
      <c r="A116" s="37"/>
      <c r="B116" s="38"/>
      <c r="C116" s="39"/>
      <c r="D116" s="194" t="s">
        <v>206</v>
      </c>
      <c r="E116" s="39"/>
      <c r="F116" s="195" t="s">
        <v>281</v>
      </c>
      <c r="G116" s="39"/>
      <c r="H116" s="39"/>
      <c r="I116" s="196"/>
      <c r="J116" s="39"/>
      <c r="K116" s="39"/>
      <c r="L116" s="42"/>
      <c r="M116" s="197"/>
      <c r="N116" s="198"/>
      <c r="O116" s="67"/>
      <c r="P116" s="67"/>
      <c r="Q116" s="67"/>
      <c r="R116" s="67"/>
      <c r="S116" s="67"/>
      <c r="T116" s="68"/>
      <c r="U116" s="37"/>
      <c r="V116" s="37"/>
      <c r="W116" s="37"/>
      <c r="X116" s="37"/>
      <c r="Y116" s="37"/>
      <c r="Z116" s="37"/>
      <c r="AA116" s="37"/>
      <c r="AB116" s="37"/>
      <c r="AC116" s="37"/>
      <c r="AD116" s="37"/>
      <c r="AE116" s="37"/>
      <c r="AT116" s="20" t="s">
        <v>206</v>
      </c>
      <c r="AU116" s="20" t="s">
        <v>86</v>
      </c>
    </row>
    <row r="117" spans="1:65" s="2" customFormat="1" ht="11.25">
      <c r="A117" s="37"/>
      <c r="B117" s="38"/>
      <c r="C117" s="39"/>
      <c r="D117" s="199" t="s">
        <v>208</v>
      </c>
      <c r="E117" s="39"/>
      <c r="F117" s="200" t="s">
        <v>282</v>
      </c>
      <c r="G117" s="39"/>
      <c r="H117" s="39"/>
      <c r="I117" s="196"/>
      <c r="J117" s="39"/>
      <c r="K117" s="39"/>
      <c r="L117" s="42"/>
      <c r="M117" s="197"/>
      <c r="N117" s="198"/>
      <c r="O117" s="67"/>
      <c r="P117" s="67"/>
      <c r="Q117" s="67"/>
      <c r="R117" s="67"/>
      <c r="S117" s="67"/>
      <c r="T117" s="68"/>
      <c r="U117" s="37"/>
      <c r="V117" s="37"/>
      <c r="W117" s="37"/>
      <c r="X117" s="37"/>
      <c r="Y117" s="37"/>
      <c r="Z117" s="37"/>
      <c r="AA117" s="37"/>
      <c r="AB117" s="37"/>
      <c r="AC117" s="37"/>
      <c r="AD117" s="37"/>
      <c r="AE117" s="37"/>
      <c r="AT117" s="20" t="s">
        <v>208</v>
      </c>
      <c r="AU117" s="20" t="s">
        <v>86</v>
      </c>
    </row>
    <row r="118" spans="1:65" s="13" customFormat="1" ht="11.25">
      <c r="B118" s="201"/>
      <c r="C118" s="202"/>
      <c r="D118" s="194" t="s">
        <v>210</v>
      </c>
      <c r="E118" s="203" t="s">
        <v>19</v>
      </c>
      <c r="F118" s="204" t="s">
        <v>810</v>
      </c>
      <c r="G118" s="202"/>
      <c r="H118" s="203" t="s">
        <v>19</v>
      </c>
      <c r="I118" s="205"/>
      <c r="J118" s="202"/>
      <c r="K118" s="202"/>
      <c r="L118" s="206"/>
      <c r="M118" s="207"/>
      <c r="N118" s="208"/>
      <c r="O118" s="208"/>
      <c r="P118" s="208"/>
      <c r="Q118" s="208"/>
      <c r="R118" s="208"/>
      <c r="S118" s="208"/>
      <c r="T118" s="209"/>
      <c r="AT118" s="210" t="s">
        <v>210</v>
      </c>
      <c r="AU118" s="210" t="s">
        <v>86</v>
      </c>
      <c r="AV118" s="13" t="s">
        <v>84</v>
      </c>
      <c r="AW118" s="13" t="s">
        <v>37</v>
      </c>
      <c r="AX118" s="13" t="s">
        <v>77</v>
      </c>
      <c r="AY118" s="210" t="s">
        <v>197</v>
      </c>
    </row>
    <row r="119" spans="1:65" s="13" customFormat="1" ht="22.5">
      <c r="B119" s="201"/>
      <c r="C119" s="202"/>
      <c r="D119" s="194" t="s">
        <v>210</v>
      </c>
      <c r="E119" s="203" t="s">
        <v>19</v>
      </c>
      <c r="F119" s="204" t="s">
        <v>806</v>
      </c>
      <c r="G119" s="202"/>
      <c r="H119" s="203" t="s">
        <v>19</v>
      </c>
      <c r="I119" s="205"/>
      <c r="J119" s="202"/>
      <c r="K119" s="202"/>
      <c r="L119" s="206"/>
      <c r="M119" s="207"/>
      <c r="N119" s="208"/>
      <c r="O119" s="208"/>
      <c r="P119" s="208"/>
      <c r="Q119" s="208"/>
      <c r="R119" s="208"/>
      <c r="S119" s="208"/>
      <c r="T119" s="209"/>
      <c r="AT119" s="210" t="s">
        <v>210</v>
      </c>
      <c r="AU119" s="210" t="s">
        <v>86</v>
      </c>
      <c r="AV119" s="13" t="s">
        <v>84</v>
      </c>
      <c r="AW119" s="13" t="s">
        <v>37</v>
      </c>
      <c r="AX119" s="13" t="s">
        <v>77</v>
      </c>
      <c r="AY119" s="210" t="s">
        <v>197</v>
      </c>
    </row>
    <row r="120" spans="1:65" s="14" customFormat="1" ht="11.25">
      <c r="B120" s="211"/>
      <c r="C120" s="212"/>
      <c r="D120" s="194" t="s">
        <v>210</v>
      </c>
      <c r="E120" s="213" t="s">
        <v>19</v>
      </c>
      <c r="F120" s="214" t="s">
        <v>807</v>
      </c>
      <c r="G120" s="212"/>
      <c r="H120" s="215">
        <v>37.209000000000003</v>
      </c>
      <c r="I120" s="216"/>
      <c r="J120" s="212"/>
      <c r="K120" s="212"/>
      <c r="L120" s="217"/>
      <c r="M120" s="218"/>
      <c r="N120" s="219"/>
      <c r="O120" s="219"/>
      <c r="P120" s="219"/>
      <c r="Q120" s="219"/>
      <c r="R120" s="219"/>
      <c r="S120" s="219"/>
      <c r="T120" s="220"/>
      <c r="AT120" s="221" t="s">
        <v>210</v>
      </c>
      <c r="AU120" s="221" t="s">
        <v>86</v>
      </c>
      <c r="AV120" s="14" t="s">
        <v>86</v>
      </c>
      <c r="AW120" s="14" t="s">
        <v>37</v>
      </c>
      <c r="AX120" s="14" t="s">
        <v>84</v>
      </c>
      <c r="AY120" s="221" t="s">
        <v>197</v>
      </c>
    </row>
    <row r="121" spans="1:65" s="2" customFormat="1" ht="24.2" customHeight="1">
      <c r="A121" s="37"/>
      <c r="B121" s="38"/>
      <c r="C121" s="181" t="s">
        <v>246</v>
      </c>
      <c r="D121" s="181" t="s">
        <v>199</v>
      </c>
      <c r="E121" s="182" t="s">
        <v>515</v>
      </c>
      <c r="F121" s="183" t="s">
        <v>516</v>
      </c>
      <c r="G121" s="184" t="s">
        <v>259</v>
      </c>
      <c r="H121" s="185">
        <v>12.023999999999999</v>
      </c>
      <c r="I121" s="186"/>
      <c r="J121" s="187">
        <f>ROUND(I121*H121,2)</f>
        <v>0</v>
      </c>
      <c r="K121" s="183" t="s">
        <v>203</v>
      </c>
      <c r="L121" s="42"/>
      <c r="M121" s="188" t="s">
        <v>19</v>
      </c>
      <c r="N121" s="189" t="s">
        <v>48</v>
      </c>
      <c r="O121" s="67"/>
      <c r="P121" s="190">
        <f>O121*H121</f>
        <v>0</v>
      </c>
      <c r="Q121" s="190">
        <v>0</v>
      </c>
      <c r="R121" s="190">
        <f>Q121*H121</f>
        <v>0</v>
      </c>
      <c r="S121" s="190">
        <v>0</v>
      </c>
      <c r="T121" s="191">
        <f>S121*H121</f>
        <v>0</v>
      </c>
      <c r="U121" s="37"/>
      <c r="V121" s="37"/>
      <c r="W121" s="37"/>
      <c r="X121" s="37"/>
      <c r="Y121" s="37"/>
      <c r="Z121" s="37"/>
      <c r="AA121" s="37"/>
      <c r="AB121" s="37"/>
      <c r="AC121" s="37"/>
      <c r="AD121" s="37"/>
      <c r="AE121" s="37"/>
      <c r="AR121" s="192" t="s">
        <v>204</v>
      </c>
      <c r="AT121" s="192" t="s">
        <v>199</v>
      </c>
      <c r="AU121" s="192" t="s">
        <v>86</v>
      </c>
      <c r="AY121" s="20" t="s">
        <v>197</v>
      </c>
      <c r="BE121" s="193">
        <f>IF(N121="základní",J121,0)</f>
        <v>0</v>
      </c>
      <c r="BF121" s="193">
        <f>IF(N121="snížená",J121,0)</f>
        <v>0</v>
      </c>
      <c r="BG121" s="193">
        <f>IF(N121="zákl. přenesená",J121,0)</f>
        <v>0</v>
      </c>
      <c r="BH121" s="193">
        <f>IF(N121="sníž. přenesená",J121,0)</f>
        <v>0</v>
      </c>
      <c r="BI121" s="193">
        <f>IF(N121="nulová",J121,0)</f>
        <v>0</v>
      </c>
      <c r="BJ121" s="20" t="s">
        <v>84</v>
      </c>
      <c r="BK121" s="193">
        <f>ROUND(I121*H121,2)</f>
        <v>0</v>
      </c>
      <c r="BL121" s="20" t="s">
        <v>204</v>
      </c>
      <c r="BM121" s="192" t="s">
        <v>517</v>
      </c>
    </row>
    <row r="122" spans="1:65" s="2" customFormat="1" ht="29.25">
      <c r="A122" s="37"/>
      <c r="B122" s="38"/>
      <c r="C122" s="39"/>
      <c r="D122" s="194" t="s">
        <v>206</v>
      </c>
      <c r="E122" s="39"/>
      <c r="F122" s="195" t="s">
        <v>518</v>
      </c>
      <c r="G122" s="39"/>
      <c r="H122" s="39"/>
      <c r="I122" s="196"/>
      <c r="J122" s="39"/>
      <c r="K122" s="39"/>
      <c r="L122" s="42"/>
      <c r="M122" s="197"/>
      <c r="N122" s="198"/>
      <c r="O122" s="67"/>
      <c r="P122" s="67"/>
      <c r="Q122" s="67"/>
      <c r="R122" s="67"/>
      <c r="S122" s="67"/>
      <c r="T122" s="68"/>
      <c r="U122" s="37"/>
      <c r="V122" s="37"/>
      <c r="W122" s="37"/>
      <c r="X122" s="37"/>
      <c r="Y122" s="37"/>
      <c r="Z122" s="37"/>
      <c r="AA122" s="37"/>
      <c r="AB122" s="37"/>
      <c r="AC122" s="37"/>
      <c r="AD122" s="37"/>
      <c r="AE122" s="37"/>
      <c r="AT122" s="20" t="s">
        <v>206</v>
      </c>
      <c r="AU122" s="20" t="s">
        <v>86</v>
      </c>
    </row>
    <row r="123" spans="1:65" s="2" customFormat="1" ht="11.25">
      <c r="A123" s="37"/>
      <c r="B123" s="38"/>
      <c r="C123" s="39"/>
      <c r="D123" s="199" t="s">
        <v>208</v>
      </c>
      <c r="E123" s="39"/>
      <c r="F123" s="200" t="s">
        <v>519</v>
      </c>
      <c r="G123" s="39"/>
      <c r="H123" s="39"/>
      <c r="I123" s="196"/>
      <c r="J123" s="39"/>
      <c r="K123" s="39"/>
      <c r="L123" s="42"/>
      <c r="M123" s="197"/>
      <c r="N123" s="198"/>
      <c r="O123" s="67"/>
      <c r="P123" s="67"/>
      <c r="Q123" s="67"/>
      <c r="R123" s="67"/>
      <c r="S123" s="67"/>
      <c r="T123" s="68"/>
      <c r="U123" s="37"/>
      <c r="V123" s="37"/>
      <c r="W123" s="37"/>
      <c r="X123" s="37"/>
      <c r="Y123" s="37"/>
      <c r="Z123" s="37"/>
      <c r="AA123" s="37"/>
      <c r="AB123" s="37"/>
      <c r="AC123" s="37"/>
      <c r="AD123" s="37"/>
      <c r="AE123" s="37"/>
      <c r="AT123" s="20" t="s">
        <v>208</v>
      </c>
      <c r="AU123" s="20" t="s">
        <v>86</v>
      </c>
    </row>
    <row r="124" spans="1:65" s="2" customFormat="1" ht="39">
      <c r="A124" s="37"/>
      <c r="B124" s="38"/>
      <c r="C124" s="39"/>
      <c r="D124" s="194" t="s">
        <v>252</v>
      </c>
      <c r="E124" s="39"/>
      <c r="F124" s="222" t="s">
        <v>520</v>
      </c>
      <c r="G124" s="39"/>
      <c r="H124" s="39"/>
      <c r="I124" s="196"/>
      <c r="J124" s="39"/>
      <c r="K124" s="39"/>
      <c r="L124" s="42"/>
      <c r="M124" s="197"/>
      <c r="N124" s="198"/>
      <c r="O124" s="67"/>
      <c r="P124" s="67"/>
      <c r="Q124" s="67"/>
      <c r="R124" s="67"/>
      <c r="S124" s="67"/>
      <c r="T124" s="68"/>
      <c r="U124" s="37"/>
      <c r="V124" s="37"/>
      <c r="W124" s="37"/>
      <c r="X124" s="37"/>
      <c r="Y124" s="37"/>
      <c r="Z124" s="37"/>
      <c r="AA124" s="37"/>
      <c r="AB124" s="37"/>
      <c r="AC124" s="37"/>
      <c r="AD124" s="37"/>
      <c r="AE124" s="37"/>
      <c r="AT124" s="20" t="s">
        <v>252</v>
      </c>
      <c r="AU124" s="20" t="s">
        <v>86</v>
      </c>
    </row>
    <row r="125" spans="1:65" s="13" customFormat="1" ht="22.5">
      <c r="B125" s="201"/>
      <c r="C125" s="202"/>
      <c r="D125" s="194" t="s">
        <v>210</v>
      </c>
      <c r="E125" s="203" t="s">
        <v>19</v>
      </c>
      <c r="F125" s="204" t="s">
        <v>811</v>
      </c>
      <c r="G125" s="202"/>
      <c r="H125" s="203" t="s">
        <v>19</v>
      </c>
      <c r="I125" s="205"/>
      <c r="J125" s="202"/>
      <c r="K125" s="202"/>
      <c r="L125" s="206"/>
      <c r="M125" s="207"/>
      <c r="N125" s="208"/>
      <c r="O125" s="208"/>
      <c r="P125" s="208"/>
      <c r="Q125" s="208"/>
      <c r="R125" s="208"/>
      <c r="S125" s="208"/>
      <c r="T125" s="209"/>
      <c r="AT125" s="210" t="s">
        <v>210</v>
      </c>
      <c r="AU125" s="210" t="s">
        <v>86</v>
      </c>
      <c r="AV125" s="13" t="s">
        <v>84</v>
      </c>
      <c r="AW125" s="13" t="s">
        <v>37</v>
      </c>
      <c r="AX125" s="13" t="s">
        <v>77</v>
      </c>
      <c r="AY125" s="210" t="s">
        <v>197</v>
      </c>
    </row>
    <row r="126" spans="1:65" s="13" customFormat="1" ht="22.5">
      <c r="B126" s="201"/>
      <c r="C126" s="202"/>
      <c r="D126" s="194" t="s">
        <v>210</v>
      </c>
      <c r="E126" s="203" t="s">
        <v>19</v>
      </c>
      <c r="F126" s="204" t="s">
        <v>812</v>
      </c>
      <c r="G126" s="202"/>
      <c r="H126" s="203" t="s">
        <v>19</v>
      </c>
      <c r="I126" s="205"/>
      <c r="J126" s="202"/>
      <c r="K126" s="202"/>
      <c r="L126" s="206"/>
      <c r="M126" s="207"/>
      <c r="N126" s="208"/>
      <c r="O126" s="208"/>
      <c r="P126" s="208"/>
      <c r="Q126" s="208"/>
      <c r="R126" s="208"/>
      <c r="S126" s="208"/>
      <c r="T126" s="209"/>
      <c r="AT126" s="210" t="s">
        <v>210</v>
      </c>
      <c r="AU126" s="210" t="s">
        <v>86</v>
      </c>
      <c r="AV126" s="13" t="s">
        <v>84</v>
      </c>
      <c r="AW126" s="13" t="s">
        <v>37</v>
      </c>
      <c r="AX126" s="13" t="s">
        <v>77</v>
      </c>
      <c r="AY126" s="210" t="s">
        <v>197</v>
      </c>
    </row>
    <row r="127" spans="1:65" s="14" customFormat="1" ht="11.25">
      <c r="B127" s="211"/>
      <c r="C127" s="212"/>
      <c r="D127" s="194" t="s">
        <v>210</v>
      </c>
      <c r="E127" s="213" t="s">
        <v>19</v>
      </c>
      <c r="F127" s="214" t="s">
        <v>805</v>
      </c>
      <c r="G127" s="212"/>
      <c r="H127" s="215">
        <v>12.023999999999999</v>
      </c>
      <c r="I127" s="216"/>
      <c r="J127" s="212"/>
      <c r="K127" s="212"/>
      <c r="L127" s="217"/>
      <c r="M127" s="218"/>
      <c r="N127" s="219"/>
      <c r="O127" s="219"/>
      <c r="P127" s="219"/>
      <c r="Q127" s="219"/>
      <c r="R127" s="219"/>
      <c r="S127" s="219"/>
      <c r="T127" s="220"/>
      <c r="AT127" s="221" t="s">
        <v>210</v>
      </c>
      <c r="AU127" s="221" t="s">
        <v>86</v>
      </c>
      <c r="AV127" s="14" t="s">
        <v>86</v>
      </c>
      <c r="AW127" s="14" t="s">
        <v>37</v>
      </c>
      <c r="AX127" s="14" t="s">
        <v>84</v>
      </c>
      <c r="AY127" s="221" t="s">
        <v>197</v>
      </c>
    </row>
    <row r="128" spans="1:65" s="12" customFormat="1" ht="22.9" customHeight="1">
      <c r="B128" s="165"/>
      <c r="C128" s="166"/>
      <c r="D128" s="167" t="s">
        <v>76</v>
      </c>
      <c r="E128" s="179" t="s">
        <v>347</v>
      </c>
      <c r="F128" s="179" t="s">
        <v>523</v>
      </c>
      <c r="G128" s="166"/>
      <c r="H128" s="166"/>
      <c r="I128" s="169"/>
      <c r="J128" s="180">
        <f>BK128</f>
        <v>0</v>
      </c>
      <c r="K128" s="166"/>
      <c r="L128" s="171"/>
      <c r="M128" s="172"/>
      <c r="N128" s="173"/>
      <c r="O128" s="173"/>
      <c r="P128" s="174">
        <f>SUM(P129:P193)</f>
        <v>0</v>
      </c>
      <c r="Q128" s="173"/>
      <c r="R128" s="174">
        <f>SUM(R129:R193)</f>
        <v>0.663489</v>
      </c>
      <c r="S128" s="173"/>
      <c r="T128" s="175">
        <f>SUM(T129:T193)</f>
        <v>0</v>
      </c>
      <c r="AR128" s="176" t="s">
        <v>84</v>
      </c>
      <c r="AT128" s="177" t="s">
        <v>76</v>
      </c>
      <c r="AU128" s="177" t="s">
        <v>84</v>
      </c>
      <c r="AY128" s="176" t="s">
        <v>197</v>
      </c>
      <c r="BK128" s="178">
        <f>SUM(BK129:BK193)</f>
        <v>0</v>
      </c>
    </row>
    <row r="129" spans="1:65" s="2" customFormat="1" ht="37.9" customHeight="1">
      <c r="A129" s="37"/>
      <c r="B129" s="38"/>
      <c r="C129" s="181" t="s">
        <v>256</v>
      </c>
      <c r="D129" s="181" t="s">
        <v>199</v>
      </c>
      <c r="E129" s="182" t="s">
        <v>524</v>
      </c>
      <c r="F129" s="183" t="s">
        <v>525</v>
      </c>
      <c r="G129" s="184" t="s">
        <v>202</v>
      </c>
      <c r="H129" s="185">
        <v>372.09</v>
      </c>
      <c r="I129" s="186"/>
      <c r="J129" s="187">
        <f>ROUND(I129*H129,2)</f>
        <v>0</v>
      </c>
      <c r="K129" s="183" t="s">
        <v>203</v>
      </c>
      <c r="L129" s="42"/>
      <c r="M129" s="188" t="s">
        <v>19</v>
      </c>
      <c r="N129" s="189" t="s">
        <v>48</v>
      </c>
      <c r="O129" s="67"/>
      <c r="P129" s="190">
        <f>O129*H129</f>
        <v>0</v>
      </c>
      <c r="Q129" s="190">
        <v>0</v>
      </c>
      <c r="R129" s="190">
        <f>Q129*H129</f>
        <v>0</v>
      </c>
      <c r="S129" s="190">
        <v>0</v>
      </c>
      <c r="T129" s="191">
        <f>S129*H129</f>
        <v>0</v>
      </c>
      <c r="U129" s="37"/>
      <c r="V129" s="37"/>
      <c r="W129" s="37"/>
      <c r="X129" s="37"/>
      <c r="Y129" s="37"/>
      <c r="Z129" s="37"/>
      <c r="AA129" s="37"/>
      <c r="AB129" s="37"/>
      <c r="AC129" s="37"/>
      <c r="AD129" s="37"/>
      <c r="AE129" s="37"/>
      <c r="AR129" s="192" t="s">
        <v>204</v>
      </c>
      <c r="AT129" s="192" t="s">
        <v>199</v>
      </c>
      <c r="AU129" s="192" t="s">
        <v>86</v>
      </c>
      <c r="AY129" s="20" t="s">
        <v>197</v>
      </c>
      <c r="BE129" s="193">
        <f>IF(N129="základní",J129,0)</f>
        <v>0</v>
      </c>
      <c r="BF129" s="193">
        <f>IF(N129="snížená",J129,0)</f>
        <v>0</v>
      </c>
      <c r="BG129" s="193">
        <f>IF(N129="zákl. přenesená",J129,0)</f>
        <v>0</v>
      </c>
      <c r="BH129" s="193">
        <f>IF(N129="sníž. přenesená",J129,0)</f>
        <v>0</v>
      </c>
      <c r="BI129" s="193">
        <f>IF(N129="nulová",J129,0)</f>
        <v>0</v>
      </c>
      <c r="BJ129" s="20" t="s">
        <v>84</v>
      </c>
      <c r="BK129" s="193">
        <f>ROUND(I129*H129,2)</f>
        <v>0</v>
      </c>
      <c r="BL129" s="20" t="s">
        <v>204</v>
      </c>
      <c r="BM129" s="192" t="s">
        <v>526</v>
      </c>
    </row>
    <row r="130" spans="1:65" s="2" customFormat="1" ht="29.25">
      <c r="A130" s="37"/>
      <c r="B130" s="38"/>
      <c r="C130" s="39"/>
      <c r="D130" s="194" t="s">
        <v>206</v>
      </c>
      <c r="E130" s="39"/>
      <c r="F130" s="195" t="s">
        <v>527</v>
      </c>
      <c r="G130" s="39"/>
      <c r="H130" s="39"/>
      <c r="I130" s="196"/>
      <c r="J130" s="39"/>
      <c r="K130" s="39"/>
      <c r="L130" s="42"/>
      <c r="M130" s="197"/>
      <c r="N130" s="198"/>
      <c r="O130" s="67"/>
      <c r="P130" s="67"/>
      <c r="Q130" s="67"/>
      <c r="R130" s="67"/>
      <c r="S130" s="67"/>
      <c r="T130" s="68"/>
      <c r="U130" s="37"/>
      <c r="V130" s="37"/>
      <c r="W130" s="37"/>
      <c r="X130" s="37"/>
      <c r="Y130" s="37"/>
      <c r="Z130" s="37"/>
      <c r="AA130" s="37"/>
      <c r="AB130" s="37"/>
      <c r="AC130" s="37"/>
      <c r="AD130" s="37"/>
      <c r="AE130" s="37"/>
      <c r="AT130" s="20" t="s">
        <v>206</v>
      </c>
      <c r="AU130" s="20" t="s">
        <v>86</v>
      </c>
    </row>
    <row r="131" spans="1:65" s="2" customFormat="1" ht="11.25">
      <c r="A131" s="37"/>
      <c r="B131" s="38"/>
      <c r="C131" s="39"/>
      <c r="D131" s="199" t="s">
        <v>208</v>
      </c>
      <c r="E131" s="39"/>
      <c r="F131" s="200" t="s">
        <v>528</v>
      </c>
      <c r="G131" s="39"/>
      <c r="H131" s="39"/>
      <c r="I131" s="196"/>
      <c r="J131" s="39"/>
      <c r="K131" s="39"/>
      <c r="L131" s="42"/>
      <c r="M131" s="197"/>
      <c r="N131" s="198"/>
      <c r="O131" s="67"/>
      <c r="P131" s="67"/>
      <c r="Q131" s="67"/>
      <c r="R131" s="67"/>
      <c r="S131" s="67"/>
      <c r="T131" s="68"/>
      <c r="U131" s="37"/>
      <c r="V131" s="37"/>
      <c r="W131" s="37"/>
      <c r="X131" s="37"/>
      <c r="Y131" s="37"/>
      <c r="Z131" s="37"/>
      <c r="AA131" s="37"/>
      <c r="AB131" s="37"/>
      <c r="AC131" s="37"/>
      <c r="AD131" s="37"/>
      <c r="AE131" s="37"/>
      <c r="AT131" s="20" t="s">
        <v>208</v>
      </c>
      <c r="AU131" s="20" t="s">
        <v>86</v>
      </c>
    </row>
    <row r="132" spans="1:65" s="13" customFormat="1" ht="22.5">
      <c r="B132" s="201"/>
      <c r="C132" s="202"/>
      <c r="D132" s="194" t="s">
        <v>210</v>
      </c>
      <c r="E132" s="203" t="s">
        <v>19</v>
      </c>
      <c r="F132" s="204" t="s">
        <v>813</v>
      </c>
      <c r="G132" s="202"/>
      <c r="H132" s="203" t="s">
        <v>19</v>
      </c>
      <c r="I132" s="205"/>
      <c r="J132" s="202"/>
      <c r="K132" s="202"/>
      <c r="L132" s="206"/>
      <c r="M132" s="207"/>
      <c r="N132" s="208"/>
      <c r="O132" s="208"/>
      <c r="P132" s="208"/>
      <c r="Q132" s="208"/>
      <c r="R132" s="208"/>
      <c r="S132" s="208"/>
      <c r="T132" s="209"/>
      <c r="AT132" s="210" t="s">
        <v>210</v>
      </c>
      <c r="AU132" s="210" t="s">
        <v>86</v>
      </c>
      <c r="AV132" s="13" t="s">
        <v>84</v>
      </c>
      <c r="AW132" s="13" t="s">
        <v>37</v>
      </c>
      <c r="AX132" s="13" t="s">
        <v>77</v>
      </c>
      <c r="AY132" s="210" t="s">
        <v>197</v>
      </c>
    </row>
    <row r="133" spans="1:65" s="14" customFormat="1" ht="11.25">
      <c r="B133" s="211"/>
      <c r="C133" s="212"/>
      <c r="D133" s="194" t="s">
        <v>210</v>
      </c>
      <c r="E133" s="213" t="s">
        <v>19</v>
      </c>
      <c r="F133" s="214" t="s">
        <v>802</v>
      </c>
      <c r="G133" s="212"/>
      <c r="H133" s="215">
        <v>372.09</v>
      </c>
      <c r="I133" s="216"/>
      <c r="J133" s="212"/>
      <c r="K133" s="212"/>
      <c r="L133" s="217"/>
      <c r="M133" s="218"/>
      <c r="N133" s="219"/>
      <c r="O133" s="219"/>
      <c r="P133" s="219"/>
      <c r="Q133" s="219"/>
      <c r="R133" s="219"/>
      <c r="S133" s="219"/>
      <c r="T133" s="220"/>
      <c r="AT133" s="221" t="s">
        <v>210</v>
      </c>
      <c r="AU133" s="221" t="s">
        <v>86</v>
      </c>
      <c r="AV133" s="14" t="s">
        <v>86</v>
      </c>
      <c r="AW133" s="14" t="s">
        <v>37</v>
      </c>
      <c r="AX133" s="14" t="s">
        <v>84</v>
      </c>
      <c r="AY133" s="221" t="s">
        <v>197</v>
      </c>
    </row>
    <row r="134" spans="1:65" s="2" customFormat="1" ht="16.5" customHeight="1">
      <c r="A134" s="37"/>
      <c r="B134" s="38"/>
      <c r="C134" s="181" t="s">
        <v>265</v>
      </c>
      <c r="D134" s="181" t="s">
        <v>199</v>
      </c>
      <c r="E134" s="182" t="s">
        <v>530</v>
      </c>
      <c r="F134" s="183" t="s">
        <v>531</v>
      </c>
      <c r="G134" s="184" t="s">
        <v>259</v>
      </c>
      <c r="H134" s="185">
        <v>37.209000000000003</v>
      </c>
      <c r="I134" s="186"/>
      <c r="J134" s="187">
        <f>ROUND(I134*H134,2)</f>
        <v>0</v>
      </c>
      <c r="K134" s="183" t="s">
        <v>203</v>
      </c>
      <c r="L134" s="42"/>
      <c r="M134" s="188" t="s">
        <v>19</v>
      </c>
      <c r="N134" s="189" t="s">
        <v>48</v>
      </c>
      <c r="O134" s="67"/>
      <c r="P134" s="190">
        <f>O134*H134</f>
        <v>0</v>
      </c>
      <c r="Q134" s="190">
        <v>0</v>
      </c>
      <c r="R134" s="190">
        <f>Q134*H134</f>
        <v>0</v>
      </c>
      <c r="S134" s="190">
        <v>0</v>
      </c>
      <c r="T134" s="191">
        <f>S134*H134</f>
        <v>0</v>
      </c>
      <c r="U134" s="37"/>
      <c r="V134" s="37"/>
      <c r="W134" s="37"/>
      <c r="X134" s="37"/>
      <c r="Y134" s="37"/>
      <c r="Z134" s="37"/>
      <c r="AA134" s="37"/>
      <c r="AB134" s="37"/>
      <c r="AC134" s="37"/>
      <c r="AD134" s="37"/>
      <c r="AE134" s="37"/>
      <c r="AR134" s="192" t="s">
        <v>204</v>
      </c>
      <c r="AT134" s="192" t="s">
        <v>199</v>
      </c>
      <c r="AU134" s="192" t="s">
        <v>86</v>
      </c>
      <c r="AY134" s="20" t="s">
        <v>197</v>
      </c>
      <c r="BE134" s="193">
        <f>IF(N134="základní",J134,0)</f>
        <v>0</v>
      </c>
      <c r="BF134" s="193">
        <f>IF(N134="snížená",J134,0)</f>
        <v>0</v>
      </c>
      <c r="BG134" s="193">
        <f>IF(N134="zákl. přenesená",J134,0)</f>
        <v>0</v>
      </c>
      <c r="BH134" s="193">
        <f>IF(N134="sníž. přenesená",J134,0)</f>
        <v>0</v>
      </c>
      <c r="BI134" s="193">
        <f>IF(N134="nulová",J134,0)</f>
        <v>0</v>
      </c>
      <c r="BJ134" s="20" t="s">
        <v>84</v>
      </c>
      <c r="BK134" s="193">
        <f>ROUND(I134*H134,2)</f>
        <v>0</v>
      </c>
      <c r="BL134" s="20" t="s">
        <v>204</v>
      </c>
      <c r="BM134" s="192" t="s">
        <v>532</v>
      </c>
    </row>
    <row r="135" spans="1:65" s="2" customFormat="1" ht="11.25">
      <c r="A135" s="37"/>
      <c r="B135" s="38"/>
      <c r="C135" s="39"/>
      <c r="D135" s="194" t="s">
        <v>206</v>
      </c>
      <c r="E135" s="39"/>
      <c r="F135" s="195" t="s">
        <v>531</v>
      </c>
      <c r="G135" s="39"/>
      <c r="H135" s="39"/>
      <c r="I135" s="196"/>
      <c r="J135" s="39"/>
      <c r="K135" s="39"/>
      <c r="L135" s="42"/>
      <c r="M135" s="197"/>
      <c r="N135" s="198"/>
      <c r="O135" s="67"/>
      <c r="P135" s="67"/>
      <c r="Q135" s="67"/>
      <c r="R135" s="67"/>
      <c r="S135" s="67"/>
      <c r="T135" s="68"/>
      <c r="U135" s="37"/>
      <c r="V135" s="37"/>
      <c r="W135" s="37"/>
      <c r="X135" s="37"/>
      <c r="Y135" s="37"/>
      <c r="Z135" s="37"/>
      <c r="AA135" s="37"/>
      <c r="AB135" s="37"/>
      <c r="AC135" s="37"/>
      <c r="AD135" s="37"/>
      <c r="AE135" s="37"/>
      <c r="AT135" s="20" t="s">
        <v>206</v>
      </c>
      <c r="AU135" s="20" t="s">
        <v>86</v>
      </c>
    </row>
    <row r="136" spans="1:65" s="2" customFormat="1" ht="11.25">
      <c r="A136" s="37"/>
      <c r="B136" s="38"/>
      <c r="C136" s="39"/>
      <c r="D136" s="199" t="s">
        <v>208</v>
      </c>
      <c r="E136" s="39"/>
      <c r="F136" s="200" t="s">
        <v>533</v>
      </c>
      <c r="G136" s="39"/>
      <c r="H136" s="39"/>
      <c r="I136" s="196"/>
      <c r="J136" s="39"/>
      <c r="K136" s="39"/>
      <c r="L136" s="42"/>
      <c r="M136" s="197"/>
      <c r="N136" s="198"/>
      <c r="O136" s="67"/>
      <c r="P136" s="67"/>
      <c r="Q136" s="67"/>
      <c r="R136" s="67"/>
      <c r="S136" s="67"/>
      <c r="T136" s="68"/>
      <c r="U136" s="37"/>
      <c r="V136" s="37"/>
      <c r="W136" s="37"/>
      <c r="X136" s="37"/>
      <c r="Y136" s="37"/>
      <c r="Z136" s="37"/>
      <c r="AA136" s="37"/>
      <c r="AB136" s="37"/>
      <c r="AC136" s="37"/>
      <c r="AD136" s="37"/>
      <c r="AE136" s="37"/>
      <c r="AT136" s="20" t="s">
        <v>208</v>
      </c>
      <c r="AU136" s="20" t="s">
        <v>86</v>
      </c>
    </row>
    <row r="137" spans="1:65" s="13" customFormat="1" ht="11.25">
      <c r="B137" s="201"/>
      <c r="C137" s="202"/>
      <c r="D137" s="194" t="s">
        <v>210</v>
      </c>
      <c r="E137" s="203" t="s">
        <v>19</v>
      </c>
      <c r="F137" s="204" t="s">
        <v>534</v>
      </c>
      <c r="G137" s="202"/>
      <c r="H137" s="203" t="s">
        <v>19</v>
      </c>
      <c r="I137" s="205"/>
      <c r="J137" s="202"/>
      <c r="K137" s="202"/>
      <c r="L137" s="206"/>
      <c r="M137" s="207"/>
      <c r="N137" s="208"/>
      <c r="O137" s="208"/>
      <c r="P137" s="208"/>
      <c r="Q137" s="208"/>
      <c r="R137" s="208"/>
      <c r="S137" s="208"/>
      <c r="T137" s="209"/>
      <c r="AT137" s="210" t="s">
        <v>210</v>
      </c>
      <c r="AU137" s="210" t="s">
        <v>86</v>
      </c>
      <c r="AV137" s="13" t="s">
        <v>84</v>
      </c>
      <c r="AW137" s="13" t="s">
        <v>37</v>
      </c>
      <c r="AX137" s="13" t="s">
        <v>77</v>
      </c>
      <c r="AY137" s="210" t="s">
        <v>197</v>
      </c>
    </row>
    <row r="138" spans="1:65" s="13" customFormat="1" ht="11.25">
      <c r="B138" s="201"/>
      <c r="C138" s="202"/>
      <c r="D138" s="194" t="s">
        <v>210</v>
      </c>
      <c r="E138" s="203" t="s">
        <v>19</v>
      </c>
      <c r="F138" s="204" t="s">
        <v>535</v>
      </c>
      <c r="G138" s="202"/>
      <c r="H138" s="203" t="s">
        <v>19</v>
      </c>
      <c r="I138" s="205"/>
      <c r="J138" s="202"/>
      <c r="K138" s="202"/>
      <c r="L138" s="206"/>
      <c r="M138" s="207"/>
      <c r="N138" s="208"/>
      <c r="O138" s="208"/>
      <c r="P138" s="208"/>
      <c r="Q138" s="208"/>
      <c r="R138" s="208"/>
      <c r="S138" s="208"/>
      <c r="T138" s="209"/>
      <c r="AT138" s="210" t="s">
        <v>210</v>
      </c>
      <c r="AU138" s="210" t="s">
        <v>86</v>
      </c>
      <c r="AV138" s="13" t="s">
        <v>84</v>
      </c>
      <c r="AW138" s="13" t="s">
        <v>37</v>
      </c>
      <c r="AX138" s="13" t="s">
        <v>77</v>
      </c>
      <c r="AY138" s="210" t="s">
        <v>197</v>
      </c>
    </row>
    <row r="139" spans="1:65" s="14" customFormat="1" ht="11.25">
      <c r="B139" s="211"/>
      <c r="C139" s="212"/>
      <c r="D139" s="194" t="s">
        <v>210</v>
      </c>
      <c r="E139" s="213" t="s">
        <v>19</v>
      </c>
      <c r="F139" s="214" t="s">
        <v>807</v>
      </c>
      <c r="G139" s="212"/>
      <c r="H139" s="215">
        <v>37.209000000000003</v>
      </c>
      <c r="I139" s="216"/>
      <c r="J139" s="212"/>
      <c r="K139" s="212"/>
      <c r="L139" s="217"/>
      <c r="M139" s="218"/>
      <c r="N139" s="219"/>
      <c r="O139" s="219"/>
      <c r="P139" s="219"/>
      <c r="Q139" s="219"/>
      <c r="R139" s="219"/>
      <c r="S139" s="219"/>
      <c r="T139" s="220"/>
      <c r="AT139" s="221" t="s">
        <v>210</v>
      </c>
      <c r="AU139" s="221" t="s">
        <v>86</v>
      </c>
      <c r="AV139" s="14" t="s">
        <v>86</v>
      </c>
      <c r="AW139" s="14" t="s">
        <v>37</v>
      </c>
      <c r="AX139" s="14" t="s">
        <v>84</v>
      </c>
      <c r="AY139" s="221" t="s">
        <v>197</v>
      </c>
    </row>
    <row r="140" spans="1:65" s="2" customFormat="1" ht="24.2" customHeight="1">
      <c r="A140" s="37"/>
      <c r="B140" s="38"/>
      <c r="C140" s="181" t="s">
        <v>273</v>
      </c>
      <c r="D140" s="181" t="s">
        <v>199</v>
      </c>
      <c r="E140" s="182" t="s">
        <v>536</v>
      </c>
      <c r="F140" s="183" t="s">
        <v>537</v>
      </c>
      <c r="G140" s="184" t="s">
        <v>202</v>
      </c>
      <c r="H140" s="185">
        <v>372.09</v>
      </c>
      <c r="I140" s="186"/>
      <c r="J140" s="187">
        <f>ROUND(I140*H140,2)</f>
        <v>0</v>
      </c>
      <c r="K140" s="183" t="s">
        <v>203</v>
      </c>
      <c r="L140" s="42"/>
      <c r="M140" s="188" t="s">
        <v>19</v>
      </c>
      <c r="N140" s="189" t="s">
        <v>48</v>
      </c>
      <c r="O140" s="67"/>
      <c r="P140" s="190">
        <f>O140*H140</f>
        <v>0</v>
      </c>
      <c r="Q140" s="190">
        <v>0</v>
      </c>
      <c r="R140" s="190">
        <f>Q140*H140</f>
        <v>0</v>
      </c>
      <c r="S140" s="190">
        <v>0</v>
      </c>
      <c r="T140" s="191">
        <f>S140*H140</f>
        <v>0</v>
      </c>
      <c r="U140" s="37"/>
      <c r="V140" s="37"/>
      <c r="W140" s="37"/>
      <c r="X140" s="37"/>
      <c r="Y140" s="37"/>
      <c r="Z140" s="37"/>
      <c r="AA140" s="37"/>
      <c r="AB140" s="37"/>
      <c r="AC140" s="37"/>
      <c r="AD140" s="37"/>
      <c r="AE140" s="37"/>
      <c r="AR140" s="192" t="s">
        <v>204</v>
      </c>
      <c r="AT140" s="192" t="s">
        <v>199</v>
      </c>
      <c r="AU140" s="192" t="s">
        <v>86</v>
      </c>
      <c r="AY140" s="20" t="s">
        <v>197</v>
      </c>
      <c r="BE140" s="193">
        <f>IF(N140="základní",J140,0)</f>
        <v>0</v>
      </c>
      <c r="BF140" s="193">
        <f>IF(N140="snížená",J140,0)</f>
        <v>0</v>
      </c>
      <c r="BG140" s="193">
        <f>IF(N140="zákl. přenesená",J140,0)</f>
        <v>0</v>
      </c>
      <c r="BH140" s="193">
        <f>IF(N140="sníž. přenesená",J140,0)</f>
        <v>0</v>
      </c>
      <c r="BI140" s="193">
        <f>IF(N140="nulová",J140,0)</f>
        <v>0</v>
      </c>
      <c r="BJ140" s="20" t="s">
        <v>84</v>
      </c>
      <c r="BK140" s="193">
        <f>ROUND(I140*H140,2)</f>
        <v>0</v>
      </c>
      <c r="BL140" s="20" t="s">
        <v>204</v>
      </c>
      <c r="BM140" s="192" t="s">
        <v>538</v>
      </c>
    </row>
    <row r="141" spans="1:65" s="2" customFormat="1" ht="19.5">
      <c r="A141" s="37"/>
      <c r="B141" s="38"/>
      <c r="C141" s="39"/>
      <c r="D141" s="194" t="s">
        <v>206</v>
      </c>
      <c r="E141" s="39"/>
      <c r="F141" s="195" t="s">
        <v>539</v>
      </c>
      <c r="G141" s="39"/>
      <c r="H141" s="39"/>
      <c r="I141" s="196"/>
      <c r="J141" s="39"/>
      <c r="K141" s="39"/>
      <c r="L141" s="42"/>
      <c r="M141" s="197"/>
      <c r="N141" s="198"/>
      <c r="O141" s="67"/>
      <c r="P141" s="67"/>
      <c r="Q141" s="67"/>
      <c r="R141" s="67"/>
      <c r="S141" s="67"/>
      <c r="T141" s="68"/>
      <c r="U141" s="37"/>
      <c r="V141" s="37"/>
      <c r="W141" s="37"/>
      <c r="X141" s="37"/>
      <c r="Y141" s="37"/>
      <c r="Z141" s="37"/>
      <c r="AA141" s="37"/>
      <c r="AB141" s="37"/>
      <c r="AC141" s="37"/>
      <c r="AD141" s="37"/>
      <c r="AE141" s="37"/>
      <c r="AT141" s="20" t="s">
        <v>206</v>
      </c>
      <c r="AU141" s="20" t="s">
        <v>86</v>
      </c>
    </row>
    <row r="142" spans="1:65" s="2" customFormat="1" ht="11.25">
      <c r="A142" s="37"/>
      <c r="B142" s="38"/>
      <c r="C142" s="39"/>
      <c r="D142" s="199" t="s">
        <v>208</v>
      </c>
      <c r="E142" s="39"/>
      <c r="F142" s="200" t="s">
        <v>540</v>
      </c>
      <c r="G142" s="39"/>
      <c r="H142" s="39"/>
      <c r="I142" s="196"/>
      <c r="J142" s="39"/>
      <c r="K142" s="39"/>
      <c r="L142" s="42"/>
      <c r="M142" s="197"/>
      <c r="N142" s="198"/>
      <c r="O142" s="67"/>
      <c r="P142" s="67"/>
      <c r="Q142" s="67"/>
      <c r="R142" s="67"/>
      <c r="S142" s="67"/>
      <c r="T142" s="68"/>
      <c r="U142" s="37"/>
      <c r="V142" s="37"/>
      <c r="W142" s="37"/>
      <c r="X142" s="37"/>
      <c r="Y142" s="37"/>
      <c r="Z142" s="37"/>
      <c r="AA142" s="37"/>
      <c r="AB142" s="37"/>
      <c r="AC142" s="37"/>
      <c r="AD142" s="37"/>
      <c r="AE142" s="37"/>
      <c r="AT142" s="20" t="s">
        <v>208</v>
      </c>
      <c r="AU142" s="20" t="s">
        <v>86</v>
      </c>
    </row>
    <row r="143" spans="1:65" s="13" customFormat="1" ht="22.5">
      <c r="B143" s="201"/>
      <c r="C143" s="202"/>
      <c r="D143" s="194" t="s">
        <v>210</v>
      </c>
      <c r="E143" s="203" t="s">
        <v>19</v>
      </c>
      <c r="F143" s="204" t="s">
        <v>814</v>
      </c>
      <c r="G143" s="202"/>
      <c r="H143" s="203" t="s">
        <v>19</v>
      </c>
      <c r="I143" s="205"/>
      <c r="J143" s="202"/>
      <c r="K143" s="202"/>
      <c r="L143" s="206"/>
      <c r="M143" s="207"/>
      <c r="N143" s="208"/>
      <c r="O143" s="208"/>
      <c r="P143" s="208"/>
      <c r="Q143" s="208"/>
      <c r="R143" s="208"/>
      <c r="S143" s="208"/>
      <c r="T143" s="209"/>
      <c r="AT143" s="210" t="s">
        <v>210</v>
      </c>
      <c r="AU143" s="210" t="s">
        <v>86</v>
      </c>
      <c r="AV143" s="13" t="s">
        <v>84</v>
      </c>
      <c r="AW143" s="13" t="s">
        <v>37</v>
      </c>
      <c r="AX143" s="13" t="s">
        <v>77</v>
      </c>
      <c r="AY143" s="210" t="s">
        <v>197</v>
      </c>
    </row>
    <row r="144" spans="1:65" s="14" customFormat="1" ht="11.25">
      <c r="B144" s="211"/>
      <c r="C144" s="212"/>
      <c r="D144" s="194" t="s">
        <v>210</v>
      </c>
      <c r="E144" s="213" t="s">
        <v>19</v>
      </c>
      <c r="F144" s="214" t="s">
        <v>802</v>
      </c>
      <c r="G144" s="212"/>
      <c r="H144" s="215">
        <v>372.09</v>
      </c>
      <c r="I144" s="216"/>
      <c r="J144" s="212"/>
      <c r="K144" s="212"/>
      <c r="L144" s="217"/>
      <c r="M144" s="218"/>
      <c r="N144" s="219"/>
      <c r="O144" s="219"/>
      <c r="P144" s="219"/>
      <c r="Q144" s="219"/>
      <c r="R144" s="219"/>
      <c r="S144" s="219"/>
      <c r="T144" s="220"/>
      <c r="AT144" s="221" t="s">
        <v>210</v>
      </c>
      <c r="AU144" s="221" t="s">
        <v>86</v>
      </c>
      <c r="AV144" s="14" t="s">
        <v>86</v>
      </c>
      <c r="AW144" s="14" t="s">
        <v>37</v>
      </c>
      <c r="AX144" s="14" t="s">
        <v>84</v>
      </c>
      <c r="AY144" s="221" t="s">
        <v>197</v>
      </c>
    </row>
    <row r="145" spans="1:65" s="2" customFormat="1" ht="24.2" customHeight="1">
      <c r="A145" s="37"/>
      <c r="B145" s="38"/>
      <c r="C145" s="237" t="s">
        <v>277</v>
      </c>
      <c r="D145" s="237" t="s">
        <v>452</v>
      </c>
      <c r="E145" s="238" t="s">
        <v>542</v>
      </c>
      <c r="F145" s="239" t="s">
        <v>543</v>
      </c>
      <c r="G145" s="240" t="s">
        <v>323</v>
      </c>
      <c r="H145" s="241">
        <v>48.372</v>
      </c>
      <c r="I145" s="242"/>
      <c r="J145" s="243">
        <f>ROUND(I145*H145,2)</f>
        <v>0</v>
      </c>
      <c r="K145" s="239" t="s">
        <v>455</v>
      </c>
      <c r="L145" s="244"/>
      <c r="M145" s="245" t="s">
        <v>19</v>
      </c>
      <c r="N145" s="246" t="s">
        <v>48</v>
      </c>
      <c r="O145" s="67"/>
      <c r="P145" s="190">
        <f>O145*H145</f>
        <v>0</v>
      </c>
      <c r="Q145" s="190">
        <v>0</v>
      </c>
      <c r="R145" s="190">
        <f>Q145*H145</f>
        <v>0</v>
      </c>
      <c r="S145" s="190">
        <v>0</v>
      </c>
      <c r="T145" s="191">
        <f>S145*H145</f>
        <v>0</v>
      </c>
      <c r="U145" s="37"/>
      <c r="V145" s="37"/>
      <c r="W145" s="37"/>
      <c r="X145" s="37"/>
      <c r="Y145" s="37"/>
      <c r="Z145" s="37"/>
      <c r="AA145" s="37"/>
      <c r="AB145" s="37"/>
      <c r="AC145" s="37"/>
      <c r="AD145" s="37"/>
      <c r="AE145" s="37"/>
      <c r="AR145" s="192" t="s">
        <v>265</v>
      </c>
      <c r="AT145" s="192" t="s">
        <v>452</v>
      </c>
      <c r="AU145" s="192" t="s">
        <v>86</v>
      </c>
      <c r="AY145" s="20" t="s">
        <v>197</v>
      </c>
      <c r="BE145" s="193">
        <f>IF(N145="základní",J145,0)</f>
        <v>0</v>
      </c>
      <c r="BF145" s="193">
        <f>IF(N145="snížená",J145,0)</f>
        <v>0</v>
      </c>
      <c r="BG145" s="193">
        <f>IF(N145="zákl. přenesená",J145,0)</f>
        <v>0</v>
      </c>
      <c r="BH145" s="193">
        <f>IF(N145="sníž. přenesená",J145,0)</f>
        <v>0</v>
      </c>
      <c r="BI145" s="193">
        <f>IF(N145="nulová",J145,0)</f>
        <v>0</v>
      </c>
      <c r="BJ145" s="20" t="s">
        <v>84</v>
      </c>
      <c r="BK145" s="193">
        <f>ROUND(I145*H145,2)</f>
        <v>0</v>
      </c>
      <c r="BL145" s="20" t="s">
        <v>204</v>
      </c>
      <c r="BM145" s="192" t="s">
        <v>544</v>
      </c>
    </row>
    <row r="146" spans="1:65" s="2" customFormat="1" ht="11.25">
      <c r="A146" s="37"/>
      <c r="B146" s="38"/>
      <c r="C146" s="39"/>
      <c r="D146" s="194" t="s">
        <v>206</v>
      </c>
      <c r="E146" s="39"/>
      <c r="F146" s="195" t="s">
        <v>543</v>
      </c>
      <c r="G146" s="39"/>
      <c r="H146" s="39"/>
      <c r="I146" s="196"/>
      <c r="J146" s="39"/>
      <c r="K146" s="39"/>
      <c r="L146" s="42"/>
      <c r="M146" s="197"/>
      <c r="N146" s="198"/>
      <c r="O146" s="67"/>
      <c r="P146" s="67"/>
      <c r="Q146" s="67"/>
      <c r="R146" s="67"/>
      <c r="S146" s="67"/>
      <c r="T146" s="68"/>
      <c r="U146" s="37"/>
      <c r="V146" s="37"/>
      <c r="W146" s="37"/>
      <c r="X146" s="37"/>
      <c r="Y146" s="37"/>
      <c r="Z146" s="37"/>
      <c r="AA146" s="37"/>
      <c r="AB146" s="37"/>
      <c r="AC146" s="37"/>
      <c r="AD146" s="37"/>
      <c r="AE146" s="37"/>
      <c r="AT146" s="20" t="s">
        <v>206</v>
      </c>
      <c r="AU146" s="20" t="s">
        <v>86</v>
      </c>
    </row>
    <row r="147" spans="1:65" s="13" customFormat="1" ht="11.25">
      <c r="B147" s="201"/>
      <c r="C147" s="202"/>
      <c r="D147" s="194" t="s">
        <v>210</v>
      </c>
      <c r="E147" s="203" t="s">
        <v>19</v>
      </c>
      <c r="F147" s="204" t="s">
        <v>545</v>
      </c>
      <c r="G147" s="202"/>
      <c r="H147" s="203" t="s">
        <v>19</v>
      </c>
      <c r="I147" s="205"/>
      <c r="J147" s="202"/>
      <c r="K147" s="202"/>
      <c r="L147" s="206"/>
      <c r="M147" s="207"/>
      <c r="N147" s="208"/>
      <c r="O147" s="208"/>
      <c r="P147" s="208"/>
      <c r="Q147" s="208"/>
      <c r="R147" s="208"/>
      <c r="S147" s="208"/>
      <c r="T147" s="209"/>
      <c r="AT147" s="210" t="s">
        <v>210</v>
      </c>
      <c r="AU147" s="210" t="s">
        <v>86</v>
      </c>
      <c r="AV147" s="13" t="s">
        <v>84</v>
      </c>
      <c r="AW147" s="13" t="s">
        <v>37</v>
      </c>
      <c r="AX147" s="13" t="s">
        <v>77</v>
      </c>
      <c r="AY147" s="210" t="s">
        <v>197</v>
      </c>
    </row>
    <row r="148" spans="1:65" s="13" customFormat="1" ht="33.75">
      <c r="B148" s="201"/>
      <c r="C148" s="202"/>
      <c r="D148" s="194" t="s">
        <v>210</v>
      </c>
      <c r="E148" s="203" t="s">
        <v>19</v>
      </c>
      <c r="F148" s="204" t="s">
        <v>458</v>
      </c>
      <c r="G148" s="202"/>
      <c r="H148" s="203" t="s">
        <v>19</v>
      </c>
      <c r="I148" s="205"/>
      <c r="J148" s="202"/>
      <c r="K148" s="202"/>
      <c r="L148" s="206"/>
      <c r="M148" s="207"/>
      <c r="N148" s="208"/>
      <c r="O148" s="208"/>
      <c r="P148" s="208"/>
      <c r="Q148" s="208"/>
      <c r="R148" s="208"/>
      <c r="S148" s="208"/>
      <c r="T148" s="209"/>
      <c r="AT148" s="210" t="s">
        <v>210</v>
      </c>
      <c r="AU148" s="210" t="s">
        <v>86</v>
      </c>
      <c r="AV148" s="13" t="s">
        <v>84</v>
      </c>
      <c r="AW148" s="13" t="s">
        <v>37</v>
      </c>
      <c r="AX148" s="13" t="s">
        <v>77</v>
      </c>
      <c r="AY148" s="210" t="s">
        <v>197</v>
      </c>
    </row>
    <row r="149" spans="1:65" s="13" customFormat="1" ht="11.25">
      <c r="B149" s="201"/>
      <c r="C149" s="202"/>
      <c r="D149" s="194" t="s">
        <v>210</v>
      </c>
      <c r="E149" s="203" t="s">
        <v>19</v>
      </c>
      <c r="F149" s="204" t="s">
        <v>546</v>
      </c>
      <c r="G149" s="202"/>
      <c r="H149" s="203" t="s">
        <v>19</v>
      </c>
      <c r="I149" s="205"/>
      <c r="J149" s="202"/>
      <c r="K149" s="202"/>
      <c r="L149" s="206"/>
      <c r="M149" s="207"/>
      <c r="N149" s="208"/>
      <c r="O149" s="208"/>
      <c r="P149" s="208"/>
      <c r="Q149" s="208"/>
      <c r="R149" s="208"/>
      <c r="S149" s="208"/>
      <c r="T149" s="209"/>
      <c r="AT149" s="210" t="s">
        <v>210</v>
      </c>
      <c r="AU149" s="210" t="s">
        <v>86</v>
      </c>
      <c r="AV149" s="13" t="s">
        <v>84</v>
      </c>
      <c r="AW149" s="13" t="s">
        <v>37</v>
      </c>
      <c r="AX149" s="13" t="s">
        <v>77</v>
      </c>
      <c r="AY149" s="210" t="s">
        <v>197</v>
      </c>
    </row>
    <row r="150" spans="1:65" s="14" customFormat="1" ht="11.25">
      <c r="B150" s="211"/>
      <c r="C150" s="212"/>
      <c r="D150" s="194" t="s">
        <v>210</v>
      </c>
      <c r="E150" s="213" t="s">
        <v>19</v>
      </c>
      <c r="F150" s="214" t="s">
        <v>815</v>
      </c>
      <c r="G150" s="212"/>
      <c r="H150" s="215">
        <v>48.372</v>
      </c>
      <c r="I150" s="216"/>
      <c r="J150" s="212"/>
      <c r="K150" s="212"/>
      <c r="L150" s="217"/>
      <c r="M150" s="218"/>
      <c r="N150" s="219"/>
      <c r="O150" s="219"/>
      <c r="P150" s="219"/>
      <c r="Q150" s="219"/>
      <c r="R150" s="219"/>
      <c r="S150" s="219"/>
      <c r="T150" s="220"/>
      <c r="AT150" s="221" t="s">
        <v>210</v>
      </c>
      <c r="AU150" s="221" t="s">
        <v>86</v>
      </c>
      <c r="AV150" s="14" t="s">
        <v>86</v>
      </c>
      <c r="AW150" s="14" t="s">
        <v>37</v>
      </c>
      <c r="AX150" s="14" t="s">
        <v>84</v>
      </c>
      <c r="AY150" s="221" t="s">
        <v>197</v>
      </c>
    </row>
    <row r="151" spans="1:65" s="2" customFormat="1" ht="24.2" customHeight="1">
      <c r="A151" s="37"/>
      <c r="B151" s="38"/>
      <c r="C151" s="181" t="s">
        <v>287</v>
      </c>
      <c r="D151" s="181" t="s">
        <v>199</v>
      </c>
      <c r="E151" s="182" t="s">
        <v>548</v>
      </c>
      <c r="F151" s="183" t="s">
        <v>549</v>
      </c>
      <c r="G151" s="184" t="s">
        <v>202</v>
      </c>
      <c r="H151" s="185">
        <v>372.09</v>
      </c>
      <c r="I151" s="186"/>
      <c r="J151" s="187">
        <f>ROUND(I151*H151,2)</f>
        <v>0</v>
      </c>
      <c r="K151" s="183" t="s">
        <v>203</v>
      </c>
      <c r="L151" s="42"/>
      <c r="M151" s="188" t="s">
        <v>19</v>
      </c>
      <c r="N151" s="189" t="s">
        <v>48</v>
      </c>
      <c r="O151" s="67"/>
      <c r="P151" s="190">
        <f>O151*H151</f>
        <v>0</v>
      </c>
      <c r="Q151" s="190">
        <v>0</v>
      </c>
      <c r="R151" s="190">
        <f>Q151*H151</f>
        <v>0</v>
      </c>
      <c r="S151" s="190">
        <v>0</v>
      </c>
      <c r="T151" s="191">
        <f>S151*H151</f>
        <v>0</v>
      </c>
      <c r="U151" s="37"/>
      <c r="V151" s="37"/>
      <c r="W151" s="37"/>
      <c r="X151" s="37"/>
      <c r="Y151" s="37"/>
      <c r="Z151" s="37"/>
      <c r="AA151" s="37"/>
      <c r="AB151" s="37"/>
      <c r="AC151" s="37"/>
      <c r="AD151" s="37"/>
      <c r="AE151" s="37"/>
      <c r="AR151" s="192" t="s">
        <v>204</v>
      </c>
      <c r="AT151" s="192" t="s">
        <v>199</v>
      </c>
      <c r="AU151" s="192" t="s">
        <v>86</v>
      </c>
      <c r="AY151" s="20" t="s">
        <v>197</v>
      </c>
      <c r="BE151" s="193">
        <f>IF(N151="základní",J151,0)</f>
        <v>0</v>
      </c>
      <c r="BF151" s="193">
        <f>IF(N151="snížená",J151,0)</f>
        <v>0</v>
      </c>
      <c r="BG151" s="193">
        <f>IF(N151="zákl. přenesená",J151,0)</f>
        <v>0</v>
      </c>
      <c r="BH151" s="193">
        <f>IF(N151="sníž. přenesená",J151,0)</f>
        <v>0</v>
      </c>
      <c r="BI151" s="193">
        <f>IF(N151="nulová",J151,0)</f>
        <v>0</v>
      </c>
      <c r="BJ151" s="20" t="s">
        <v>84</v>
      </c>
      <c r="BK151" s="193">
        <f>ROUND(I151*H151,2)</f>
        <v>0</v>
      </c>
      <c r="BL151" s="20" t="s">
        <v>204</v>
      </c>
      <c r="BM151" s="192" t="s">
        <v>550</v>
      </c>
    </row>
    <row r="152" spans="1:65" s="2" customFormat="1" ht="19.5">
      <c r="A152" s="37"/>
      <c r="B152" s="38"/>
      <c r="C152" s="39"/>
      <c r="D152" s="194" t="s">
        <v>206</v>
      </c>
      <c r="E152" s="39"/>
      <c r="F152" s="195" t="s">
        <v>551</v>
      </c>
      <c r="G152" s="39"/>
      <c r="H152" s="39"/>
      <c r="I152" s="196"/>
      <c r="J152" s="39"/>
      <c r="K152" s="39"/>
      <c r="L152" s="42"/>
      <c r="M152" s="197"/>
      <c r="N152" s="198"/>
      <c r="O152" s="67"/>
      <c r="P152" s="67"/>
      <c r="Q152" s="67"/>
      <c r="R152" s="67"/>
      <c r="S152" s="67"/>
      <c r="T152" s="68"/>
      <c r="U152" s="37"/>
      <c r="V152" s="37"/>
      <c r="W152" s="37"/>
      <c r="X152" s="37"/>
      <c r="Y152" s="37"/>
      <c r="Z152" s="37"/>
      <c r="AA152" s="37"/>
      <c r="AB152" s="37"/>
      <c r="AC152" s="37"/>
      <c r="AD152" s="37"/>
      <c r="AE152" s="37"/>
      <c r="AT152" s="20" t="s">
        <v>206</v>
      </c>
      <c r="AU152" s="20" t="s">
        <v>86</v>
      </c>
    </row>
    <row r="153" spans="1:65" s="2" customFormat="1" ht="11.25">
      <c r="A153" s="37"/>
      <c r="B153" s="38"/>
      <c r="C153" s="39"/>
      <c r="D153" s="199" t="s">
        <v>208</v>
      </c>
      <c r="E153" s="39"/>
      <c r="F153" s="200" t="s">
        <v>552</v>
      </c>
      <c r="G153" s="39"/>
      <c r="H153" s="39"/>
      <c r="I153" s="196"/>
      <c r="J153" s="39"/>
      <c r="K153" s="39"/>
      <c r="L153" s="42"/>
      <c r="M153" s="197"/>
      <c r="N153" s="198"/>
      <c r="O153" s="67"/>
      <c r="P153" s="67"/>
      <c r="Q153" s="67"/>
      <c r="R153" s="67"/>
      <c r="S153" s="67"/>
      <c r="T153" s="68"/>
      <c r="U153" s="37"/>
      <c r="V153" s="37"/>
      <c r="W153" s="37"/>
      <c r="X153" s="37"/>
      <c r="Y153" s="37"/>
      <c r="Z153" s="37"/>
      <c r="AA153" s="37"/>
      <c r="AB153" s="37"/>
      <c r="AC153" s="37"/>
      <c r="AD153" s="37"/>
      <c r="AE153" s="37"/>
      <c r="AT153" s="20" t="s">
        <v>208</v>
      </c>
      <c r="AU153" s="20" t="s">
        <v>86</v>
      </c>
    </row>
    <row r="154" spans="1:65" s="13" customFormat="1" ht="11.25">
      <c r="B154" s="201"/>
      <c r="C154" s="202"/>
      <c r="D154" s="194" t="s">
        <v>210</v>
      </c>
      <c r="E154" s="203" t="s">
        <v>19</v>
      </c>
      <c r="F154" s="204" t="s">
        <v>553</v>
      </c>
      <c r="G154" s="202"/>
      <c r="H154" s="203" t="s">
        <v>19</v>
      </c>
      <c r="I154" s="205"/>
      <c r="J154" s="202"/>
      <c r="K154" s="202"/>
      <c r="L154" s="206"/>
      <c r="M154" s="207"/>
      <c r="N154" s="208"/>
      <c r="O154" s="208"/>
      <c r="P154" s="208"/>
      <c r="Q154" s="208"/>
      <c r="R154" s="208"/>
      <c r="S154" s="208"/>
      <c r="T154" s="209"/>
      <c r="AT154" s="210" t="s">
        <v>210</v>
      </c>
      <c r="AU154" s="210" t="s">
        <v>86</v>
      </c>
      <c r="AV154" s="13" t="s">
        <v>84</v>
      </c>
      <c r="AW154" s="13" t="s">
        <v>37</v>
      </c>
      <c r="AX154" s="13" t="s">
        <v>77</v>
      </c>
      <c r="AY154" s="210" t="s">
        <v>197</v>
      </c>
    </row>
    <row r="155" spans="1:65" s="14" customFormat="1" ht="11.25">
      <c r="B155" s="211"/>
      <c r="C155" s="212"/>
      <c r="D155" s="194" t="s">
        <v>210</v>
      </c>
      <c r="E155" s="213" t="s">
        <v>19</v>
      </c>
      <c r="F155" s="214" t="s">
        <v>802</v>
      </c>
      <c r="G155" s="212"/>
      <c r="H155" s="215">
        <v>372.09</v>
      </c>
      <c r="I155" s="216"/>
      <c r="J155" s="212"/>
      <c r="K155" s="212"/>
      <c r="L155" s="217"/>
      <c r="M155" s="218"/>
      <c r="N155" s="219"/>
      <c r="O155" s="219"/>
      <c r="P155" s="219"/>
      <c r="Q155" s="219"/>
      <c r="R155" s="219"/>
      <c r="S155" s="219"/>
      <c r="T155" s="220"/>
      <c r="AT155" s="221" t="s">
        <v>210</v>
      </c>
      <c r="AU155" s="221" t="s">
        <v>86</v>
      </c>
      <c r="AV155" s="14" t="s">
        <v>86</v>
      </c>
      <c r="AW155" s="14" t="s">
        <v>37</v>
      </c>
      <c r="AX155" s="14" t="s">
        <v>84</v>
      </c>
      <c r="AY155" s="221" t="s">
        <v>197</v>
      </c>
    </row>
    <row r="156" spans="1:65" s="2" customFormat="1" ht="16.5" customHeight="1">
      <c r="A156" s="37"/>
      <c r="B156" s="38"/>
      <c r="C156" s="237" t="s">
        <v>8</v>
      </c>
      <c r="D156" s="237" t="s">
        <v>452</v>
      </c>
      <c r="E156" s="238" t="s">
        <v>554</v>
      </c>
      <c r="F156" s="239" t="s">
        <v>555</v>
      </c>
      <c r="G156" s="240" t="s">
        <v>556</v>
      </c>
      <c r="H156" s="241">
        <v>11.163</v>
      </c>
      <c r="I156" s="242"/>
      <c r="J156" s="243">
        <f>ROUND(I156*H156,2)</f>
        <v>0</v>
      </c>
      <c r="K156" s="239" t="s">
        <v>203</v>
      </c>
      <c r="L156" s="244"/>
      <c r="M156" s="245" t="s">
        <v>19</v>
      </c>
      <c r="N156" s="246" t="s">
        <v>48</v>
      </c>
      <c r="O156" s="67"/>
      <c r="P156" s="190">
        <f>O156*H156</f>
        <v>0</v>
      </c>
      <c r="Q156" s="190">
        <v>1E-3</v>
      </c>
      <c r="R156" s="190">
        <f>Q156*H156</f>
        <v>1.1163000000000001E-2</v>
      </c>
      <c r="S156" s="190">
        <v>0</v>
      </c>
      <c r="T156" s="191">
        <f>S156*H156</f>
        <v>0</v>
      </c>
      <c r="U156" s="37"/>
      <c r="V156" s="37"/>
      <c r="W156" s="37"/>
      <c r="X156" s="37"/>
      <c r="Y156" s="37"/>
      <c r="Z156" s="37"/>
      <c r="AA156" s="37"/>
      <c r="AB156" s="37"/>
      <c r="AC156" s="37"/>
      <c r="AD156" s="37"/>
      <c r="AE156" s="37"/>
      <c r="AR156" s="192" t="s">
        <v>265</v>
      </c>
      <c r="AT156" s="192" t="s">
        <v>452</v>
      </c>
      <c r="AU156" s="192" t="s">
        <v>86</v>
      </c>
      <c r="AY156" s="20" t="s">
        <v>197</v>
      </c>
      <c r="BE156" s="193">
        <f>IF(N156="základní",J156,0)</f>
        <v>0</v>
      </c>
      <c r="BF156" s="193">
        <f>IF(N156="snížená",J156,0)</f>
        <v>0</v>
      </c>
      <c r="BG156" s="193">
        <f>IF(N156="zákl. přenesená",J156,0)</f>
        <v>0</v>
      </c>
      <c r="BH156" s="193">
        <f>IF(N156="sníž. přenesená",J156,0)</f>
        <v>0</v>
      </c>
      <c r="BI156" s="193">
        <f>IF(N156="nulová",J156,0)</f>
        <v>0</v>
      </c>
      <c r="BJ156" s="20" t="s">
        <v>84</v>
      </c>
      <c r="BK156" s="193">
        <f>ROUND(I156*H156,2)</f>
        <v>0</v>
      </c>
      <c r="BL156" s="20" t="s">
        <v>204</v>
      </c>
      <c r="BM156" s="192" t="s">
        <v>557</v>
      </c>
    </row>
    <row r="157" spans="1:65" s="2" customFormat="1" ht="11.25">
      <c r="A157" s="37"/>
      <c r="B157" s="38"/>
      <c r="C157" s="39"/>
      <c r="D157" s="194" t="s">
        <v>206</v>
      </c>
      <c r="E157" s="39"/>
      <c r="F157" s="195" t="s">
        <v>555</v>
      </c>
      <c r="G157" s="39"/>
      <c r="H157" s="39"/>
      <c r="I157" s="196"/>
      <c r="J157" s="39"/>
      <c r="K157" s="39"/>
      <c r="L157" s="42"/>
      <c r="M157" s="197"/>
      <c r="N157" s="198"/>
      <c r="O157" s="67"/>
      <c r="P157" s="67"/>
      <c r="Q157" s="67"/>
      <c r="R157" s="67"/>
      <c r="S157" s="67"/>
      <c r="T157" s="68"/>
      <c r="U157" s="37"/>
      <c r="V157" s="37"/>
      <c r="W157" s="37"/>
      <c r="X157" s="37"/>
      <c r="Y157" s="37"/>
      <c r="Z157" s="37"/>
      <c r="AA157" s="37"/>
      <c r="AB157" s="37"/>
      <c r="AC157" s="37"/>
      <c r="AD157" s="37"/>
      <c r="AE157" s="37"/>
      <c r="AT157" s="20" t="s">
        <v>206</v>
      </c>
      <c r="AU157" s="20" t="s">
        <v>86</v>
      </c>
    </row>
    <row r="158" spans="1:65" s="2" customFormat="1" ht="29.25">
      <c r="A158" s="37"/>
      <c r="B158" s="38"/>
      <c r="C158" s="39"/>
      <c r="D158" s="194" t="s">
        <v>252</v>
      </c>
      <c r="E158" s="39"/>
      <c r="F158" s="222" t="s">
        <v>558</v>
      </c>
      <c r="G158" s="39"/>
      <c r="H158" s="39"/>
      <c r="I158" s="196"/>
      <c r="J158" s="39"/>
      <c r="K158" s="39"/>
      <c r="L158" s="42"/>
      <c r="M158" s="197"/>
      <c r="N158" s="198"/>
      <c r="O158" s="67"/>
      <c r="P158" s="67"/>
      <c r="Q158" s="67"/>
      <c r="R158" s="67"/>
      <c r="S158" s="67"/>
      <c r="T158" s="68"/>
      <c r="U158" s="37"/>
      <c r="V158" s="37"/>
      <c r="W158" s="37"/>
      <c r="X158" s="37"/>
      <c r="Y158" s="37"/>
      <c r="Z158" s="37"/>
      <c r="AA158" s="37"/>
      <c r="AB158" s="37"/>
      <c r="AC158" s="37"/>
      <c r="AD158" s="37"/>
      <c r="AE158" s="37"/>
      <c r="AT158" s="20" t="s">
        <v>252</v>
      </c>
      <c r="AU158" s="20" t="s">
        <v>86</v>
      </c>
    </row>
    <row r="159" spans="1:65" s="14" customFormat="1" ht="11.25">
      <c r="B159" s="211"/>
      <c r="C159" s="212"/>
      <c r="D159" s="194" t="s">
        <v>210</v>
      </c>
      <c r="E159" s="212"/>
      <c r="F159" s="214" t="s">
        <v>816</v>
      </c>
      <c r="G159" s="212"/>
      <c r="H159" s="215">
        <v>11.163</v>
      </c>
      <c r="I159" s="216"/>
      <c r="J159" s="212"/>
      <c r="K159" s="212"/>
      <c r="L159" s="217"/>
      <c r="M159" s="218"/>
      <c r="N159" s="219"/>
      <c r="O159" s="219"/>
      <c r="P159" s="219"/>
      <c r="Q159" s="219"/>
      <c r="R159" s="219"/>
      <c r="S159" s="219"/>
      <c r="T159" s="220"/>
      <c r="AT159" s="221" t="s">
        <v>210</v>
      </c>
      <c r="AU159" s="221" t="s">
        <v>86</v>
      </c>
      <c r="AV159" s="14" t="s">
        <v>86</v>
      </c>
      <c r="AW159" s="14" t="s">
        <v>4</v>
      </c>
      <c r="AX159" s="14" t="s">
        <v>84</v>
      </c>
      <c r="AY159" s="221" t="s">
        <v>197</v>
      </c>
    </row>
    <row r="160" spans="1:65" s="2" customFormat="1" ht="24.2" customHeight="1">
      <c r="A160" s="37"/>
      <c r="B160" s="38"/>
      <c r="C160" s="181" t="s">
        <v>303</v>
      </c>
      <c r="D160" s="181" t="s">
        <v>199</v>
      </c>
      <c r="E160" s="182" t="s">
        <v>548</v>
      </c>
      <c r="F160" s="183" t="s">
        <v>549</v>
      </c>
      <c r="G160" s="184" t="s">
        <v>202</v>
      </c>
      <c r="H160" s="185">
        <v>37.209000000000003</v>
      </c>
      <c r="I160" s="186"/>
      <c r="J160" s="187">
        <f>ROUND(I160*H160,2)</f>
        <v>0</v>
      </c>
      <c r="K160" s="183" t="s">
        <v>203</v>
      </c>
      <c r="L160" s="42"/>
      <c r="M160" s="188" t="s">
        <v>19</v>
      </c>
      <c r="N160" s="189" t="s">
        <v>48</v>
      </c>
      <c r="O160" s="67"/>
      <c r="P160" s="190">
        <f>O160*H160</f>
        <v>0</v>
      </c>
      <c r="Q160" s="190">
        <v>0</v>
      </c>
      <c r="R160" s="190">
        <f>Q160*H160</f>
        <v>0</v>
      </c>
      <c r="S160" s="190">
        <v>0</v>
      </c>
      <c r="T160" s="191">
        <f>S160*H160</f>
        <v>0</v>
      </c>
      <c r="U160" s="37"/>
      <c r="V160" s="37"/>
      <c r="W160" s="37"/>
      <c r="X160" s="37"/>
      <c r="Y160" s="37"/>
      <c r="Z160" s="37"/>
      <c r="AA160" s="37"/>
      <c r="AB160" s="37"/>
      <c r="AC160" s="37"/>
      <c r="AD160" s="37"/>
      <c r="AE160" s="37"/>
      <c r="AR160" s="192" t="s">
        <v>204</v>
      </c>
      <c r="AT160" s="192" t="s">
        <v>199</v>
      </c>
      <c r="AU160" s="192" t="s">
        <v>86</v>
      </c>
      <c r="AY160" s="20" t="s">
        <v>197</v>
      </c>
      <c r="BE160" s="193">
        <f>IF(N160="základní",J160,0)</f>
        <v>0</v>
      </c>
      <c r="BF160" s="193">
        <f>IF(N160="snížená",J160,0)</f>
        <v>0</v>
      </c>
      <c r="BG160" s="193">
        <f>IF(N160="zákl. přenesená",J160,0)</f>
        <v>0</v>
      </c>
      <c r="BH160" s="193">
        <f>IF(N160="sníž. přenesená",J160,0)</f>
        <v>0</v>
      </c>
      <c r="BI160" s="193">
        <f>IF(N160="nulová",J160,0)</f>
        <v>0</v>
      </c>
      <c r="BJ160" s="20" t="s">
        <v>84</v>
      </c>
      <c r="BK160" s="193">
        <f>ROUND(I160*H160,2)</f>
        <v>0</v>
      </c>
      <c r="BL160" s="20" t="s">
        <v>204</v>
      </c>
      <c r="BM160" s="192" t="s">
        <v>560</v>
      </c>
    </row>
    <row r="161" spans="1:65" s="2" customFormat="1" ht="19.5">
      <c r="A161" s="37"/>
      <c r="B161" s="38"/>
      <c r="C161" s="39"/>
      <c r="D161" s="194" t="s">
        <v>206</v>
      </c>
      <c r="E161" s="39"/>
      <c r="F161" s="195" t="s">
        <v>551</v>
      </c>
      <c r="G161" s="39"/>
      <c r="H161" s="39"/>
      <c r="I161" s="196"/>
      <c r="J161" s="39"/>
      <c r="K161" s="39"/>
      <c r="L161" s="42"/>
      <c r="M161" s="197"/>
      <c r="N161" s="198"/>
      <c r="O161" s="67"/>
      <c r="P161" s="67"/>
      <c r="Q161" s="67"/>
      <c r="R161" s="67"/>
      <c r="S161" s="67"/>
      <c r="T161" s="68"/>
      <c r="U161" s="37"/>
      <c r="V161" s="37"/>
      <c r="W161" s="37"/>
      <c r="X161" s="37"/>
      <c r="Y161" s="37"/>
      <c r="Z161" s="37"/>
      <c r="AA161" s="37"/>
      <c r="AB161" s="37"/>
      <c r="AC161" s="37"/>
      <c r="AD161" s="37"/>
      <c r="AE161" s="37"/>
      <c r="AT161" s="20" t="s">
        <v>206</v>
      </c>
      <c r="AU161" s="20" t="s">
        <v>86</v>
      </c>
    </row>
    <row r="162" spans="1:65" s="2" customFormat="1" ht="11.25">
      <c r="A162" s="37"/>
      <c r="B162" s="38"/>
      <c r="C162" s="39"/>
      <c r="D162" s="199" t="s">
        <v>208</v>
      </c>
      <c r="E162" s="39"/>
      <c r="F162" s="200" t="s">
        <v>552</v>
      </c>
      <c r="G162" s="39"/>
      <c r="H162" s="39"/>
      <c r="I162" s="196"/>
      <c r="J162" s="39"/>
      <c r="K162" s="39"/>
      <c r="L162" s="42"/>
      <c r="M162" s="197"/>
      <c r="N162" s="198"/>
      <c r="O162" s="67"/>
      <c r="P162" s="67"/>
      <c r="Q162" s="67"/>
      <c r="R162" s="67"/>
      <c r="S162" s="67"/>
      <c r="T162" s="68"/>
      <c r="U162" s="37"/>
      <c r="V162" s="37"/>
      <c r="W162" s="37"/>
      <c r="X162" s="37"/>
      <c r="Y162" s="37"/>
      <c r="Z162" s="37"/>
      <c r="AA162" s="37"/>
      <c r="AB162" s="37"/>
      <c r="AC162" s="37"/>
      <c r="AD162" s="37"/>
      <c r="AE162" s="37"/>
      <c r="AT162" s="20" t="s">
        <v>208</v>
      </c>
      <c r="AU162" s="20" t="s">
        <v>86</v>
      </c>
    </row>
    <row r="163" spans="1:65" s="13" customFormat="1" ht="22.5">
      <c r="B163" s="201"/>
      <c r="C163" s="202"/>
      <c r="D163" s="194" t="s">
        <v>210</v>
      </c>
      <c r="E163" s="203" t="s">
        <v>19</v>
      </c>
      <c r="F163" s="204" t="s">
        <v>561</v>
      </c>
      <c r="G163" s="202"/>
      <c r="H163" s="203" t="s">
        <v>19</v>
      </c>
      <c r="I163" s="205"/>
      <c r="J163" s="202"/>
      <c r="K163" s="202"/>
      <c r="L163" s="206"/>
      <c r="M163" s="207"/>
      <c r="N163" s="208"/>
      <c r="O163" s="208"/>
      <c r="P163" s="208"/>
      <c r="Q163" s="208"/>
      <c r="R163" s="208"/>
      <c r="S163" s="208"/>
      <c r="T163" s="209"/>
      <c r="AT163" s="210" t="s">
        <v>210</v>
      </c>
      <c r="AU163" s="210" t="s">
        <v>86</v>
      </c>
      <c r="AV163" s="13" t="s">
        <v>84</v>
      </c>
      <c r="AW163" s="13" t="s">
        <v>37</v>
      </c>
      <c r="AX163" s="13" t="s">
        <v>77</v>
      </c>
      <c r="AY163" s="210" t="s">
        <v>197</v>
      </c>
    </row>
    <row r="164" spans="1:65" s="14" customFormat="1" ht="11.25">
      <c r="B164" s="211"/>
      <c r="C164" s="212"/>
      <c r="D164" s="194" t="s">
        <v>210</v>
      </c>
      <c r="E164" s="213" t="s">
        <v>19</v>
      </c>
      <c r="F164" s="214" t="s">
        <v>807</v>
      </c>
      <c r="G164" s="212"/>
      <c r="H164" s="215">
        <v>37.209000000000003</v>
      </c>
      <c r="I164" s="216"/>
      <c r="J164" s="212"/>
      <c r="K164" s="212"/>
      <c r="L164" s="217"/>
      <c r="M164" s="218"/>
      <c r="N164" s="219"/>
      <c r="O164" s="219"/>
      <c r="P164" s="219"/>
      <c r="Q164" s="219"/>
      <c r="R164" s="219"/>
      <c r="S164" s="219"/>
      <c r="T164" s="220"/>
      <c r="AT164" s="221" t="s">
        <v>210</v>
      </c>
      <c r="AU164" s="221" t="s">
        <v>86</v>
      </c>
      <c r="AV164" s="14" t="s">
        <v>86</v>
      </c>
      <c r="AW164" s="14" t="s">
        <v>37</v>
      </c>
      <c r="AX164" s="14" t="s">
        <v>84</v>
      </c>
      <c r="AY164" s="221" t="s">
        <v>197</v>
      </c>
    </row>
    <row r="165" spans="1:65" s="2" customFormat="1" ht="16.5" customHeight="1">
      <c r="A165" s="37"/>
      <c r="B165" s="38"/>
      <c r="C165" s="237" t="s">
        <v>310</v>
      </c>
      <c r="D165" s="237" t="s">
        <v>452</v>
      </c>
      <c r="E165" s="238" t="s">
        <v>554</v>
      </c>
      <c r="F165" s="239" t="s">
        <v>555</v>
      </c>
      <c r="G165" s="240" t="s">
        <v>556</v>
      </c>
      <c r="H165" s="241">
        <v>1.1160000000000001</v>
      </c>
      <c r="I165" s="242"/>
      <c r="J165" s="243">
        <f>ROUND(I165*H165,2)</f>
        <v>0</v>
      </c>
      <c r="K165" s="239" t="s">
        <v>203</v>
      </c>
      <c r="L165" s="244"/>
      <c r="M165" s="245" t="s">
        <v>19</v>
      </c>
      <c r="N165" s="246" t="s">
        <v>48</v>
      </c>
      <c r="O165" s="67"/>
      <c r="P165" s="190">
        <f>O165*H165</f>
        <v>0</v>
      </c>
      <c r="Q165" s="190">
        <v>1E-3</v>
      </c>
      <c r="R165" s="190">
        <f>Q165*H165</f>
        <v>1.116E-3</v>
      </c>
      <c r="S165" s="190">
        <v>0</v>
      </c>
      <c r="T165" s="191">
        <f>S165*H165</f>
        <v>0</v>
      </c>
      <c r="U165" s="37"/>
      <c r="V165" s="37"/>
      <c r="W165" s="37"/>
      <c r="X165" s="37"/>
      <c r="Y165" s="37"/>
      <c r="Z165" s="37"/>
      <c r="AA165" s="37"/>
      <c r="AB165" s="37"/>
      <c r="AC165" s="37"/>
      <c r="AD165" s="37"/>
      <c r="AE165" s="37"/>
      <c r="AR165" s="192" t="s">
        <v>265</v>
      </c>
      <c r="AT165" s="192" t="s">
        <v>452</v>
      </c>
      <c r="AU165" s="192" t="s">
        <v>86</v>
      </c>
      <c r="AY165" s="20" t="s">
        <v>197</v>
      </c>
      <c r="BE165" s="193">
        <f>IF(N165="základní",J165,0)</f>
        <v>0</v>
      </c>
      <c r="BF165" s="193">
        <f>IF(N165="snížená",J165,0)</f>
        <v>0</v>
      </c>
      <c r="BG165" s="193">
        <f>IF(N165="zákl. přenesená",J165,0)</f>
        <v>0</v>
      </c>
      <c r="BH165" s="193">
        <f>IF(N165="sníž. přenesená",J165,0)</f>
        <v>0</v>
      </c>
      <c r="BI165" s="193">
        <f>IF(N165="nulová",J165,0)</f>
        <v>0</v>
      </c>
      <c r="BJ165" s="20" t="s">
        <v>84</v>
      </c>
      <c r="BK165" s="193">
        <f>ROUND(I165*H165,2)</f>
        <v>0</v>
      </c>
      <c r="BL165" s="20" t="s">
        <v>204</v>
      </c>
      <c r="BM165" s="192" t="s">
        <v>562</v>
      </c>
    </row>
    <row r="166" spans="1:65" s="2" customFormat="1" ht="11.25">
      <c r="A166" s="37"/>
      <c r="B166" s="38"/>
      <c r="C166" s="39"/>
      <c r="D166" s="194" t="s">
        <v>206</v>
      </c>
      <c r="E166" s="39"/>
      <c r="F166" s="195" t="s">
        <v>555</v>
      </c>
      <c r="G166" s="39"/>
      <c r="H166" s="39"/>
      <c r="I166" s="196"/>
      <c r="J166" s="39"/>
      <c r="K166" s="39"/>
      <c r="L166" s="42"/>
      <c r="M166" s="197"/>
      <c r="N166" s="198"/>
      <c r="O166" s="67"/>
      <c r="P166" s="67"/>
      <c r="Q166" s="67"/>
      <c r="R166" s="67"/>
      <c r="S166" s="67"/>
      <c r="T166" s="68"/>
      <c r="U166" s="37"/>
      <c r="V166" s="37"/>
      <c r="W166" s="37"/>
      <c r="X166" s="37"/>
      <c r="Y166" s="37"/>
      <c r="Z166" s="37"/>
      <c r="AA166" s="37"/>
      <c r="AB166" s="37"/>
      <c r="AC166" s="37"/>
      <c r="AD166" s="37"/>
      <c r="AE166" s="37"/>
      <c r="AT166" s="20" t="s">
        <v>206</v>
      </c>
      <c r="AU166" s="20" t="s">
        <v>86</v>
      </c>
    </row>
    <row r="167" spans="1:65" s="2" customFormat="1" ht="29.25">
      <c r="A167" s="37"/>
      <c r="B167" s="38"/>
      <c r="C167" s="39"/>
      <c r="D167" s="194" t="s">
        <v>252</v>
      </c>
      <c r="E167" s="39"/>
      <c r="F167" s="222" t="s">
        <v>558</v>
      </c>
      <c r="G167" s="39"/>
      <c r="H167" s="39"/>
      <c r="I167" s="196"/>
      <c r="J167" s="39"/>
      <c r="K167" s="39"/>
      <c r="L167" s="42"/>
      <c r="M167" s="197"/>
      <c r="N167" s="198"/>
      <c r="O167" s="67"/>
      <c r="P167" s="67"/>
      <c r="Q167" s="67"/>
      <c r="R167" s="67"/>
      <c r="S167" s="67"/>
      <c r="T167" s="68"/>
      <c r="U167" s="37"/>
      <c r="V167" s="37"/>
      <c r="W167" s="37"/>
      <c r="X167" s="37"/>
      <c r="Y167" s="37"/>
      <c r="Z167" s="37"/>
      <c r="AA167" s="37"/>
      <c r="AB167" s="37"/>
      <c r="AC167" s="37"/>
      <c r="AD167" s="37"/>
      <c r="AE167" s="37"/>
      <c r="AT167" s="20" t="s">
        <v>252</v>
      </c>
      <c r="AU167" s="20" t="s">
        <v>86</v>
      </c>
    </row>
    <row r="168" spans="1:65" s="14" customFormat="1" ht="11.25">
      <c r="B168" s="211"/>
      <c r="C168" s="212"/>
      <c r="D168" s="194" t="s">
        <v>210</v>
      </c>
      <c r="E168" s="212"/>
      <c r="F168" s="214" t="s">
        <v>817</v>
      </c>
      <c r="G168" s="212"/>
      <c r="H168" s="215">
        <v>1.1160000000000001</v>
      </c>
      <c r="I168" s="216"/>
      <c r="J168" s="212"/>
      <c r="K168" s="212"/>
      <c r="L168" s="217"/>
      <c r="M168" s="218"/>
      <c r="N168" s="219"/>
      <c r="O168" s="219"/>
      <c r="P168" s="219"/>
      <c r="Q168" s="219"/>
      <c r="R168" s="219"/>
      <c r="S168" s="219"/>
      <c r="T168" s="220"/>
      <c r="AT168" s="221" t="s">
        <v>210</v>
      </c>
      <c r="AU168" s="221" t="s">
        <v>86</v>
      </c>
      <c r="AV168" s="14" t="s">
        <v>86</v>
      </c>
      <c r="AW168" s="14" t="s">
        <v>4</v>
      </c>
      <c r="AX168" s="14" t="s">
        <v>84</v>
      </c>
      <c r="AY168" s="221" t="s">
        <v>197</v>
      </c>
    </row>
    <row r="169" spans="1:65" s="2" customFormat="1" ht="21.75" customHeight="1">
      <c r="A169" s="37"/>
      <c r="B169" s="38"/>
      <c r="C169" s="181" t="s">
        <v>320</v>
      </c>
      <c r="D169" s="181" t="s">
        <v>199</v>
      </c>
      <c r="E169" s="182" t="s">
        <v>564</v>
      </c>
      <c r="F169" s="183" t="s">
        <v>565</v>
      </c>
      <c r="G169" s="184" t="s">
        <v>202</v>
      </c>
      <c r="H169" s="185">
        <v>372.09</v>
      </c>
      <c r="I169" s="186"/>
      <c r="J169" s="187">
        <f>ROUND(I169*H169,2)</f>
        <v>0</v>
      </c>
      <c r="K169" s="183" t="s">
        <v>203</v>
      </c>
      <c r="L169" s="42"/>
      <c r="M169" s="188" t="s">
        <v>19</v>
      </c>
      <c r="N169" s="189" t="s">
        <v>48</v>
      </c>
      <c r="O169" s="67"/>
      <c r="P169" s="190">
        <f>O169*H169</f>
        <v>0</v>
      </c>
      <c r="Q169" s="190">
        <v>0</v>
      </c>
      <c r="R169" s="190">
        <f>Q169*H169</f>
        <v>0</v>
      </c>
      <c r="S169" s="190">
        <v>0</v>
      </c>
      <c r="T169" s="191">
        <f>S169*H169</f>
        <v>0</v>
      </c>
      <c r="U169" s="37"/>
      <c r="V169" s="37"/>
      <c r="W169" s="37"/>
      <c r="X169" s="37"/>
      <c r="Y169" s="37"/>
      <c r="Z169" s="37"/>
      <c r="AA169" s="37"/>
      <c r="AB169" s="37"/>
      <c r="AC169" s="37"/>
      <c r="AD169" s="37"/>
      <c r="AE169" s="37"/>
      <c r="AR169" s="192" t="s">
        <v>204</v>
      </c>
      <c r="AT169" s="192" t="s">
        <v>199</v>
      </c>
      <c r="AU169" s="192" t="s">
        <v>86</v>
      </c>
      <c r="AY169" s="20" t="s">
        <v>197</v>
      </c>
      <c r="BE169" s="193">
        <f>IF(N169="základní",J169,0)</f>
        <v>0</v>
      </c>
      <c r="BF169" s="193">
        <f>IF(N169="snížená",J169,0)</f>
        <v>0</v>
      </c>
      <c r="BG169" s="193">
        <f>IF(N169="zákl. přenesená",J169,0)</f>
        <v>0</v>
      </c>
      <c r="BH169" s="193">
        <f>IF(N169="sníž. přenesená",J169,0)</f>
        <v>0</v>
      </c>
      <c r="BI169" s="193">
        <f>IF(N169="nulová",J169,0)</f>
        <v>0</v>
      </c>
      <c r="BJ169" s="20" t="s">
        <v>84</v>
      </c>
      <c r="BK169" s="193">
        <f>ROUND(I169*H169,2)</f>
        <v>0</v>
      </c>
      <c r="BL169" s="20" t="s">
        <v>204</v>
      </c>
      <c r="BM169" s="192" t="s">
        <v>566</v>
      </c>
    </row>
    <row r="170" spans="1:65" s="2" customFormat="1" ht="11.25">
      <c r="A170" s="37"/>
      <c r="B170" s="38"/>
      <c r="C170" s="39"/>
      <c r="D170" s="194" t="s">
        <v>206</v>
      </c>
      <c r="E170" s="39"/>
      <c r="F170" s="195" t="s">
        <v>567</v>
      </c>
      <c r="G170" s="39"/>
      <c r="H170" s="39"/>
      <c r="I170" s="196"/>
      <c r="J170" s="39"/>
      <c r="K170" s="39"/>
      <c r="L170" s="42"/>
      <c r="M170" s="197"/>
      <c r="N170" s="198"/>
      <c r="O170" s="67"/>
      <c r="P170" s="67"/>
      <c r="Q170" s="67"/>
      <c r="R170" s="67"/>
      <c r="S170" s="67"/>
      <c r="T170" s="68"/>
      <c r="U170" s="37"/>
      <c r="V170" s="37"/>
      <c r="W170" s="37"/>
      <c r="X170" s="37"/>
      <c r="Y170" s="37"/>
      <c r="Z170" s="37"/>
      <c r="AA170" s="37"/>
      <c r="AB170" s="37"/>
      <c r="AC170" s="37"/>
      <c r="AD170" s="37"/>
      <c r="AE170" s="37"/>
      <c r="AT170" s="20" t="s">
        <v>206</v>
      </c>
      <c r="AU170" s="20" t="s">
        <v>86</v>
      </c>
    </row>
    <row r="171" spans="1:65" s="2" customFormat="1" ht="11.25">
      <c r="A171" s="37"/>
      <c r="B171" s="38"/>
      <c r="C171" s="39"/>
      <c r="D171" s="199" t="s">
        <v>208</v>
      </c>
      <c r="E171" s="39"/>
      <c r="F171" s="200" t="s">
        <v>568</v>
      </c>
      <c r="G171" s="39"/>
      <c r="H171" s="39"/>
      <c r="I171" s="196"/>
      <c r="J171" s="39"/>
      <c r="K171" s="39"/>
      <c r="L171" s="42"/>
      <c r="M171" s="197"/>
      <c r="N171" s="198"/>
      <c r="O171" s="67"/>
      <c r="P171" s="67"/>
      <c r="Q171" s="67"/>
      <c r="R171" s="67"/>
      <c r="S171" s="67"/>
      <c r="T171" s="68"/>
      <c r="U171" s="37"/>
      <c r="V171" s="37"/>
      <c r="W171" s="37"/>
      <c r="X171" s="37"/>
      <c r="Y171" s="37"/>
      <c r="Z171" s="37"/>
      <c r="AA171" s="37"/>
      <c r="AB171" s="37"/>
      <c r="AC171" s="37"/>
      <c r="AD171" s="37"/>
      <c r="AE171" s="37"/>
      <c r="AT171" s="20" t="s">
        <v>208</v>
      </c>
      <c r="AU171" s="20" t="s">
        <v>86</v>
      </c>
    </row>
    <row r="172" spans="1:65" s="13" customFormat="1" ht="11.25">
      <c r="B172" s="201"/>
      <c r="C172" s="202"/>
      <c r="D172" s="194" t="s">
        <v>210</v>
      </c>
      <c r="E172" s="203" t="s">
        <v>19</v>
      </c>
      <c r="F172" s="204" t="s">
        <v>569</v>
      </c>
      <c r="G172" s="202"/>
      <c r="H172" s="203" t="s">
        <v>19</v>
      </c>
      <c r="I172" s="205"/>
      <c r="J172" s="202"/>
      <c r="K172" s="202"/>
      <c r="L172" s="206"/>
      <c r="M172" s="207"/>
      <c r="N172" s="208"/>
      <c r="O172" s="208"/>
      <c r="P172" s="208"/>
      <c r="Q172" s="208"/>
      <c r="R172" s="208"/>
      <c r="S172" s="208"/>
      <c r="T172" s="209"/>
      <c r="AT172" s="210" t="s">
        <v>210</v>
      </c>
      <c r="AU172" s="210" t="s">
        <v>86</v>
      </c>
      <c r="AV172" s="13" t="s">
        <v>84</v>
      </c>
      <c r="AW172" s="13" t="s">
        <v>37</v>
      </c>
      <c r="AX172" s="13" t="s">
        <v>77</v>
      </c>
      <c r="AY172" s="210" t="s">
        <v>197</v>
      </c>
    </row>
    <row r="173" spans="1:65" s="14" customFormat="1" ht="11.25">
      <c r="B173" s="211"/>
      <c r="C173" s="212"/>
      <c r="D173" s="194" t="s">
        <v>210</v>
      </c>
      <c r="E173" s="213" t="s">
        <v>19</v>
      </c>
      <c r="F173" s="214" t="s">
        <v>802</v>
      </c>
      <c r="G173" s="212"/>
      <c r="H173" s="215">
        <v>372.09</v>
      </c>
      <c r="I173" s="216"/>
      <c r="J173" s="212"/>
      <c r="K173" s="212"/>
      <c r="L173" s="217"/>
      <c r="M173" s="218"/>
      <c r="N173" s="219"/>
      <c r="O173" s="219"/>
      <c r="P173" s="219"/>
      <c r="Q173" s="219"/>
      <c r="R173" s="219"/>
      <c r="S173" s="219"/>
      <c r="T173" s="220"/>
      <c r="AT173" s="221" t="s">
        <v>210</v>
      </c>
      <c r="AU173" s="221" t="s">
        <v>86</v>
      </c>
      <c r="AV173" s="14" t="s">
        <v>86</v>
      </c>
      <c r="AW173" s="14" t="s">
        <v>37</v>
      </c>
      <c r="AX173" s="14" t="s">
        <v>84</v>
      </c>
      <c r="AY173" s="221" t="s">
        <v>197</v>
      </c>
    </row>
    <row r="174" spans="1:65" s="2" customFormat="1" ht="16.5" customHeight="1">
      <c r="A174" s="37"/>
      <c r="B174" s="38"/>
      <c r="C174" s="181" t="s">
        <v>328</v>
      </c>
      <c r="D174" s="181" t="s">
        <v>199</v>
      </c>
      <c r="E174" s="182" t="s">
        <v>570</v>
      </c>
      <c r="F174" s="183" t="s">
        <v>571</v>
      </c>
      <c r="G174" s="184" t="s">
        <v>202</v>
      </c>
      <c r="H174" s="185">
        <v>372.09</v>
      </c>
      <c r="I174" s="186"/>
      <c r="J174" s="187">
        <f>ROUND(I174*H174,2)</f>
        <v>0</v>
      </c>
      <c r="K174" s="183" t="s">
        <v>203</v>
      </c>
      <c r="L174" s="42"/>
      <c r="M174" s="188" t="s">
        <v>19</v>
      </c>
      <c r="N174" s="189" t="s">
        <v>48</v>
      </c>
      <c r="O174" s="67"/>
      <c r="P174" s="190">
        <f>O174*H174</f>
        <v>0</v>
      </c>
      <c r="Q174" s="190">
        <v>0</v>
      </c>
      <c r="R174" s="190">
        <f>Q174*H174</f>
        <v>0</v>
      </c>
      <c r="S174" s="190">
        <v>0</v>
      </c>
      <c r="T174" s="191">
        <f>S174*H174</f>
        <v>0</v>
      </c>
      <c r="U174" s="37"/>
      <c r="V174" s="37"/>
      <c r="W174" s="37"/>
      <c r="X174" s="37"/>
      <c r="Y174" s="37"/>
      <c r="Z174" s="37"/>
      <c r="AA174" s="37"/>
      <c r="AB174" s="37"/>
      <c r="AC174" s="37"/>
      <c r="AD174" s="37"/>
      <c r="AE174" s="37"/>
      <c r="AR174" s="192" t="s">
        <v>204</v>
      </c>
      <c r="AT174" s="192" t="s">
        <v>199</v>
      </c>
      <c r="AU174" s="192" t="s">
        <v>86</v>
      </c>
      <c r="AY174" s="20" t="s">
        <v>197</v>
      </c>
      <c r="BE174" s="193">
        <f>IF(N174="základní",J174,0)</f>
        <v>0</v>
      </c>
      <c r="BF174" s="193">
        <f>IF(N174="snížená",J174,0)</f>
        <v>0</v>
      </c>
      <c r="BG174" s="193">
        <f>IF(N174="zákl. přenesená",J174,0)</f>
        <v>0</v>
      </c>
      <c r="BH174" s="193">
        <f>IF(N174="sníž. přenesená",J174,0)</f>
        <v>0</v>
      </c>
      <c r="BI174" s="193">
        <f>IF(N174="nulová",J174,0)</f>
        <v>0</v>
      </c>
      <c r="BJ174" s="20" t="s">
        <v>84</v>
      </c>
      <c r="BK174" s="193">
        <f>ROUND(I174*H174,2)</f>
        <v>0</v>
      </c>
      <c r="BL174" s="20" t="s">
        <v>204</v>
      </c>
      <c r="BM174" s="192" t="s">
        <v>572</v>
      </c>
    </row>
    <row r="175" spans="1:65" s="2" customFormat="1" ht="11.25">
      <c r="A175" s="37"/>
      <c r="B175" s="38"/>
      <c r="C175" s="39"/>
      <c r="D175" s="194" t="s">
        <v>206</v>
      </c>
      <c r="E175" s="39"/>
      <c r="F175" s="195" t="s">
        <v>573</v>
      </c>
      <c r="G175" s="39"/>
      <c r="H175" s="39"/>
      <c r="I175" s="196"/>
      <c r="J175" s="39"/>
      <c r="K175" s="39"/>
      <c r="L175" s="42"/>
      <c r="M175" s="197"/>
      <c r="N175" s="198"/>
      <c r="O175" s="67"/>
      <c r="P175" s="67"/>
      <c r="Q175" s="67"/>
      <c r="R175" s="67"/>
      <c r="S175" s="67"/>
      <c r="T175" s="68"/>
      <c r="U175" s="37"/>
      <c r="V175" s="37"/>
      <c r="W175" s="37"/>
      <c r="X175" s="37"/>
      <c r="Y175" s="37"/>
      <c r="Z175" s="37"/>
      <c r="AA175" s="37"/>
      <c r="AB175" s="37"/>
      <c r="AC175" s="37"/>
      <c r="AD175" s="37"/>
      <c r="AE175" s="37"/>
      <c r="AT175" s="20" t="s">
        <v>206</v>
      </c>
      <c r="AU175" s="20" t="s">
        <v>86</v>
      </c>
    </row>
    <row r="176" spans="1:65" s="2" customFormat="1" ht="11.25">
      <c r="A176" s="37"/>
      <c r="B176" s="38"/>
      <c r="C176" s="39"/>
      <c r="D176" s="199" t="s">
        <v>208</v>
      </c>
      <c r="E176" s="39"/>
      <c r="F176" s="200" t="s">
        <v>574</v>
      </c>
      <c r="G176" s="39"/>
      <c r="H176" s="39"/>
      <c r="I176" s="196"/>
      <c r="J176" s="39"/>
      <c r="K176" s="39"/>
      <c r="L176" s="42"/>
      <c r="M176" s="197"/>
      <c r="N176" s="198"/>
      <c r="O176" s="67"/>
      <c r="P176" s="67"/>
      <c r="Q176" s="67"/>
      <c r="R176" s="67"/>
      <c r="S176" s="67"/>
      <c r="T176" s="68"/>
      <c r="U176" s="37"/>
      <c r="V176" s="37"/>
      <c r="W176" s="37"/>
      <c r="X176" s="37"/>
      <c r="Y176" s="37"/>
      <c r="Z176" s="37"/>
      <c r="AA176" s="37"/>
      <c r="AB176" s="37"/>
      <c r="AC176" s="37"/>
      <c r="AD176" s="37"/>
      <c r="AE176" s="37"/>
      <c r="AT176" s="20" t="s">
        <v>208</v>
      </c>
      <c r="AU176" s="20" t="s">
        <v>86</v>
      </c>
    </row>
    <row r="177" spans="1:65" s="13" customFormat="1" ht="11.25">
      <c r="B177" s="201"/>
      <c r="C177" s="202"/>
      <c r="D177" s="194" t="s">
        <v>210</v>
      </c>
      <c r="E177" s="203" t="s">
        <v>19</v>
      </c>
      <c r="F177" s="204" t="s">
        <v>575</v>
      </c>
      <c r="G177" s="202"/>
      <c r="H177" s="203" t="s">
        <v>19</v>
      </c>
      <c r="I177" s="205"/>
      <c r="J177" s="202"/>
      <c r="K177" s="202"/>
      <c r="L177" s="206"/>
      <c r="M177" s="207"/>
      <c r="N177" s="208"/>
      <c r="O177" s="208"/>
      <c r="P177" s="208"/>
      <c r="Q177" s="208"/>
      <c r="R177" s="208"/>
      <c r="S177" s="208"/>
      <c r="T177" s="209"/>
      <c r="AT177" s="210" t="s">
        <v>210</v>
      </c>
      <c r="AU177" s="210" t="s">
        <v>86</v>
      </c>
      <c r="AV177" s="13" t="s">
        <v>84</v>
      </c>
      <c r="AW177" s="13" t="s">
        <v>37</v>
      </c>
      <c r="AX177" s="13" t="s">
        <v>77</v>
      </c>
      <c r="AY177" s="210" t="s">
        <v>197</v>
      </c>
    </row>
    <row r="178" spans="1:65" s="14" customFormat="1" ht="11.25">
      <c r="B178" s="211"/>
      <c r="C178" s="212"/>
      <c r="D178" s="194" t="s">
        <v>210</v>
      </c>
      <c r="E178" s="213" t="s">
        <v>19</v>
      </c>
      <c r="F178" s="214" t="s">
        <v>802</v>
      </c>
      <c r="G178" s="212"/>
      <c r="H178" s="215">
        <v>372.09</v>
      </c>
      <c r="I178" s="216"/>
      <c r="J178" s="212"/>
      <c r="K178" s="212"/>
      <c r="L178" s="217"/>
      <c r="M178" s="218"/>
      <c r="N178" s="219"/>
      <c r="O178" s="219"/>
      <c r="P178" s="219"/>
      <c r="Q178" s="219"/>
      <c r="R178" s="219"/>
      <c r="S178" s="219"/>
      <c r="T178" s="220"/>
      <c r="AT178" s="221" t="s">
        <v>210</v>
      </c>
      <c r="AU178" s="221" t="s">
        <v>86</v>
      </c>
      <c r="AV178" s="14" t="s">
        <v>86</v>
      </c>
      <c r="AW178" s="14" t="s">
        <v>37</v>
      </c>
      <c r="AX178" s="14" t="s">
        <v>84</v>
      </c>
      <c r="AY178" s="221" t="s">
        <v>197</v>
      </c>
    </row>
    <row r="179" spans="1:65" s="2" customFormat="1" ht="33" customHeight="1">
      <c r="A179" s="37"/>
      <c r="B179" s="38"/>
      <c r="C179" s="181" t="s">
        <v>337</v>
      </c>
      <c r="D179" s="181" t="s">
        <v>199</v>
      </c>
      <c r="E179" s="182" t="s">
        <v>576</v>
      </c>
      <c r="F179" s="183" t="s">
        <v>577</v>
      </c>
      <c r="G179" s="184" t="s">
        <v>202</v>
      </c>
      <c r="H179" s="185">
        <v>372.09</v>
      </c>
      <c r="I179" s="186"/>
      <c r="J179" s="187">
        <f>ROUND(I179*H179,2)</f>
        <v>0</v>
      </c>
      <c r="K179" s="183" t="s">
        <v>203</v>
      </c>
      <c r="L179" s="42"/>
      <c r="M179" s="188" t="s">
        <v>19</v>
      </c>
      <c r="N179" s="189" t="s">
        <v>48</v>
      </c>
      <c r="O179" s="67"/>
      <c r="P179" s="190">
        <f>O179*H179</f>
        <v>0</v>
      </c>
      <c r="Q179" s="190">
        <v>0</v>
      </c>
      <c r="R179" s="190">
        <f>Q179*H179</f>
        <v>0</v>
      </c>
      <c r="S179" s="190">
        <v>0</v>
      </c>
      <c r="T179" s="191">
        <f>S179*H179</f>
        <v>0</v>
      </c>
      <c r="U179" s="37"/>
      <c r="V179" s="37"/>
      <c r="W179" s="37"/>
      <c r="X179" s="37"/>
      <c r="Y179" s="37"/>
      <c r="Z179" s="37"/>
      <c r="AA179" s="37"/>
      <c r="AB179" s="37"/>
      <c r="AC179" s="37"/>
      <c r="AD179" s="37"/>
      <c r="AE179" s="37"/>
      <c r="AR179" s="192" t="s">
        <v>204</v>
      </c>
      <c r="AT179" s="192" t="s">
        <v>199</v>
      </c>
      <c r="AU179" s="192" t="s">
        <v>86</v>
      </c>
      <c r="AY179" s="20" t="s">
        <v>197</v>
      </c>
      <c r="BE179" s="193">
        <f>IF(N179="základní",J179,0)</f>
        <v>0</v>
      </c>
      <c r="BF179" s="193">
        <f>IF(N179="snížená",J179,0)</f>
        <v>0</v>
      </c>
      <c r="BG179" s="193">
        <f>IF(N179="zákl. přenesená",J179,0)</f>
        <v>0</v>
      </c>
      <c r="BH179" s="193">
        <f>IF(N179="sníž. přenesená",J179,0)</f>
        <v>0</v>
      </c>
      <c r="BI179" s="193">
        <f>IF(N179="nulová",J179,0)</f>
        <v>0</v>
      </c>
      <c r="BJ179" s="20" t="s">
        <v>84</v>
      </c>
      <c r="BK179" s="193">
        <f>ROUND(I179*H179,2)</f>
        <v>0</v>
      </c>
      <c r="BL179" s="20" t="s">
        <v>204</v>
      </c>
      <c r="BM179" s="192" t="s">
        <v>578</v>
      </c>
    </row>
    <row r="180" spans="1:65" s="2" customFormat="1" ht="19.5">
      <c r="A180" s="37"/>
      <c r="B180" s="38"/>
      <c r="C180" s="39"/>
      <c r="D180" s="194" t="s">
        <v>206</v>
      </c>
      <c r="E180" s="39"/>
      <c r="F180" s="195" t="s">
        <v>579</v>
      </c>
      <c r="G180" s="39"/>
      <c r="H180" s="39"/>
      <c r="I180" s="196"/>
      <c r="J180" s="39"/>
      <c r="K180" s="39"/>
      <c r="L180" s="42"/>
      <c r="M180" s="197"/>
      <c r="N180" s="198"/>
      <c r="O180" s="67"/>
      <c r="P180" s="67"/>
      <c r="Q180" s="67"/>
      <c r="R180" s="67"/>
      <c r="S180" s="67"/>
      <c r="T180" s="68"/>
      <c r="U180" s="37"/>
      <c r="V180" s="37"/>
      <c r="W180" s="37"/>
      <c r="X180" s="37"/>
      <c r="Y180" s="37"/>
      <c r="Z180" s="37"/>
      <c r="AA180" s="37"/>
      <c r="AB180" s="37"/>
      <c r="AC180" s="37"/>
      <c r="AD180" s="37"/>
      <c r="AE180" s="37"/>
      <c r="AT180" s="20" t="s">
        <v>206</v>
      </c>
      <c r="AU180" s="20" t="s">
        <v>86</v>
      </c>
    </row>
    <row r="181" spans="1:65" s="2" customFormat="1" ht="11.25">
      <c r="A181" s="37"/>
      <c r="B181" s="38"/>
      <c r="C181" s="39"/>
      <c r="D181" s="199" t="s">
        <v>208</v>
      </c>
      <c r="E181" s="39"/>
      <c r="F181" s="200" t="s">
        <v>580</v>
      </c>
      <c r="G181" s="39"/>
      <c r="H181" s="39"/>
      <c r="I181" s="196"/>
      <c r="J181" s="39"/>
      <c r="K181" s="39"/>
      <c r="L181" s="42"/>
      <c r="M181" s="197"/>
      <c r="N181" s="198"/>
      <c r="O181" s="67"/>
      <c r="P181" s="67"/>
      <c r="Q181" s="67"/>
      <c r="R181" s="67"/>
      <c r="S181" s="67"/>
      <c r="T181" s="68"/>
      <c r="U181" s="37"/>
      <c r="V181" s="37"/>
      <c r="W181" s="37"/>
      <c r="X181" s="37"/>
      <c r="Y181" s="37"/>
      <c r="Z181" s="37"/>
      <c r="AA181" s="37"/>
      <c r="AB181" s="37"/>
      <c r="AC181" s="37"/>
      <c r="AD181" s="37"/>
      <c r="AE181" s="37"/>
      <c r="AT181" s="20" t="s">
        <v>208</v>
      </c>
      <c r="AU181" s="20" t="s">
        <v>86</v>
      </c>
    </row>
    <row r="182" spans="1:65" s="13" customFormat="1" ht="11.25">
      <c r="B182" s="201"/>
      <c r="C182" s="202"/>
      <c r="D182" s="194" t="s">
        <v>210</v>
      </c>
      <c r="E182" s="203" t="s">
        <v>19</v>
      </c>
      <c r="F182" s="204" t="s">
        <v>581</v>
      </c>
      <c r="G182" s="202"/>
      <c r="H182" s="203" t="s">
        <v>19</v>
      </c>
      <c r="I182" s="205"/>
      <c r="J182" s="202"/>
      <c r="K182" s="202"/>
      <c r="L182" s="206"/>
      <c r="M182" s="207"/>
      <c r="N182" s="208"/>
      <c r="O182" s="208"/>
      <c r="P182" s="208"/>
      <c r="Q182" s="208"/>
      <c r="R182" s="208"/>
      <c r="S182" s="208"/>
      <c r="T182" s="209"/>
      <c r="AT182" s="210" t="s">
        <v>210</v>
      </c>
      <c r="AU182" s="210" t="s">
        <v>86</v>
      </c>
      <c r="AV182" s="13" t="s">
        <v>84</v>
      </c>
      <c r="AW182" s="13" t="s">
        <v>37</v>
      </c>
      <c r="AX182" s="13" t="s">
        <v>77</v>
      </c>
      <c r="AY182" s="210" t="s">
        <v>197</v>
      </c>
    </row>
    <row r="183" spans="1:65" s="13" customFormat="1" ht="22.5">
      <c r="B183" s="201"/>
      <c r="C183" s="202"/>
      <c r="D183" s="194" t="s">
        <v>210</v>
      </c>
      <c r="E183" s="203" t="s">
        <v>19</v>
      </c>
      <c r="F183" s="204" t="s">
        <v>582</v>
      </c>
      <c r="G183" s="202"/>
      <c r="H183" s="203" t="s">
        <v>19</v>
      </c>
      <c r="I183" s="205"/>
      <c r="J183" s="202"/>
      <c r="K183" s="202"/>
      <c r="L183" s="206"/>
      <c r="M183" s="207"/>
      <c r="N183" s="208"/>
      <c r="O183" s="208"/>
      <c r="P183" s="208"/>
      <c r="Q183" s="208"/>
      <c r="R183" s="208"/>
      <c r="S183" s="208"/>
      <c r="T183" s="209"/>
      <c r="AT183" s="210" t="s">
        <v>210</v>
      </c>
      <c r="AU183" s="210" t="s">
        <v>86</v>
      </c>
      <c r="AV183" s="13" t="s">
        <v>84</v>
      </c>
      <c r="AW183" s="13" t="s">
        <v>37</v>
      </c>
      <c r="AX183" s="13" t="s">
        <v>77</v>
      </c>
      <c r="AY183" s="210" t="s">
        <v>197</v>
      </c>
    </row>
    <row r="184" spans="1:65" s="14" customFormat="1" ht="11.25">
      <c r="B184" s="211"/>
      <c r="C184" s="212"/>
      <c r="D184" s="194" t="s">
        <v>210</v>
      </c>
      <c r="E184" s="213" t="s">
        <v>19</v>
      </c>
      <c r="F184" s="214" t="s">
        <v>802</v>
      </c>
      <c r="G184" s="212"/>
      <c r="H184" s="215">
        <v>372.09</v>
      </c>
      <c r="I184" s="216"/>
      <c r="J184" s="212"/>
      <c r="K184" s="212"/>
      <c r="L184" s="217"/>
      <c r="M184" s="218"/>
      <c r="N184" s="219"/>
      <c r="O184" s="219"/>
      <c r="P184" s="219"/>
      <c r="Q184" s="219"/>
      <c r="R184" s="219"/>
      <c r="S184" s="219"/>
      <c r="T184" s="220"/>
      <c r="AT184" s="221" t="s">
        <v>210</v>
      </c>
      <c r="AU184" s="221" t="s">
        <v>86</v>
      </c>
      <c r="AV184" s="14" t="s">
        <v>86</v>
      </c>
      <c r="AW184" s="14" t="s">
        <v>37</v>
      </c>
      <c r="AX184" s="14" t="s">
        <v>84</v>
      </c>
      <c r="AY184" s="221" t="s">
        <v>197</v>
      </c>
    </row>
    <row r="185" spans="1:65" s="2" customFormat="1" ht="24.2" customHeight="1">
      <c r="A185" s="37"/>
      <c r="B185" s="38"/>
      <c r="C185" s="181" t="s">
        <v>347</v>
      </c>
      <c r="D185" s="181" t="s">
        <v>199</v>
      </c>
      <c r="E185" s="182" t="s">
        <v>583</v>
      </c>
      <c r="F185" s="183" t="s">
        <v>584</v>
      </c>
      <c r="G185" s="184" t="s">
        <v>323</v>
      </c>
      <c r="H185" s="185">
        <v>1.86</v>
      </c>
      <c r="I185" s="186"/>
      <c r="J185" s="187">
        <f>ROUND(I185*H185,2)</f>
        <v>0</v>
      </c>
      <c r="K185" s="183" t="s">
        <v>203</v>
      </c>
      <c r="L185" s="42"/>
      <c r="M185" s="188" t="s">
        <v>19</v>
      </c>
      <c r="N185" s="189" t="s">
        <v>48</v>
      </c>
      <c r="O185" s="67"/>
      <c r="P185" s="190">
        <f>O185*H185</f>
        <v>0</v>
      </c>
      <c r="Q185" s="190">
        <v>0</v>
      </c>
      <c r="R185" s="190">
        <f>Q185*H185</f>
        <v>0</v>
      </c>
      <c r="S185" s="190">
        <v>0</v>
      </c>
      <c r="T185" s="191">
        <f>S185*H185</f>
        <v>0</v>
      </c>
      <c r="U185" s="37"/>
      <c r="V185" s="37"/>
      <c r="W185" s="37"/>
      <c r="X185" s="37"/>
      <c r="Y185" s="37"/>
      <c r="Z185" s="37"/>
      <c r="AA185" s="37"/>
      <c r="AB185" s="37"/>
      <c r="AC185" s="37"/>
      <c r="AD185" s="37"/>
      <c r="AE185" s="37"/>
      <c r="AR185" s="192" t="s">
        <v>204</v>
      </c>
      <c r="AT185" s="192" t="s">
        <v>199</v>
      </c>
      <c r="AU185" s="192" t="s">
        <v>86</v>
      </c>
      <c r="AY185" s="20" t="s">
        <v>197</v>
      </c>
      <c r="BE185" s="193">
        <f>IF(N185="základní",J185,0)</f>
        <v>0</v>
      </c>
      <c r="BF185" s="193">
        <f>IF(N185="snížená",J185,0)</f>
        <v>0</v>
      </c>
      <c r="BG185" s="193">
        <f>IF(N185="zákl. přenesená",J185,0)</f>
        <v>0</v>
      </c>
      <c r="BH185" s="193">
        <f>IF(N185="sníž. přenesená",J185,0)</f>
        <v>0</v>
      </c>
      <c r="BI185" s="193">
        <f>IF(N185="nulová",J185,0)</f>
        <v>0</v>
      </c>
      <c r="BJ185" s="20" t="s">
        <v>84</v>
      </c>
      <c r="BK185" s="193">
        <f>ROUND(I185*H185,2)</f>
        <v>0</v>
      </c>
      <c r="BL185" s="20" t="s">
        <v>204</v>
      </c>
      <c r="BM185" s="192" t="s">
        <v>585</v>
      </c>
    </row>
    <row r="186" spans="1:65" s="2" customFormat="1" ht="19.5">
      <c r="A186" s="37"/>
      <c r="B186" s="38"/>
      <c r="C186" s="39"/>
      <c r="D186" s="194" t="s">
        <v>206</v>
      </c>
      <c r="E186" s="39"/>
      <c r="F186" s="195" t="s">
        <v>586</v>
      </c>
      <c r="G186" s="39"/>
      <c r="H186" s="39"/>
      <c r="I186" s="196"/>
      <c r="J186" s="39"/>
      <c r="K186" s="39"/>
      <c r="L186" s="42"/>
      <c r="M186" s="197"/>
      <c r="N186" s="198"/>
      <c r="O186" s="67"/>
      <c r="P186" s="67"/>
      <c r="Q186" s="67"/>
      <c r="R186" s="67"/>
      <c r="S186" s="67"/>
      <c r="T186" s="68"/>
      <c r="U186" s="37"/>
      <c r="V186" s="37"/>
      <c r="W186" s="37"/>
      <c r="X186" s="37"/>
      <c r="Y186" s="37"/>
      <c r="Z186" s="37"/>
      <c r="AA186" s="37"/>
      <c r="AB186" s="37"/>
      <c r="AC186" s="37"/>
      <c r="AD186" s="37"/>
      <c r="AE186" s="37"/>
      <c r="AT186" s="20" t="s">
        <v>206</v>
      </c>
      <c r="AU186" s="20" t="s">
        <v>86</v>
      </c>
    </row>
    <row r="187" spans="1:65" s="2" customFormat="1" ht="11.25">
      <c r="A187" s="37"/>
      <c r="B187" s="38"/>
      <c r="C187" s="39"/>
      <c r="D187" s="199" t="s">
        <v>208</v>
      </c>
      <c r="E187" s="39"/>
      <c r="F187" s="200" t="s">
        <v>587</v>
      </c>
      <c r="G187" s="39"/>
      <c r="H187" s="39"/>
      <c r="I187" s="196"/>
      <c r="J187" s="39"/>
      <c r="K187" s="39"/>
      <c r="L187" s="42"/>
      <c r="M187" s="197"/>
      <c r="N187" s="198"/>
      <c r="O187" s="67"/>
      <c r="P187" s="67"/>
      <c r="Q187" s="67"/>
      <c r="R187" s="67"/>
      <c r="S187" s="67"/>
      <c r="T187" s="68"/>
      <c r="U187" s="37"/>
      <c r="V187" s="37"/>
      <c r="W187" s="37"/>
      <c r="X187" s="37"/>
      <c r="Y187" s="37"/>
      <c r="Z187" s="37"/>
      <c r="AA187" s="37"/>
      <c r="AB187" s="37"/>
      <c r="AC187" s="37"/>
      <c r="AD187" s="37"/>
      <c r="AE187" s="37"/>
      <c r="AT187" s="20" t="s">
        <v>208</v>
      </c>
      <c r="AU187" s="20" t="s">
        <v>86</v>
      </c>
    </row>
    <row r="188" spans="1:65" s="13" customFormat="1" ht="11.25">
      <c r="B188" s="201"/>
      <c r="C188" s="202"/>
      <c r="D188" s="194" t="s">
        <v>210</v>
      </c>
      <c r="E188" s="203" t="s">
        <v>19</v>
      </c>
      <c r="F188" s="204" t="s">
        <v>581</v>
      </c>
      <c r="G188" s="202"/>
      <c r="H188" s="203" t="s">
        <v>19</v>
      </c>
      <c r="I188" s="205"/>
      <c r="J188" s="202"/>
      <c r="K188" s="202"/>
      <c r="L188" s="206"/>
      <c r="M188" s="207"/>
      <c r="N188" s="208"/>
      <c r="O188" s="208"/>
      <c r="P188" s="208"/>
      <c r="Q188" s="208"/>
      <c r="R188" s="208"/>
      <c r="S188" s="208"/>
      <c r="T188" s="209"/>
      <c r="AT188" s="210" t="s">
        <v>210</v>
      </c>
      <c r="AU188" s="210" t="s">
        <v>86</v>
      </c>
      <c r="AV188" s="13" t="s">
        <v>84</v>
      </c>
      <c r="AW188" s="13" t="s">
        <v>37</v>
      </c>
      <c r="AX188" s="13" t="s">
        <v>77</v>
      </c>
      <c r="AY188" s="210" t="s">
        <v>197</v>
      </c>
    </row>
    <row r="189" spans="1:65" s="13" customFormat="1" ht="11.25">
      <c r="B189" s="201"/>
      <c r="C189" s="202"/>
      <c r="D189" s="194" t="s">
        <v>210</v>
      </c>
      <c r="E189" s="203" t="s">
        <v>19</v>
      </c>
      <c r="F189" s="204" t="s">
        <v>588</v>
      </c>
      <c r="G189" s="202"/>
      <c r="H189" s="203" t="s">
        <v>19</v>
      </c>
      <c r="I189" s="205"/>
      <c r="J189" s="202"/>
      <c r="K189" s="202"/>
      <c r="L189" s="206"/>
      <c r="M189" s="207"/>
      <c r="N189" s="208"/>
      <c r="O189" s="208"/>
      <c r="P189" s="208"/>
      <c r="Q189" s="208"/>
      <c r="R189" s="208"/>
      <c r="S189" s="208"/>
      <c r="T189" s="209"/>
      <c r="AT189" s="210" t="s">
        <v>210</v>
      </c>
      <c r="AU189" s="210" t="s">
        <v>86</v>
      </c>
      <c r="AV189" s="13" t="s">
        <v>84</v>
      </c>
      <c r="AW189" s="13" t="s">
        <v>37</v>
      </c>
      <c r="AX189" s="13" t="s">
        <v>77</v>
      </c>
      <c r="AY189" s="210" t="s">
        <v>197</v>
      </c>
    </row>
    <row r="190" spans="1:65" s="14" customFormat="1" ht="11.25">
      <c r="B190" s="211"/>
      <c r="C190" s="212"/>
      <c r="D190" s="194" t="s">
        <v>210</v>
      </c>
      <c r="E190" s="213" t="s">
        <v>19</v>
      </c>
      <c r="F190" s="214" t="s">
        <v>818</v>
      </c>
      <c r="G190" s="212"/>
      <c r="H190" s="215">
        <v>1.86</v>
      </c>
      <c r="I190" s="216"/>
      <c r="J190" s="212"/>
      <c r="K190" s="212"/>
      <c r="L190" s="217"/>
      <c r="M190" s="218"/>
      <c r="N190" s="219"/>
      <c r="O190" s="219"/>
      <c r="P190" s="219"/>
      <c r="Q190" s="219"/>
      <c r="R190" s="219"/>
      <c r="S190" s="219"/>
      <c r="T190" s="220"/>
      <c r="AT190" s="221" t="s">
        <v>210</v>
      </c>
      <c r="AU190" s="221" t="s">
        <v>86</v>
      </c>
      <c r="AV190" s="14" t="s">
        <v>86</v>
      </c>
      <c r="AW190" s="14" t="s">
        <v>37</v>
      </c>
      <c r="AX190" s="14" t="s">
        <v>84</v>
      </c>
      <c r="AY190" s="221" t="s">
        <v>197</v>
      </c>
    </row>
    <row r="191" spans="1:65" s="2" customFormat="1" ht="16.5" customHeight="1">
      <c r="A191" s="37"/>
      <c r="B191" s="38"/>
      <c r="C191" s="237" t="s">
        <v>356</v>
      </c>
      <c r="D191" s="237" t="s">
        <v>452</v>
      </c>
      <c r="E191" s="238" t="s">
        <v>590</v>
      </c>
      <c r="F191" s="239" t="s">
        <v>591</v>
      </c>
      <c r="G191" s="240" t="s">
        <v>259</v>
      </c>
      <c r="H191" s="241">
        <v>3.101</v>
      </c>
      <c r="I191" s="242"/>
      <c r="J191" s="243">
        <f>ROUND(I191*H191,2)</f>
        <v>0</v>
      </c>
      <c r="K191" s="239" t="s">
        <v>203</v>
      </c>
      <c r="L191" s="244"/>
      <c r="M191" s="245" t="s">
        <v>19</v>
      </c>
      <c r="N191" s="246" t="s">
        <v>48</v>
      </c>
      <c r="O191" s="67"/>
      <c r="P191" s="190">
        <f>O191*H191</f>
        <v>0</v>
      </c>
      <c r="Q191" s="190">
        <v>0.21</v>
      </c>
      <c r="R191" s="190">
        <f>Q191*H191</f>
        <v>0.65120999999999996</v>
      </c>
      <c r="S191" s="190">
        <v>0</v>
      </c>
      <c r="T191" s="191">
        <f>S191*H191</f>
        <v>0</v>
      </c>
      <c r="U191" s="37"/>
      <c r="V191" s="37"/>
      <c r="W191" s="37"/>
      <c r="X191" s="37"/>
      <c r="Y191" s="37"/>
      <c r="Z191" s="37"/>
      <c r="AA191" s="37"/>
      <c r="AB191" s="37"/>
      <c r="AC191" s="37"/>
      <c r="AD191" s="37"/>
      <c r="AE191" s="37"/>
      <c r="AR191" s="192" t="s">
        <v>265</v>
      </c>
      <c r="AT191" s="192" t="s">
        <v>452</v>
      </c>
      <c r="AU191" s="192" t="s">
        <v>86</v>
      </c>
      <c r="AY191" s="20" t="s">
        <v>197</v>
      </c>
      <c r="BE191" s="193">
        <f>IF(N191="základní",J191,0)</f>
        <v>0</v>
      </c>
      <c r="BF191" s="193">
        <f>IF(N191="snížená",J191,0)</f>
        <v>0</v>
      </c>
      <c r="BG191" s="193">
        <f>IF(N191="zákl. přenesená",J191,0)</f>
        <v>0</v>
      </c>
      <c r="BH191" s="193">
        <f>IF(N191="sníž. přenesená",J191,0)</f>
        <v>0</v>
      </c>
      <c r="BI191" s="193">
        <f>IF(N191="nulová",J191,0)</f>
        <v>0</v>
      </c>
      <c r="BJ191" s="20" t="s">
        <v>84</v>
      </c>
      <c r="BK191" s="193">
        <f>ROUND(I191*H191,2)</f>
        <v>0</v>
      </c>
      <c r="BL191" s="20" t="s">
        <v>204</v>
      </c>
      <c r="BM191" s="192" t="s">
        <v>592</v>
      </c>
    </row>
    <row r="192" spans="1:65" s="2" customFormat="1" ht="11.25">
      <c r="A192" s="37"/>
      <c r="B192" s="38"/>
      <c r="C192" s="39"/>
      <c r="D192" s="194" t="s">
        <v>206</v>
      </c>
      <c r="E192" s="39"/>
      <c r="F192" s="195" t="s">
        <v>591</v>
      </c>
      <c r="G192" s="39"/>
      <c r="H192" s="39"/>
      <c r="I192" s="196"/>
      <c r="J192" s="39"/>
      <c r="K192" s="39"/>
      <c r="L192" s="42"/>
      <c r="M192" s="197"/>
      <c r="N192" s="198"/>
      <c r="O192" s="67"/>
      <c r="P192" s="67"/>
      <c r="Q192" s="67"/>
      <c r="R192" s="67"/>
      <c r="S192" s="67"/>
      <c r="T192" s="68"/>
      <c r="U192" s="37"/>
      <c r="V192" s="37"/>
      <c r="W192" s="37"/>
      <c r="X192" s="37"/>
      <c r="Y192" s="37"/>
      <c r="Z192" s="37"/>
      <c r="AA192" s="37"/>
      <c r="AB192" s="37"/>
      <c r="AC192" s="37"/>
      <c r="AD192" s="37"/>
      <c r="AE192" s="37"/>
      <c r="AT192" s="20" t="s">
        <v>206</v>
      </c>
      <c r="AU192" s="20" t="s">
        <v>86</v>
      </c>
    </row>
    <row r="193" spans="1:65" s="14" customFormat="1" ht="11.25">
      <c r="B193" s="211"/>
      <c r="C193" s="212"/>
      <c r="D193" s="194" t="s">
        <v>210</v>
      </c>
      <c r="E193" s="212"/>
      <c r="F193" s="214" t="s">
        <v>819</v>
      </c>
      <c r="G193" s="212"/>
      <c r="H193" s="215">
        <v>3.101</v>
      </c>
      <c r="I193" s="216"/>
      <c r="J193" s="212"/>
      <c r="K193" s="212"/>
      <c r="L193" s="217"/>
      <c r="M193" s="218"/>
      <c r="N193" s="219"/>
      <c r="O193" s="219"/>
      <c r="P193" s="219"/>
      <c r="Q193" s="219"/>
      <c r="R193" s="219"/>
      <c r="S193" s="219"/>
      <c r="T193" s="220"/>
      <c r="AT193" s="221" t="s">
        <v>210</v>
      </c>
      <c r="AU193" s="221" t="s">
        <v>86</v>
      </c>
      <c r="AV193" s="14" t="s">
        <v>86</v>
      </c>
      <c r="AW193" s="14" t="s">
        <v>4</v>
      </c>
      <c r="AX193" s="14" t="s">
        <v>84</v>
      </c>
      <c r="AY193" s="221" t="s">
        <v>197</v>
      </c>
    </row>
    <row r="194" spans="1:65" s="12" customFormat="1" ht="22.9" customHeight="1">
      <c r="B194" s="165"/>
      <c r="C194" s="166"/>
      <c r="D194" s="167" t="s">
        <v>76</v>
      </c>
      <c r="E194" s="179" t="s">
        <v>489</v>
      </c>
      <c r="F194" s="179" t="s">
        <v>490</v>
      </c>
      <c r="G194" s="166"/>
      <c r="H194" s="166"/>
      <c r="I194" s="169"/>
      <c r="J194" s="180">
        <f>BK194</f>
        <v>0</v>
      </c>
      <c r="K194" s="166"/>
      <c r="L194" s="171"/>
      <c r="M194" s="172"/>
      <c r="N194" s="173"/>
      <c r="O194" s="173"/>
      <c r="P194" s="174">
        <f>SUM(P195:P197)</f>
        <v>0</v>
      </c>
      <c r="Q194" s="173"/>
      <c r="R194" s="174">
        <f>SUM(R195:R197)</f>
        <v>0</v>
      </c>
      <c r="S194" s="173"/>
      <c r="T194" s="175">
        <f>SUM(T195:T197)</f>
        <v>0</v>
      </c>
      <c r="AR194" s="176" t="s">
        <v>84</v>
      </c>
      <c r="AT194" s="177" t="s">
        <v>76</v>
      </c>
      <c r="AU194" s="177" t="s">
        <v>84</v>
      </c>
      <c r="AY194" s="176" t="s">
        <v>197</v>
      </c>
      <c r="BK194" s="178">
        <f>SUM(BK195:BK197)</f>
        <v>0</v>
      </c>
    </row>
    <row r="195" spans="1:65" s="2" customFormat="1" ht="24.2" customHeight="1">
      <c r="A195" s="37"/>
      <c r="B195" s="38"/>
      <c r="C195" s="181" t="s">
        <v>362</v>
      </c>
      <c r="D195" s="181" t="s">
        <v>199</v>
      </c>
      <c r="E195" s="182" t="s">
        <v>594</v>
      </c>
      <c r="F195" s="183" t="s">
        <v>595</v>
      </c>
      <c r="G195" s="184" t="s">
        <v>323</v>
      </c>
      <c r="H195" s="185">
        <v>0.66300000000000003</v>
      </c>
      <c r="I195" s="186"/>
      <c r="J195" s="187">
        <f>ROUND(I195*H195,2)</f>
        <v>0</v>
      </c>
      <c r="K195" s="183" t="s">
        <v>203</v>
      </c>
      <c r="L195" s="42"/>
      <c r="M195" s="188" t="s">
        <v>19</v>
      </c>
      <c r="N195" s="189" t="s">
        <v>48</v>
      </c>
      <c r="O195" s="67"/>
      <c r="P195" s="190">
        <f>O195*H195</f>
        <v>0</v>
      </c>
      <c r="Q195" s="190">
        <v>0</v>
      </c>
      <c r="R195" s="190">
        <f>Q195*H195</f>
        <v>0</v>
      </c>
      <c r="S195" s="190">
        <v>0</v>
      </c>
      <c r="T195" s="191">
        <f>S195*H195</f>
        <v>0</v>
      </c>
      <c r="U195" s="37"/>
      <c r="V195" s="37"/>
      <c r="W195" s="37"/>
      <c r="X195" s="37"/>
      <c r="Y195" s="37"/>
      <c r="Z195" s="37"/>
      <c r="AA195" s="37"/>
      <c r="AB195" s="37"/>
      <c r="AC195" s="37"/>
      <c r="AD195" s="37"/>
      <c r="AE195" s="37"/>
      <c r="AR195" s="192" t="s">
        <v>204</v>
      </c>
      <c r="AT195" s="192" t="s">
        <v>199</v>
      </c>
      <c r="AU195" s="192" t="s">
        <v>86</v>
      </c>
      <c r="AY195" s="20" t="s">
        <v>197</v>
      </c>
      <c r="BE195" s="193">
        <f>IF(N195="základní",J195,0)</f>
        <v>0</v>
      </c>
      <c r="BF195" s="193">
        <f>IF(N195="snížená",J195,0)</f>
        <v>0</v>
      </c>
      <c r="BG195" s="193">
        <f>IF(N195="zákl. přenesená",J195,0)</f>
        <v>0</v>
      </c>
      <c r="BH195" s="193">
        <f>IF(N195="sníž. přenesená",J195,0)</f>
        <v>0</v>
      </c>
      <c r="BI195" s="193">
        <f>IF(N195="nulová",J195,0)</f>
        <v>0</v>
      </c>
      <c r="BJ195" s="20" t="s">
        <v>84</v>
      </c>
      <c r="BK195" s="193">
        <f>ROUND(I195*H195,2)</f>
        <v>0</v>
      </c>
      <c r="BL195" s="20" t="s">
        <v>204</v>
      </c>
      <c r="BM195" s="192" t="s">
        <v>596</v>
      </c>
    </row>
    <row r="196" spans="1:65" s="2" customFormat="1" ht="19.5">
      <c r="A196" s="37"/>
      <c r="B196" s="38"/>
      <c r="C196" s="39"/>
      <c r="D196" s="194" t="s">
        <v>206</v>
      </c>
      <c r="E196" s="39"/>
      <c r="F196" s="195" t="s">
        <v>597</v>
      </c>
      <c r="G196" s="39"/>
      <c r="H196" s="39"/>
      <c r="I196" s="196"/>
      <c r="J196" s="39"/>
      <c r="K196" s="39"/>
      <c r="L196" s="42"/>
      <c r="M196" s="197"/>
      <c r="N196" s="198"/>
      <c r="O196" s="67"/>
      <c r="P196" s="67"/>
      <c r="Q196" s="67"/>
      <c r="R196" s="67"/>
      <c r="S196" s="67"/>
      <c r="T196" s="68"/>
      <c r="U196" s="37"/>
      <c r="V196" s="37"/>
      <c r="W196" s="37"/>
      <c r="X196" s="37"/>
      <c r="Y196" s="37"/>
      <c r="Z196" s="37"/>
      <c r="AA196" s="37"/>
      <c r="AB196" s="37"/>
      <c r="AC196" s="37"/>
      <c r="AD196" s="37"/>
      <c r="AE196" s="37"/>
      <c r="AT196" s="20" t="s">
        <v>206</v>
      </c>
      <c r="AU196" s="20" t="s">
        <v>86</v>
      </c>
    </row>
    <row r="197" spans="1:65" s="2" customFormat="1" ht="11.25">
      <c r="A197" s="37"/>
      <c r="B197" s="38"/>
      <c r="C197" s="39"/>
      <c r="D197" s="199" t="s">
        <v>208</v>
      </c>
      <c r="E197" s="39"/>
      <c r="F197" s="200" t="s">
        <v>598</v>
      </c>
      <c r="G197" s="39"/>
      <c r="H197" s="39"/>
      <c r="I197" s="196"/>
      <c r="J197" s="39"/>
      <c r="K197" s="39"/>
      <c r="L197" s="42"/>
      <c r="M197" s="247"/>
      <c r="N197" s="248"/>
      <c r="O197" s="249"/>
      <c r="P197" s="249"/>
      <c r="Q197" s="249"/>
      <c r="R197" s="249"/>
      <c r="S197" s="249"/>
      <c r="T197" s="250"/>
      <c r="U197" s="37"/>
      <c r="V197" s="37"/>
      <c r="W197" s="37"/>
      <c r="X197" s="37"/>
      <c r="Y197" s="37"/>
      <c r="Z197" s="37"/>
      <c r="AA197" s="37"/>
      <c r="AB197" s="37"/>
      <c r="AC197" s="37"/>
      <c r="AD197" s="37"/>
      <c r="AE197" s="37"/>
      <c r="AT197" s="20" t="s">
        <v>208</v>
      </c>
      <c r="AU197" s="20" t="s">
        <v>86</v>
      </c>
    </row>
    <row r="198" spans="1:65" s="2" customFormat="1" ht="6.95" customHeight="1">
      <c r="A198" s="37"/>
      <c r="B198" s="50"/>
      <c r="C198" s="51"/>
      <c r="D198" s="51"/>
      <c r="E198" s="51"/>
      <c r="F198" s="51"/>
      <c r="G198" s="51"/>
      <c r="H198" s="51"/>
      <c r="I198" s="51"/>
      <c r="J198" s="51"/>
      <c r="K198" s="51"/>
      <c r="L198" s="42"/>
      <c r="M198" s="37"/>
      <c r="O198" s="37"/>
      <c r="P198" s="37"/>
      <c r="Q198" s="37"/>
      <c r="R198" s="37"/>
      <c r="S198" s="37"/>
      <c r="T198" s="37"/>
      <c r="U198" s="37"/>
      <c r="V198" s="37"/>
      <c r="W198" s="37"/>
      <c r="X198" s="37"/>
      <c r="Y198" s="37"/>
      <c r="Z198" s="37"/>
      <c r="AA198" s="37"/>
      <c r="AB198" s="37"/>
      <c r="AC198" s="37"/>
      <c r="AD198" s="37"/>
      <c r="AE198" s="37"/>
    </row>
  </sheetData>
  <sheetProtection algorithmName="SHA-512" hashValue="ala7DMYPiFbsRF1ARM8qoCh+PLx388pvq8DnNjO/E2NV1aZyka4SVSIiksFdiahUtZKLXy9wNpx/YknC6POnoA==" saltValue="9acJP5wGq7hH3jyAePoCJPRegWs1kDPsN0FQC5X0PfyMk+qwoKoDjOrReXyjBjWONEXbLjTCI396ZKN0ayQ8bA==" spinCount="100000" sheet="1" objects="1" scenarios="1" formatColumns="0" formatRows="0" autoFilter="0"/>
  <autoFilter ref="C88:K197" xr:uid="{00000000-0009-0000-0000-000006000000}"/>
  <mergeCells count="12">
    <mergeCell ref="E81:H81"/>
    <mergeCell ref="L2:V2"/>
    <mergeCell ref="E50:H50"/>
    <mergeCell ref="E52:H52"/>
    <mergeCell ref="E54:H54"/>
    <mergeCell ref="E77:H77"/>
    <mergeCell ref="E79:H79"/>
    <mergeCell ref="E7:H7"/>
    <mergeCell ref="E9:H9"/>
    <mergeCell ref="E11:H11"/>
    <mergeCell ref="E20:H20"/>
    <mergeCell ref="E29:H29"/>
  </mergeCells>
  <hyperlinks>
    <hyperlink ref="F94" r:id="rId1" xr:uid="{00000000-0004-0000-0600-000000000000}"/>
    <hyperlink ref="F99" r:id="rId2" xr:uid="{00000000-0004-0000-0600-000001000000}"/>
    <hyperlink ref="F105" r:id="rId3" xr:uid="{00000000-0004-0000-0600-000002000000}"/>
    <hyperlink ref="F111" r:id="rId4" xr:uid="{00000000-0004-0000-0600-000003000000}"/>
    <hyperlink ref="F117" r:id="rId5" xr:uid="{00000000-0004-0000-0600-000004000000}"/>
    <hyperlink ref="F123" r:id="rId6" xr:uid="{00000000-0004-0000-0600-000005000000}"/>
    <hyperlink ref="F131" r:id="rId7" xr:uid="{00000000-0004-0000-0600-000006000000}"/>
    <hyperlink ref="F136" r:id="rId8" xr:uid="{00000000-0004-0000-0600-000007000000}"/>
    <hyperlink ref="F142" r:id="rId9" xr:uid="{00000000-0004-0000-0600-000008000000}"/>
    <hyperlink ref="F153" r:id="rId10" xr:uid="{00000000-0004-0000-0600-000009000000}"/>
    <hyperlink ref="F162" r:id="rId11" xr:uid="{00000000-0004-0000-0600-00000A000000}"/>
    <hyperlink ref="F171" r:id="rId12" xr:uid="{00000000-0004-0000-0600-00000B000000}"/>
    <hyperlink ref="F176" r:id="rId13" xr:uid="{00000000-0004-0000-0600-00000C000000}"/>
    <hyperlink ref="F181" r:id="rId14" xr:uid="{00000000-0004-0000-0600-00000D000000}"/>
    <hyperlink ref="F187" r:id="rId15" xr:uid="{00000000-0004-0000-0600-00000E000000}"/>
    <hyperlink ref="F197" r:id="rId16" xr:uid="{00000000-0004-0000-0600-00000F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17"/>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BM287"/>
  <sheetViews>
    <sheetView showGridLines="0" workbookViewId="0">
      <selection activeCell="D6" sqref="D6"/>
    </sheetView>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94"/>
      <c r="M2" s="394"/>
      <c r="N2" s="394"/>
      <c r="O2" s="394"/>
      <c r="P2" s="394"/>
      <c r="Q2" s="394"/>
      <c r="R2" s="394"/>
      <c r="S2" s="394"/>
      <c r="T2" s="394"/>
      <c r="U2" s="394"/>
      <c r="V2" s="394"/>
      <c r="AT2" s="20" t="s">
        <v>111</v>
      </c>
    </row>
    <row r="3" spans="1:46" s="1" customFormat="1" ht="6.95" customHeight="1">
      <c r="B3" s="111"/>
      <c r="C3" s="112"/>
      <c r="D3" s="112"/>
      <c r="E3" s="112"/>
      <c r="F3" s="112"/>
      <c r="G3" s="112"/>
      <c r="H3" s="112"/>
      <c r="I3" s="112"/>
      <c r="J3" s="112"/>
      <c r="K3" s="112"/>
      <c r="L3" s="23"/>
      <c r="AT3" s="20" t="s">
        <v>86</v>
      </c>
    </row>
    <row r="4" spans="1:46" s="1" customFormat="1" ht="24.95" customHeight="1">
      <c r="B4" s="23"/>
      <c r="D4" s="113" t="s">
        <v>169</v>
      </c>
      <c r="L4" s="23"/>
      <c r="M4" s="114" t="s">
        <v>10</v>
      </c>
      <c r="AT4" s="20" t="s">
        <v>4</v>
      </c>
    </row>
    <row r="5" spans="1:46" s="1" customFormat="1" ht="6.95" customHeight="1">
      <c r="B5" s="23"/>
      <c r="L5" s="23"/>
    </row>
    <row r="6" spans="1:46" s="1" customFormat="1" ht="12" customHeight="1">
      <c r="B6" s="23"/>
      <c r="D6" s="115" t="s">
        <v>16</v>
      </c>
      <c r="L6" s="23"/>
    </row>
    <row r="7" spans="1:46" s="1" customFormat="1" ht="16.5" customHeight="1">
      <c r="B7" s="23"/>
      <c r="E7" s="395" t="str">
        <f>'Rekapitulace stavby'!K6</f>
        <v>VÝMĚNA OBRUBNÍKŮ V ULICI STRÁNSKÉHO A SOVÍ - TÁBOR</v>
      </c>
      <c r="F7" s="396"/>
      <c r="G7" s="396"/>
      <c r="H7" s="396"/>
      <c r="L7" s="23"/>
    </row>
    <row r="8" spans="1:46" s="1" customFormat="1" ht="12" customHeight="1">
      <c r="B8" s="23"/>
      <c r="D8" s="115" t="s">
        <v>170</v>
      </c>
      <c r="L8" s="23"/>
    </row>
    <row r="9" spans="1:46" s="2" customFormat="1" ht="16.5" customHeight="1">
      <c r="A9" s="37"/>
      <c r="B9" s="42"/>
      <c r="C9" s="37"/>
      <c r="D9" s="37"/>
      <c r="E9" s="395" t="s">
        <v>820</v>
      </c>
      <c r="F9" s="397"/>
      <c r="G9" s="397"/>
      <c r="H9" s="397"/>
      <c r="I9" s="37"/>
      <c r="J9" s="37"/>
      <c r="K9" s="37"/>
      <c r="L9" s="116"/>
      <c r="S9" s="37"/>
      <c r="T9" s="37"/>
      <c r="U9" s="37"/>
      <c r="V9" s="37"/>
      <c r="W9" s="37"/>
      <c r="X9" s="37"/>
      <c r="Y9" s="37"/>
      <c r="Z9" s="37"/>
      <c r="AA9" s="37"/>
      <c r="AB9" s="37"/>
      <c r="AC9" s="37"/>
      <c r="AD9" s="37"/>
      <c r="AE9" s="37"/>
    </row>
    <row r="10" spans="1:46" s="2" customFormat="1" ht="12" customHeight="1">
      <c r="A10" s="37"/>
      <c r="B10" s="42"/>
      <c r="C10" s="37"/>
      <c r="D10" s="115" t="s">
        <v>172</v>
      </c>
      <c r="E10" s="37"/>
      <c r="F10" s="37"/>
      <c r="G10" s="37"/>
      <c r="H10" s="37"/>
      <c r="I10" s="37"/>
      <c r="J10" s="37"/>
      <c r="K10" s="37"/>
      <c r="L10" s="116"/>
      <c r="S10" s="37"/>
      <c r="T10" s="37"/>
      <c r="U10" s="37"/>
      <c r="V10" s="37"/>
      <c r="W10" s="37"/>
      <c r="X10" s="37"/>
      <c r="Y10" s="37"/>
      <c r="Z10" s="37"/>
      <c r="AA10" s="37"/>
      <c r="AB10" s="37"/>
      <c r="AC10" s="37"/>
      <c r="AD10" s="37"/>
      <c r="AE10" s="37"/>
    </row>
    <row r="11" spans="1:46" s="2" customFormat="1" ht="16.5" customHeight="1">
      <c r="A11" s="37"/>
      <c r="B11" s="42"/>
      <c r="C11" s="37"/>
      <c r="D11" s="37"/>
      <c r="E11" s="398" t="s">
        <v>821</v>
      </c>
      <c r="F11" s="397"/>
      <c r="G11" s="397"/>
      <c r="H11" s="397"/>
      <c r="I11" s="37"/>
      <c r="J11" s="37"/>
      <c r="K11" s="37"/>
      <c r="L11" s="116"/>
      <c r="S11" s="37"/>
      <c r="T11" s="37"/>
      <c r="U11" s="37"/>
      <c r="V11" s="37"/>
      <c r="W11" s="37"/>
      <c r="X11" s="37"/>
      <c r="Y11" s="37"/>
      <c r="Z11" s="37"/>
      <c r="AA11" s="37"/>
      <c r="AB11" s="37"/>
      <c r="AC11" s="37"/>
      <c r="AD11" s="37"/>
      <c r="AE11" s="37"/>
    </row>
    <row r="12" spans="1:46" s="2" customFormat="1" ht="11.25">
      <c r="A12" s="37"/>
      <c r="B12" s="42"/>
      <c r="C12" s="37"/>
      <c r="D12" s="37"/>
      <c r="E12" s="37"/>
      <c r="F12" s="37"/>
      <c r="G12" s="37"/>
      <c r="H12" s="37"/>
      <c r="I12" s="37"/>
      <c r="J12" s="37"/>
      <c r="K12" s="37"/>
      <c r="L12" s="116"/>
      <c r="S12" s="37"/>
      <c r="T12" s="37"/>
      <c r="U12" s="37"/>
      <c r="V12" s="37"/>
      <c r="W12" s="37"/>
      <c r="X12" s="37"/>
      <c r="Y12" s="37"/>
      <c r="Z12" s="37"/>
      <c r="AA12" s="37"/>
      <c r="AB12" s="37"/>
      <c r="AC12" s="37"/>
      <c r="AD12" s="37"/>
      <c r="AE12" s="37"/>
    </row>
    <row r="13" spans="1:46" s="2" customFormat="1" ht="12" customHeight="1">
      <c r="A13" s="37"/>
      <c r="B13" s="42"/>
      <c r="C13" s="37"/>
      <c r="D13" s="115" t="s">
        <v>18</v>
      </c>
      <c r="E13" s="37"/>
      <c r="F13" s="106" t="s">
        <v>19</v>
      </c>
      <c r="G13" s="37"/>
      <c r="H13" s="37"/>
      <c r="I13" s="115" t="s">
        <v>20</v>
      </c>
      <c r="J13" s="106" t="s">
        <v>19</v>
      </c>
      <c r="K13" s="37"/>
      <c r="L13" s="116"/>
      <c r="S13" s="37"/>
      <c r="T13" s="37"/>
      <c r="U13" s="37"/>
      <c r="V13" s="37"/>
      <c r="W13" s="37"/>
      <c r="X13" s="37"/>
      <c r="Y13" s="37"/>
      <c r="Z13" s="37"/>
      <c r="AA13" s="37"/>
      <c r="AB13" s="37"/>
      <c r="AC13" s="37"/>
      <c r="AD13" s="37"/>
      <c r="AE13" s="37"/>
    </row>
    <row r="14" spans="1:46" s="2" customFormat="1" ht="12" customHeight="1">
      <c r="A14" s="37"/>
      <c r="B14" s="42"/>
      <c r="C14" s="37"/>
      <c r="D14" s="115" t="s">
        <v>21</v>
      </c>
      <c r="E14" s="37"/>
      <c r="F14" s="106" t="s">
        <v>22</v>
      </c>
      <c r="G14" s="37"/>
      <c r="H14" s="37"/>
      <c r="I14" s="115" t="s">
        <v>23</v>
      </c>
      <c r="J14" s="117" t="str">
        <f>'Rekapitulace stavby'!AN8</f>
        <v>8. 1. 2026</v>
      </c>
      <c r="K14" s="37"/>
      <c r="L14" s="116"/>
      <c r="S14" s="37"/>
      <c r="T14" s="37"/>
      <c r="U14" s="37"/>
      <c r="V14" s="37"/>
      <c r="W14" s="37"/>
      <c r="X14" s="37"/>
      <c r="Y14" s="37"/>
      <c r="Z14" s="37"/>
      <c r="AA14" s="37"/>
      <c r="AB14" s="37"/>
      <c r="AC14" s="37"/>
      <c r="AD14" s="37"/>
      <c r="AE14" s="37"/>
    </row>
    <row r="15" spans="1:46" s="2" customFormat="1" ht="10.9" customHeight="1">
      <c r="A15" s="37"/>
      <c r="B15" s="42"/>
      <c r="C15" s="37"/>
      <c r="D15" s="37"/>
      <c r="E15" s="37"/>
      <c r="F15" s="37"/>
      <c r="G15" s="37"/>
      <c r="H15" s="37"/>
      <c r="I15" s="37"/>
      <c r="J15" s="37"/>
      <c r="K15" s="37"/>
      <c r="L15" s="116"/>
      <c r="S15" s="37"/>
      <c r="T15" s="37"/>
      <c r="U15" s="37"/>
      <c r="V15" s="37"/>
      <c r="W15" s="37"/>
      <c r="X15" s="37"/>
      <c r="Y15" s="37"/>
      <c r="Z15" s="37"/>
      <c r="AA15" s="37"/>
      <c r="AB15" s="37"/>
      <c r="AC15" s="37"/>
      <c r="AD15" s="37"/>
      <c r="AE15" s="37"/>
    </row>
    <row r="16" spans="1:46" s="2" customFormat="1" ht="12" customHeight="1">
      <c r="A16" s="37"/>
      <c r="B16" s="42"/>
      <c r="C16" s="37"/>
      <c r="D16" s="115" t="s">
        <v>25</v>
      </c>
      <c r="E16" s="37"/>
      <c r="F16" s="37"/>
      <c r="G16" s="37"/>
      <c r="H16" s="37"/>
      <c r="I16" s="115" t="s">
        <v>26</v>
      </c>
      <c r="J16" s="106" t="s">
        <v>27</v>
      </c>
      <c r="K16" s="37"/>
      <c r="L16" s="116"/>
      <c r="S16" s="37"/>
      <c r="T16" s="37"/>
      <c r="U16" s="37"/>
      <c r="V16" s="37"/>
      <c r="W16" s="37"/>
      <c r="X16" s="37"/>
      <c r="Y16" s="37"/>
      <c r="Z16" s="37"/>
      <c r="AA16" s="37"/>
      <c r="AB16" s="37"/>
      <c r="AC16" s="37"/>
      <c r="AD16" s="37"/>
      <c r="AE16" s="37"/>
    </row>
    <row r="17" spans="1:31" s="2" customFormat="1" ht="18" customHeight="1">
      <c r="A17" s="37"/>
      <c r="B17" s="42"/>
      <c r="C17" s="37"/>
      <c r="D17" s="37"/>
      <c r="E17" s="106" t="s">
        <v>28</v>
      </c>
      <c r="F17" s="37"/>
      <c r="G17" s="37"/>
      <c r="H17" s="37"/>
      <c r="I17" s="115" t="s">
        <v>29</v>
      </c>
      <c r="J17" s="106" t="s">
        <v>30</v>
      </c>
      <c r="K17" s="37"/>
      <c r="L17" s="116"/>
      <c r="S17" s="37"/>
      <c r="T17" s="37"/>
      <c r="U17" s="37"/>
      <c r="V17" s="37"/>
      <c r="W17" s="37"/>
      <c r="X17" s="37"/>
      <c r="Y17" s="37"/>
      <c r="Z17" s="37"/>
      <c r="AA17" s="37"/>
      <c r="AB17" s="37"/>
      <c r="AC17" s="37"/>
      <c r="AD17" s="37"/>
      <c r="AE17" s="37"/>
    </row>
    <row r="18" spans="1:31" s="2" customFormat="1" ht="6.95" customHeight="1">
      <c r="A18" s="37"/>
      <c r="B18" s="42"/>
      <c r="C18" s="37"/>
      <c r="D18" s="37"/>
      <c r="E18" s="37"/>
      <c r="F18" s="37"/>
      <c r="G18" s="37"/>
      <c r="H18" s="37"/>
      <c r="I18" s="37"/>
      <c r="J18" s="37"/>
      <c r="K18" s="37"/>
      <c r="L18" s="116"/>
      <c r="S18" s="37"/>
      <c r="T18" s="37"/>
      <c r="U18" s="37"/>
      <c r="V18" s="37"/>
      <c r="W18" s="37"/>
      <c r="X18" s="37"/>
      <c r="Y18" s="37"/>
      <c r="Z18" s="37"/>
      <c r="AA18" s="37"/>
      <c r="AB18" s="37"/>
      <c r="AC18" s="37"/>
      <c r="AD18" s="37"/>
      <c r="AE18" s="37"/>
    </row>
    <row r="19" spans="1:31" s="2" customFormat="1" ht="12" customHeight="1">
      <c r="A19" s="37"/>
      <c r="B19" s="42"/>
      <c r="C19" s="37"/>
      <c r="D19" s="115" t="s">
        <v>31</v>
      </c>
      <c r="E19" s="37"/>
      <c r="F19" s="37"/>
      <c r="G19" s="37"/>
      <c r="H19" s="37"/>
      <c r="I19" s="115" t="s">
        <v>26</v>
      </c>
      <c r="J19" s="33" t="str">
        <f>'Rekapitulace stavby'!AN13</f>
        <v>Vyplň údaj</v>
      </c>
      <c r="K19" s="37"/>
      <c r="L19" s="116"/>
      <c r="S19" s="37"/>
      <c r="T19" s="37"/>
      <c r="U19" s="37"/>
      <c r="V19" s="37"/>
      <c r="W19" s="37"/>
      <c r="X19" s="37"/>
      <c r="Y19" s="37"/>
      <c r="Z19" s="37"/>
      <c r="AA19" s="37"/>
      <c r="AB19" s="37"/>
      <c r="AC19" s="37"/>
      <c r="AD19" s="37"/>
      <c r="AE19" s="37"/>
    </row>
    <row r="20" spans="1:31" s="2" customFormat="1" ht="18" customHeight="1">
      <c r="A20" s="37"/>
      <c r="B20" s="42"/>
      <c r="C20" s="37"/>
      <c r="D20" s="37"/>
      <c r="E20" s="399" t="str">
        <f>'Rekapitulace stavby'!E14</f>
        <v>Vyplň údaj</v>
      </c>
      <c r="F20" s="400"/>
      <c r="G20" s="400"/>
      <c r="H20" s="400"/>
      <c r="I20" s="115" t="s">
        <v>29</v>
      </c>
      <c r="J20" s="33" t="str">
        <f>'Rekapitulace stavby'!AN14</f>
        <v>Vyplň údaj</v>
      </c>
      <c r="K20" s="37"/>
      <c r="L20" s="116"/>
      <c r="S20" s="37"/>
      <c r="T20" s="37"/>
      <c r="U20" s="37"/>
      <c r="V20" s="37"/>
      <c r="W20" s="37"/>
      <c r="X20" s="37"/>
      <c r="Y20" s="37"/>
      <c r="Z20" s="37"/>
      <c r="AA20" s="37"/>
      <c r="AB20" s="37"/>
      <c r="AC20" s="37"/>
      <c r="AD20" s="37"/>
      <c r="AE20" s="37"/>
    </row>
    <row r="21" spans="1:31" s="2" customFormat="1" ht="6.95" customHeight="1">
      <c r="A21" s="37"/>
      <c r="B21" s="42"/>
      <c r="C21" s="37"/>
      <c r="D21" s="37"/>
      <c r="E21" s="37"/>
      <c r="F21" s="37"/>
      <c r="G21" s="37"/>
      <c r="H21" s="37"/>
      <c r="I21" s="37"/>
      <c r="J21" s="37"/>
      <c r="K21" s="37"/>
      <c r="L21" s="116"/>
      <c r="S21" s="37"/>
      <c r="T21" s="37"/>
      <c r="U21" s="37"/>
      <c r="V21" s="37"/>
      <c r="W21" s="37"/>
      <c r="X21" s="37"/>
      <c r="Y21" s="37"/>
      <c r="Z21" s="37"/>
      <c r="AA21" s="37"/>
      <c r="AB21" s="37"/>
      <c r="AC21" s="37"/>
      <c r="AD21" s="37"/>
      <c r="AE21" s="37"/>
    </row>
    <row r="22" spans="1:31" s="2" customFormat="1" ht="12" customHeight="1">
      <c r="A22" s="37"/>
      <c r="B22" s="42"/>
      <c r="C22" s="37"/>
      <c r="D22" s="115" t="s">
        <v>33</v>
      </c>
      <c r="E22" s="37"/>
      <c r="F22" s="37"/>
      <c r="G22" s="37"/>
      <c r="H22" s="37"/>
      <c r="I22" s="115" t="s">
        <v>26</v>
      </c>
      <c r="J22" s="106" t="s">
        <v>34</v>
      </c>
      <c r="K22" s="37"/>
      <c r="L22" s="116"/>
      <c r="S22" s="37"/>
      <c r="T22" s="37"/>
      <c r="U22" s="37"/>
      <c r="V22" s="37"/>
      <c r="W22" s="37"/>
      <c r="X22" s="37"/>
      <c r="Y22" s="37"/>
      <c r="Z22" s="37"/>
      <c r="AA22" s="37"/>
      <c r="AB22" s="37"/>
      <c r="AC22" s="37"/>
      <c r="AD22" s="37"/>
      <c r="AE22" s="37"/>
    </row>
    <row r="23" spans="1:31" s="2" customFormat="1" ht="18" customHeight="1">
      <c r="A23" s="37"/>
      <c r="B23" s="42"/>
      <c r="C23" s="37"/>
      <c r="D23" s="37"/>
      <c r="E23" s="106" t="s">
        <v>35</v>
      </c>
      <c r="F23" s="37"/>
      <c r="G23" s="37"/>
      <c r="H23" s="37"/>
      <c r="I23" s="115" t="s">
        <v>29</v>
      </c>
      <c r="J23" s="106" t="s">
        <v>36</v>
      </c>
      <c r="K23" s="37"/>
      <c r="L23" s="116"/>
      <c r="S23" s="37"/>
      <c r="T23" s="37"/>
      <c r="U23" s="37"/>
      <c r="V23" s="37"/>
      <c r="W23" s="37"/>
      <c r="X23" s="37"/>
      <c r="Y23" s="37"/>
      <c r="Z23" s="37"/>
      <c r="AA23" s="37"/>
      <c r="AB23" s="37"/>
      <c r="AC23" s="37"/>
      <c r="AD23" s="37"/>
      <c r="AE23" s="37"/>
    </row>
    <row r="24" spans="1:31" s="2" customFormat="1" ht="6.95" customHeight="1">
      <c r="A24" s="37"/>
      <c r="B24" s="42"/>
      <c r="C24" s="37"/>
      <c r="D24" s="37"/>
      <c r="E24" s="37"/>
      <c r="F24" s="37"/>
      <c r="G24" s="37"/>
      <c r="H24" s="37"/>
      <c r="I24" s="37"/>
      <c r="J24" s="37"/>
      <c r="K24" s="37"/>
      <c r="L24" s="116"/>
      <c r="S24" s="37"/>
      <c r="T24" s="37"/>
      <c r="U24" s="37"/>
      <c r="V24" s="37"/>
      <c r="W24" s="37"/>
      <c r="X24" s="37"/>
      <c r="Y24" s="37"/>
      <c r="Z24" s="37"/>
      <c r="AA24" s="37"/>
      <c r="AB24" s="37"/>
      <c r="AC24" s="37"/>
      <c r="AD24" s="37"/>
      <c r="AE24" s="37"/>
    </row>
    <row r="25" spans="1:31" s="2" customFormat="1" ht="12" customHeight="1">
      <c r="A25" s="37"/>
      <c r="B25" s="42"/>
      <c r="C25" s="37"/>
      <c r="D25" s="115" t="s">
        <v>38</v>
      </c>
      <c r="E25" s="37"/>
      <c r="F25" s="37"/>
      <c r="G25" s="37"/>
      <c r="H25" s="37"/>
      <c r="I25" s="115" t="s">
        <v>26</v>
      </c>
      <c r="J25" s="106" t="s">
        <v>39</v>
      </c>
      <c r="K25" s="37"/>
      <c r="L25" s="116"/>
      <c r="S25" s="37"/>
      <c r="T25" s="37"/>
      <c r="U25" s="37"/>
      <c r="V25" s="37"/>
      <c r="W25" s="37"/>
      <c r="X25" s="37"/>
      <c r="Y25" s="37"/>
      <c r="Z25" s="37"/>
      <c r="AA25" s="37"/>
      <c r="AB25" s="37"/>
      <c r="AC25" s="37"/>
      <c r="AD25" s="37"/>
      <c r="AE25" s="37"/>
    </row>
    <row r="26" spans="1:31" s="2" customFormat="1" ht="18" customHeight="1">
      <c r="A26" s="37"/>
      <c r="B26" s="42"/>
      <c r="C26" s="37"/>
      <c r="D26" s="37"/>
      <c r="E26" s="106" t="s">
        <v>40</v>
      </c>
      <c r="F26" s="37"/>
      <c r="G26" s="37"/>
      <c r="H26" s="37"/>
      <c r="I26" s="115" t="s">
        <v>29</v>
      </c>
      <c r="J26" s="106" t="s">
        <v>19</v>
      </c>
      <c r="K26" s="37"/>
      <c r="L26" s="116"/>
      <c r="S26" s="37"/>
      <c r="T26" s="37"/>
      <c r="U26" s="37"/>
      <c r="V26" s="37"/>
      <c r="W26" s="37"/>
      <c r="X26" s="37"/>
      <c r="Y26" s="37"/>
      <c r="Z26" s="37"/>
      <c r="AA26" s="37"/>
      <c r="AB26" s="37"/>
      <c r="AC26" s="37"/>
      <c r="AD26" s="37"/>
      <c r="AE26" s="37"/>
    </row>
    <row r="27" spans="1:31" s="2" customFormat="1" ht="6.95" customHeight="1">
      <c r="A27" s="37"/>
      <c r="B27" s="42"/>
      <c r="C27" s="37"/>
      <c r="D27" s="37"/>
      <c r="E27" s="37"/>
      <c r="F27" s="37"/>
      <c r="G27" s="37"/>
      <c r="H27" s="37"/>
      <c r="I27" s="37"/>
      <c r="J27" s="37"/>
      <c r="K27" s="37"/>
      <c r="L27" s="116"/>
      <c r="S27" s="37"/>
      <c r="T27" s="37"/>
      <c r="U27" s="37"/>
      <c r="V27" s="37"/>
      <c r="W27" s="37"/>
      <c r="X27" s="37"/>
      <c r="Y27" s="37"/>
      <c r="Z27" s="37"/>
      <c r="AA27" s="37"/>
      <c r="AB27" s="37"/>
      <c r="AC27" s="37"/>
      <c r="AD27" s="37"/>
      <c r="AE27" s="37"/>
    </row>
    <row r="28" spans="1:31" s="2" customFormat="1" ht="12" customHeight="1">
      <c r="A28" s="37"/>
      <c r="B28" s="42"/>
      <c r="C28" s="37"/>
      <c r="D28" s="115" t="s">
        <v>41</v>
      </c>
      <c r="E28" s="37"/>
      <c r="F28" s="37"/>
      <c r="G28" s="37"/>
      <c r="H28" s="37"/>
      <c r="I28" s="37"/>
      <c r="J28" s="37"/>
      <c r="K28" s="37"/>
      <c r="L28" s="116"/>
      <c r="S28" s="37"/>
      <c r="T28" s="37"/>
      <c r="U28" s="37"/>
      <c r="V28" s="37"/>
      <c r="W28" s="37"/>
      <c r="X28" s="37"/>
      <c r="Y28" s="37"/>
      <c r="Z28" s="37"/>
      <c r="AA28" s="37"/>
      <c r="AB28" s="37"/>
      <c r="AC28" s="37"/>
      <c r="AD28" s="37"/>
      <c r="AE28" s="37"/>
    </row>
    <row r="29" spans="1:31" s="8" customFormat="1" ht="16.5" customHeight="1">
      <c r="A29" s="118"/>
      <c r="B29" s="119"/>
      <c r="C29" s="118"/>
      <c r="D29" s="118"/>
      <c r="E29" s="401" t="s">
        <v>19</v>
      </c>
      <c r="F29" s="401"/>
      <c r="G29" s="401"/>
      <c r="H29" s="401"/>
      <c r="I29" s="118"/>
      <c r="J29" s="118"/>
      <c r="K29" s="118"/>
      <c r="L29" s="120"/>
      <c r="S29" s="118"/>
      <c r="T29" s="118"/>
      <c r="U29" s="118"/>
      <c r="V29" s="118"/>
      <c r="W29" s="118"/>
      <c r="X29" s="118"/>
      <c r="Y29" s="118"/>
      <c r="Z29" s="118"/>
      <c r="AA29" s="118"/>
      <c r="AB29" s="118"/>
      <c r="AC29" s="118"/>
      <c r="AD29" s="118"/>
      <c r="AE29" s="118"/>
    </row>
    <row r="30" spans="1:31" s="2" customFormat="1" ht="6.95" customHeight="1">
      <c r="A30" s="37"/>
      <c r="B30" s="42"/>
      <c r="C30" s="37"/>
      <c r="D30" s="37"/>
      <c r="E30" s="37"/>
      <c r="F30" s="37"/>
      <c r="G30" s="37"/>
      <c r="H30" s="37"/>
      <c r="I30" s="37"/>
      <c r="J30" s="37"/>
      <c r="K30" s="37"/>
      <c r="L30" s="116"/>
      <c r="S30" s="37"/>
      <c r="T30" s="37"/>
      <c r="U30" s="37"/>
      <c r="V30" s="37"/>
      <c r="W30" s="37"/>
      <c r="X30" s="37"/>
      <c r="Y30" s="37"/>
      <c r="Z30" s="37"/>
      <c r="AA30" s="37"/>
      <c r="AB30" s="37"/>
      <c r="AC30" s="37"/>
      <c r="AD30" s="37"/>
      <c r="AE30" s="37"/>
    </row>
    <row r="31" spans="1:31" s="2" customFormat="1" ht="6.95" customHeight="1">
      <c r="A31" s="37"/>
      <c r="B31" s="42"/>
      <c r="C31" s="37"/>
      <c r="D31" s="121"/>
      <c r="E31" s="121"/>
      <c r="F31" s="121"/>
      <c r="G31" s="121"/>
      <c r="H31" s="121"/>
      <c r="I31" s="121"/>
      <c r="J31" s="121"/>
      <c r="K31" s="121"/>
      <c r="L31" s="116"/>
      <c r="S31" s="37"/>
      <c r="T31" s="37"/>
      <c r="U31" s="37"/>
      <c r="V31" s="37"/>
      <c r="W31" s="37"/>
      <c r="X31" s="37"/>
      <c r="Y31" s="37"/>
      <c r="Z31" s="37"/>
      <c r="AA31" s="37"/>
      <c r="AB31" s="37"/>
      <c r="AC31" s="37"/>
      <c r="AD31" s="37"/>
      <c r="AE31" s="37"/>
    </row>
    <row r="32" spans="1:31" s="2" customFormat="1" ht="25.35" customHeight="1">
      <c r="A32" s="37"/>
      <c r="B32" s="42"/>
      <c r="C32" s="37"/>
      <c r="D32" s="122" t="s">
        <v>43</v>
      </c>
      <c r="E32" s="37"/>
      <c r="F32" s="37"/>
      <c r="G32" s="37"/>
      <c r="H32" s="37"/>
      <c r="I32" s="37"/>
      <c r="J32" s="123">
        <f>ROUND(J89, 2)</f>
        <v>0</v>
      </c>
      <c r="K32" s="37"/>
      <c r="L32" s="116"/>
      <c r="S32" s="37"/>
      <c r="T32" s="37"/>
      <c r="U32" s="37"/>
      <c r="V32" s="37"/>
      <c r="W32" s="37"/>
      <c r="X32" s="37"/>
      <c r="Y32" s="37"/>
      <c r="Z32" s="37"/>
      <c r="AA32" s="37"/>
      <c r="AB32" s="37"/>
      <c r="AC32" s="37"/>
      <c r="AD32" s="37"/>
      <c r="AE32" s="37"/>
    </row>
    <row r="33" spans="1:31" s="2" customFormat="1" ht="6.95" customHeight="1">
      <c r="A33" s="37"/>
      <c r="B33" s="42"/>
      <c r="C33" s="37"/>
      <c r="D33" s="121"/>
      <c r="E33" s="121"/>
      <c r="F33" s="121"/>
      <c r="G33" s="121"/>
      <c r="H33" s="121"/>
      <c r="I33" s="121"/>
      <c r="J33" s="121"/>
      <c r="K33" s="121"/>
      <c r="L33" s="116"/>
      <c r="S33" s="37"/>
      <c r="T33" s="37"/>
      <c r="U33" s="37"/>
      <c r="V33" s="37"/>
      <c r="W33" s="37"/>
      <c r="X33" s="37"/>
      <c r="Y33" s="37"/>
      <c r="Z33" s="37"/>
      <c r="AA33" s="37"/>
      <c r="AB33" s="37"/>
      <c r="AC33" s="37"/>
      <c r="AD33" s="37"/>
      <c r="AE33" s="37"/>
    </row>
    <row r="34" spans="1:31" s="2" customFormat="1" ht="14.45" customHeight="1">
      <c r="A34" s="37"/>
      <c r="B34" s="42"/>
      <c r="C34" s="37"/>
      <c r="D34" s="37"/>
      <c r="E34" s="37"/>
      <c r="F34" s="124" t="s">
        <v>45</v>
      </c>
      <c r="G34" s="37"/>
      <c r="H34" s="37"/>
      <c r="I34" s="124" t="s">
        <v>44</v>
      </c>
      <c r="J34" s="124" t="s">
        <v>46</v>
      </c>
      <c r="K34" s="37"/>
      <c r="L34" s="116"/>
      <c r="S34" s="37"/>
      <c r="T34" s="37"/>
      <c r="U34" s="37"/>
      <c r="V34" s="37"/>
      <c r="W34" s="37"/>
      <c r="X34" s="37"/>
      <c r="Y34" s="37"/>
      <c r="Z34" s="37"/>
      <c r="AA34" s="37"/>
      <c r="AB34" s="37"/>
      <c r="AC34" s="37"/>
      <c r="AD34" s="37"/>
      <c r="AE34" s="37"/>
    </row>
    <row r="35" spans="1:31" s="2" customFormat="1" ht="14.45" customHeight="1">
      <c r="A35" s="37"/>
      <c r="B35" s="42"/>
      <c r="C35" s="37"/>
      <c r="D35" s="125" t="s">
        <v>47</v>
      </c>
      <c r="E35" s="115" t="s">
        <v>48</v>
      </c>
      <c r="F35" s="126">
        <f>ROUND((SUM(BE89:BE286)),  2)</f>
        <v>0</v>
      </c>
      <c r="G35" s="37"/>
      <c r="H35" s="37"/>
      <c r="I35" s="127">
        <v>0.21</v>
      </c>
      <c r="J35" s="126">
        <f>ROUND(((SUM(BE89:BE286))*I35),  2)</f>
        <v>0</v>
      </c>
      <c r="K35" s="37"/>
      <c r="L35" s="116"/>
      <c r="S35" s="37"/>
      <c r="T35" s="37"/>
      <c r="U35" s="37"/>
      <c r="V35" s="37"/>
      <c r="W35" s="37"/>
      <c r="X35" s="37"/>
      <c r="Y35" s="37"/>
      <c r="Z35" s="37"/>
      <c r="AA35" s="37"/>
      <c r="AB35" s="37"/>
      <c r="AC35" s="37"/>
      <c r="AD35" s="37"/>
      <c r="AE35" s="37"/>
    </row>
    <row r="36" spans="1:31" s="2" customFormat="1" ht="14.45" customHeight="1">
      <c r="A36" s="37"/>
      <c r="B36" s="42"/>
      <c r="C36" s="37"/>
      <c r="D36" s="37"/>
      <c r="E36" s="115" t="s">
        <v>49</v>
      </c>
      <c r="F36" s="126">
        <f>ROUND((SUM(BF89:BF286)),  2)</f>
        <v>0</v>
      </c>
      <c r="G36" s="37"/>
      <c r="H36" s="37"/>
      <c r="I36" s="127">
        <v>0.12</v>
      </c>
      <c r="J36" s="126">
        <f>ROUND(((SUM(BF89:BF286))*I36),  2)</f>
        <v>0</v>
      </c>
      <c r="K36" s="37"/>
      <c r="L36" s="116"/>
      <c r="S36" s="37"/>
      <c r="T36" s="37"/>
      <c r="U36" s="37"/>
      <c r="V36" s="37"/>
      <c r="W36" s="37"/>
      <c r="X36" s="37"/>
      <c r="Y36" s="37"/>
      <c r="Z36" s="37"/>
      <c r="AA36" s="37"/>
      <c r="AB36" s="37"/>
      <c r="AC36" s="37"/>
      <c r="AD36" s="37"/>
      <c r="AE36" s="37"/>
    </row>
    <row r="37" spans="1:31" s="2" customFormat="1" ht="14.45" hidden="1" customHeight="1">
      <c r="A37" s="37"/>
      <c r="B37" s="42"/>
      <c r="C37" s="37"/>
      <c r="D37" s="37"/>
      <c r="E37" s="115" t="s">
        <v>50</v>
      </c>
      <c r="F37" s="126">
        <f>ROUND((SUM(BG89:BG286)),  2)</f>
        <v>0</v>
      </c>
      <c r="G37" s="37"/>
      <c r="H37" s="37"/>
      <c r="I37" s="127">
        <v>0.21</v>
      </c>
      <c r="J37" s="126">
        <f>0</f>
        <v>0</v>
      </c>
      <c r="K37" s="37"/>
      <c r="L37" s="116"/>
      <c r="S37" s="37"/>
      <c r="T37" s="37"/>
      <c r="U37" s="37"/>
      <c r="V37" s="37"/>
      <c r="W37" s="37"/>
      <c r="X37" s="37"/>
      <c r="Y37" s="37"/>
      <c r="Z37" s="37"/>
      <c r="AA37" s="37"/>
      <c r="AB37" s="37"/>
      <c r="AC37" s="37"/>
      <c r="AD37" s="37"/>
      <c r="AE37" s="37"/>
    </row>
    <row r="38" spans="1:31" s="2" customFormat="1" ht="14.45" hidden="1" customHeight="1">
      <c r="A38" s="37"/>
      <c r="B38" s="42"/>
      <c r="C38" s="37"/>
      <c r="D38" s="37"/>
      <c r="E38" s="115" t="s">
        <v>51</v>
      </c>
      <c r="F38" s="126">
        <f>ROUND((SUM(BH89:BH286)),  2)</f>
        <v>0</v>
      </c>
      <c r="G38" s="37"/>
      <c r="H38" s="37"/>
      <c r="I38" s="127">
        <v>0.12</v>
      </c>
      <c r="J38" s="126">
        <f>0</f>
        <v>0</v>
      </c>
      <c r="K38" s="37"/>
      <c r="L38" s="116"/>
      <c r="S38" s="37"/>
      <c r="T38" s="37"/>
      <c r="U38" s="37"/>
      <c r="V38" s="37"/>
      <c r="W38" s="37"/>
      <c r="X38" s="37"/>
      <c r="Y38" s="37"/>
      <c r="Z38" s="37"/>
      <c r="AA38" s="37"/>
      <c r="AB38" s="37"/>
      <c r="AC38" s="37"/>
      <c r="AD38" s="37"/>
      <c r="AE38" s="37"/>
    </row>
    <row r="39" spans="1:31" s="2" customFormat="1" ht="14.45" hidden="1" customHeight="1">
      <c r="A39" s="37"/>
      <c r="B39" s="42"/>
      <c r="C39" s="37"/>
      <c r="D39" s="37"/>
      <c r="E39" s="115" t="s">
        <v>52</v>
      </c>
      <c r="F39" s="126">
        <f>ROUND((SUM(BI89:BI286)),  2)</f>
        <v>0</v>
      </c>
      <c r="G39" s="37"/>
      <c r="H39" s="37"/>
      <c r="I39" s="127">
        <v>0</v>
      </c>
      <c r="J39" s="126">
        <f>0</f>
        <v>0</v>
      </c>
      <c r="K39" s="37"/>
      <c r="L39" s="116"/>
      <c r="S39" s="37"/>
      <c r="T39" s="37"/>
      <c r="U39" s="37"/>
      <c r="V39" s="37"/>
      <c r="W39" s="37"/>
      <c r="X39" s="37"/>
      <c r="Y39" s="37"/>
      <c r="Z39" s="37"/>
      <c r="AA39" s="37"/>
      <c r="AB39" s="37"/>
      <c r="AC39" s="37"/>
      <c r="AD39" s="37"/>
      <c r="AE39" s="37"/>
    </row>
    <row r="40" spans="1:31" s="2" customFormat="1" ht="6.95" customHeight="1">
      <c r="A40" s="37"/>
      <c r="B40" s="42"/>
      <c r="C40" s="37"/>
      <c r="D40" s="37"/>
      <c r="E40" s="37"/>
      <c r="F40" s="37"/>
      <c r="G40" s="37"/>
      <c r="H40" s="37"/>
      <c r="I40" s="37"/>
      <c r="J40" s="37"/>
      <c r="K40" s="37"/>
      <c r="L40" s="116"/>
      <c r="S40" s="37"/>
      <c r="T40" s="37"/>
      <c r="U40" s="37"/>
      <c r="V40" s="37"/>
      <c r="W40" s="37"/>
      <c r="X40" s="37"/>
      <c r="Y40" s="37"/>
      <c r="Z40" s="37"/>
      <c r="AA40" s="37"/>
      <c r="AB40" s="37"/>
      <c r="AC40" s="37"/>
      <c r="AD40" s="37"/>
      <c r="AE40" s="37"/>
    </row>
    <row r="41" spans="1:31" s="2" customFormat="1" ht="25.35" customHeight="1">
      <c r="A41" s="37"/>
      <c r="B41" s="42"/>
      <c r="C41" s="128"/>
      <c r="D41" s="129" t="s">
        <v>53</v>
      </c>
      <c r="E41" s="130"/>
      <c r="F41" s="130"/>
      <c r="G41" s="131" t="s">
        <v>54</v>
      </c>
      <c r="H41" s="132" t="s">
        <v>55</v>
      </c>
      <c r="I41" s="130"/>
      <c r="J41" s="133">
        <f>SUM(J32:J39)</f>
        <v>0</v>
      </c>
      <c r="K41" s="134"/>
      <c r="L41" s="116"/>
      <c r="S41" s="37"/>
      <c r="T41" s="37"/>
      <c r="U41" s="37"/>
      <c r="V41" s="37"/>
      <c r="W41" s="37"/>
      <c r="X41" s="37"/>
      <c r="Y41" s="37"/>
      <c r="Z41" s="37"/>
      <c r="AA41" s="37"/>
      <c r="AB41" s="37"/>
      <c r="AC41" s="37"/>
      <c r="AD41" s="37"/>
      <c r="AE41" s="37"/>
    </row>
    <row r="42" spans="1:31" s="2" customFormat="1" ht="14.45" customHeight="1">
      <c r="A42" s="37"/>
      <c r="B42" s="135"/>
      <c r="C42" s="136"/>
      <c r="D42" s="136"/>
      <c r="E42" s="136"/>
      <c r="F42" s="136"/>
      <c r="G42" s="136"/>
      <c r="H42" s="136"/>
      <c r="I42" s="136"/>
      <c r="J42" s="136"/>
      <c r="K42" s="136"/>
      <c r="L42" s="116"/>
      <c r="S42" s="37"/>
      <c r="T42" s="37"/>
      <c r="U42" s="37"/>
      <c r="V42" s="37"/>
      <c r="W42" s="37"/>
      <c r="X42" s="37"/>
      <c r="Y42" s="37"/>
      <c r="Z42" s="37"/>
      <c r="AA42" s="37"/>
      <c r="AB42" s="37"/>
      <c r="AC42" s="37"/>
      <c r="AD42" s="37"/>
      <c r="AE42" s="37"/>
    </row>
    <row r="46" spans="1:31" s="2" customFormat="1" ht="6.95" customHeight="1">
      <c r="A46" s="37"/>
      <c r="B46" s="137"/>
      <c r="C46" s="138"/>
      <c r="D46" s="138"/>
      <c r="E46" s="138"/>
      <c r="F46" s="138"/>
      <c r="G46" s="138"/>
      <c r="H46" s="138"/>
      <c r="I46" s="138"/>
      <c r="J46" s="138"/>
      <c r="K46" s="138"/>
      <c r="L46" s="116"/>
      <c r="S46" s="37"/>
      <c r="T46" s="37"/>
      <c r="U46" s="37"/>
      <c r="V46" s="37"/>
      <c r="W46" s="37"/>
      <c r="X46" s="37"/>
      <c r="Y46" s="37"/>
      <c r="Z46" s="37"/>
      <c r="AA46" s="37"/>
      <c r="AB46" s="37"/>
      <c r="AC46" s="37"/>
      <c r="AD46" s="37"/>
      <c r="AE46" s="37"/>
    </row>
    <row r="47" spans="1:31" s="2" customFormat="1" ht="24.95" customHeight="1">
      <c r="A47" s="37"/>
      <c r="B47" s="38"/>
      <c r="C47" s="26" t="s">
        <v>174</v>
      </c>
      <c r="D47" s="39"/>
      <c r="E47" s="39"/>
      <c r="F47" s="39"/>
      <c r="G47" s="39"/>
      <c r="H47" s="39"/>
      <c r="I47" s="39"/>
      <c r="J47" s="39"/>
      <c r="K47" s="39"/>
      <c r="L47" s="116"/>
      <c r="S47" s="37"/>
      <c r="T47" s="37"/>
      <c r="U47" s="37"/>
      <c r="V47" s="37"/>
      <c r="W47" s="37"/>
      <c r="X47" s="37"/>
      <c r="Y47" s="37"/>
      <c r="Z47" s="37"/>
      <c r="AA47" s="37"/>
      <c r="AB47" s="37"/>
      <c r="AC47" s="37"/>
      <c r="AD47" s="37"/>
      <c r="AE47" s="37"/>
    </row>
    <row r="48" spans="1:31" s="2" customFormat="1" ht="6.95" customHeight="1">
      <c r="A48" s="37"/>
      <c r="B48" s="38"/>
      <c r="C48" s="39"/>
      <c r="D48" s="39"/>
      <c r="E48" s="39"/>
      <c r="F48" s="39"/>
      <c r="G48" s="39"/>
      <c r="H48" s="39"/>
      <c r="I48" s="39"/>
      <c r="J48" s="39"/>
      <c r="K48" s="39"/>
      <c r="L48" s="116"/>
      <c r="S48" s="37"/>
      <c r="T48" s="37"/>
      <c r="U48" s="37"/>
      <c r="V48" s="37"/>
      <c r="W48" s="37"/>
      <c r="X48" s="37"/>
      <c r="Y48" s="37"/>
      <c r="Z48" s="37"/>
      <c r="AA48" s="37"/>
      <c r="AB48" s="37"/>
      <c r="AC48" s="37"/>
      <c r="AD48" s="37"/>
      <c r="AE48" s="37"/>
    </row>
    <row r="49" spans="1:47" s="2" customFormat="1" ht="12" customHeight="1">
      <c r="A49" s="37"/>
      <c r="B49" s="38"/>
      <c r="C49" s="32" t="s">
        <v>16</v>
      </c>
      <c r="D49" s="39"/>
      <c r="E49" s="39"/>
      <c r="F49" s="39"/>
      <c r="G49" s="39"/>
      <c r="H49" s="39"/>
      <c r="I49" s="39"/>
      <c r="J49" s="39"/>
      <c r="K49" s="39"/>
      <c r="L49" s="116"/>
      <c r="S49" s="37"/>
      <c r="T49" s="37"/>
      <c r="U49" s="37"/>
      <c r="V49" s="37"/>
      <c r="W49" s="37"/>
      <c r="X49" s="37"/>
      <c r="Y49" s="37"/>
      <c r="Z49" s="37"/>
      <c r="AA49" s="37"/>
      <c r="AB49" s="37"/>
      <c r="AC49" s="37"/>
      <c r="AD49" s="37"/>
      <c r="AE49" s="37"/>
    </row>
    <row r="50" spans="1:47" s="2" customFormat="1" ht="16.5" customHeight="1">
      <c r="A50" s="37"/>
      <c r="B50" s="38"/>
      <c r="C50" s="39"/>
      <c r="D50" s="39"/>
      <c r="E50" s="402" t="str">
        <f>E7</f>
        <v>VÝMĚNA OBRUBNÍKŮ V ULICI STRÁNSKÉHO A SOVÍ - TÁBOR</v>
      </c>
      <c r="F50" s="403"/>
      <c r="G50" s="403"/>
      <c r="H50" s="403"/>
      <c r="I50" s="39"/>
      <c r="J50" s="39"/>
      <c r="K50" s="39"/>
      <c r="L50" s="116"/>
      <c r="S50" s="37"/>
      <c r="T50" s="37"/>
      <c r="U50" s="37"/>
      <c r="V50" s="37"/>
      <c r="W50" s="37"/>
      <c r="X50" s="37"/>
      <c r="Y50" s="37"/>
      <c r="Z50" s="37"/>
      <c r="AA50" s="37"/>
      <c r="AB50" s="37"/>
      <c r="AC50" s="37"/>
      <c r="AD50" s="37"/>
      <c r="AE50" s="37"/>
    </row>
    <row r="51" spans="1:47" s="1" customFormat="1" ht="12" customHeight="1">
      <c r="B51" s="24"/>
      <c r="C51" s="32" t="s">
        <v>170</v>
      </c>
      <c r="D51" s="25"/>
      <c r="E51" s="25"/>
      <c r="F51" s="25"/>
      <c r="G51" s="25"/>
      <c r="H51" s="25"/>
      <c r="I51" s="25"/>
      <c r="J51" s="25"/>
      <c r="K51" s="25"/>
      <c r="L51" s="23"/>
    </row>
    <row r="52" spans="1:47" s="2" customFormat="1" ht="16.5" customHeight="1">
      <c r="A52" s="37"/>
      <c r="B52" s="38"/>
      <c r="C52" s="39"/>
      <c r="D52" s="39"/>
      <c r="E52" s="402" t="s">
        <v>820</v>
      </c>
      <c r="F52" s="404"/>
      <c r="G52" s="404"/>
      <c r="H52" s="404"/>
      <c r="I52" s="39"/>
      <c r="J52" s="39"/>
      <c r="K52" s="39"/>
      <c r="L52" s="116"/>
      <c r="S52" s="37"/>
      <c r="T52" s="37"/>
      <c r="U52" s="37"/>
      <c r="V52" s="37"/>
      <c r="W52" s="37"/>
      <c r="X52" s="37"/>
      <c r="Y52" s="37"/>
      <c r="Z52" s="37"/>
      <c r="AA52" s="37"/>
      <c r="AB52" s="37"/>
      <c r="AC52" s="37"/>
      <c r="AD52" s="37"/>
      <c r="AE52" s="37"/>
    </row>
    <row r="53" spans="1:47" s="2" customFormat="1" ht="12" customHeight="1">
      <c r="A53" s="37"/>
      <c r="B53" s="38"/>
      <c r="C53" s="32" t="s">
        <v>172</v>
      </c>
      <c r="D53" s="39"/>
      <c r="E53" s="39"/>
      <c r="F53" s="39"/>
      <c r="G53" s="39"/>
      <c r="H53" s="39"/>
      <c r="I53" s="39"/>
      <c r="J53" s="39"/>
      <c r="K53" s="39"/>
      <c r="L53" s="116"/>
      <c r="S53" s="37"/>
      <c r="T53" s="37"/>
      <c r="U53" s="37"/>
      <c r="V53" s="37"/>
      <c r="W53" s="37"/>
      <c r="X53" s="37"/>
      <c r="Y53" s="37"/>
      <c r="Z53" s="37"/>
      <c r="AA53" s="37"/>
      <c r="AB53" s="37"/>
      <c r="AC53" s="37"/>
      <c r="AD53" s="37"/>
      <c r="AE53" s="37"/>
    </row>
    <row r="54" spans="1:47" s="2" customFormat="1" ht="16.5" customHeight="1">
      <c r="A54" s="37"/>
      <c r="B54" s="38"/>
      <c r="C54" s="39"/>
      <c r="D54" s="39"/>
      <c r="E54" s="358" t="str">
        <f>E11</f>
        <v>301 - Bourací a zemní práce</v>
      </c>
      <c r="F54" s="404"/>
      <c r="G54" s="404"/>
      <c r="H54" s="404"/>
      <c r="I54" s="39"/>
      <c r="J54" s="39"/>
      <c r="K54" s="39"/>
      <c r="L54" s="116"/>
      <c r="S54" s="37"/>
      <c r="T54" s="37"/>
      <c r="U54" s="37"/>
      <c r="V54" s="37"/>
      <c r="W54" s="37"/>
      <c r="X54" s="37"/>
      <c r="Y54" s="37"/>
      <c r="Z54" s="37"/>
      <c r="AA54" s="37"/>
      <c r="AB54" s="37"/>
      <c r="AC54" s="37"/>
      <c r="AD54" s="37"/>
      <c r="AE54" s="37"/>
    </row>
    <row r="55" spans="1:47" s="2" customFormat="1" ht="6.95" customHeight="1">
      <c r="A55" s="37"/>
      <c r="B55" s="38"/>
      <c r="C55" s="39"/>
      <c r="D55" s="39"/>
      <c r="E55" s="39"/>
      <c r="F55" s="39"/>
      <c r="G55" s="39"/>
      <c r="H55" s="39"/>
      <c r="I55" s="39"/>
      <c r="J55" s="39"/>
      <c r="K55" s="39"/>
      <c r="L55" s="116"/>
      <c r="S55" s="37"/>
      <c r="T55" s="37"/>
      <c r="U55" s="37"/>
      <c r="V55" s="37"/>
      <c r="W55" s="37"/>
      <c r="X55" s="37"/>
      <c r="Y55" s="37"/>
      <c r="Z55" s="37"/>
      <c r="AA55" s="37"/>
      <c r="AB55" s="37"/>
      <c r="AC55" s="37"/>
      <c r="AD55" s="37"/>
      <c r="AE55" s="37"/>
    </row>
    <row r="56" spans="1:47" s="2" customFormat="1" ht="12" customHeight="1">
      <c r="A56" s="37"/>
      <c r="B56" s="38"/>
      <c r="C56" s="32" t="s">
        <v>21</v>
      </c>
      <c r="D56" s="39"/>
      <c r="E56" s="39"/>
      <c r="F56" s="30" t="str">
        <f>F14</f>
        <v>ul. Stránského a Soví, Tábor</v>
      </c>
      <c r="G56" s="39"/>
      <c r="H56" s="39"/>
      <c r="I56" s="32" t="s">
        <v>23</v>
      </c>
      <c r="J56" s="62" t="str">
        <f>IF(J14="","",J14)</f>
        <v>8. 1. 2026</v>
      </c>
      <c r="K56" s="39"/>
      <c r="L56" s="116"/>
      <c r="S56" s="37"/>
      <c r="T56" s="37"/>
      <c r="U56" s="37"/>
      <c r="V56" s="37"/>
      <c r="W56" s="37"/>
      <c r="X56" s="37"/>
      <c r="Y56" s="37"/>
      <c r="Z56" s="37"/>
      <c r="AA56" s="37"/>
      <c r="AB56" s="37"/>
      <c r="AC56" s="37"/>
      <c r="AD56" s="37"/>
      <c r="AE56" s="37"/>
    </row>
    <row r="57" spans="1:47" s="2" customFormat="1" ht="6.95" customHeight="1">
      <c r="A57" s="37"/>
      <c r="B57" s="38"/>
      <c r="C57" s="39"/>
      <c r="D57" s="39"/>
      <c r="E57" s="39"/>
      <c r="F57" s="39"/>
      <c r="G57" s="39"/>
      <c r="H57" s="39"/>
      <c r="I57" s="39"/>
      <c r="J57" s="39"/>
      <c r="K57" s="39"/>
      <c r="L57" s="116"/>
      <c r="S57" s="37"/>
      <c r="T57" s="37"/>
      <c r="U57" s="37"/>
      <c r="V57" s="37"/>
      <c r="W57" s="37"/>
      <c r="X57" s="37"/>
      <c r="Y57" s="37"/>
      <c r="Z57" s="37"/>
      <c r="AA57" s="37"/>
      <c r="AB57" s="37"/>
      <c r="AC57" s="37"/>
      <c r="AD57" s="37"/>
      <c r="AE57" s="37"/>
    </row>
    <row r="58" spans="1:47" s="2" customFormat="1" ht="15.2" customHeight="1">
      <c r="A58" s="37"/>
      <c r="B58" s="38"/>
      <c r="C58" s="32" t="s">
        <v>25</v>
      </c>
      <c r="D58" s="39"/>
      <c r="E58" s="39"/>
      <c r="F58" s="30" t="str">
        <f>E17</f>
        <v>MĚSTO TÁBOR</v>
      </c>
      <c r="G58" s="39"/>
      <c r="H58" s="39"/>
      <c r="I58" s="32" t="s">
        <v>33</v>
      </c>
      <c r="J58" s="35" t="str">
        <f>E23</f>
        <v>Graphic PRO s.r.o.</v>
      </c>
      <c r="K58" s="39"/>
      <c r="L58" s="116"/>
      <c r="S58" s="37"/>
      <c r="T58" s="37"/>
      <c r="U58" s="37"/>
      <c r="V58" s="37"/>
      <c r="W58" s="37"/>
      <c r="X58" s="37"/>
      <c r="Y58" s="37"/>
      <c r="Z58" s="37"/>
      <c r="AA58" s="37"/>
      <c r="AB58" s="37"/>
      <c r="AC58" s="37"/>
      <c r="AD58" s="37"/>
      <c r="AE58" s="37"/>
    </row>
    <row r="59" spans="1:47" s="2" customFormat="1" ht="15.2" customHeight="1">
      <c r="A59" s="37"/>
      <c r="B59" s="38"/>
      <c r="C59" s="32" t="s">
        <v>31</v>
      </c>
      <c r="D59" s="39"/>
      <c r="E59" s="39"/>
      <c r="F59" s="30" t="str">
        <f>IF(E20="","",E20)</f>
        <v>Vyplň údaj</v>
      </c>
      <c r="G59" s="39"/>
      <c r="H59" s="39"/>
      <c r="I59" s="32" t="s">
        <v>38</v>
      </c>
      <c r="J59" s="35" t="str">
        <f>E26</f>
        <v>Ing. Pavel Vochozka</v>
      </c>
      <c r="K59" s="39"/>
      <c r="L59" s="116"/>
      <c r="S59" s="37"/>
      <c r="T59" s="37"/>
      <c r="U59" s="37"/>
      <c r="V59" s="37"/>
      <c r="W59" s="37"/>
      <c r="X59" s="37"/>
      <c r="Y59" s="37"/>
      <c r="Z59" s="37"/>
      <c r="AA59" s="37"/>
      <c r="AB59" s="37"/>
      <c r="AC59" s="37"/>
      <c r="AD59" s="37"/>
      <c r="AE59" s="37"/>
    </row>
    <row r="60" spans="1:47" s="2" customFormat="1" ht="10.35" customHeight="1">
      <c r="A60" s="37"/>
      <c r="B60" s="38"/>
      <c r="C60" s="39"/>
      <c r="D60" s="39"/>
      <c r="E60" s="39"/>
      <c r="F60" s="39"/>
      <c r="G60" s="39"/>
      <c r="H60" s="39"/>
      <c r="I60" s="39"/>
      <c r="J60" s="39"/>
      <c r="K60" s="39"/>
      <c r="L60" s="116"/>
      <c r="S60" s="37"/>
      <c r="T60" s="37"/>
      <c r="U60" s="37"/>
      <c r="V60" s="37"/>
      <c r="W60" s="37"/>
      <c r="X60" s="37"/>
      <c r="Y60" s="37"/>
      <c r="Z60" s="37"/>
      <c r="AA60" s="37"/>
      <c r="AB60" s="37"/>
      <c r="AC60" s="37"/>
      <c r="AD60" s="37"/>
      <c r="AE60" s="37"/>
    </row>
    <row r="61" spans="1:47" s="2" customFormat="1" ht="29.25" customHeight="1">
      <c r="A61" s="37"/>
      <c r="B61" s="38"/>
      <c r="C61" s="139" t="s">
        <v>175</v>
      </c>
      <c r="D61" s="140"/>
      <c r="E61" s="140"/>
      <c r="F61" s="140"/>
      <c r="G61" s="140"/>
      <c r="H61" s="140"/>
      <c r="I61" s="140"/>
      <c r="J61" s="141" t="s">
        <v>176</v>
      </c>
      <c r="K61" s="140"/>
      <c r="L61" s="116"/>
      <c r="S61" s="37"/>
      <c r="T61" s="37"/>
      <c r="U61" s="37"/>
      <c r="V61" s="37"/>
      <c r="W61" s="37"/>
      <c r="X61" s="37"/>
      <c r="Y61" s="37"/>
      <c r="Z61" s="37"/>
      <c r="AA61" s="37"/>
      <c r="AB61" s="37"/>
      <c r="AC61" s="37"/>
      <c r="AD61" s="37"/>
      <c r="AE61" s="37"/>
    </row>
    <row r="62" spans="1:47" s="2" customFormat="1" ht="10.35" customHeight="1">
      <c r="A62" s="37"/>
      <c r="B62" s="38"/>
      <c r="C62" s="39"/>
      <c r="D62" s="39"/>
      <c r="E62" s="39"/>
      <c r="F62" s="39"/>
      <c r="G62" s="39"/>
      <c r="H62" s="39"/>
      <c r="I62" s="39"/>
      <c r="J62" s="39"/>
      <c r="K62" s="39"/>
      <c r="L62" s="116"/>
      <c r="S62" s="37"/>
      <c r="T62" s="37"/>
      <c r="U62" s="37"/>
      <c r="V62" s="37"/>
      <c r="W62" s="37"/>
      <c r="X62" s="37"/>
      <c r="Y62" s="37"/>
      <c r="Z62" s="37"/>
      <c r="AA62" s="37"/>
      <c r="AB62" s="37"/>
      <c r="AC62" s="37"/>
      <c r="AD62" s="37"/>
      <c r="AE62" s="37"/>
    </row>
    <row r="63" spans="1:47" s="2" customFormat="1" ht="22.9" customHeight="1">
      <c r="A63" s="37"/>
      <c r="B63" s="38"/>
      <c r="C63" s="142" t="s">
        <v>75</v>
      </c>
      <c r="D63" s="39"/>
      <c r="E63" s="39"/>
      <c r="F63" s="39"/>
      <c r="G63" s="39"/>
      <c r="H63" s="39"/>
      <c r="I63" s="39"/>
      <c r="J63" s="80">
        <f>J89</f>
        <v>0</v>
      </c>
      <c r="K63" s="39"/>
      <c r="L63" s="116"/>
      <c r="S63" s="37"/>
      <c r="T63" s="37"/>
      <c r="U63" s="37"/>
      <c r="V63" s="37"/>
      <c r="W63" s="37"/>
      <c r="X63" s="37"/>
      <c r="Y63" s="37"/>
      <c r="Z63" s="37"/>
      <c r="AA63" s="37"/>
      <c r="AB63" s="37"/>
      <c r="AC63" s="37"/>
      <c r="AD63" s="37"/>
      <c r="AE63" s="37"/>
      <c r="AU63" s="20" t="s">
        <v>177</v>
      </c>
    </row>
    <row r="64" spans="1:47" s="9" customFormat="1" ht="24.95" customHeight="1">
      <c r="B64" s="143"/>
      <c r="C64" s="144"/>
      <c r="D64" s="145" t="s">
        <v>178</v>
      </c>
      <c r="E64" s="146"/>
      <c r="F64" s="146"/>
      <c r="G64" s="146"/>
      <c r="H64" s="146"/>
      <c r="I64" s="146"/>
      <c r="J64" s="147">
        <f>J90</f>
        <v>0</v>
      </c>
      <c r="K64" s="144"/>
      <c r="L64" s="148"/>
    </row>
    <row r="65" spans="1:31" s="10" customFormat="1" ht="19.899999999999999" customHeight="1">
      <c r="B65" s="149"/>
      <c r="C65" s="100"/>
      <c r="D65" s="150" t="s">
        <v>179</v>
      </c>
      <c r="E65" s="151"/>
      <c r="F65" s="151"/>
      <c r="G65" s="151"/>
      <c r="H65" s="151"/>
      <c r="I65" s="151"/>
      <c r="J65" s="152">
        <f>J91</f>
        <v>0</v>
      </c>
      <c r="K65" s="100"/>
      <c r="L65" s="153"/>
    </row>
    <row r="66" spans="1:31" s="10" customFormat="1" ht="19.899999999999999" customHeight="1">
      <c r="B66" s="149"/>
      <c r="C66" s="100"/>
      <c r="D66" s="150" t="s">
        <v>180</v>
      </c>
      <c r="E66" s="151"/>
      <c r="F66" s="151"/>
      <c r="G66" s="151"/>
      <c r="H66" s="151"/>
      <c r="I66" s="151"/>
      <c r="J66" s="152">
        <f>J209</f>
        <v>0</v>
      </c>
      <c r="K66" s="100"/>
      <c r="L66" s="153"/>
    </row>
    <row r="67" spans="1:31" s="10" customFormat="1" ht="19.899999999999999" customHeight="1">
      <c r="B67" s="149"/>
      <c r="C67" s="100"/>
      <c r="D67" s="150" t="s">
        <v>181</v>
      </c>
      <c r="E67" s="151"/>
      <c r="F67" s="151"/>
      <c r="G67" s="151"/>
      <c r="H67" s="151"/>
      <c r="I67" s="151"/>
      <c r="J67" s="152">
        <f>J237</f>
        <v>0</v>
      </c>
      <c r="K67" s="100"/>
      <c r="L67" s="153"/>
    </row>
    <row r="68" spans="1:31" s="2" customFormat="1" ht="21.75" customHeight="1">
      <c r="A68" s="37"/>
      <c r="B68" s="38"/>
      <c r="C68" s="39"/>
      <c r="D68" s="39"/>
      <c r="E68" s="39"/>
      <c r="F68" s="39"/>
      <c r="G68" s="39"/>
      <c r="H68" s="39"/>
      <c r="I68" s="39"/>
      <c r="J68" s="39"/>
      <c r="K68" s="39"/>
      <c r="L68" s="116"/>
      <c r="S68" s="37"/>
      <c r="T68" s="37"/>
      <c r="U68" s="37"/>
      <c r="V68" s="37"/>
      <c r="W68" s="37"/>
      <c r="X68" s="37"/>
      <c r="Y68" s="37"/>
      <c r="Z68" s="37"/>
      <c r="AA68" s="37"/>
      <c r="AB68" s="37"/>
      <c r="AC68" s="37"/>
      <c r="AD68" s="37"/>
      <c r="AE68" s="37"/>
    </row>
    <row r="69" spans="1:31" s="2" customFormat="1" ht="6.95" customHeight="1">
      <c r="A69" s="37"/>
      <c r="B69" s="50"/>
      <c r="C69" s="51"/>
      <c r="D69" s="51"/>
      <c r="E69" s="51"/>
      <c r="F69" s="51"/>
      <c r="G69" s="51"/>
      <c r="H69" s="51"/>
      <c r="I69" s="51"/>
      <c r="J69" s="51"/>
      <c r="K69" s="51"/>
      <c r="L69" s="116"/>
      <c r="S69" s="37"/>
      <c r="T69" s="37"/>
      <c r="U69" s="37"/>
      <c r="V69" s="37"/>
      <c r="W69" s="37"/>
      <c r="X69" s="37"/>
      <c r="Y69" s="37"/>
      <c r="Z69" s="37"/>
      <c r="AA69" s="37"/>
      <c r="AB69" s="37"/>
      <c r="AC69" s="37"/>
      <c r="AD69" s="37"/>
      <c r="AE69" s="37"/>
    </row>
    <row r="73" spans="1:31" s="2" customFormat="1" ht="6.95" customHeight="1">
      <c r="A73" s="37"/>
      <c r="B73" s="52"/>
      <c r="C73" s="53"/>
      <c r="D73" s="53"/>
      <c r="E73" s="53"/>
      <c r="F73" s="53"/>
      <c r="G73" s="53"/>
      <c r="H73" s="53"/>
      <c r="I73" s="53"/>
      <c r="J73" s="53"/>
      <c r="K73" s="53"/>
      <c r="L73" s="116"/>
      <c r="S73" s="37"/>
      <c r="T73" s="37"/>
      <c r="U73" s="37"/>
      <c r="V73" s="37"/>
      <c r="W73" s="37"/>
      <c r="X73" s="37"/>
      <c r="Y73" s="37"/>
      <c r="Z73" s="37"/>
      <c r="AA73" s="37"/>
      <c r="AB73" s="37"/>
      <c r="AC73" s="37"/>
      <c r="AD73" s="37"/>
      <c r="AE73" s="37"/>
    </row>
    <row r="74" spans="1:31" s="2" customFormat="1" ht="24.95" customHeight="1">
      <c r="A74" s="37"/>
      <c r="B74" s="38"/>
      <c r="C74" s="26" t="s">
        <v>182</v>
      </c>
      <c r="D74" s="39"/>
      <c r="E74" s="39"/>
      <c r="F74" s="39"/>
      <c r="G74" s="39"/>
      <c r="H74" s="39"/>
      <c r="I74" s="39"/>
      <c r="J74" s="39"/>
      <c r="K74" s="39"/>
      <c r="L74" s="116"/>
      <c r="S74" s="37"/>
      <c r="T74" s="37"/>
      <c r="U74" s="37"/>
      <c r="V74" s="37"/>
      <c r="W74" s="37"/>
      <c r="X74" s="37"/>
      <c r="Y74" s="37"/>
      <c r="Z74" s="37"/>
      <c r="AA74" s="37"/>
      <c r="AB74" s="37"/>
      <c r="AC74" s="37"/>
      <c r="AD74" s="37"/>
      <c r="AE74" s="37"/>
    </row>
    <row r="75" spans="1:31" s="2" customFormat="1" ht="6.95" customHeight="1">
      <c r="A75" s="37"/>
      <c r="B75" s="38"/>
      <c r="C75" s="39"/>
      <c r="D75" s="39"/>
      <c r="E75" s="39"/>
      <c r="F75" s="39"/>
      <c r="G75" s="39"/>
      <c r="H75" s="39"/>
      <c r="I75" s="39"/>
      <c r="J75" s="39"/>
      <c r="K75" s="39"/>
      <c r="L75" s="116"/>
      <c r="S75" s="37"/>
      <c r="T75" s="37"/>
      <c r="U75" s="37"/>
      <c r="V75" s="37"/>
      <c r="W75" s="37"/>
      <c r="X75" s="37"/>
      <c r="Y75" s="37"/>
      <c r="Z75" s="37"/>
      <c r="AA75" s="37"/>
      <c r="AB75" s="37"/>
      <c r="AC75" s="37"/>
      <c r="AD75" s="37"/>
      <c r="AE75" s="37"/>
    </row>
    <row r="76" spans="1:31" s="2" customFormat="1" ht="12" customHeight="1">
      <c r="A76" s="37"/>
      <c r="B76" s="38"/>
      <c r="C76" s="32" t="s">
        <v>16</v>
      </c>
      <c r="D76" s="39"/>
      <c r="E76" s="39"/>
      <c r="F76" s="39"/>
      <c r="G76" s="39"/>
      <c r="H76" s="39"/>
      <c r="I76" s="39"/>
      <c r="J76" s="39"/>
      <c r="K76" s="39"/>
      <c r="L76" s="116"/>
      <c r="S76" s="37"/>
      <c r="T76" s="37"/>
      <c r="U76" s="37"/>
      <c r="V76" s="37"/>
      <c r="W76" s="37"/>
      <c r="X76" s="37"/>
      <c r="Y76" s="37"/>
      <c r="Z76" s="37"/>
      <c r="AA76" s="37"/>
      <c r="AB76" s="37"/>
      <c r="AC76" s="37"/>
      <c r="AD76" s="37"/>
      <c r="AE76" s="37"/>
    </row>
    <row r="77" spans="1:31" s="2" customFormat="1" ht="16.5" customHeight="1">
      <c r="A77" s="37"/>
      <c r="B77" s="38"/>
      <c r="C77" s="39"/>
      <c r="D77" s="39"/>
      <c r="E77" s="402" t="str">
        <f>E7</f>
        <v>VÝMĚNA OBRUBNÍKŮ V ULICI STRÁNSKÉHO A SOVÍ - TÁBOR</v>
      </c>
      <c r="F77" s="403"/>
      <c r="G77" s="403"/>
      <c r="H77" s="403"/>
      <c r="I77" s="39"/>
      <c r="J77" s="39"/>
      <c r="K77" s="39"/>
      <c r="L77" s="116"/>
      <c r="S77" s="37"/>
      <c r="T77" s="37"/>
      <c r="U77" s="37"/>
      <c r="V77" s="37"/>
      <c r="W77" s="37"/>
      <c r="X77" s="37"/>
      <c r="Y77" s="37"/>
      <c r="Z77" s="37"/>
      <c r="AA77" s="37"/>
      <c r="AB77" s="37"/>
      <c r="AC77" s="37"/>
      <c r="AD77" s="37"/>
      <c r="AE77" s="37"/>
    </row>
    <row r="78" spans="1:31" s="1" customFormat="1" ht="12" customHeight="1">
      <c r="B78" s="24"/>
      <c r="C78" s="32" t="s">
        <v>170</v>
      </c>
      <c r="D78" s="25"/>
      <c r="E78" s="25"/>
      <c r="F78" s="25"/>
      <c r="G78" s="25"/>
      <c r="H78" s="25"/>
      <c r="I78" s="25"/>
      <c r="J78" s="25"/>
      <c r="K78" s="25"/>
      <c r="L78" s="23"/>
    </row>
    <row r="79" spans="1:31" s="2" customFormat="1" ht="16.5" customHeight="1">
      <c r="A79" s="37"/>
      <c r="B79" s="38"/>
      <c r="C79" s="39"/>
      <c r="D79" s="39"/>
      <c r="E79" s="402" t="s">
        <v>820</v>
      </c>
      <c r="F79" s="404"/>
      <c r="G79" s="404"/>
      <c r="H79" s="404"/>
      <c r="I79" s="39"/>
      <c r="J79" s="39"/>
      <c r="K79" s="39"/>
      <c r="L79" s="116"/>
      <c r="S79" s="37"/>
      <c r="T79" s="37"/>
      <c r="U79" s="37"/>
      <c r="V79" s="37"/>
      <c r="W79" s="37"/>
      <c r="X79" s="37"/>
      <c r="Y79" s="37"/>
      <c r="Z79" s="37"/>
      <c r="AA79" s="37"/>
      <c r="AB79" s="37"/>
      <c r="AC79" s="37"/>
      <c r="AD79" s="37"/>
      <c r="AE79" s="37"/>
    </row>
    <row r="80" spans="1:31" s="2" customFormat="1" ht="12" customHeight="1">
      <c r="A80" s="37"/>
      <c r="B80" s="38"/>
      <c r="C80" s="32" t="s">
        <v>172</v>
      </c>
      <c r="D80" s="39"/>
      <c r="E80" s="39"/>
      <c r="F80" s="39"/>
      <c r="G80" s="39"/>
      <c r="H80" s="39"/>
      <c r="I80" s="39"/>
      <c r="J80" s="39"/>
      <c r="K80" s="39"/>
      <c r="L80" s="116"/>
      <c r="S80" s="37"/>
      <c r="T80" s="37"/>
      <c r="U80" s="37"/>
      <c r="V80" s="37"/>
      <c r="W80" s="37"/>
      <c r="X80" s="37"/>
      <c r="Y80" s="37"/>
      <c r="Z80" s="37"/>
      <c r="AA80" s="37"/>
      <c r="AB80" s="37"/>
      <c r="AC80" s="37"/>
      <c r="AD80" s="37"/>
      <c r="AE80" s="37"/>
    </row>
    <row r="81" spans="1:65" s="2" customFormat="1" ht="16.5" customHeight="1">
      <c r="A81" s="37"/>
      <c r="B81" s="38"/>
      <c r="C81" s="39"/>
      <c r="D81" s="39"/>
      <c r="E81" s="358" t="str">
        <f>E11</f>
        <v>301 - Bourací a zemní práce</v>
      </c>
      <c r="F81" s="404"/>
      <c r="G81" s="404"/>
      <c r="H81" s="404"/>
      <c r="I81" s="39"/>
      <c r="J81" s="39"/>
      <c r="K81" s="39"/>
      <c r="L81" s="116"/>
      <c r="S81" s="37"/>
      <c r="T81" s="37"/>
      <c r="U81" s="37"/>
      <c r="V81" s="37"/>
      <c r="W81" s="37"/>
      <c r="X81" s="37"/>
      <c r="Y81" s="37"/>
      <c r="Z81" s="37"/>
      <c r="AA81" s="37"/>
      <c r="AB81" s="37"/>
      <c r="AC81" s="37"/>
      <c r="AD81" s="37"/>
      <c r="AE81" s="37"/>
    </row>
    <row r="82" spans="1:65" s="2" customFormat="1" ht="6.95" customHeight="1">
      <c r="A82" s="37"/>
      <c r="B82" s="38"/>
      <c r="C82" s="39"/>
      <c r="D82" s="39"/>
      <c r="E82" s="39"/>
      <c r="F82" s="39"/>
      <c r="G82" s="39"/>
      <c r="H82" s="39"/>
      <c r="I82" s="39"/>
      <c r="J82" s="39"/>
      <c r="K82" s="39"/>
      <c r="L82" s="116"/>
      <c r="S82" s="37"/>
      <c r="T82" s="37"/>
      <c r="U82" s="37"/>
      <c r="V82" s="37"/>
      <c r="W82" s="37"/>
      <c r="X82" s="37"/>
      <c r="Y82" s="37"/>
      <c r="Z82" s="37"/>
      <c r="AA82" s="37"/>
      <c r="AB82" s="37"/>
      <c r="AC82" s="37"/>
      <c r="AD82" s="37"/>
      <c r="AE82" s="37"/>
    </row>
    <row r="83" spans="1:65" s="2" customFormat="1" ht="12" customHeight="1">
      <c r="A83" s="37"/>
      <c r="B83" s="38"/>
      <c r="C83" s="32" t="s">
        <v>21</v>
      </c>
      <c r="D83" s="39"/>
      <c r="E83" s="39"/>
      <c r="F83" s="30" t="str">
        <f>F14</f>
        <v>ul. Stránského a Soví, Tábor</v>
      </c>
      <c r="G83" s="39"/>
      <c r="H83" s="39"/>
      <c r="I83" s="32" t="s">
        <v>23</v>
      </c>
      <c r="J83" s="62" t="str">
        <f>IF(J14="","",J14)</f>
        <v>8. 1. 2026</v>
      </c>
      <c r="K83" s="39"/>
      <c r="L83" s="116"/>
      <c r="S83" s="37"/>
      <c r="T83" s="37"/>
      <c r="U83" s="37"/>
      <c r="V83" s="37"/>
      <c r="W83" s="37"/>
      <c r="X83" s="37"/>
      <c r="Y83" s="37"/>
      <c r="Z83" s="37"/>
      <c r="AA83" s="37"/>
      <c r="AB83" s="37"/>
      <c r="AC83" s="37"/>
      <c r="AD83" s="37"/>
      <c r="AE83" s="37"/>
    </row>
    <row r="84" spans="1:65" s="2" customFormat="1" ht="6.95" customHeight="1">
      <c r="A84" s="37"/>
      <c r="B84" s="38"/>
      <c r="C84" s="39"/>
      <c r="D84" s="39"/>
      <c r="E84" s="39"/>
      <c r="F84" s="39"/>
      <c r="G84" s="39"/>
      <c r="H84" s="39"/>
      <c r="I84" s="39"/>
      <c r="J84" s="39"/>
      <c r="K84" s="39"/>
      <c r="L84" s="116"/>
      <c r="S84" s="37"/>
      <c r="T84" s="37"/>
      <c r="U84" s="37"/>
      <c r="V84" s="37"/>
      <c r="W84" s="37"/>
      <c r="X84" s="37"/>
      <c r="Y84" s="37"/>
      <c r="Z84" s="37"/>
      <c r="AA84" s="37"/>
      <c r="AB84" s="37"/>
      <c r="AC84" s="37"/>
      <c r="AD84" s="37"/>
      <c r="AE84" s="37"/>
    </row>
    <row r="85" spans="1:65" s="2" customFormat="1" ht="15.2" customHeight="1">
      <c r="A85" s="37"/>
      <c r="B85" s="38"/>
      <c r="C85" s="32" t="s">
        <v>25</v>
      </c>
      <c r="D85" s="39"/>
      <c r="E85" s="39"/>
      <c r="F85" s="30" t="str">
        <f>E17</f>
        <v>MĚSTO TÁBOR</v>
      </c>
      <c r="G85" s="39"/>
      <c r="H85" s="39"/>
      <c r="I85" s="32" t="s">
        <v>33</v>
      </c>
      <c r="J85" s="35" t="str">
        <f>E23</f>
        <v>Graphic PRO s.r.o.</v>
      </c>
      <c r="K85" s="39"/>
      <c r="L85" s="116"/>
      <c r="S85" s="37"/>
      <c r="T85" s="37"/>
      <c r="U85" s="37"/>
      <c r="V85" s="37"/>
      <c r="W85" s="37"/>
      <c r="X85" s="37"/>
      <c r="Y85" s="37"/>
      <c r="Z85" s="37"/>
      <c r="AA85" s="37"/>
      <c r="AB85" s="37"/>
      <c r="AC85" s="37"/>
      <c r="AD85" s="37"/>
      <c r="AE85" s="37"/>
    </row>
    <row r="86" spans="1:65" s="2" customFormat="1" ht="15.2" customHeight="1">
      <c r="A86" s="37"/>
      <c r="B86" s="38"/>
      <c r="C86" s="32" t="s">
        <v>31</v>
      </c>
      <c r="D86" s="39"/>
      <c r="E86" s="39"/>
      <c r="F86" s="30" t="str">
        <f>IF(E20="","",E20)</f>
        <v>Vyplň údaj</v>
      </c>
      <c r="G86" s="39"/>
      <c r="H86" s="39"/>
      <c r="I86" s="32" t="s">
        <v>38</v>
      </c>
      <c r="J86" s="35" t="str">
        <f>E26</f>
        <v>Ing. Pavel Vochozka</v>
      </c>
      <c r="K86" s="39"/>
      <c r="L86" s="116"/>
      <c r="S86" s="37"/>
      <c r="T86" s="37"/>
      <c r="U86" s="37"/>
      <c r="V86" s="37"/>
      <c r="W86" s="37"/>
      <c r="X86" s="37"/>
      <c r="Y86" s="37"/>
      <c r="Z86" s="37"/>
      <c r="AA86" s="37"/>
      <c r="AB86" s="37"/>
      <c r="AC86" s="37"/>
      <c r="AD86" s="37"/>
      <c r="AE86" s="37"/>
    </row>
    <row r="87" spans="1:65" s="2" customFormat="1" ht="10.35" customHeight="1">
      <c r="A87" s="37"/>
      <c r="B87" s="38"/>
      <c r="C87" s="39"/>
      <c r="D87" s="39"/>
      <c r="E87" s="39"/>
      <c r="F87" s="39"/>
      <c r="G87" s="39"/>
      <c r="H87" s="39"/>
      <c r="I87" s="39"/>
      <c r="J87" s="39"/>
      <c r="K87" s="39"/>
      <c r="L87" s="116"/>
      <c r="S87" s="37"/>
      <c r="T87" s="37"/>
      <c r="U87" s="37"/>
      <c r="V87" s="37"/>
      <c r="W87" s="37"/>
      <c r="X87" s="37"/>
      <c r="Y87" s="37"/>
      <c r="Z87" s="37"/>
      <c r="AA87" s="37"/>
      <c r="AB87" s="37"/>
      <c r="AC87" s="37"/>
      <c r="AD87" s="37"/>
      <c r="AE87" s="37"/>
    </row>
    <row r="88" spans="1:65" s="11" customFormat="1" ht="29.25" customHeight="1">
      <c r="A88" s="154"/>
      <c r="B88" s="155"/>
      <c r="C88" s="156" t="s">
        <v>183</v>
      </c>
      <c r="D88" s="157" t="s">
        <v>62</v>
      </c>
      <c r="E88" s="157" t="s">
        <v>58</v>
      </c>
      <c r="F88" s="157" t="s">
        <v>59</v>
      </c>
      <c r="G88" s="157" t="s">
        <v>184</v>
      </c>
      <c r="H88" s="157" t="s">
        <v>185</v>
      </c>
      <c r="I88" s="157" t="s">
        <v>186</v>
      </c>
      <c r="J88" s="157" t="s">
        <v>176</v>
      </c>
      <c r="K88" s="158" t="s">
        <v>187</v>
      </c>
      <c r="L88" s="159"/>
      <c r="M88" s="71" t="s">
        <v>19</v>
      </c>
      <c r="N88" s="72" t="s">
        <v>47</v>
      </c>
      <c r="O88" s="72" t="s">
        <v>188</v>
      </c>
      <c r="P88" s="72" t="s">
        <v>189</v>
      </c>
      <c r="Q88" s="72" t="s">
        <v>190</v>
      </c>
      <c r="R88" s="72" t="s">
        <v>191</v>
      </c>
      <c r="S88" s="72" t="s">
        <v>192</v>
      </c>
      <c r="T88" s="73" t="s">
        <v>193</v>
      </c>
      <c r="U88" s="154"/>
      <c r="V88" s="154"/>
      <c r="W88" s="154"/>
      <c r="X88" s="154"/>
      <c r="Y88" s="154"/>
      <c r="Z88" s="154"/>
      <c r="AA88" s="154"/>
      <c r="AB88" s="154"/>
      <c r="AC88" s="154"/>
      <c r="AD88" s="154"/>
      <c r="AE88" s="154"/>
    </row>
    <row r="89" spans="1:65" s="2" customFormat="1" ht="22.9" customHeight="1">
      <c r="A89" s="37"/>
      <c r="B89" s="38"/>
      <c r="C89" s="78" t="s">
        <v>194</v>
      </c>
      <c r="D89" s="39"/>
      <c r="E89" s="39"/>
      <c r="F89" s="39"/>
      <c r="G89" s="39"/>
      <c r="H89" s="39"/>
      <c r="I89" s="39"/>
      <c r="J89" s="160">
        <f>BK89</f>
        <v>0</v>
      </c>
      <c r="K89" s="39"/>
      <c r="L89" s="42"/>
      <c r="M89" s="74"/>
      <c r="N89" s="161"/>
      <c r="O89" s="75"/>
      <c r="P89" s="162">
        <f>P90</f>
        <v>0</v>
      </c>
      <c r="Q89" s="75"/>
      <c r="R89" s="162">
        <f>R90</f>
        <v>7.6535400000000012E-3</v>
      </c>
      <c r="S89" s="75"/>
      <c r="T89" s="163">
        <f>T90</f>
        <v>251.97249999999994</v>
      </c>
      <c r="U89" s="37"/>
      <c r="V89" s="37"/>
      <c r="W89" s="37"/>
      <c r="X89" s="37"/>
      <c r="Y89" s="37"/>
      <c r="Z89" s="37"/>
      <c r="AA89" s="37"/>
      <c r="AB89" s="37"/>
      <c r="AC89" s="37"/>
      <c r="AD89" s="37"/>
      <c r="AE89" s="37"/>
      <c r="AT89" s="20" t="s">
        <v>76</v>
      </c>
      <c r="AU89" s="20" t="s">
        <v>177</v>
      </c>
      <c r="BK89" s="164">
        <f>BK90</f>
        <v>0</v>
      </c>
    </row>
    <row r="90" spans="1:65" s="12" customFormat="1" ht="25.9" customHeight="1">
      <c r="B90" s="165"/>
      <c r="C90" s="166"/>
      <c r="D90" s="167" t="s">
        <v>76</v>
      </c>
      <c r="E90" s="168" t="s">
        <v>195</v>
      </c>
      <c r="F90" s="168" t="s">
        <v>196</v>
      </c>
      <c r="G90" s="166"/>
      <c r="H90" s="166"/>
      <c r="I90" s="169"/>
      <c r="J90" s="170">
        <f>BK90</f>
        <v>0</v>
      </c>
      <c r="K90" s="166"/>
      <c r="L90" s="171"/>
      <c r="M90" s="172"/>
      <c r="N90" s="173"/>
      <c r="O90" s="173"/>
      <c r="P90" s="174">
        <f>P91+P209+P237</f>
        <v>0</v>
      </c>
      <c r="Q90" s="173"/>
      <c r="R90" s="174">
        <f>R91+R209+R237</f>
        <v>7.6535400000000012E-3</v>
      </c>
      <c r="S90" s="173"/>
      <c r="T90" s="175">
        <f>T91+T209+T237</f>
        <v>251.97249999999994</v>
      </c>
      <c r="AR90" s="176" t="s">
        <v>84</v>
      </c>
      <c r="AT90" s="177" t="s">
        <v>76</v>
      </c>
      <c r="AU90" s="177" t="s">
        <v>77</v>
      </c>
      <c r="AY90" s="176" t="s">
        <v>197</v>
      </c>
      <c r="BK90" s="178">
        <f>BK91+BK209+BK237</f>
        <v>0</v>
      </c>
    </row>
    <row r="91" spans="1:65" s="12" customFormat="1" ht="22.9" customHeight="1">
      <c r="B91" s="165"/>
      <c r="C91" s="166"/>
      <c r="D91" s="167" t="s">
        <v>76</v>
      </c>
      <c r="E91" s="179" t="s">
        <v>84</v>
      </c>
      <c r="F91" s="179" t="s">
        <v>198</v>
      </c>
      <c r="G91" s="166"/>
      <c r="H91" s="166"/>
      <c r="I91" s="169"/>
      <c r="J91" s="180">
        <f>BK91</f>
        <v>0</v>
      </c>
      <c r="K91" s="166"/>
      <c r="L91" s="171"/>
      <c r="M91" s="172"/>
      <c r="N91" s="173"/>
      <c r="O91" s="173"/>
      <c r="P91" s="174">
        <f>SUM(P92:P208)</f>
        <v>0</v>
      </c>
      <c r="Q91" s="173"/>
      <c r="R91" s="174">
        <f>SUM(R92:R208)</f>
        <v>0</v>
      </c>
      <c r="S91" s="173"/>
      <c r="T91" s="175">
        <f>SUM(T92:T208)</f>
        <v>240.49249999999995</v>
      </c>
      <c r="AR91" s="176" t="s">
        <v>84</v>
      </c>
      <c r="AT91" s="177" t="s">
        <v>76</v>
      </c>
      <c r="AU91" s="177" t="s">
        <v>84</v>
      </c>
      <c r="AY91" s="176" t="s">
        <v>197</v>
      </c>
      <c r="BK91" s="178">
        <f>SUM(BK92:BK208)</f>
        <v>0</v>
      </c>
    </row>
    <row r="92" spans="1:65" s="2" customFormat="1" ht="33" customHeight="1">
      <c r="A92" s="37"/>
      <c r="B92" s="38"/>
      <c r="C92" s="181" t="s">
        <v>84</v>
      </c>
      <c r="D92" s="181" t="s">
        <v>199</v>
      </c>
      <c r="E92" s="182" t="s">
        <v>822</v>
      </c>
      <c r="F92" s="183" t="s">
        <v>823</v>
      </c>
      <c r="G92" s="184" t="s">
        <v>202</v>
      </c>
      <c r="H92" s="185">
        <v>4.7</v>
      </c>
      <c r="I92" s="186"/>
      <c r="J92" s="187">
        <f>ROUND(I92*H92,2)</f>
        <v>0</v>
      </c>
      <c r="K92" s="183" t="s">
        <v>203</v>
      </c>
      <c r="L92" s="42"/>
      <c r="M92" s="188" t="s">
        <v>19</v>
      </c>
      <c r="N92" s="189" t="s">
        <v>48</v>
      </c>
      <c r="O92" s="67"/>
      <c r="P92" s="190">
        <f>O92*H92</f>
        <v>0</v>
      </c>
      <c r="Q92" s="190">
        <v>0</v>
      </c>
      <c r="R92" s="190">
        <f>Q92*H92</f>
        <v>0</v>
      </c>
      <c r="S92" s="190">
        <v>0</v>
      </c>
      <c r="T92" s="191">
        <f>S92*H92</f>
        <v>0</v>
      </c>
      <c r="U92" s="37"/>
      <c r="V92" s="37"/>
      <c r="W92" s="37"/>
      <c r="X92" s="37"/>
      <c r="Y92" s="37"/>
      <c r="Z92" s="37"/>
      <c r="AA92" s="37"/>
      <c r="AB92" s="37"/>
      <c r="AC92" s="37"/>
      <c r="AD92" s="37"/>
      <c r="AE92" s="37"/>
      <c r="AR92" s="192" t="s">
        <v>204</v>
      </c>
      <c r="AT92" s="192" t="s">
        <v>199</v>
      </c>
      <c r="AU92" s="192" t="s">
        <v>86</v>
      </c>
      <c r="AY92" s="20" t="s">
        <v>197</v>
      </c>
      <c r="BE92" s="193">
        <f>IF(N92="základní",J92,0)</f>
        <v>0</v>
      </c>
      <c r="BF92" s="193">
        <f>IF(N92="snížená",J92,0)</f>
        <v>0</v>
      </c>
      <c r="BG92" s="193">
        <f>IF(N92="zákl. přenesená",J92,0)</f>
        <v>0</v>
      </c>
      <c r="BH92" s="193">
        <f>IF(N92="sníž. přenesená",J92,0)</f>
        <v>0</v>
      </c>
      <c r="BI92" s="193">
        <f>IF(N92="nulová",J92,0)</f>
        <v>0</v>
      </c>
      <c r="BJ92" s="20" t="s">
        <v>84</v>
      </c>
      <c r="BK92" s="193">
        <f>ROUND(I92*H92,2)</f>
        <v>0</v>
      </c>
      <c r="BL92" s="20" t="s">
        <v>204</v>
      </c>
      <c r="BM92" s="192" t="s">
        <v>824</v>
      </c>
    </row>
    <row r="93" spans="1:65" s="2" customFormat="1" ht="29.25">
      <c r="A93" s="37"/>
      <c r="B93" s="38"/>
      <c r="C93" s="39"/>
      <c r="D93" s="194" t="s">
        <v>206</v>
      </c>
      <c r="E93" s="39"/>
      <c r="F93" s="195" t="s">
        <v>825</v>
      </c>
      <c r="G93" s="39"/>
      <c r="H93" s="39"/>
      <c r="I93" s="196"/>
      <c r="J93" s="39"/>
      <c r="K93" s="39"/>
      <c r="L93" s="42"/>
      <c r="M93" s="197"/>
      <c r="N93" s="198"/>
      <c r="O93" s="67"/>
      <c r="P93" s="67"/>
      <c r="Q93" s="67"/>
      <c r="R93" s="67"/>
      <c r="S93" s="67"/>
      <c r="T93" s="68"/>
      <c r="U93" s="37"/>
      <c r="V93" s="37"/>
      <c r="W93" s="37"/>
      <c r="X93" s="37"/>
      <c r="Y93" s="37"/>
      <c r="Z93" s="37"/>
      <c r="AA93" s="37"/>
      <c r="AB93" s="37"/>
      <c r="AC93" s="37"/>
      <c r="AD93" s="37"/>
      <c r="AE93" s="37"/>
      <c r="AT93" s="20" t="s">
        <v>206</v>
      </c>
      <c r="AU93" s="20" t="s">
        <v>86</v>
      </c>
    </row>
    <row r="94" spans="1:65" s="2" customFormat="1" ht="11.25">
      <c r="A94" s="37"/>
      <c r="B94" s="38"/>
      <c r="C94" s="39"/>
      <c r="D94" s="199" t="s">
        <v>208</v>
      </c>
      <c r="E94" s="39"/>
      <c r="F94" s="200" t="s">
        <v>826</v>
      </c>
      <c r="G94" s="39"/>
      <c r="H94" s="39"/>
      <c r="I94" s="196"/>
      <c r="J94" s="39"/>
      <c r="K94" s="39"/>
      <c r="L94" s="42"/>
      <c r="M94" s="197"/>
      <c r="N94" s="198"/>
      <c r="O94" s="67"/>
      <c r="P94" s="67"/>
      <c r="Q94" s="67"/>
      <c r="R94" s="67"/>
      <c r="S94" s="67"/>
      <c r="T94" s="68"/>
      <c r="U94" s="37"/>
      <c r="V94" s="37"/>
      <c r="W94" s="37"/>
      <c r="X94" s="37"/>
      <c r="Y94" s="37"/>
      <c r="Z94" s="37"/>
      <c r="AA94" s="37"/>
      <c r="AB94" s="37"/>
      <c r="AC94" s="37"/>
      <c r="AD94" s="37"/>
      <c r="AE94" s="37"/>
      <c r="AT94" s="20" t="s">
        <v>208</v>
      </c>
      <c r="AU94" s="20" t="s">
        <v>86</v>
      </c>
    </row>
    <row r="95" spans="1:65" s="2" customFormat="1" ht="19.5">
      <c r="A95" s="37"/>
      <c r="B95" s="38"/>
      <c r="C95" s="39"/>
      <c r="D95" s="194" t="s">
        <v>252</v>
      </c>
      <c r="E95" s="39"/>
      <c r="F95" s="222" t="s">
        <v>827</v>
      </c>
      <c r="G95" s="39"/>
      <c r="H95" s="39"/>
      <c r="I95" s="196"/>
      <c r="J95" s="39"/>
      <c r="K95" s="39"/>
      <c r="L95" s="42"/>
      <c r="M95" s="197"/>
      <c r="N95" s="198"/>
      <c r="O95" s="67"/>
      <c r="P95" s="67"/>
      <c r="Q95" s="67"/>
      <c r="R95" s="67"/>
      <c r="S95" s="67"/>
      <c r="T95" s="68"/>
      <c r="U95" s="37"/>
      <c r="V95" s="37"/>
      <c r="W95" s="37"/>
      <c r="X95" s="37"/>
      <c r="Y95" s="37"/>
      <c r="Z95" s="37"/>
      <c r="AA95" s="37"/>
      <c r="AB95" s="37"/>
      <c r="AC95" s="37"/>
      <c r="AD95" s="37"/>
      <c r="AE95" s="37"/>
      <c r="AT95" s="20" t="s">
        <v>252</v>
      </c>
      <c r="AU95" s="20" t="s">
        <v>86</v>
      </c>
    </row>
    <row r="96" spans="1:65" s="13" customFormat="1" ht="11.25">
      <c r="B96" s="201"/>
      <c r="C96" s="202"/>
      <c r="D96" s="194" t="s">
        <v>210</v>
      </c>
      <c r="E96" s="203" t="s">
        <v>19</v>
      </c>
      <c r="F96" s="204" t="s">
        <v>828</v>
      </c>
      <c r="G96" s="202"/>
      <c r="H96" s="203" t="s">
        <v>19</v>
      </c>
      <c r="I96" s="205"/>
      <c r="J96" s="202"/>
      <c r="K96" s="202"/>
      <c r="L96" s="206"/>
      <c r="M96" s="207"/>
      <c r="N96" s="208"/>
      <c r="O96" s="208"/>
      <c r="P96" s="208"/>
      <c r="Q96" s="208"/>
      <c r="R96" s="208"/>
      <c r="S96" s="208"/>
      <c r="T96" s="209"/>
      <c r="AT96" s="210" t="s">
        <v>210</v>
      </c>
      <c r="AU96" s="210" t="s">
        <v>86</v>
      </c>
      <c r="AV96" s="13" t="s">
        <v>84</v>
      </c>
      <c r="AW96" s="13" t="s">
        <v>37</v>
      </c>
      <c r="AX96" s="13" t="s">
        <v>77</v>
      </c>
      <c r="AY96" s="210" t="s">
        <v>197</v>
      </c>
    </row>
    <row r="97" spans="1:65" s="13" customFormat="1" ht="11.25">
      <c r="B97" s="201"/>
      <c r="C97" s="202"/>
      <c r="D97" s="194" t="s">
        <v>210</v>
      </c>
      <c r="E97" s="203" t="s">
        <v>19</v>
      </c>
      <c r="F97" s="204" t="s">
        <v>829</v>
      </c>
      <c r="G97" s="202"/>
      <c r="H97" s="203" t="s">
        <v>19</v>
      </c>
      <c r="I97" s="205"/>
      <c r="J97" s="202"/>
      <c r="K97" s="202"/>
      <c r="L97" s="206"/>
      <c r="M97" s="207"/>
      <c r="N97" s="208"/>
      <c r="O97" s="208"/>
      <c r="P97" s="208"/>
      <c r="Q97" s="208"/>
      <c r="R97" s="208"/>
      <c r="S97" s="208"/>
      <c r="T97" s="209"/>
      <c r="AT97" s="210" t="s">
        <v>210</v>
      </c>
      <c r="AU97" s="210" t="s">
        <v>86</v>
      </c>
      <c r="AV97" s="13" t="s">
        <v>84</v>
      </c>
      <c r="AW97" s="13" t="s">
        <v>37</v>
      </c>
      <c r="AX97" s="13" t="s">
        <v>77</v>
      </c>
      <c r="AY97" s="210" t="s">
        <v>197</v>
      </c>
    </row>
    <row r="98" spans="1:65" s="14" customFormat="1" ht="11.25">
      <c r="B98" s="211"/>
      <c r="C98" s="212"/>
      <c r="D98" s="194" t="s">
        <v>210</v>
      </c>
      <c r="E98" s="213" t="s">
        <v>19</v>
      </c>
      <c r="F98" s="214" t="s">
        <v>830</v>
      </c>
      <c r="G98" s="212"/>
      <c r="H98" s="215">
        <v>1.26</v>
      </c>
      <c r="I98" s="216"/>
      <c r="J98" s="212"/>
      <c r="K98" s="212"/>
      <c r="L98" s="217"/>
      <c r="M98" s="218"/>
      <c r="N98" s="219"/>
      <c r="O98" s="219"/>
      <c r="P98" s="219"/>
      <c r="Q98" s="219"/>
      <c r="R98" s="219"/>
      <c r="S98" s="219"/>
      <c r="T98" s="220"/>
      <c r="AT98" s="221" t="s">
        <v>210</v>
      </c>
      <c r="AU98" s="221" t="s">
        <v>86</v>
      </c>
      <c r="AV98" s="14" t="s">
        <v>86</v>
      </c>
      <c r="AW98" s="14" t="s">
        <v>37</v>
      </c>
      <c r="AX98" s="14" t="s">
        <v>77</v>
      </c>
      <c r="AY98" s="221" t="s">
        <v>197</v>
      </c>
    </row>
    <row r="99" spans="1:65" s="13" customFormat="1" ht="11.25">
      <c r="B99" s="201"/>
      <c r="C99" s="202"/>
      <c r="D99" s="194" t="s">
        <v>210</v>
      </c>
      <c r="E99" s="203" t="s">
        <v>19</v>
      </c>
      <c r="F99" s="204" t="s">
        <v>831</v>
      </c>
      <c r="G99" s="202"/>
      <c r="H99" s="203" t="s">
        <v>19</v>
      </c>
      <c r="I99" s="205"/>
      <c r="J99" s="202"/>
      <c r="K99" s="202"/>
      <c r="L99" s="206"/>
      <c r="M99" s="207"/>
      <c r="N99" s="208"/>
      <c r="O99" s="208"/>
      <c r="P99" s="208"/>
      <c r="Q99" s="208"/>
      <c r="R99" s="208"/>
      <c r="S99" s="208"/>
      <c r="T99" s="209"/>
      <c r="AT99" s="210" t="s">
        <v>210</v>
      </c>
      <c r="AU99" s="210" t="s">
        <v>86</v>
      </c>
      <c r="AV99" s="13" t="s">
        <v>84</v>
      </c>
      <c r="AW99" s="13" t="s">
        <v>37</v>
      </c>
      <c r="AX99" s="13" t="s">
        <v>77</v>
      </c>
      <c r="AY99" s="210" t="s">
        <v>197</v>
      </c>
    </row>
    <row r="100" spans="1:65" s="14" customFormat="1" ht="11.25">
      <c r="B100" s="211"/>
      <c r="C100" s="212"/>
      <c r="D100" s="194" t="s">
        <v>210</v>
      </c>
      <c r="E100" s="213" t="s">
        <v>19</v>
      </c>
      <c r="F100" s="214" t="s">
        <v>832</v>
      </c>
      <c r="G100" s="212"/>
      <c r="H100" s="215">
        <v>3.44</v>
      </c>
      <c r="I100" s="216"/>
      <c r="J100" s="212"/>
      <c r="K100" s="212"/>
      <c r="L100" s="217"/>
      <c r="M100" s="218"/>
      <c r="N100" s="219"/>
      <c r="O100" s="219"/>
      <c r="P100" s="219"/>
      <c r="Q100" s="219"/>
      <c r="R100" s="219"/>
      <c r="S100" s="219"/>
      <c r="T100" s="220"/>
      <c r="AT100" s="221" t="s">
        <v>210</v>
      </c>
      <c r="AU100" s="221" t="s">
        <v>86</v>
      </c>
      <c r="AV100" s="14" t="s">
        <v>86</v>
      </c>
      <c r="AW100" s="14" t="s">
        <v>37</v>
      </c>
      <c r="AX100" s="14" t="s">
        <v>77</v>
      </c>
      <c r="AY100" s="221" t="s">
        <v>197</v>
      </c>
    </row>
    <row r="101" spans="1:65" s="15" customFormat="1" ht="11.25">
      <c r="B101" s="223"/>
      <c r="C101" s="224"/>
      <c r="D101" s="194" t="s">
        <v>210</v>
      </c>
      <c r="E101" s="225" t="s">
        <v>19</v>
      </c>
      <c r="F101" s="226" t="s">
        <v>295</v>
      </c>
      <c r="G101" s="224"/>
      <c r="H101" s="227">
        <v>4.7</v>
      </c>
      <c r="I101" s="228"/>
      <c r="J101" s="224"/>
      <c r="K101" s="224"/>
      <c r="L101" s="229"/>
      <c r="M101" s="230"/>
      <c r="N101" s="231"/>
      <c r="O101" s="231"/>
      <c r="P101" s="231"/>
      <c r="Q101" s="231"/>
      <c r="R101" s="231"/>
      <c r="S101" s="231"/>
      <c r="T101" s="232"/>
      <c r="AT101" s="233" t="s">
        <v>210</v>
      </c>
      <c r="AU101" s="233" t="s">
        <v>86</v>
      </c>
      <c r="AV101" s="15" t="s">
        <v>204</v>
      </c>
      <c r="AW101" s="15" t="s">
        <v>37</v>
      </c>
      <c r="AX101" s="15" t="s">
        <v>84</v>
      </c>
      <c r="AY101" s="233" t="s">
        <v>197</v>
      </c>
    </row>
    <row r="102" spans="1:65" s="2" customFormat="1" ht="24.2" customHeight="1">
      <c r="A102" s="37"/>
      <c r="B102" s="38"/>
      <c r="C102" s="181" t="s">
        <v>86</v>
      </c>
      <c r="D102" s="181" t="s">
        <v>199</v>
      </c>
      <c r="E102" s="182" t="s">
        <v>200</v>
      </c>
      <c r="F102" s="183" t="s">
        <v>201</v>
      </c>
      <c r="G102" s="184" t="s">
        <v>202</v>
      </c>
      <c r="H102" s="185">
        <v>22.48</v>
      </c>
      <c r="I102" s="186"/>
      <c r="J102" s="187">
        <f>ROUND(I102*H102,2)</f>
        <v>0</v>
      </c>
      <c r="K102" s="183" t="s">
        <v>203</v>
      </c>
      <c r="L102" s="42"/>
      <c r="M102" s="188" t="s">
        <v>19</v>
      </c>
      <c r="N102" s="189" t="s">
        <v>48</v>
      </c>
      <c r="O102" s="67"/>
      <c r="P102" s="190">
        <f>O102*H102</f>
        <v>0</v>
      </c>
      <c r="Q102" s="190">
        <v>0</v>
      </c>
      <c r="R102" s="190">
        <f>Q102*H102</f>
        <v>0</v>
      </c>
      <c r="S102" s="190">
        <v>0.29499999999999998</v>
      </c>
      <c r="T102" s="191">
        <f>S102*H102</f>
        <v>6.6315999999999997</v>
      </c>
      <c r="U102" s="37"/>
      <c r="V102" s="37"/>
      <c r="W102" s="37"/>
      <c r="X102" s="37"/>
      <c r="Y102" s="37"/>
      <c r="Z102" s="37"/>
      <c r="AA102" s="37"/>
      <c r="AB102" s="37"/>
      <c r="AC102" s="37"/>
      <c r="AD102" s="37"/>
      <c r="AE102" s="37"/>
      <c r="AR102" s="192" t="s">
        <v>204</v>
      </c>
      <c r="AT102" s="192" t="s">
        <v>199</v>
      </c>
      <c r="AU102" s="192" t="s">
        <v>86</v>
      </c>
      <c r="AY102" s="20" t="s">
        <v>197</v>
      </c>
      <c r="BE102" s="193">
        <f>IF(N102="základní",J102,0)</f>
        <v>0</v>
      </c>
      <c r="BF102" s="193">
        <f>IF(N102="snížená",J102,0)</f>
        <v>0</v>
      </c>
      <c r="BG102" s="193">
        <f>IF(N102="zákl. přenesená",J102,0)</f>
        <v>0</v>
      </c>
      <c r="BH102" s="193">
        <f>IF(N102="sníž. přenesená",J102,0)</f>
        <v>0</v>
      </c>
      <c r="BI102" s="193">
        <f>IF(N102="nulová",J102,0)</f>
        <v>0</v>
      </c>
      <c r="BJ102" s="20" t="s">
        <v>84</v>
      </c>
      <c r="BK102" s="193">
        <f>ROUND(I102*H102,2)</f>
        <v>0</v>
      </c>
      <c r="BL102" s="20" t="s">
        <v>204</v>
      </c>
      <c r="BM102" s="192" t="s">
        <v>205</v>
      </c>
    </row>
    <row r="103" spans="1:65" s="2" customFormat="1" ht="29.25">
      <c r="A103" s="37"/>
      <c r="B103" s="38"/>
      <c r="C103" s="39"/>
      <c r="D103" s="194" t="s">
        <v>206</v>
      </c>
      <c r="E103" s="39"/>
      <c r="F103" s="195" t="s">
        <v>207</v>
      </c>
      <c r="G103" s="39"/>
      <c r="H103" s="39"/>
      <c r="I103" s="196"/>
      <c r="J103" s="39"/>
      <c r="K103" s="39"/>
      <c r="L103" s="42"/>
      <c r="M103" s="197"/>
      <c r="N103" s="198"/>
      <c r="O103" s="67"/>
      <c r="P103" s="67"/>
      <c r="Q103" s="67"/>
      <c r="R103" s="67"/>
      <c r="S103" s="67"/>
      <c r="T103" s="68"/>
      <c r="U103" s="37"/>
      <c r="V103" s="37"/>
      <c r="W103" s="37"/>
      <c r="X103" s="37"/>
      <c r="Y103" s="37"/>
      <c r="Z103" s="37"/>
      <c r="AA103" s="37"/>
      <c r="AB103" s="37"/>
      <c r="AC103" s="37"/>
      <c r="AD103" s="37"/>
      <c r="AE103" s="37"/>
      <c r="AT103" s="20" t="s">
        <v>206</v>
      </c>
      <c r="AU103" s="20" t="s">
        <v>86</v>
      </c>
    </row>
    <row r="104" spans="1:65" s="2" customFormat="1" ht="11.25">
      <c r="A104" s="37"/>
      <c r="B104" s="38"/>
      <c r="C104" s="39"/>
      <c r="D104" s="199" t="s">
        <v>208</v>
      </c>
      <c r="E104" s="39"/>
      <c r="F104" s="200" t="s">
        <v>209</v>
      </c>
      <c r="G104" s="39"/>
      <c r="H104" s="39"/>
      <c r="I104" s="196"/>
      <c r="J104" s="39"/>
      <c r="K104" s="39"/>
      <c r="L104" s="42"/>
      <c r="M104" s="197"/>
      <c r="N104" s="198"/>
      <c r="O104" s="67"/>
      <c r="P104" s="67"/>
      <c r="Q104" s="67"/>
      <c r="R104" s="67"/>
      <c r="S104" s="67"/>
      <c r="T104" s="68"/>
      <c r="U104" s="37"/>
      <c r="V104" s="37"/>
      <c r="W104" s="37"/>
      <c r="X104" s="37"/>
      <c r="Y104" s="37"/>
      <c r="Z104" s="37"/>
      <c r="AA104" s="37"/>
      <c r="AB104" s="37"/>
      <c r="AC104" s="37"/>
      <c r="AD104" s="37"/>
      <c r="AE104" s="37"/>
      <c r="AT104" s="20" t="s">
        <v>208</v>
      </c>
      <c r="AU104" s="20" t="s">
        <v>86</v>
      </c>
    </row>
    <row r="105" spans="1:65" s="13" customFormat="1" ht="22.5">
      <c r="B105" s="201"/>
      <c r="C105" s="202"/>
      <c r="D105" s="194" t="s">
        <v>210</v>
      </c>
      <c r="E105" s="203" t="s">
        <v>19</v>
      </c>
      <c r="F105" s="204" t="s">
        <v>833</v>
      </c>
      <c r="G105" s="202"/>
      <c r="H105" s="203" t="s">
        <v>19</v>
      </c>
      <c r="I105" s="205"/>
      <c r="J105" s="202"/>
      <c r="K105" s="202"/>
      <c r="L105" s="206"/>
      <c r="M105" s="207"/>
      <c r="N105" s="208"/>
      <c r="O105" s="208"/>
      <c r="P105" s="208"/>
      <c r="Q105" s="208"/>
      <c r="R105" s="208"/>
      <c r="S105" s="208"/>
      <c r="T105" s="209"/>
      <c r="AT105" s="210" t="s">
        <v>210</v>
      </c>
      <c r="AU105" s="210" t="s">
        <v>86</v>
      </c>
      <c r="AV105" s="13" t="s">
        <v>84</v>
      </c>
      <c r="AW105" s="13" t="s">
        <v>37</v>
      </c>
      <c r="AX105" s="13" t="s">
        <v>77</v>
      </c>
      <c r="AY105" s="210" t="s">
        <v>197</v>
      </c>
    </row>
    <row r="106" spans="1:65" s="13" customFormat="1" ht="22.5">
      <c r="B106" s="201"/>
      <c r="C106" s="202"/>
      <c r="D106" s="194" t="s">
        <v>210</v>
      </c>
      <c r="E106" s="203" t="s">
        <v>19</v>
      </c>
      <c r="F106" s="204" t="s">
        <v>834</v>
      </c>
      <c r="G106" s="202"/>
      <c r="H106" s="203" t="s">
        <v>19</v>
      </c>
      <c r="I106" s="205"/>
      <c r="J106" s="202"/>
      <c r="K106" s="202"/>
      <c r="L106" s="206"/>
      <c r="M106" s="207"/>
      <c r="N106" s="208"/>
      <c r="O106" s="208"/>
      <c r="P106" s="208"/>
      <c r="Q106" s="208"/>
      <c r="R106" s="208"/>
      <c r="S106" s="208"/>
      <c r="T106" s="209"/>
      <c r="AT106" s="210" t="s">
        <v>210</v>
      </c>
      <c r="AU106" s="210" t="s">
        <v>86</v>
      </c>
      <c r="AV106" s="13" t="s">
        <v>84</v>
      </c>
      <c r="AW106" s="13" t="s">
        <v>37</v>
      </c>
      <c r="AX106" s="13" t="s">
        <v>77</v>
      </c>
      <c r="AY106" s="210" t="s">
        <v>197</v>
      </c>
    </row>
    <row r="107" spans="1:65" s="13" customFormat="1" ht="22.5">
      <c r="B107" s="201"/>
      <c r="C107" s="202"/>
      <c r="D107" s="194" t="s">
        <v>210</v>
      </c>
      <c r="E107" s="203" t="s">
        <v>19</v>
      </c>
      <c r="F107" s="204" t="s">
        <v>835</v>
      </c>
      <c r="G107" s="202"/>
      <c r="H107" s="203" t="s">
        <v>19</v>
      </c>
      <c r="I107" s="205"/>
      <c r="J107" s="202"/>
      <c r="K107" s="202"/>
      <c r="L107" s="206"/>
      <c r="M107" s="207"/>
      <c r="N107" s="208"/>
      <c r="O107" s="208"/>
      <c r="P107" s="208"/>
      <c r="Q107" s="208"/>
      <c r="R107" s="208"/>
      <c r="S107" s="208"/>
      <c r="T107" s="209"/>
      <c r="AT107" s="210" t="s">
        <v>210</v>
      </c>
      <c r="AU107" s="210" t="s">
        <v>86</v>
      </c>
      <c r="AV107" s="13" t="s">
        <v>84</v>
      </c>
      <c r="AW107" s="13" t="s">
        <v>37</v>
      </c>
      <c r="AX107" s="13" t="s">
        <v>77</v>
      </c>
      <c r="AY107" s="210" t="s">
        <v>197</v>
      </c>
    </row>
    <row r="108" spans="1:65" s="14" customFormat="1" ht="11.25">
      <c r="B108" s="211"/>
      <c r="C108" s="212"/>
      <c r="D108" s="194" t="s">
        <v>210</v>
      </c>
      <c r="E108" s="213" t="s">
        <v>19</v>
      </c>
      <c r="F108" s="214" t="s">
        <v>836</v>
      </c>
      <c r="G108" s="212"/>
      <c r="H108" s="215">
        <v>22.48</v>
      </c>
      <c r="I108" s="216"/>
      <c r="J108" s="212"/>
      <c r="K108" s="212"/>
      <c r="L108" s="217"/>
      <c r="M108" s="218"/>
      <c r="N108" s="219"/>
      <c r="O108" s="219"/>
      <c r="P108" s="219"/>
      <c r="Q108" s="219"/>
      <c r="R108" s="219"/>
      <c r="S108" s="219"/>
      <c r="T108" s="220"/>
      <c r="AT108" s="221" t="s">
        <v>210</v>
      </c>
      <c r="AU108" s="221" t="s">
        <v>86</v>
      </c>
      <c r="AV108" s="14" t="s">
        <v>86</v>
      </c>
      <c r="AW108" s="14" t="s">
        <v>37</v>
      </c>
      <c r="AX108" s="14" t="s">
        <v>84</v>
      </c>
      <c r="AY108" s="221" t="s">
        <v>197</v>
      </c>
    </row>
    <row r="109" spans="1:65" s="2" customFormat="1" ht="24.2" customHeight="1">
      <c r="A109" s="37"/>
      <c r="B109" s="38"/>
      <c r="C109" s="181" t="s">
        <v>151</v>
      </c>
      <c r="D109" s="181" t="s">
        <v>199</v>
      </c>
      <c r="E109" s="182" t="s">
        <v>215</v>
      </c>
      <c r="F109" s="183" t="s">
        <v>216</v>
      </c>
      <c r="G109" s="184" t="s">
        <v>202</v>
      </c>
      <c r="H109" s="185">
        <v>194.19</v>
      </c>
      <c r="I109" s="186"/>
      <c r="J109" s="187">
        <f>ROUND(I109*H109,2)</f>
        <v>0</v>
      </c>
      <c r="K109" s="183" t="s">
        <v>217</v>
      </c>
      <c r="L109" s="42"/>
      <c r="M109" s="188" t="s">
        <v>19</v>
      </c>
      <c r="N109" s="189" t="s">
        <v>48</v>
      </c>
      <c r="O109" s="67"/>
      <c r="P109" s="190">
        <f>O109*H109</f>
        <v>0</v>
      </c>
      <c r="Q109" s="190">
        <v>0</v>
      </c>
      <c r="R109" s="190">
        <f>Q109*H109</f>
        <v>0</v>
      </c>
      <c r="S109" s="190">
        <v>0.17599999999999999</v>
      </c>
      <c r="T109" s="191">
        <f>S109*H109</f>
        <v>34.177439999999997</v>
      </c>
      <c r="U109" s="37"/>
      <c r="V109" s="37"/>
      <c r="W109" s="37"/>
      <c r="X109" s="37"/>
      <c r="Y109" s="37"/>
      <c r="Z109" s="37"/>
      <c r="AA109" s="37"/>
      <c r="AB109" s="37"/>
      <c r="AC109" s="37"/>
      <c r="AD109" s="37"/>
      <c r="AE109" s="37"/>
      <c r="AR109" s="192" t="s">
        <v>204</v>
      </c>
      <c r="AT109" s="192" t="s">
        <v>199</v>
      </c>
      <c r="AU109" s="192" t="s">
        <v>86</v>
      </c>
      <c r="AY109" s="20" t="s">
        <v>197</v>
      </c>
      <c r="BE109" s="193">
        <f>IF(N109="základní",J109,0)</f>
        <v>0</v>
      </c>
      <c r="BF109" s="193">
        <f>IF(N109="snížená",J109,0)</f>
        <v>0</v>
      </c>
      <c r="BG109" s="193">
        <f>IF(N109="zákl. přenesená",J109,0)</f>
        <v>0</v>
      </c>
      <c r="BH109" s="193">
        <f>IF(N109="sníž. přenesená",J109,0)</f>
        <v>0</v>
      </c>
      <c r="BI109" s="193">
        <f>IF(N109="nulová",J109,0)</f>
        <v>0</v>
      </c>
      <c r="BJ109" s="20" t="s">
        <v>84</v>
      </c>
      <c r="BK109" s="193">
        <f>ROUND(I109*H109,2)</f>
        <v>0</v>
      </c>
      <c r="BL109" s="20" t="s">
        <v>204</v>
      </c>
      <c r="BM109" s="192" t="s">
        <v>837</v>
      </c>
    </row>
    <row r="110" spans="1:65" s="2" customFormat="1" ht="29.25">
      <c r="A110" s="37"/>
      <c r="B110" s="38"/>
      <c r="C110" s="39"/>
      <c r="D110" s="194" t="s">
        <v>206</v>
      </c>
      <c r="E110" s="39"/>
      <c r="F110" s="195" t="s">
        <v>207</v>
      </c>
      <c r="G110" s="39"/>
      <c r="H110" s="39"/>
      <c r="I110" s="196"/>
      <c r="J110" s="39"/>
      <c r="K110" s="39"/>
      <c r="L110" s="42"/>
      <c r="M110" s="197"/>
      <c r="N110" s="198"/>
      <c r="O110" s="67"/>
      <c r="P110" s="67"/>
      <c r="Q110" s="67"/>
      <c r="R110" s="67"/>
      <c r="S110" s="67"/>
      <c r="T110" s="68"/>
      <c r="U110" s="37"/>
      <c r="V110" s="37"/>
      <c r="W110" s="37"/>
      <c r="X110" s="37"/>
      <c r="Y110" s="37"/>
      <c r="Z110" s="37"/>
      <c r="AA110" s="37"/>
      <c r="AB110" s="37"/>
      <c r="AC110" s="37"/>
      <c r="AD110" s="37"/>
      <c r="AE110" s="37"/>
      <c r="AT110" s="20" t="s">
        <v>206</v>
      </c>
      <c r="AU110" s="20" t="s">
        <v>86</v>
      </c>
    </row>
    <row r="111" spans="1:65" s="2" customFormat="1" ht="11.25">
      <c r="A111" s="37"/>
      <c r="B111" s="38"/>
      <c r="C111" s="39"/>
      <c r="D111" s="199" t="s">
        <v>208</v>
      </c>
      <c r="E111" s="39"/>
      <c r="F111" s="200" t="s">
        <v>219</v>
      </c>
      <c r="G111" s="39"/>
      <c r="H111" s="39"/>
      <c r="I111" s="196"/>
      <c r="J111" s="39"/>
      <c r="K111" s="39"/>
      <c r="L111" s="42"/>
      <c r="M111" s="197"/>
      <c r="N111" s="198"/>
      <c r="O111" s="67"/>
      <c r="P111" s="67"/>
      <c r="Q111" s="67"/>
      <c r="R111" s="67"/>
      <c r="S111" s="67"/>
      <c r="T111" s="68"/>
      <c r="U111" s="37"/>
      <c r="V111" s="37"/>
      <c r="W111" s="37"/>
      <c r="X111" s="37"/>
      <c r="Y111" s="37"/>
      <c r="Z111" s="37"/>
      <c r="AA111" s="37"/>
      <c r="AB111" s="37"/>
      <c r="AC111" s="37"/>
      <c r="AD111" s="37"/>
      <c r="AE111" s="37"/>
      <c r="AT111" s="20" t="s">
        <v>208</v>
      </c>
      <c r="AU111" s="20" t="s">
        <v>86</v>
      </c>
    </row>
    <row r="112" spans="1:65" s="13" customFormat="1" ht="22.5">
      <c r="B112" s="201"/>
      <c r="C112" s="202"/>
      <c r="D112" s="194" t="s">
        <v>210</v>
      </c>
      <c r="E112" s="203" t="s">
        <v>19</v>
      </c>
      <c r="F112" s="204" t="s">
        <v>838</v>
      </c>
      <c r="G112" s="202"/>
      <c r="H112" s="203" t="s">
        <v>19</v>
      </c>
      <c r="I112" s="205"/>
      <c r="J112" s="202"/>
      <c r="K112" s="202"/>
      <c r="L112" s="206"/>
      <c r="M112" s="207"/>
      <c r="N112" s="208"/>
      <c r="O112" s="208"/>
      <c r="P112" s="208"/>
      <c r="Q112" s="208"/>
      <c r="R112" s="208"/>
      <c r="S112" s="208"/>
      <c r="T112" s="209"/>
      <c r="AT112" s="210" t="s">
        <v>210</v>
      </c>
      <c r="AU112" s="210" t="s">
        <v>86</v>
      </c>
      <c r="AV112" s="13" t="s">
        <v>84</v>
      </c>
      <c r="AW112" s="13" t="s">
        <v>37</v>
      </c>
      <c r="AX112" s="13" t="s">
        <v>77</v>
      </c>
      <c r="AY112" s="210" t="s">
        <v>197</v>
      </c>
    </row>
    <row r="113" spans="1:65" s="13" customFormat="1" ht="22.5">
      <c r="B113" s="201"/>
      <c r="C113" s="202"/>
      <c r="D113" s="194" t="s">
        <v>210</v>
      </c>
      <c r="E113" s="203" t="s">
        <v>19</v>
      </c>
      <c r="F113" s="204" t="s">
        <v>839</v>
      </c>
      <c r="G113" s="202"/>
      <c r="H113" s="203" t="s">
        <v>19</v>
      </c>
      <c r="I113" s="205"/>
      <c r="J113" s="202"/>
      <c r="K113" s="202"/>
      <c r="L113" s="206"/>
      <c r="M113" s="207"/>
      <c r="N113" s="208"/>
      <c r="O113" s="208"/>
      <c r="P113" s="208"/>
      <c r="Q113" s="208"/>
      <c r="R113" s="208"/>
      <c r="S113" s="208"/>
      <c r="T113" s="209"/>
      <c r="AT113" s="210" t="s">
        <v>210</v>
      </c>
      <c r="AU113" s="210" t="s">
        <v>86</v>
      </c>
      <c r="AV113" s="13" t="s">
        <v>84</v>
      </c>
      <c r="AW113" s="13" t="s">
        <v>37</v>
      </c>
      <c r="AX113" s="13" t="s">
        <v>77</v>
      </c>
      <c r="AY113" s="210" t="s">
        <v>197</v>
      </c>
    </row>
    <row r="114" spans="1:65" s="13" customFormat="1" ht="22.5">
      <c r="B114" s="201"/>
      <c r="C114" s="202"/>
      <c r="D114" s="194" t="s">
        <v>210</v>
      </c>
      <c r="E114" s="203" t="s">
        <v>19</v>
      </c>
      <c r="F114" s="204" t="s">
        <v>835</v>
      </c>
      <c r="G114" s="202"/>
      <c r="H114" s="203" t="s">
        <v>19</v>
      </c>
      <c r="I114" s="205"/>
      <c r="J114" s="202"/>
      <c r="K114" s="202"/>
      <c r="L114" s="206"/>
      <c r="M114" s="207"/>
      <c r="N114" s="208"/>
      <c r="O114" s="208"/>
      <c r="P114" s="208"/>
      <c r="Q114" s="208"/>
      <c r="R114" s="208"/>
      <c r="S114" s="208"/>
      <c r="T114" s="209"/>
      <c r="AT114" s="210" t="s">
        <v>210</v>
      </c>
      <c r="AU114" s="210" t="s">
        <v>86</v>
      </c>
      <c r="AV114" s="13" t="s">
        <v>84</v>
      </c>
      <c r="AW114" s="13" t="s">
        <v>37</v>
      </c>
      <c r="AX114" s="13" t="s">
        <v>77</v>
      </c>
      <c r="AY114" s="210" t="s">
        <v>197</v>
      </c>
    </row>
    <row r="115" spans="1:65" s="14" customFormat="1" ht="11.25">
      <c r="B115" s="211"/>
      <c r="C115" s="212"/>
      <c r="D115" s="194" t="s">
        <v>210</v>
      </c>
      <c r="E115" s="213" t="s">
        <v>19</v>
      </c>
      <c r="F115" s="214" t="s">
        <v>840</v>
      </c>
      <c r="G115" s="212"/>
      <c r="H115" s="215">
        <v>194.19</v>
      </c>
      <c r="I115" s="216"/>
      <c r="J115" s="212"/>
      <c r="K115" s="212"/>
      <c r="L115" s="217"/>
      <c r="M115" s="218"/>
      <c r="N115" s="219"/>
      <c r="O115" s="219"/>
      <c r="P115" s="219"/>
      <c r="Q115" s="219"/>
      <c r="R115" s="219"/>
      <c r="S115" s="219"/>
      <c r="T115" s="220"/>
      <c r="AT115" s="221" t="s">
        <v>210</v>
      </c>
      <c r="AU115" s="221" t="s">
        <v>86</v>
      </c>
      <c r="AV115" s="14" t="s">
        <v>86</v>
      </c>
      <c r="AW115" s="14" t="s">
        <v>37</v>
      </c>
      <c r="AX115" s="14" t="s">
        <v>84</v>
      </c>
      <c r="AY115" s="221" t="s">
        <v>197</v>
      </c>
    </row>
    <row r="116" spans="1:65" s="2" customFormat="1" ht="24.2" customHeight="1">
      <c r="A116" s="37"/>
      <c r="B116" s="38"/>
      <c r="C116" s="181" t="s">
        <v>204</v>
      </c>
      <c r="D116" s="181" t="s">
        <v>199</v>
      </c>
      <c r="E116" s="182" t="s">
        <v>222</v>
      </c>
      <c r="F116" s="183" t="s">
        <v>223</v>
      </c>
      <c r="G116" s="184" t="s">
        <v>202</v>
      </c>
      <c r="H116" s="185">
        <v>22.48</v>
      </c>
      <c r="I116" s="186"/>
      <c r="J116" s="187">
        <f>ROUND(I116*H116,2)</f>
        <v>0</v>
      </c>
      <c r="K116" s="183" t="s">
        <v>203</v>
      </c>
      <c r="L116" s="42"/>
      <c r="M116" s="188" t="s">
        <v>19</v>
      </c>
      <c r="N116" s="189" t="s">
        <v>48</v>
      </c>
      <c r="O116" s="67"/>
      <c r="P116" s="190">
        <f>O116*H116</f>
        <v>0</v>
      </c>
      <c r="Q116" s="190">
        <v>0</v>
      </c>
      <c r="R116" s="190">
        <f>Q116*H116</f>
        <v>0</v>
      </c>
      <c r="S116" s="190">
        <v>0.28999999999999998</v>
      </c>
      <c r="T116" s="191">
        <f>S116*H116</f>
        <v>6.5191999999999997</v>
      </c>
      <c r="U116" s="37"/>
      <c r="V116" s="37"/>
      <c r="W116" s="37"/>
      <c r="X116" s="37"/>
      <c r="Y116" s="37"/>
      <c r="Z116" s="37"/>
      <c r="AA116" s="37"/>
      <c r="AB116" s="37"/>
      <c r="AC116" s="37"/>
      <c r="AD116" s="37"/>
      <c r="AE116" s="37"/>
      <c r="AR116" s="192" t="s">
        <v>204</v>
      </c>
      <c r="AT116" s="192" t="s">
        <v>199</v>
      </c>
      <c r="AU116" s="192" t="s">
        <v>86</v>
      </c>
      <c r="AY116" s="20" t="s">
        <v>197</v>
      </c>
      <c r="BE116" s="193">
        <f>IF(N116="základní",J116,0)</f>
        <v>0</v>
      </c>
      <c r="BF116" s="193">
        <f>IF(N116="snížená",J116,0)</f>
        <v>0</v>
      </c>
      <c r="BG116" s="193">
        <f>IF(N116="zákl. přenesená",J116,0)</f>
        <v>0</v>
      </c>
      <c r="BH116" s="193">
        <f>IF(N116="sníž. přenesená",J116,0)</f>
        <v>0</v>
      </c>
      <c r="BI116" s="193">
        <f>IF(N116="nulová",J116,0)</f>
        <v>0</v>
      </c>
      <c r="BJ116" s="20" t="s">
        <v>84</v>
      </c>
      <c r="BK116" s="193">
        <f>ROUND(I116*H116,2)</f>
        <v>0</v>
      </c>
      <c r="BL116" s="20" t="s">
        <v>204</v>
      </c>
      <c r="BM116" s="192" t="s">
        <v>841</v>
      </c>
    </row>
    <row r="117" spans="1:65" s="2" customFormat="1" ht="39">
      <c r="A117" s="37"/>
      <c r="B117" s="38"/>
      <c r="C117" s="39"/>
      <c r="D117" s="194" t="s">
        <v>206</v>
      </c>
      <c r="E117" s="39"/>
      <c r="F117" s="195" t="s">
        <v>225</v>
      </c>
      <c r="G117" s="39"/>
      <c r="H117" s="39"/>
      <c r="I117" s="196"/>
      <c r="J117" s="39"/>
      <c r="K117" s="39"/>
      <c r="L117" s="42"/>
      <c r="M117" s="197"/>
      <c r="N117" s="198"/>
      <c r="O117" s="67"/>
      <c r="P117" s="67"/>
      <c r="Q117" s="67"/>
      <c r="R117" s="67"/>
      <c r="S117" s="67"/>
      <c r="T117" s="68"/>
      <c r="U117" s="37"/>
      <c r="V117" s="37"/>
      <c r="W117" s="37"/>
      <c r="X117" s="37"/>
      <c r="Y117" s="37"/>
      <c r="Z117" s="37"/>
      <c r="AA117" s="37"/>
      <c r="AB117" s="37"/>
      <c r="AC117" s="37"/>
      <c r="AD117" s="37"/>
      <c r="AE117" s="37"/>
      <c r="AT117" s="20" t="s">
        <v>206</v>
      </c>
      <c r="AU117" s="20" t="s">
        <v>86</v>
      </c>
    </row>
    <row r="118" spans="1:65" s="2" customFormat="1" ht="11.25">
      <c r="A118" s="37"/>
      <c r="B118" s="38"/>
      <c r="C118" s="39"/>
      <c r="D118" s="199" t="s">
        <v>208</v>
      </c>
      <c r="E118" s="39"/>
      <c r="F118" s="200" t="s">
        <v>226</v>
      </c>
      <c r="G118" s="39"/>
      <c r="H118" s="39"/>
      <c r="I118" s="196"/>
      <c r="J118" s="39"/>
      <c r="K118" s="39"/>
      <c r="L118" s="42"/>
      <c r="M118" s="197"/>
      <c r="N118" s="198"/>
      <c r="O118" s="67"/>
      <c r="P118" s="67"/>
      <c r="Q118" s="67"/>
      <c r="R118" s="67"/>
      <c r="S118" s="67"/>
      <c r="T118" s="68"/>
      <c r="U118" s="37"/>
      <c r="V118" s="37"/>
      <c r="W118" s="37"/>
      <c r="X118" s="37"/>
      <c r="Y118" s="37"/>
      <c r="Z118" s="37"/>
      <c r="AA118" s="37"/>
      <c r="AB118" s="37"/>
      <c r="AC118" s="37"/>
      <c r="AD118" s="37"/>
      <c r="AE118" s="37"/>
      <c r="AT118" s="20" t="s">
        <v>208</v>
      </c>
      <c r="AU118" s="20" t="s">
        <v>86</v>
      </c>
    </row>
    <row r="119" spans="1:65" s="13" customFormat="1" ht="11.25">
      <c r="B119" s="201"/>
      <c r="C119" s="202"/>
      <c r="D119" s="194" t="s">
        <v>210</v>
      </c>
      <c r="E119" s="203" t="s">
        <v>19</v>
      </c>
      <c r="F119" s="204" t="s">
        <v>842</v>
      </c>
      <c r="G119" s="202"/>
      <c r="H119" s="203" t="s">
        <v>19</v>
      </c>
      <c r="I119" s="205"/>
      <c r="J119" s="202"/>
      <c r="K119" s="202"/>
      <c r="L119" s="206"/>
      <c r="M119" s="207"/>
      <c r="N119" s="208"/>
      <c r="O119" s="208"/>
      <c r="P119" s="208"/>
      <c r="Q119" s="208"/>
      <c r="R119" s="208"/>
      <c r="S119" s="208"/>
      <c r="T119" s="209"/>
      <c r="AT119" s="210" t="s">
        <v>210</v>
      </c>
      <c r="AU119" s="210" t="s">
        <v>86</v>
      </c>
      <c r="AV119" s="13" t="s">
        <v>84</v>
      </c>
      <c r="AW119" s="13" t="s">
        <v>37</v>
      </c>
      <c r="AX119" s="13" t="s">
        <v>77</v>
      </c>
      <c r="AY119" s="210" t="s">
        <v>197</v>
      </c>
    </row>
    <row r="120" spans="1:65" s="13" customFormat="1" ht="33.75">
      <c r="B120" s="201"/>
      <c r="C120" s="202"/>
      <c r="D120" s="194" t="s">
        <v>210</v>
      </c>
      <c r="E120" s="203" t="s">
        <v>19</v>
      </c>
      <c r="F120" s="204" t="s">
        <v>843</v>
      </c>
      <c r="G120" s="202"/>
      <c r="H120" s="203" t="s">
        <v>19</v>
      </c>
      <c r="I120" s="205"/>
      <c r="J120" s="202"/>
      <c r="K120" s="202"/>
      <c r="L120" s="206"/>
      <c r="M120" s="207"/>
      <c r="N120" s="208"/>
      <c r="O120" s="208"/>
      <c r="P120" s="208"/>
      <c r="Q120" s="208"/>
      <c r="R120" s="208"/>
      <c r="S120" s="208"/>
      <c r="T120" s="209"/>
      <c r="AT120" s="210" t="s">
        <v>210</v>
      </c>
      <c r="AU120" s="210" t="s">
        <v>86</v>
      </c>
      <c r="AV120" s="13" t="s">
        <v>84</v>
      </c>
      <c r="AW120" s="13" t="s">
        <v>37</v>
      </c>
      <c r="AX120" s="13" t="s">
        <v>77</v>
      </c>
      <c r="AY120" s="210" t="s">
        <v>197</v>
      </c>
    </row>
    <row r="121" spans="1:65" s="14" customFormat="1" ht="11.25">
      <c r="B121" s="211"/>
      <c r="C121" s="212"/>
      <c r="D121" s="194" t="s">
        <v>210</v>
      </c>
      <c r="E121" s="213" t="s">
        <v>19</v>
      </c>
      <c r="F121" s="214" t="s">
        <v>836</v>
      </c>
      <c r="G121" s="212"/>
      <c r="H121" s="215">
        <v>22.48</v>
      </c>
      <c r="I121" s="216"/>
      <c r="J121" s="212"/>
      <c r="K121" s="212"/>
      <c r="L121" s="217"/>
      <c r="M121" s="218"/>
      <c r="N121" s="219"/>
      <c r="O121" s="219"/>
      <c r="P121" s="219"/>
      <c r="Q121" s="219"/>
      <c r="R121" s="219"/>
      <c r="S121" s="219"/>
      <c r="T121" s="220"/>
      <c r="AT121" s="221" t="s">
        <v>210</v>
      </c>
      <c r="AU121" s="221" t="s">
        <v>86</v>
      </c>
      <c r="AV121" s="14" t="s">
        <v>86</v>
      </c>
      <c r="AW121" s="14" t="s">
        <v>37</v>
      </c>
      <c r="AX121" s="14" t="s">
        <v>84</v>
      </c>
      <c r="AY121" s="221" t="s">
        <v>197</v>
      </c>
    </row>
    <row r="122" spans="1:65" s="2" customFormat="1" ht="24.2" customHeight="1">
      <c r="A122" s="37"/>
      <c r="B122" s="38"/>
      <c r="C122" s="181" t="s">
        <v>237</v>
      </c>
      <c r="D122" s="181" t="s">
        <v>199</v>
      </c>
      <c r="E122" s="182" t="s">
        <v>605</v>
      </c>
      <c r="F122" s="183" t="s">
        <v>606</v>
      </c>
      <c r="G122" s="184" t="s">
        <v>202</v>
      </c>
      <c r="H122" s="185">
        <v>1.53</v>
      </c>
      <c r="I122" s="186"/>
      <c r="J122" s="187">
        <f>ROUND(I122*H122,2)</f>
        <v>0</v>
      </c>
      <c r="K122" s="183" t="s">
        <v>203</v>
      </c>
      <c r="L122" s="42"/>
      <c r="M122" s="188" t="s">
        <v>19</v>
      </c>
      <c r="N122" s="189" t="s">
        <v>48</v>
      </c>
      <c r="O122" s="67"/>
      <c r="P122" s="190">
        <f>O122*H122</f>
        <v>0</v>
      </c>
      <c r="Q122" s="190">
        <v>0</v>
      </c>
      <c r="R122" s="190">
        <f>Q122*H122</f>
        <v>0</v>
      </c>
      <c r="S122" s="190">
        <v>0.22</v>
      </c>
      <c r="T122" s="191">
        <f>S122*H122</f>
        <v>0.33660000000000001</v>
      </c>
      <c r="U122" s="37"/>
      <c r="V122" s="37"/>
      <c r="W122" s="37"/>
      <c r="X122" s="37"/>
      <c r="Y122" s="37"/>
      <c r="Z122" s="37"/>
      <c r="AA122" s="37"/>
      <c r="AB122" s="37"/>
      <c r="AC122" s="37"/>
      <c r="AD122" s="37"/>
      <c r="AE122" s="37"/>
      <c r="AR122" s="192" t="s">
        <v>204</v>
      </c>
      <c r="AT122" s="192" t="s">
        <v>199</v>
      </c>
      <c r="AU122" s="192" t="s">
        <v>86</v>
      </c>
      <c r="AY122" s="20" t="s">
        <v>197</v>
      </c>
      <c r="BE122" s="193">
        <f>IF(N122="základní",J122,0)</f>
        <v>0</v>
      </c>
      <c r="BF122" s="193">
        <f>IF(N122="snížená",J122,0)</f>
        <v>0</v>
      </c>
      <c r="BG122" s="193">
        <f>IF(N122="zákl. přenesená",J122,0)</f>
        <v>0</v>
      </c>
      <c r="BH122" s="193">
        <f>IF(N122="sníž. přenesená",J122,0)</f>
        <v>0</v>
      </c>
      <c r="BI122" s="193">
        <f>IF(N122="nulová",J122,0)</f>
        <v>0</v>
      </c>
      <c r="BJ122" s="20" t="s">
        <v>84</v>
      </c>
      <c r="BK122" s="193">
        <f>ROUND(I122*H122,2)</f>
        <v>0</v>
      </c>
      <c r="BL122" s="20" t="s">
        <v>204</v>
      </c>
      <c r="BM122" s="192" t="s">
        <v>607</v>
      </c>
    </row>
    <row r="123" spans="1:65" s="2" customFormat="1" ht="29.25">
      <c r="A123" s="37"/>
      <c r="B123" s="38"/>
      <c r="C123" s="39"/>
      <c r="D123" s="194" t="s">
        <v>206</v>
      </c>
      <c r="E123" s="39"/>
      <c r="F123" s="195" t="s">
        <v>608</v>
      </c>
      <c r="G123" s="39"/>
      <c r="H123" s="39"/>
      <c r="I123" s="196"/>
      <c r="J123" s="39"/>
      <c r="K123" s="39"/>
      <c r="L123" s="42"/>
      <c r="M123" s="197"/>
      <c r="N123" s="198"/>
      <c r="O123" s="67"/>
      <c r="P123" s="67"/>
      <c r="Q123" s="67"/>
      <c r="R123" s="67"/>
      <c r="S123" s="67"/>
      <c r="T123" s="68"/>
      <c r="U123" s="37"/>
      <c r="V123" s="37"/>
      <c r="W123" s="37"/>
      <c r="X123" s="37"/>
      <c r="Y123" s="37"/>
      <c r="Z123" s="37"/>
      <c r="AA123" s="37"/>
      <c r="AB123" s="37"/>
      <c r="AC123" s="37"/>
      <c r="AD123" s="37"/>
      <c r="AE123" s="37"/>
      <c r="AT123" s="20" t="s">
        <v>206</v>
      </c>
      <c r="AU123" s="20" t="s">
        <v>86</v>
      </c>
    </row>
    <row r="124" spans="1:65" s="2" customFormat="1" ht="11.25">
      <c r="A124" s="37"/>
      <c r="B124" s="38"/>
      <c r="C124" s="39"/>
      <c r="D124" s="199" t="s">
        <v>208</v>
      </c>
      <c r="E124" s="39"/>
      <c r="F124" s="200" t="s">
        <v>609</v>
      </c>
      <c r="G124" s="39"/>
      <c r="H124" s="39"/>
      <c r="I124" s="196"/>
      <c r="J124" s="39"/>
      <c r="K124" s="39"/>
      <c r="L124" s="42"/>
      <c r="M124" s="197"/>
      <c r="N124" s="198"/>
      <c r="O124" s="67"/>
      <c r="P124" s="67"/>
      <c r="Q124" s="67"/>
      <c r="R124" s="67"/>
      <c r="S124" s="67"/>
      <c r="T124" s="68"/>
      <c r="U124" s="37"/>
      <c r="V124" s="37"/>
      <c r="W124" s="37"/>
      <c r="X124" s="37"/>
      <c r="Y124" s="37"/>
      <c r="Z124" s="37"/>
      <c r="AA124" s="37"/>
      <c r="AB124" s="37"/>
      <c r="AC124" s="37"/>
      <c r="AD124" s="37"/>
      <c r="AE124" s="37"/>
      <c r="AT124" s="20" t="s">
        <v>208</v>
      </c>
      <c r="AU124" s="20" t="s">
        <v>86</v>
      </c>
    </row>
    <row r="125" spans="1:65" s="13" customFormat="1" ht="11.25">
      <c r="B125" s="201"/>
      <c r="C125" s="202"/>
      <c r="D125" s="194" t="s">
        <v>210</v>
      </c>
      <c r="E125" s="203" t="s">
        <v>19</v>
      </c>
      <c r="F125" s="204" t="s">
        <v>844</v>
      </c>
      <c r="G125" s="202"/>
      <c r="H125" s="203" t="s">
        <v>19</v>
      </c>
      <c r="I125" s="205"/>
      <c r="J125" s="202"/>
      <c r="K125" s="202"/>
      <c r="L125" s="206"/>
      <c r="M125" s="207"/>
      <c r="N125" s="208"/>
      <c r="O125" s="208"/>
      <c r="P125" s="208"/>
      <c r="Q125" s="208"/>
      <c r="R125" s="208"/>
      <c r="S125" s="208"/>
      <c r="T125" s="209"/>
      <c r="AT125" s="210" t="s">
        <v>210</v>
      </c>
      <c r="AU125" s="210" t="s">
        <v>86</v>
      </c>
      <c r="AV125" s="13" t="s">
        <v>84</v>
      </c>
      <c r="AW125" s="13" t="s">
        <v>37</v>
      </c>
      <c r="AX125" s="13" t="s">
        <v>77</v>
      </c>
      <c r="AY125" s="210" t="s">
        <v>197</v>
      </c>
    </row>
    <row r="126" spans="1:65" s="13" customFormat="1" ht="33.75">
      <c r="B126" s="201"/>
      <c r="C126" s="202"/>
      <c r="D126" s="194" t="s">
        <v>210</v>
      </c>
      <c r="E126" s="203" t="s">
        <v>19</v>
      </c>
      <c r="F126" s="204" t="s">
        <v>845</v>
      </c>
      <c r="G126" s="202"/>
      <c r="H126" s="203" t="s">
        <v>19</v>
      </c>
      <c r="I126" s="205"/>
      <c r="J126" s="202"/>
      <c r="K126" s="202"/>
      <c r="L126" s="206"/>
      <c r="M126" s="207"/>
      <c r="N126" s="208"/>
      <c r="O126" s="208"/>
      <c r="P126" s="208"/>
      <c r="Q126" s="208"/>
      <c r="R126" s="208"/>
      <c r="S126" s="208"/>
      <c r="T126" s="209"/>
      <c r="AT126" s="210" t="s">
        <v>210</v>
      </c>
      <c r="AU126" s="210" t="s">
        <v>86</v>
      </c>
      <c r="AV126" s="13" t="s">
        <v>84</v>
      </c>
      <c r="AW126" s="13" t="s">
        <v>37</v>
      </c>
      <c r="AX126" s="13" t="s">
        <v>77</v>
      </c>
      <c r="AY126" s="210" t="s">
        <v>197</v>
      </c>
    </row>
    <row r="127" spans="1:65" s="14" customFormat="1" ht="11.25">
      <c r="B127" s="211"/>
      <c r="C127" s="212"/>
      <c r="D127" s="194" t="s">
        <v>210</v>
      </c>
      <c r="E127" s="213" t="s">
        <v>19</v>
      </c>
      <c r="F127" s="214" t="s">
        <v>846</v>
      </c>
      <c r="G127" s="212"/>
      <c r="H127" s="215">
        <v>1.53</v>
      </c>
      <c r="I127" s="216"/>
      <c r="J127" s="212"/>
      <c r="K127" s="212"/>
      <c r="L127" s="217"/>
      <c r="M127" s="218"/>
      <c r="N127" s="219"/>
      <c r="O127" s="219"/>
      <c r="P127" s="219"/>
      <c r="Q127" s="219"/>
      <c r="R127" s="219"/>
      <c r="S127" s="219"/>
      <c r="T127" s="220"/>
      <c r="AT127" s="221" t="s">
        <v>210</v>
      </c>
      <c r="AU127" s="221" t="s">
        <v>86</v>
      </c>
      <c r="AV127" s="14" t="s">
        <v>86</v>
      </c>
      <c r="AW127" s="14" t="s">
        <v>37</v>
      </c>
      <c r="AX127" s="14" t="s">
        <v>84</v>
      </c>
      <c r="AY127" s="221" t="s">
        <v>197</v>
      </c>
    </row>
    <row r="128" spans="1:65" s="2" customFormat="1" ht="24.2" customHeight="1">
      <c r="A128" s="37"/>
      <c r="B128" s="38"/>
      <c r="C128" s="181" t="s">
        <v>246</v>
      </c>
      <c r="D128" s="181" t="s">
        <v>199</v>
      </c>
      <c r="E128" s="182" t="s">
        <v>847</v>
      </c>
      <c r="F128" s="183" t="s">
        <v>848</v>
      </c>
      <c r="G128" s="184" t="s">
        <v>202</v>
      </c>
      <c r="H128" s="185">
        <v>65.343000000000004</v>
      </c>
      <c r="I128" s="186"/>
      <c r="J128" s="187">
        <f>ROUND(I128*H128,2)</f>
        <v>0</v>
      </c>
      <c r="K128" s="183" t="s">
        <v>203</v>
      </c>
      <c r="L128" s="42"/>
      <c r="M128" s="188" t="s">
        <v>19</v>
      </c>
      <c r="N128" s="189" t="s">
        <v>48</v>
      </c>
      <c r="O128" s="67"/>
      <c r="P128" s="190">
        <f>O128*H128</f>
        <v>0</v>
      </c>
      <c r="Q128" s="190">
        <v>0</v>
      </c>
      <c r="R128" s="190">
        <f>Q128*H128</f>
        <v>0</v>
      </c>
      <c r="S128" s="190">
        <v>0.44</v>
      </c>
      <c r="T128" s="191">
        <f>S128*H128</f>
        <v>28.750920000000001</v>
      </c>
      <c r="U128" s="37"/>
      <c r="V128" s="37"/>
      <c r="W128" s="37"/>
      <c r="X128" s="37"/>
      <c r="Y128" s="37"/>
      <c r="Z128" s="37"/>
      <c r="AA128" s="37"/>
      <c r="AB128" s="37"/>
      <c r="AC128" s="37"/>
      <c r="AD128" s="37"/>
      <c r="AE128" s="37"/>
      <c r="AR128" s="192" t="s">
        <v>204</v>
      </c>
      <c r="AT128" s="192" t="s">
        <v>199</v>
      </c>
      <c r="AU128" s="192" t="s">
        <v>86</v>
      </c>
      <c r="AY128" s="20" t="s">
        <v>197</v>
      </c>
      <c r="BE128" s="193">
        <f>IF(N128="základní",J128,0)</f>
        <v>0</v>
      </c>
      <c r="BF128" s="193">
        <f>IF(N128="snížená",J128,0)</f>
        <v>0</v>
      </c>
      <c r="BG128" s="193">
        <f>IF(N128="zákl. přenesená",J128,0)</f>
        <v>0</v>
      </c>
      <c r="BH128" s="193">
        <f>IF(N128="sníž. přenesená",J128,0)</f>
        <v>0</v>
      </c>
      <c r="BI128" s="193">
        <f>IF(N128="nulová",J128,0)</f>
        <v>0</v>
      </c>
      <c r="BJ128" s="20" t="s">
        <v>84</v>
      </c>
      <c r="BK128" s="193">
        <f>ROUND(I128*H128,2)</f>
        <v>0</v>
      </c>
      <c r="BL128" s="20" t="s">
        <v>204</v>
      </c>
      <c r="BM128" s="192" t="s">
        <v>849</v>
      </c>
    </row>
    <row r="129" spans="1:65" s="2" customFormat="1" ht="39">
      <c r="A129" s="37"/>
      <c r="B129" s="38"/>
      <c r="C129" s="39"/>
      <c r="D129" s="194" t="s">
        <v>206</v>
      </c>
      <c r="E129" s="39"/>
      <c r="F129" s="195" t="s">
        <v>850</v>
      </c>
      <c r="G129" s="39"/>
      <c r="H129" s="39"/>
      <c r="I129" s="196"/>
      <c r="J129" s="39"/>
      <c r="K129" s="39"/>
      <c r="L129" s="42"/>
      <c r="M129" s="197"/>
      <c r="N129" s="198"/>
      <c r="O129" s="67"/>
      <c r="P129" s="67"/>
      <c r="Q129" s="67"/>
      <c r="R129" s="67"/>
      <c r="S129" s="67"/>
      <c r="T129" s="68"/>
      <c r="U129" s="37"/>
      <c r="V129" s="37"/>
      <c r="W129" s="37"/>
      <c r="X129" s="37"/>
      <c r="Y129" s="37"/>
      <c r="Z129" s="37"/>
      <c r="AA129" s="37"/>
      <c r="AB129" s="37"/>
      <c r="AC129" s="37"/>
      <c r="AD129" s="37"/>
      <c r="AE129" s="37"/>
      <c r="AT129" s="20" t="s">
        <v>206</v>
      </c>
      <c r="AU129" s="20" t="s">
        <v>86</v>
      </c>
    </row>
    <row r="130" spans="1:65" s="2" customFormat="1" ht="11.25">
      <c r="A130" s="37"/>
      <c r="B130" s="38"/>
      <c r="C130" s="39"/>
      <c r="D130" s="199" t="s">
        <v>208</v>
      </c>
      <c r="E130" s="39"/>
      <c r="F130" s="200" t="s">
        <v>851</v>
      </c>
      <c r="G130" s="39"/>
      <c r="H130" s="39"/>
      <c r="I130" s="196"/>
      <c r="J130" s="39"/>
      <c r="K130" s="39"/>
      <c r="L130" s="42"/>
      <c r="M130" s="197"/>
      <c r="N130" s="198"/>
      <c r="O130" s="67"/>
      <c r="P130" s="67"/>
      <c r="Q130" s="67"/>
      <c r="R130" s="67"/>
      <c r="S130" s="67"/>
      <c r="T130" s="68"/>
      <c r="U130" s="37"/>
      <c r="V130" s="37"/>
      <c r="W130" s="37"/>
      <c r="X130" s="37"/>
      <c r="Y130" s="37"/>
      <c r="Z130" s="37"/>
      <c r="AA130" s="37"/>
      <c r="AB130" s="37"/>
      <c r="AC130" s="37"/>
      <c r="AD130" s="37"/>
      <c r="AE130" s="37"/>
      <c r="AT130" s="20" t="s">
        <v>208</v>
      </c>
      <c r="AU130" s="20" t="s">
        <v>86</v>
      </c>
    </row>
    <row r="131" spans="1:65" s="13" customFormat="1" ht="22.5">
      <c r="B131" s="201"/>
      <c r="C131" s="202"/>
      <c r="D131" s="194" t="s">
        <v>210</v>
      </c>
      <c r="E131" s="203" t="s">
        <v>19</v>
      </c>
      <c r="F131" s="204" t="s">
        <v>852</v>
      </c>
      <c r="G131" s="202"/>
      <c r="H131" s="203" t="s">
        <v>19</v>
      </c>
      <c r="I131" s="205"/>
      <c r="J131" s="202"/>
      <c r="K131" s="202"/>
      <c r="L131" s="206"/>
      <c r="M131" s="207"/>
      <c r="N131" s="208"/>
      <c r="O131" s="208"/>
      <c r="P131" s="208"/>
      <c r="Q131" s="208"/>
      <c r="R131" s="208"/>
      <c r="S131" s="208"/>
      <c r="T131" s="209"/>
      <c r="AT131" s="210" t="s">
        <v>210</v>
      </c>
      <c r="AU131" s="210" t="s">
        <v>86</v>
      </c>
      <c r="AV131" s="13" t="s">
        <v>84</v>
      </c>
      <c r="AW131" s="13" t="s">
        <v>37</v>
      </c>
      <c r="AX131" s="13" t="s">
        <v>77</v>
      </c>
      <c r="AY131" s="210" t="s">
        <v>197</v>
      </c>
    </row>
    <row r="132" spans="1:65" s="13" customFormat="1" ht="22.5">
      <c r="B132" s="201"/>
      <c r="C132" s="202"/>
      <c r="D132" s="194" t="s">
        <v>210</v>
      </c>
      <c r="E132" s="203" t="s">
        <v>19</v>
      </c>
      <c r="F132" s="204" t="s">
        <v>853</v>
      </c>
      <c r="G132" s="202"/>
      <c r="H132" s="203" t="s">
        <v>19</v>
      </c>
      <c r="I132" s="205"/>
      <c r="J132" s="202"/>
      <c r="K132" s="202"/>
      <c r="L132" s="206"/>
      <c r="M132" s="207"/>
      <c r="N132" s="208"/>
      <c r="O132" s="208"/>
      <c r="P132" s="208"/>
      <c r="Q132" s="208"/>
      <c r="R132" s="208"/>
      <c r="S132" s="208"/>
      <c r="T132" s="209"/>
      <c r="AT132" s="210" t="s">
        <v>210</v>
      </c>
      <c r="AU132" s="210" t="s">
        <v>86</v>
      </c>
      <c r="AV132" s="13" t="s">
        <v>84</v>
      </c>
      <c r="AW132" s="13" t="s">
        <v>37</v>
      </c>
      <c r="AX132" s="13" t="s">
        <v>77</v>
      </c>
      <c r="AY132" s="210" t="s">
        <v>197</v>
      </c>
    </row>
    <row r="133" spans="1:65" s="14" customFormat="1" ht="11.25">
      <c r="B133" s="211"/>
      <c r="C133" s="212"/>
      <c r="D133" s="194" t="s">
        <v>210</v>
      </c>
      <c r="E133" s="213" t="s">
        <v>19</v>
      </c>
      <c r="F133" s="214" t="s">
        <v>854</v>
      </c>
      <c r="G133" s="212"/>
      <c r="H133" s="215">
        <v>65.343000000000004</v>
      </c>
      <c r="I133" s="216"/>
      <c r="J133" s="212"/>
      <c r="K133" s="212"/>
      <c r="L133" s="217"/>
      <c r="M133" s="218"/>
      <c r="N133" s="219"/>
      <c r="O133" s="219"/>
      <c r="P133" s="219"/>
      <c r="Q133" s="219"/>
      <c r="R133" s="219"/>
      <c r="S133" s="219"/>
      <c r="T133" s="220"/>
      <c r="AT133" s="221" t="s">
        <v>210</v>
      </c>
      <c r="AU133" s="221" t="s">
        <v>86</v>
      </c>
      <c r="AV133" s="14" t="s">
        <v>86</v>
      </c>
      <c r="AW133" s="14" t="s">
        <v>37</v>
      </c>
      <c r="AX133" s="14" t="s">
        <v>84</v>
      </c>
      <c r="AY133" s="221" t="s">
        <v>197</v>
      </c>
    </row>
    <row r="134" spans="1:65" s="2" customFormat="1" ht="33" customHeight="1">
      <c r="A134" s="37"/>
      <c r="B134" s="38"/>
      <c r="C134" s="181" t="s">
        <v>256</v>
      </c>
      <c r="D134" s="181" t="s">
        <v>199</v>
      </c>
      <c r="E134" s="182" t="s">
        <v>855</v>
      </c>
      <c r="F134" s="183" t="s">
        <v>856</v>
      </c>
      <c r="G134" s="184" t="s">
        <v>202</v>
      </c>
      <c r="H134" s="185">
        <v>65.343000000000004</v>
      </c>
      <c r="I134" s="186"/>
      <c r="J134" s="187">
        <f>ROUND(I134*H134,2)</f>
        <v>0</v>
      </c>
      <c r="K134" s="183" t="s">
        <v>217</v>
      </c>
      <c r="L134" s="42"/>
      <c r="M134" s="188" t="s">
        <v>19</v>
      </c>
      <c r="N134" s="189" t="s">
        <v>48</v>
      </c>
      <c r="O134" s="67"/>
      <c r="P134" s="190">
        <f>O134*H134</f>
        <v>0</v>
      </c>
      <c r="Q134" s="190">
        <v>0</v>
      </c>
      <c r="R134" s="190">
        <f>Q134*H134</f>
        <v>0</v>
      </c>
      <c r="S134" s="190">
        <v>0.48</v>
      </c>
      <c r="T134" s="191">
        <f>S134*H134</f>
        <v>31.364640000000001</v>
      </c>
      <c r="U134" s="37"/>
      <c r="V134" s="37"/>
      <c r="W134" s="37"/>
      <c r="X134" s="37"/>
      <c r="Y134" s="37"/>
      <c r="Z134" s="37"/>
      <c r="AA134" s="37"/>
      <c r="AB134" s="37"/>
      <c r="AC134" s="37"/>
      <c r="AD134" s="37"/>
      <c r="AE134" s="37"/>
      <c r="AR134" s="192" t="s">
        <v>204</v>
      </c>
      <c r="AT134" s="192" t="s">
        <v>199</v>
      </c>
      <c r="AU134" s="192" t="s">
        <v>86</v>
      </c>
      <c r="AY134" s="20" t="s">
        <v>197</v>
      </c>
      <c r="BE134" s="193">
        <f>IF(N134="základní",J134,0)</f>
        <v>0</v>
      </c>
      <c r="BF134" s="193">
        <f>IF(N134="snížená",J134,0)</f>
        <v>0</v>
      </c>
      <c r="BG134" s="193">
        <f>IF(N134="zákl. přenesená",J134,0)</f>
        <v>0</v>
      </c>
      <c r="BH134" s="193">
        <f>IF(N134="sníž. přenesená",J134,0)</f>
        <v>0</v>
      </c>
      <c r="BI134" s="193">
        <f>IF(N134="nulová",J134,0)</f>
        <v>0</v>
      </c>
      <c r="BJ134" s="20" t="s">
        <v>84</v>
      </c>
      <c r="BK134" s="193">
        <f>ROUND(I134*H134,2)</f>
        <v>0</v>
      </c>
      <c r="BL134" s="20" t="s">
        <v>204</v>
      </c>
      <c r="BM134" s="192" t="s">
        <v>857</v>
      </c>
    </row>
    <row r="135" spans="1:65" s="2" customFormat="1" ht="39">
      <c r="A135" s="37"/>
      <c r="B135" s="38"/>
      <c r="C135" s="39"/>
      <c r="D135" s="194" t="s">
        <v>206</v>
      </c>
      <c r="E135" s="39"/>
      <c r="F135" s="195" t="s">
        <v>858</v>
      </c>
      <c r="G135" s="39"/>
      <c r="H135" s="39"/>
      <c r="I135" s="196"/>
      <c r="J135" s="39"/>
      <c r="K135" s="39"/>
      <c r="L135" s="42"/>
      <c r="M135" s="197"/>
      <c r="N135" s="198"/>
      <c r="O135" s="67"/>
      <c r="P135" s="67"/>
      <c r="Q135" s="67"/>
      <c r="R135" s="67"/>
      <c r="S135" s="67"/>
      <c r="T135" s="68"/>
      <c r="U135" s="37"/>
      <c r="V135" s="37"/>
      <c r="W135" s="37"/>
      <c r="X135" s="37"/>
      <c r="Y135" s="37"/>
      <c r="Z135" s="37"/>
      <c r="AA135" s="37"/>
      <c r="AB135" s="37"/>
      <c r="AC135" s="37"/>
      <c r="AD135" s="37"/>
      <c r="AE135" s="37"/>
      <c r="AT135" s="20" t="s">
        <v>206</v>
      </c>
      <c r="AU135" s="20" t="s">
        <v>86</v>
      </c>
    </row>
    <row r="136" spans="1:65" s="2" customFormat="1" ht="11.25">
      <c r="A136" s="37"/>
      <c r="B136" s="38"/>
      <c r="C136" s="39"/>
      <c r="D136" s="199" t="s">
        <v>208</v>
      </c>
      <c r="E136" s="39"/>
      <c r="F136" s="200" t="s">
        <v>859</v>
      </c>
      <c r="G136" s="39"/>
      <c r="H136" s="39"/>
      <c r="I136" s="196"/>
      <c r="J136" s="39"/>
      <c r="K136" s="39"/>
      <c r="L136" s="42"/>
      <c r="M136" s="197"/>
      <c r="N136" s="198"/>
      <c r="O136" s="67"/>
      <c r="P136" s="67"/>
      <c r="Q136" s="67"/>
      <c r="R136" s="67"/>
      <c r="S136" s="67"/>
      <c r="T136" s="68"/>
      <c r="U136" s="37"/>
      <c r="V136" s="37"/>
      <c r="W136" s="37"/>
      <c r="X136" s="37"/>
      <c r="Y136" s="37"/>
      <c r="Z136" s="37"/>
      <c r="AA136" s="37"/>
      <c r="AB136" s="37"/>
      <c r="AC136" s="37"/>
      <c r="AD136" s="37"/>
      <c r="AE136" s="37"/>
      <c r="AT136" s="20" t="s">
        <v>208</v>
      </c>
      <c r="AU136" s="20" t="s">
        <v>86</v>
      </c>
    </row>
    <row r="137" spans="1:65" s="13" customFormat="1" ht="22.5">
      <c r="B137" s="201"/>
      <c r="C137" s="202"/>
      <c r="D137" s="194" t="s">
        <v>210</v>
      </c>
      <c r="E137" s="203" t="s">
        <v>19</v>
      </c>
      <c r="F137" s="204" t="s">
        <v>852</v>
      </c>
      <c r="G137" s="202"/>
      <c r="H137" s="203" t="s">
        <v>19</v>
      </c>
      <c r="I137" s="205"/>
      <c r="J137" s="202"/>
      <c r="K137" s="202"/>
      <c r="L137" s="206"/>
      <c r="M137" s="207"/>
      <c r="N137" s="208"/>
      <c r="O137" s="208"/>
      <c r="P137" s="208"/>
      <c r="Q137" s="208"/>
      <c r="R137" s="208"/>
      <c r="S137" s="208"/>
      <c r="T137" s="209"/>
      <c r="AT137" s="210" t="s">
        <v>210</v>
      </c>
      <c r="AU137" s="210" t="s">
        <v>86</v>
      </c>
      <c r="AV137" s="13" t="s">
        <v>84</v>
      </c>
      <c r="AW137" s="13" t="s">
        <v>37</v>
      </c>
      <c r="AX137" s="13" t="s">
        <v>77</v>
      </c>
      <c r="AY137" s="210" t="s">
        <v>197</v>
      </c>
    </row>
    <row r="138" spans="1:65" s="13" customFormat="1" ht="11.25">
      <c r="B138" s="201"/>
      <c r="C138" s="202"/>
      <c r="D138" s="194" t="s">
        <v>210</v>
      </c>
      <c r="E138" s="203" t="s">
        <v>19</v>
      </c>
      <c r="F138" s="204" t="s">
        <v>860</v>
      </c>
      <c r="G138" s="202"/>
      <c r="H138" s="203" t="s">
        <v>19</v>
      </c>
      <c r="I138" s="205"/>
      <c r="J138" s="202"/>
      <c r="K138" s="202"/>
      <c r="L138" s="206"/>
      <c r="M138" s="207"/>
      <c r="N138" s="208"/>
      <c r="O138" s="208"/>
      <c r="P138" s="208"/>
      <c r="Q138" s="208"/>
      <c r="R138" s="208"/>
      <c r="S138" s="208"/>
      <c r="T138" s="209"/>
      <c r="AT138" s="210" t="s">
        <v>210</v>
      </c>
      <c r="AU138" s="210" t="s">
        <v>86</v>
      </c>
      <c r="AV138" s="13" t="s">
        <v>84</v>
      </c>
      <c r="AW138" s="13" t="s">
        <v>37</v>
      </c>
      <c r="AX138" s="13" t="s">
        <v>77</v>
      </c>
      <c r="AY138" s="210" t="s">
        <v>197</v>
      </c>
    </row>
    <row r="139" spans="1:65" s="14" customFormat="1" ht="11.25">
      <c r="B139" s="211"/>
      <c r="C139" s="212"/>
      <c r="D139" s="194" t="s">
        <v>210</v>
      </c>
      <c r="E139" s="213" t="s">
        <v>19</v>
      </c>
      <c r="F139" s="214" t="s">
        <v>854</v>
      </c>
      <c r="G139" s="212"/>
      <c r="H139" s="215">
        <v>65.343000000000004</v>
      </c>
      <c r="I139" s="216"/>
      <c r="J139" s="212"/>
      <c r="K139" s="212"/>
      <c r="L139" s="217"/>
      <c r="M139" s="218"/>
      <c r="N139" s="219"/>
      <c r="O139" s="219"/>
      <c r="P139" s="219"/>
      <c r="Q139" s="219"/>
      <c r="R139" s="219"/>
      <c r="S139" s="219"/>
      <c r="T139" s="220"/>
      <c r="AT139" s="221" t="s">
        <v>210</v>
      </c>
      <c r="AU139" s="221" t="s">
        <v>86</v>
      </c>
      <c r="AV139" s="14" t="s">
        <v>86</v>
      </c>
      <c r="AW139" s="14" t="s">
        <v>37</v>
      </c>
      <c r="AX139" s="14" t="s">
        <v>84</v>
      </c>
      <c r="AY139" s="221" t="s">
        <v>197</v>
      </c>
    </row>
    <row r="140" spans="1:65" s="2" customFormat="1" ht="24.2" customHeight="1">
      <c r="A140" s="37"/>
      <c r="B140" s="38"/>
      <c r="C140" s="181" t="s">
        <v>265</v>
      </c>
      <c r="D140" s="181" t="s">
        <v>199</v>
      </c>
      <c r="E140" s="182" t="s">
        <v>229</v>
      </c>
      <c r="F140" s="183" t="s">
        <v>230</v>
      </c>
      <c r="G140" s="184" t="s">
        <v>202</v>
      </c>
      <c r="H140" s="185">
        <v>76.534999999999997</v>
      </c>
      <c r="I140" s="186"/>
      <c r="J140" s="187">
        <f>ROUND(I140*H140,2)</f>
        <v>0</v>
      </c>
      <c r="K140" s="183" t="s">
        <v>203</v>
      </c>
      <c r="L140" s="42"/>
      <c r="M140" s="188" t="s">
        <v>19</v>
      </c>
      <c r="N140" s="189" t="s">
        <v>48</v>
      </c>
      <c r="O140" s="67"/>
      <c r="P140" s="190">
        <f>O140*H140</f>
        <v>0</v>
      </c>
      <c r="Q140" s="190">
        <v>0</v>
      </c>
      <c r="R140" s="190">
        <f>Q140*H140</f>
        <v>0</v>
      </c>
      <c r="S140" s="190">
        <v>0.70899999999999996</v>
      </c>
      <c r="T140" s="191">
        <f>S140*H140</f>
        <v>54.263314999999992</v>
      </c>
      <c r="U140" s="37"/>
      <c r="V140" s="37"/>
      <c r="W140" s="37"/>
      <c r="X140" s="37"/>
      <c r="Y140" s="37"/>
      <c r="Z140" s="37"/>
      <c r="AA140" s="37"/>
      <c r="AB140" s="37"/>
      <c r="AC140" s="37"/>
      <c r="AD140" s="37"/>
      <c r="AE140" s="37"/>
      <c r="AR140" s="192" t="s">
        <v>204</v>
      </c>
      <c r="AT140" s="192" t="s">
        <v>199</v>
      </c>
      <c r="AU140" s="192" t="s">
        <v>86</v>
      </c>
      <c r="AY140" s="20" t="s">
        <v>197</v>
      </c>
      <c r="BE140" s="193">
        <f>IF(N140="základní",J140,0)</f>
        <v>0</v>
      </c>
      <c r="BF140" s="193">
        <f>IF(N140="snížená",J140,0)</f>
        <v>0</v>
      </c>
      <c r="BG140" s="193">
        <f>IF(N140="zákl. přenesená",J140,0)</f>
        <v>0</v>
      </c>
      <c r="BH140" s="193">
        <f>IF(N140="sníž. přenesená",J140,0)</f>
        <v>0</v>
      </c>
      <c r="BI140" s="193">
        <f>IF(N140="nulová",J140,0)</f>
        <v>0</v>
      </c>
      <c r="BJ140" s="20" t="s">
        <v>84</v>
      </c>
      <c r="BK140" s="193">
        <f>ROUND(I140*H140,2)</f>
        <v>0</v>
      </c>
      <c r="BL140" s="20" t="s">
        <v>204</v>
      </c>
      <c r="BM140" s="192" t="s">
        <v>231</v>
      </c>
    </row>
    <row r="141" spans="1:65" s="2" customFormat="1" ht="39">
      <c r="A141" s="37"/>
      <c r="B141" s="38"/>
      <c r="C141" s="39"/>
      <c r="D141" s="194" t="s">
        <v>206</v>
      </c>
      <c r="E141" s="39"/>
      <c r="F141" s="195" t="s">
        <v>232</v>
      </c>
      <c r="G141" s="39"/>
      <c r="H141" s="39"/>
      <c r="I141" s="196"/>
      <c r="J141" s="39"/>
      <c r="K141" s="39"/>
      <c r="L141" s="42"/>
      <c r="M141" s="197"/>
      <c r="N141" s="198"/>
      <c r="O141" s="67"/>
      <c r="P141" s="67"/>
      <c r="Q141" s="67"/>
      <c r="R141" s="67"/>
      <c r="S141" s="67"/>
      <c r="T141" s="68"/>
      <c r="U141" s="37"/>
      <c r="V141" s="37"/>
      <c r="W141" s="37"/>
      <c r="X141" s="37"/>
      <c r="Y141" s="37"/>
      <c r="Z141" s="37"/>
      <c r="AA141" s="37"/>
      <c r="AB141" s="37"/>
      <c r="AC141" s="37"/>
      <c r="AD141" s="37"/>
      <c r="AE141" s="37"/>
      <c r="AT141" s="20" t="s">
        <v>206</v>
      </c>
      <c r="AU141" s="20" t="s">
        <v>86</v>
      </c>
    </row>
    <row r="142" spans="1:65" s="2" customFormat="1" ht="11.25">
      <c r="A142" s="37"/>
      <c r="B142" s="38"/>
      <c r="C142" s="39"/>
      <c r="D142" s="199" t="s">
        <v>208</v>
      </c>
      <c r="E142" s="39"/>
      <c r="F142" s="200" t="s">
        <v>233</v>
      </c>
      <c r="G142" s="39"/>
      <c r="H142" s="39"/>
      <c r="I142" s="196"/>
      <c r="J142" s="39"/>
      <c r="K142" s="39"/>
      <c r="L142" s="42"/>
      <c r="M142" s="197"/>
      <c r="N142" s="198"/>
      <c r="O142" s="67"/>
      <c r="P142" s="67"/>
      <c r="Q142" s="67"/>
      <c r="R142" s="67"/>
      <c r="S142" s="67"/>
      <c r="T142" s="68"/>
      <c r="U142" s="37"/>
      <c r="V142" s="37"/>
      <c r="W142" s="37"/>
      <c r="X142" s="37"/>
      <c r="Y142" s="37"/>
      <c r="Z142" s="37"/>
      <c r="AA142" s="37"/>
      <c r="AB142" s="37"/>
      <c r="AC142" s="37"/>
      <c r="AD142" s="37"/>
      <c r="AE142" s="37"/>
      <c r="AT142" s="20" t="s">
        <v>208</v>
      </c>
      <c r="AU142" s="20" t="s">
        <v>86</v>
      </c>
    </row>
    <row r="143" spans="1:65" s="13" customFormat="1" ht="22.5">
      <c r="B143" s="201"/>
      <c r="C143" s="202"/>
      <c r="D143" s="194" t="s">
        <v>210</v>
      </c>
      <c r="E143" s="203" t="s">
        <v>19</v>
      </c>
      <c r="F143" s="204" t="s">
        <v>234</v>
      </c>
      <c r="G143" s="202"/>
      <c r="H143" s="203" t="s">
        <v>19</v>
      </c>
      <c r="I143" s="205"/>
      <c r="J143" s="202"/>
      <c r="K143" s="202"/>
      <c r="L143" s="206"/>
      <c r="M143" s="207"/>
      <c r="N143" s="208"/>
      <c r="O143" s="208"/>
      <c r="P143" s="208"/>
      <c r="Q143" s="208"/>
      <c r="R143" s="208"/>
      <c r="S143" s="208"/>
      <c r="T143" s="209"/>
      <c r="AT143" s="210" t="s">
        <v>210</v>
      </c>
      <c r="AU143" s="210" t="s">
        <v>86</v>
      </c>
      <c r="AV143" s="13" t="s">
        <v>84</v>
      </c>
      <c r="AW143" s="13" t="s">
        <v>37</v>
      </c>
      <c r="AX143" s="13" t="s">
        <v>77</v>
      </c>
      <c r="AY143" s="210" t="s">
        <v>197</v>
      </c>
    </row>
    <row r="144" spans="1:65" s="13" customFormat="1" ht="22.5">
      <c r="B144" s="201"/>
      <c r="C144" s="202"/>
      <c r="D144" s="194" t="s">
        <v>210</v>
      </c>
      <c r="E144" s="203" t="s">
        <v>19</v>
      </c>
      <c r="F144" s="204" t="s">
        <v>861</v>
      </c>
      <c r="G144" s="202"/>
      <c r="H144" s="203" t="s">
        <v>19</v>
      </c>
      <c r="I144" s="205"/>
      <c r="J144" s="202"/>
      <c r="K144" s="202"/>
      <c r="L144" s="206"/>
      <c r="M144" s="207"/>
      <c r="N144" s="208"/>
      <c r="O144" s="208"/>
      <c r="P144" s="208"/>
      <c r="Q144" s="208"/>
      <c r="R144" s="208"/>
      <c r="S144" s="208"/>
      <c r="T144" s="209"/>
      <c r="AT144" s="210" t="s">
        <v>210</v>
      </c>
      <c r="AU144" s="210" t="s">
        <v>86</v>
      </c>
      <c r="AV144" s="13" t="s">
        <v>84</v>
      </c>
      <c r="AW144" s="13" t="s">
        <v>37</v>
      </c>
      <c r="AX144" s="13" t="s">
        <v>77</v>
      </c>
      <c r="AY144" s="210" t="s">
        <v>197</v>
      </c>
    </row>
    <row r="145" spans="1:65" s="14" customFormat="1" ht="11.25">
      <c r="B145" s="211"/>
      <c r="C145" s="212"/>
      <c r="D145" s="194" t="s">
        <v>210</v>
      </c>
      <c r="E145" s="213" t="s">
        <v>19</v>
      </c>
      <c r="F145" s="214" t="s">
        <v>862</v>
      </c>
      <c r="G145" s="212"/>
      <c r="H145" s="215">
        <v>76.534999999999997</v>
      </c>
      <c r="I145" s="216"/>
      <c r="J145" s="212"/>
      <c r="K145" s="212"/>
      <c r="L145" s="217"/>
      <c r="M145" s="218"/>
      <c r="N145" s="219"/>
      <c r="O145" s="219"/>
      <c r="P145" s="219"/>
      <c r="Q145" s="219"/>
      <c r="R145" s="219"/>
      <c r="S145" s="219"/>
      <c r="T145" s="220"/>
      <c r="AT145" s="221" t="s">
        <v>210</v>
      </c>
      <c r="AU145" s="221" t="s">
        <v>86</v>
      </c>
      <c r="AV145" s="14" t="s">
        <v>86</v>
      </c>
      <c r="AW145" s="14" t="s">
        <v>37</v>
      </c>
      <c r="AX145" s="14" t="s">
        <v>84</v>
      </c>
      <c r="AY145" s="221" t="s">
        <v>197</v>
      </c>
    </row>
    <row r="146" spans="1:65" s="2" customFormat="1" ht="16.5" customHeight="1">
      <c r="A146" s="37"/>
      <c r="B146" s="38"/>
      <c r="C146" s="181" t="s">
        <v>273</v>
      </c>
      <c r="D146" s="181" t="s">
        <v>199</v>
      </c>
      <c r="E146" s="182" t="s">
        <v>238</v>
      </c>
      <c r="F146" s="183" t="s">
        <v>239</v>
      </c>
      <c r="G146" s="184" t="s">
        <v>240</v>
      </c>
      <c r="H146" s="185">
        <v>382.67700000000002</v>
      </c>
      <c r="I146" s="186"/>
      <c r="J146" s="187">
        <f>ROUND(I146*H146,2)</f>
        <v>0</v>
      </c>
      <c r="K146" s="183" t="s">
        <v>203</v>
      </c>
      <c r="L146" s="42"/>
      <c r="M146" s="188" t="s">
        <v>19</v>
      </c>
      <c r="N146" s="189" t="s">
        <v>48</v>
      </c>
      <c r="O146" s="67"/>
      <c r="P146" s="190">
        <f>O146*H146</f>
        <v>0</v>
      </c>
      <c r="Q146" s="190">
        <v>0</v>
      </c>
      <c r="R146" s="190">
        <f>Q146*H146</f>
        <v>0</v>
      </c>
      <c r="S146" s="190">
        <v>0.20499999999999999</v>
      </c>
      <c r="T146" s="191">
        <f>S146*H146</f>
        <v>78.448785000000001</v>
      </c>
      <c r="U146" s="37"/>
      <c r="V146" s="37"/>
      <c r="W146" s="37"/>
      <c r="X146" s="37"/>
      <c r="Y146" s="37"/>
      <c r="Z146" s="37"/>
      <c r="AA146" s="37"/>
      <c r="AB146" s="37"/>
      <c r="AC146" s="37"/>
      <c r="AD146" s="37"/>
      <c r="AE146" s="37"/>
      <c r="AR146" s="192" t="s">
        <v>204</v>
      </c>
      <c r="AT146" s="192" t="s">
        <v>199</v>
      </c>
      <c r="AU146" s="192" t="s">
        <v>86</v>
      </c>
      <c r="AY146" s="20" t="s">
        <v>197</v>
      </c>
      <c r="BE146" s="193">
        <f>IF(N146="základní",J146,0)</f>
        <v>0</v>
      </c>
      <c r="BF146" s="193">
        <f>IF(N146="snížená",J146,0)</f>
        <v>0</v>
      </c>
      <c r="BG146" s="193">
        <f>IF(N146="zákl. přenesená",J146,0)</f>
        <v>0</v>
      </c>
      <c r="BH146" s="193">
        <f>IF(N146="sníž. přenesená",J146,0)</f>
        <v>0</v>
      </c>
      <c r="BI146" s="193">
        <f>IF(N146="nulová",J146,0)</f>
        <v>0</v>
      </c>
      <c r="BJ146" s="20" t="s">
        <v>84</v>
      </c>
      <c r="BK146" s="193">
        <f>ROUND(I146*H146,2)</f>
        <v>0</v>
      </c>
      <c r="BL146" s="20" t="s">
        <v>204</v>
      </c>
      <c r="BM146" s="192" t="s">
        <v>241</v>
      </c>
    </row>
    <row r="147" spans="1:65" s="2" customFormat="1" ht="29.25">
      <c r="A147" s="37"/>
      <c r="B147" s="38"/>
      <c r="C147" s="39"/>
      <c r="D147" s="194" t="s">
        <v>206</v>
      </c>
      <c r="E147" s="39"/>
      <c r="F147" s="195" t="s">
        <v>242</v>
      </c>
      <c r="G147" s="39"/>
      <c r="H147" s="39"/>
      <c r="I147" s="196"/>
      <c r="J147" s="39"/>
      <c r="K147" s="39"/>
      <c r="L147" s="42"/>
      <c r="M147" s="197"/>
      <c r="N147" s="198"/>
      <c r="O147" s="67"/>
      <c r="P147" s="67"/>
      <c r="Q147" s="67"/>
      <c r="R147" s="67"/>
      <c r="S147" s="67"/>
      <c r="T147" s="68"/>
      <c r="U147" s="37"/>
      <c r="V147" s="37"/>
      <c r="W147" s="37"/>
      <c r="X147" s="37"/>
      <c r="Y147" s="37"/>
      <c r="Z147" s="37"/>
      <c r="AA147" s="37"/>
      <c r="AB147" s="37"/>
      <c r="AC147" s="37"/>
      <c r="AD147" s="37"/>
      <c r="AE147" s="37"/>
      <c r="AT147" s="20" t="s">
        <v>206</v>
      </c>
      <c r="AU147" s="20" t="s">
        <v>86</v>
      </c>
    </row>
    <row r="148" spans="1:65" s="2" customFormat="1" ht="11.25">
      <c r="A148" s="37"/>
      <c r="B148" s="38"/>
      <c r="C148" s="39"/>
      <c r="D148" s="199" t="s">
        <v>208</v>
      </c>
      <c r="E148" s="39"/>
      <c r="F148" s="200" t="s">
        <v>243</v>
      </c>
      <c r="G148" s="39"/>
      <c r="H148" s="39"/>
      <c r="I148" s="196"/>
      <c r="J148" s="39"/>
      <c r="K148" s="39"/>
      <c r="L148" s="42"/>
      <c r="M148" s="197"/>
      <c r="N148" s="198"/>
      <c r="O148" s="67"/>
      <c r="P148" s="67"/>
      <c r="Q148" s="67"/>
      <c r="R148" s="67"/>
      <c r="S148" s="67"/>
      <c r="T148" s="68"/>
      <c r="U148" s="37"/>
      <c r="V148" s="37"/>
      <c r="W148" s="37"/>
      <c r="X148" s="37"/>
      <c r="Y148" s="37"/>
      <c r="Z148" s="37"/>
      <c r="AA148" s="37"/>
      <c r="AB148" s="37"/>
      <c r="AC148" s="37"/>
      <c r="AD148" s="37"/>
      <c r="AE148" s="37"/>
      <c r="AT148" s="20" t="s">
        <v>208</v>
      </c>
      <c r="AU148" s="20" t="s">
        <v>86</v>
      </c>
    </row>
    <row r="149" spans="1:65" s="13" customFormat="1" ht="11.25">
      <c r="B149" s="201"/>
      <c r="C149" s="202"/>
      <c r="D149" s="194" t="s">
        <v>210</v>
      </c>
      <c r="E149" s="203" t="s">
        <v>19</v>
      </c>
      <c r="F149" s="204" t="s">
        <v>863</v>
      </c>
      <c r="G149" s="202"/>
      <c r="H149" s="203" t="s">
        <v>19</v>
      </c>
      <c r="I149" s="205"/>
      <c r="J149" s="202"/>
      <c r="K149" s="202"/>
      <c r="L149" s="206"/>
      <c r="M149" s="207"/>
      <c r="N149" s="208"/>
      <c r="O149" s="208"/>
      <c r="P149" s="208"/>
      <c r="Q149" s="208"/>
      <c r="R149" s="208"/>
      <c r="S149" s="208"/>
      <c r="T149" s="209"/>
      <c r="AT149" s="210" t="s">
        <v>210</v>
      </c>
      <c r="AU149" s="210" t="s">
        <v>86</v>
      </c>
      <c r="AV149" s="13" t="s">
        <v>84</v>
      </c>
      <c r="AW149" s="13" t="s">
        <v>37</v>
      </c>
      <c r="AX149" s="13" t="s">
        <v>77</v>
      </c>
      <c r="AY149" s="210" t="s">
        <v>197</v>
      </c>
    </row>
    <row r="150" spans="1:65" s="14" customFormat="1" ht="11.25">
      <c r="B150" s="211"/>
      <c r="C150" s="212"/>
      <c r="D150" s="194" t="s">
        <v>210</v>
      </c>
      <c r="E150" s="213" t="s">
        <v>19</v>
      </c>
      <c r="F150" s="214" t="s">
        <v>864</v>
      </c>
      <c r="G150" s="212"/>
      <c r="H150" s="215">
        <v>382.67700000000002</v>
      </c>
      <c r="I150" s="216"/>
      <c r="J150" s="212"/>
      <c r="K150" s="212"/>
      <c r="L150" s="217"/>
      <c r="M150" s="218"/>
      <c r="N150" s="219"/>
      <c r="O150" s="219"/>
      <c r="P150" s="219"/>
      <c r="Q150" s="219"/>
      <c r="R150" s="219"/>
      <c r="S150" s="219"/>
      <c r="T150" s="220"/>
      <c r="AT150" s="221" t="s">
        <v>210</v>
      </c>
      <c r="AU150" s="221" t="s">
        <v>86</v>
      </c>
      <c r="AV150" s="14" t="s">
        <v>86</v>
      </c>
      <c r="AW150" s="14" t="s">
        <v>37</v>
      </c>
      <c r="AX150" s="14" t="s">
        <v>84</v>
      </c>
      <c r="AY150" s="221" t="s">
        <v>197</v>
      </c>
    </row>
    <row r="151" spans="1:65" s="2" customFormat="1" ht="24.2" customHeight="1">
      <c r="A151" s="37"/>
      <c r="B151" s="38"/>
      <c r="C151" s="181" t="s">
        <v>277</v>
      </c>
      <c r="D151" s="181" t="s">
        <v>199</v>
      </c>
      <c r="E151" s="182" t="s">
        <v>247</v>
      </c>
      <c r="F151" s="183" t="s">
        <v>248</v>
      </c>
      <c r="G151" s="184" t="s">
        <v>202</v>
      </c>
      <c r="H151" s="185">
        <v>458.75</v>
      </c>
      <c r="I151" s="186"/>
      <c r="J151" s="187">
        <f>ROUND(I151*H151,2)</f>
        <v>0</v>
      </c>
      <c r="K151" s="183" t="s">
        <v>203</v>
      </c>
      <c r="L151" s="42"/>
      <c r="M151" s="188" t="s">
        <v>19</v>
      </c>
      <c r="N151" s="189" t="s">
        <v>48</v>
      </c>
      <c r="O151" s="67"/>
      <c r="P151" s="190">
        <f>O151*H151</f>
        <v>0</v>
      </c>
      <c r="Q151" s="190">
        <v>0</v>
      </c>
      <c r="R151" s="190">
        <f>Q151*H151</f>
        <v>0</v>
      </c>
      <c r="S151" s="190">
        <v>0</v>
      </c>
      <c r="T151" s="191">
        <f>S151*H151</f>
        <v>0</v>
      </c>
      <c r="U151" s="37"/>
      <c r="V151" s="37"/>
      <c r="W151" s="37"/>
      <c r="X151" s="37"/>
      <c r="Y151" s="37"/>
      <c r="Z151" s="37"/>
      <c r="AA151" s="37"/>
      <c r="AB151" s="37"/>
      <c r="AC151" s="37"/>
      <c r="AD151" s="37"/>
      <c r="AE151" s="37"/>
      <c r="AR151" s="192" t="s">
        <v>204</v>
      </c>
      <c r="AT151" s="192" t="s">
        <v>199</v>
      </c>
      <c r="AU151" s="192" t="s">
        <v>86</v>
      </c>
      <c r="AY151" s="20" t="s">
        <v>197</v>
      </c>
      <c r="BE151" s="193">
        <f>IF(N151="základní",J151,0)</f>
        <v>0</v>
      </c>
      <c r="BF151" s="193">
        <f>IF(N151="snížená",J151,0)</f>
        <v>0</v>
      </c>
      <c r="BG151" s="193">
        <f>IF(N151="zákl. přenesená",J151,0)</f>
        <v>0</v>
      </c>
      <c r="BH151" s="193">
        <f>IF(N151="sníž. přenesená",J151,0)</f>
        <v>0</v>
      </c>
      <c r="BI151" s="193">
        <f>IF(N151="nulová",J151,0)</f>
        <v>0</v>
      </c>
      <c r="BJ151" s="20" t="s">
        <v>84</v>
      </c>
      <c r="BK151" s="193">
        <f>ROUND(I151*H151,2)</f>
        <v>0</v>
      </c>
      <c r="BL151" s="20" t="s">
        <v>204</v>
      </c>
      <c r="BM151" s="192" t="s">
        <v>249</v>
      </c>
    </row>
    <row r="152" spans="1:65" s="2" customFormat="1" ht="19.5">
      <c r="A152" s="37"/>
      <c r="B152" s="38"/>
      <c r="C152" s="39"/>
      <c r="D152" s="194" t="s">
        <v>206</v>
      </c>
      <c r="E152" s="39"/>
      <c r="F152" s="195" t="s">
        <v>250</v>
      </c>
      <c r="G152" s="39"/>
      <c r="H152" s="39"/>
      <c r="I152" s="196"/>
      <c r="J152" s="39"/>
      <c r="K152" s="39"/>
      <c r="L152" s="42"/>
      <c r="M152" s="197"/>
      <c r="N152" s="198"/>
      <c r="O152" s="67"/>
      <c r="P152" s="67"/>
      <c r="Q152" s="67"/>
      <c r="R152" s="67"/>
      <c r="S152" s="67"/>
      <c r="T152" s="68"/>
      <c r="U152" s="37"/>
      <c r="V152" s="37"/>
      <c r="W152" s="37"/>
      <c r="X152" s="37"/>
      <c r="Y152" s="37"/>
      <c r="Z152" s="37"/>
      <c r="AA152" s="37"/>
      <c r="AB152" s="37"/>
      <c r="AC152" s="37"/>
      <c r="AD152" s="37"/>
      <c r="AE152" s="37"/>
      <c r="AT152" s="20" t="s">
        <v>206</v>
      </c>
      <c r="AU152" s="20" t="s">
        <v>86</v>
      </c>
    </row>
    <row r="153" spans="1:65" s="2" customFormat="1" ht="11.25">
      <c r="A153" s="37"/>
      <c r="B153" s="38"/>
      <c r="C153" s="39"/>
      <c r="D153" s="199" t="s">
        <v>208</v>
      </c>
      <c r="E153" s="39"/>
      <c r="F153" s="200" t="s">
        <v>251</v>
      </c>
      <c r="G153" s="39"/>
      <c r="H153" s="39"/>
      <c r="I153" s="196"/>
      <c r="J153" s="39"/>
      <c r="K153" s="39"/>
      <c r="L153" s="42"/>
      <c r="M153" s="197"/>
      <c r="N153" s="198"/>
      <c r="O153" s="67"/>
      <c r="P153" s="67"/>
      <c r="Q153" s="67"/>
      <c r="R153" s="67"/>
      <c r="S153" s="67"/>
      <c r="T153" s="68"/>
      <c r="U153" s="37"/>
      <c r="V153" s="37"/>
      <c r="W153" s="37"/>
      <c r="X153" s="37"/>
      <c r="Y153" s="37"/>
      <c r="Z153" s="37"/>
      <c r="AA153" s="37"/>
      <c r="AB153" s="37"/>
      <c r="AC153" s="37"/>
      <c r="AD153" s="37"/>
      <c r="AE153" s="37"/>
      <c r="AT153" s="20" t="s">
        <v>208</v>
      </c>
      <c r="AU153" s="20" t="s">
        <v>86</v>
      </c>
    </row>
    <row r="154" spans="1:65" s="2" customFormat="1" ht="19.5">
      <c r="A154" s="37"/>
      <c r="B154" s="38"/>
      <c r="C154" s="39"/>
      <c r="D154" s="194" t="s">
        <v>252</v>
      </c>
      <c r="E154" s="39"/>
      <c r="F154" s="222" t="s">
        <v>253</v>
      </c>
      <c r="G154" s="39"/>
      <c r="H154" s="39"/>
      <c r="I154" s="196"/>
      <c r="J154" s="39"/>
      <c r="K154" s="39"/>
      <c r="L154" s="42"/>
      <c r="M154" s="197"/>
      <c r="N154" s="198"/>
      <c r="O154" s="67"/>
      <c r="P154" s="67"/>
      <c r="Q154" s="67"/>
      <c r="R154" s="67"/>
      <c r="S154" s="67"/>
      <c r="T154" s="68"/>
      <c r="U154" s="37"/>
      <c r="V154" s="37"/>
      <c r="W154" s="37"/>
      <c r="X154" s="37"/>
      <c r="Y154" s="37"/>
      <c r="Z154" s="37"/>
      <c r="AA154" s="37"/>
      <c r="AB154" s="37"/>
      <c r="AC154" s="37"/>
      <c r="AD154" s="37"/>
      <c r="AE154" s="37"/>
      <c r="AT154" s="20" t="s">
        <v>252</v>
      </c>
      <c r="AU154" s="20" t="s">
        <v>86</v>
      </c>
    </row>
    <row r="155" spans="1:65" s="13" customFormat="1" ht="11.25">
      <c r="B155" s="201"/>
      <c r="C155" s="202"/>
      <c r="D155" s="194" t="s">
        <v>210</v>
      </c>
      <c r="E155" s="203" t="s">
        <v>19</v>
      </c>
      <c r="F155" s="204" t="s">
        <v>865</v>
      </c>
      <c r="G155" s="202"/>
      <c r="H155" s="203" t="s">
        <v>19</v>
      </c>
      <c r="I155" s="205"/>
      <c r="J155" s="202"/>
      <c r="K155" s="202"/>
      <c r="L155" s="206"/>
      <c r="M155" s="207"/>
      <c r="N155" s="208"/>
      <c r="O155" s="208"/>
      <c r="P155" s="208"/>
      <c r="Q155" s="208"/>
      <c r="R155" s="208"/>
      <c r="S155" s="208"/>
      <c r="T155" s="209"/>
      <c r="AT155" s="210" t="s">
        <v>210</v>
      </c>
      <c r="AU155" s="210" t="s">
        <v>86</v>
      </c>
      <c r="AV155" s="13" t="s">
        <v>84</v>
      </c>
      <c r="AW155" s="13" t="s">
        <v>37</v>
      </c>
      <c r="AX155" s="13" t="s">
        <v>77</v>
      </c>
      <c r="AY155" s="210" t="s">
        <v>197</v>
      </c>
    </row>
    <row r="156" spans="1:65" s="13" customFormat="1" ht="22.5">
      <c r="B156" s="201"/>
      <c r="C156" s="202"/>
      <c r="D156" s="194" t="s">
        <v>210</v>
      </c>
      <c r="E156" s="203" t="s">
        <v>19</v>
      </c>
      <c r="F156" s="204" t="s">
        <v>866</v>
      </c>
      <c r="G156" s="202"/>
      <c r="H156" s="203" t="s">
        <v>19</v>
      </c>
      <c r="I156" s="205"/>
      <c r="J156" s="202"/>
      <c r="K156" s="202"/>
      <c r="L156" s="206"/>
      <c r="M156" s="207"/>
      <c r="N156" s="208"/>
      <c r="O156" s="208"/>
      <c r="P156" s="208"/>
      <c r="Q156" s="208"/>
      <c r="R156" s="208"/>
      <c r="S156" s="208"/>
      <c r="T156" s="209"/>
      <c r="AT156" s="210" t="s">
        <v>210</v>
      </c>
      <c r="AU156" s="210" t="s">
        <v>86</v>
      </c>
      <c r="AV156" s="13" t="s">
        <v>84</v>
      </c>
      <c r="AW156" s="13" t="s">
        <v>37</v>
      </c>
      <c r="AX156" s="13" t="s">
        <v>77</v>
      </c>
      <c r="AY156" s="210" t="s">
        <v>197</v>
      </c>
    </row>
    <row r="157" spans="1:65" s="14" customFormat="1" ht="11.25">
      <c r="B157" s="211"/>
      <c r="C157" s="212"/>
      <c r="D157" s="194" t="s">
        <v>210</v>
      </c>
      <c r="E157" s="213" t="s">
        <v>19</v>
      </c>
      <c r="F157" s="214" t="s">
        <v>867</v>
      </c>
      <c r="G157" s="212"/>
      <c r="H157" s="215">
        <v>339.55</v>
      </c>
      <c r="I157" s="216"/>
      <c r="J157" s="212"/>
      <c r="K157" s="212"/>
      <c r="L157" s="217"/>
      <c r="M157" s="218"/>
      <c r="N157" s="219"/>
      <c r="O157" s="219"/>
      <c r="P157" s="219"/>
      <c r="Q157" s="219"/>
      <c r="R157" s="219"/>
      <c r="S157" s="219"/>
      <c r="T157" s="220"/>
      <c r="AT157" s="221" t="s">
        <v>210</v>
      </c>
      <c r="AU157" s="221" t="s">
        <v>86</v>
      </c>
      <c r="AV157" s="14" t="s">
        <v>86</v>
      </c>
      <c r="AW157" s="14" t="s">
        <v>37</v>
      </c>
      <c r="AX157" s="14" t="s">
        <v>77</v>
      </c>
      <c r="AY157" s="221" t="s">
        <v>197</v>
      </c>
    </row>
    <row r="158" spans="1:65" s="13" customFormat="1" ht="22.5">
      <c r="B158" s="201"/>
      <c r="C158" s="202"/>
      <c r="D158" s="194" t="s">
        <v>210</v>
      </c>
      <c r="E158" s="203" t="s">
        <v>19</v>
      </c>
      <c r="F158" s="204" t="s">
        <v>868</v>
      </c>
      <c r="G158" s="202"/>
      <c r="H158" s="203" t="s">
        <v>19</v>
      </c>
      <c r="I158" s="205"/>
      <c r="J158" s="202"/>
      <c r="K158" s="202"/>
      <c r="L158" s="206"/>
      <c r="M158" s="207"/>
      <c r="N158" s="208"/>
      <c r="O158" s="208"/>
      <c r="P158" s="208"/>
      <c r="Q158" s="208"/>
      <c r="R158" s="208"/>
      <c r="S158" s="208"/>
      <c r="T158" s="209"/>
      <c r="AT158" s="210" t="s">
        <v>210</v>
      </c>
      <c r="AU158" s="210" t="s">
        <v>86</v>
      </c>
      <c r="AV158" s="13" t="s">
        <v>84</v>
      </c>
      <c r="AW158" s="13" t="s">
        <v>37</v>
      </c>
      <c r="AX158" s="13" t="s">
        <v>77</v>
      </c>
      <c r="AY158" s="210" t="s">
        <v>197</v>
      </c>
    </row>
    <row r="159" spans="1:65" s="14" customFormat="1" ht="11.25">
      <c r="B159" s="211"/>
      <c r="C159" s="212"/>
      <c r="D159" s="194" t="s">
        <v>210</v>
      </c>
      <c r="E159" s="213" t="s">
        <v>19</v>
      </c>
      <c r="F159" s="214" t="s">
        <v>869</v>
      </c>
      <c r="G159" s="212"/>
      <c r="H159" s="215">
        <v>119.2</v>
      </c>
      <c r="I159" s="216"/>
      <c r="J159" s="212"/>
      <c r="K159" s="212"/>
      <c r="L159" s="217"/>
      <c r="M159" s="218"/>
      <c r="N159" s="219"/>
      <c r="O159" s="219"/>
      <c r="P159" s="219"/>
      <c r="Q159" s="219"/>
      <c r="R159" s="219"/>
      <c r="S159" s="219"/>
      <c r="T159" s="220"/>
      <c r="AT159" s="221" t="s">
        <v>210</v>
      </c>
      <c r="AU159" s="221" t="s">
        <v>86</v>
      </c>
      <c r="AV159" s="14" t="s">
        <v>86</v>
      </c>
      <c r="AW159" s="14" t="s">
        <v>37</v>
      </c>
      <c r="AX159" s="14" t="s">
        <v>77</v>
      </c>
      <c r="AY159" s="221" t="s">
        <v>197</v>
      </c>
    </row>
    <row r="160" spans="1:65" s="15" customFormat="1" ht="11.25">
      <c r="B160" s="223"/>
      <c r="C160" s="224"/>
      <c r="D160" s="194" t="s">
        <v>210</v>
      </c>
      <c r="E160" s="225" t="s">
        <v>19</v>
      </c>
      <c r="F160" s="226" t="s">
        <v>295</v>
      </c>
      <c r="G160" s="224"/>
      <c r="H160" s="227">
        <v>458.75</v>
      </c>
      <c r="I160" s="228"/>
      <c r="J160" s="224"/>
      <c r="K160" s="224"/>
      <c r="L160" s="229"/>
      <c r="M160" s="230"/>
      <c r="N160" s="231"/>
      <c r="O160" s="231"/>
      <c r="P160" s="231"/>
      <c r="Q160" s="231"/>
      <c r="R160" s="231"/>
      <c r="S160" s="231"/>
      <c r="T160" s="232"/>
      <c r="AT160" s="233" t="s">
        <v>210</v>
      </c>
      <c r="AU160" s="233" t="s">
        <v>86</v>
      </c>
      <c r="AV160" s="15" t="s">
        <v>204</v>
      </c>
      <c r="AW160" s="15" t="s">
        <v>37</v>
      </c>
      <c r="AX160" s="15" t="s">
        <v>84</v>
      </c>
      <c r="AY160" s="233" t="s">
        <v>197</v>
      </c>
    </row>
    <row r="161" spans="1:65" s="2" customFormat="1" ht="37.9" customHeight="1">
      <c r="A161" s="37"/>
      <c r="B161" s="38"/>
      <c r="C161" s="181" t="s">
        <v>287</v>
      </c>
      <c r="D161" s="181" t="s">
        <v>199</v>
      </c>
      <c r="E161" s="182" t="s">
        <v>257</v>
      </c>
      <c r="F161" s="183" t="s">
        <v>258</v>
      </c>
      <c r="G161" s="184" t="s">
        <v>259</v>
      </c>
      <c r="H161" s="185">
        <v>17.599</v>
      </c>
      <c r="I161" s="186"/>
      <c r="J161" s="187">
        <f>ROUND(I161*H161,2)</f>
        <v>0</v>
      </c>
      <c r="K161" s="183" t="s">
        <v>203</v>
      </c>
      <c r="L161" s="42"/>
      <c r="M161" s="188" t="s">
        <v>19</v>
      </c>
      <c r="N161" s="189" t="s">
        <v>48</v>
      </c>
      <c r="O161" s="67"/>
      <c r="P161" s="190">
        <f>O161*H161</f>
        <v>0</v>
      </c>
      <c r="Q161" s="190">
        <v>0</v>
      </c>
      <c r="R161" s="190">
        <f>Q161*H161</f>
        <v>0</v>
      </c>
      <c r="S161" s="190">
        <v>0</v>
      </c>
      <c r="T161" s="191">
        <f>S161*H161</f>
        <v>0</v>
      </c>
      <c r="U161" s="37"/>
      <c r="V161" s="37"/>
      <c r="W161" s="37"/>
      <c r="X161" s="37"/>
      <c r="Y161" s="37"/>
      <c r="Z161" s="37"/>
      <c r="AA161" s="37"/>
      <c r="AB161" s="37"/>
      <c r="AC161" s="37"/>
      <c r="AD161" s="37"/>
      <c r="AE161" s="37"/>
      <c r="AR161" s="192" t="s">
        <v>204</v>
      </c>
      <c r="AT161" s="192" t="s">
        <v>199</v>
      </c>
      <c r="AU161" s="192" t="s">
        <v>86</v>
      </c>
      <c r="AY161" s="20" t="s">
        <v>197</v>
      </c>
      <c r="BE161" s="193">
        <f>IF(N161="základní",J161,0)</f>
        <v>0</v>
      </c>
      <c r="BF161" s="193">
        <f>IF(N161="snížená",J161,0)</f>
        <v>0</v>
      </c>
      <c r="BG161" s="193">
        <f>IF(N161="zákl. přenesená",J161,0)</f>
        <v>0</v>
      </c>
      <c r="BH161" s="193">
        <f>IF(N161="sníž. přenesená",J161,0)</f>
        <v>0</v>
      </c>
      <c r="BI161" s="193">
        <f>IF(N161="nulová",J161,0)</f>
        <v>0</v>
      </c>
      <c r="BJ161" s="20" t="s">
        <v>84</v>
      </c>
      <c r="BK161" s="193">
        <f>ROUND(I161*H161,2)</f>
        <v>0</v>
      </c>
      <c r="BL161" s="20" t="s">
        <v>204</v>
      </c>
      <c r="BM161" s="192" t="s">
        <v>260</v>
      </c>
    </row>
    <row r="162" spans="1:65" s="2" customFormat="1" ht="19.5">
      <c r="A162" s="37"/>
      <c r="B162" s="38"/>
      <c r="C162" s="39"/>
      <c r="D162" s="194" t="s">
        <v>206</v>
      </c>
      <c r="E162" s="39"/>
      <c r="F162" s="195" t="s">
        <v>261</v>
      </c>
      <c r="G162" s="39"/>
      <c r="H162" s="39"/>
      <c r="I162" s="196"/>
      <c r="J162" s="39"/>
      <c r="K162" s="39"/>
      <c r="L162" s="42"/>
      <c r="M162" s="197"/>
      <c r="N162" s="198"/>
      <c r="O162" s="67"/>
      <c r="P162" s="67"/>
      <c r="Q162" s="67"/>
      <c r="R162" s="67"/>
      <c r="S162" s="67"/>
      <c r="T162" s="68"/>
      <c r="U162" s="37"/>
      <c r="V162" s="37"/>
      <c r="W162" s="37"/>
      <c r="X162" s="37"/>
      <c r="Y162" s="37"/>
      <c r="Z162" s="37"/>
      <c r="AA162" s="37"/>
      <c r="AB162" s="37"/>
      <c r="AC162" s="37"/>
      <c r="AD162" s="37"/>
      <c r="AE162" s="37"/>
      <c r="AT162" s="20" t="s">
        <v>206</v>
      </c>
      <c r="AU162" s="20" t="s">
        <v>86</v>
      </c>
    </row>
    <row r="163" spans="1:65" s="2" customFormat="1" ht="11.25">
      <c r="A163" s="37"/>
      <c r="B163" s="38"/>
      <c r="C163" s="39"/>
      <c r="D163" s="199" t="s">
        <v>208</v>
      </c>
      <c r="E163" s="39"/>
      <c r="F163" s="200" t="s">
        <v>262</v>
      </c>
      <c r="G163" s="39"/>
      <c r="H163" s="39"/>
      <c r="I163" s="196"/>
      <c r="J163" s="39"/>
      <c r="K163" s="39"/>
      <c r="L163" s="42"/>
      <c r="M163" s="197"/>
      <c r="N163" s="198"/>
      <c r="O163" s="67"/>
      <c r="P163" s="67"/>
      <c r="Q163" s="67"/>
      <c r="R163" s="67"/>
      <c r="S163" s="67"/>
      <c r="T163" s="68"/>
      <c r="U163" s="37"/>
      <c r="V163" s="37"/>
      <c r="W163" s="37"/>
      <c r="X163" s="37"/>
      <c r="Y163" s="37"/>
      <c r="Z163" s="37"/>
      <c r="AA163" s="37"/>
      <c r="AB163" s="37"/>
      <c r="AC163" s="37"/>
      <c r="AD163" s="37"/>
      <c r="AE163" s="37"/>
      <c r="AT163" s="20" t="s">
        <v>208</v>
      </c>
      <c r="AU163" s="20" t="s">
        <v>86</v>
      </c>
    </row>
    <row r="164" spans="1:65" s="13" customFormat="1" ht="22.5">
      <c r="B164" s="201"/>
      <c r="C164" s="202"/>
      <c r="D164" s="194" t="s">
        <v>210</v>
      </c>
      <c r="E164" s="203" t="s">
        <v>19</v>
      </c>
      <c r="F164" s="204" t="s">
        <v>870</v>
      </c>
      <c r="G164" s="202"/>
      <c r="H164" s="203" t="s">
        <v>19</v>
      </c>
      <c r="I164" s="205"/>
      <c r="J164" s="202"/>
      <c r="K164" s="202"/>
      <c r="L164" s="206"/>
      <c r="M164" s="207"/>
      <c r="N164" s="208"/>
      <c r="O164" s="208"/>
      <c r="P164" s="208"/>
      <c r="Q164" s="208"/>
      <c r="R164" s="208"/>
      <c r="S164" s="208"/>
      <c r="T164" s="209"/>
      <c r="AT164" s="210" t="s">
        <v>210</v>
      </c>
      <c r="AU164" s="210" t="s">
        <v>86</v>
      </c>
      <c r="AV164" s="13" t="s">
        <v>84</v>
      </c>
      <c r="AW164" s="13" t="s">
        <v>37</v>
      </c>
      <c r="AX164" s="13" t="s">
        <v>77</v>
      </c>
      <c r="AY164" s="210" t="s">
        <v>197</v>
      </c>
    </row>
    <row r="165" spans="1:65" s="14" customFormat="1" ht="11.25">
      <c r="B165" s="211"/>
      <c r="C165" s="212"/>
      <c r="D165" s="194" t="s">
        <v>210</v>
      </c>
      <c r="E165" s="213" t="s">
        <v>19</v>
      </c>
      <c r="F165" s="214" t="s">
        <v>871</v>
      </c>
      <c r="G165" s="212"/>
      <c r="H165" s="215">
        <v>17.599</v>
      </c>
      <c r="I165" s="216"/>
      <c r="J165" s="212"/>
      <c r="K165" s="212"/>
      <c r="L165" s="217"/>
      <c r="M165" s="218"/>
      <c r="N165" s="219"/>
      <c r="O165" s="219"/>
      <c r="P165" s="219"/>
      <c r="Q165" s="219"/>
      <c r="R165" s="219"/>
      <c r="S165" s="219"/>
      <c r="T165" s="220"/>
      <c r="AT165" s="221" t="s">
        <v>210</v>
      </c>
      <c r="AU165" s="221" t="s">
        <v>86</v>
      </c>
      <c r="AV165" s="14" t="s">
        <v>86</v>
      </c>
      <c r="AW165" s="14" t="s">
        <v>37</v>
      </c>
      <c r="AX165" s="14" t="s">
        <v>84</v>
      </c>
      <c r="AY165" s="221" t="s">
        <v>197</v>
      </c>
    </row>
    <row r="166" spans="1:65" s="2" customFormat="1" ht="37.9" customHeight="1">
      <c r="A166" s="37"/>
      <c r="B166" s="38"/>
      <c r="C166" s="181" t="s">
        <v>8</v>
      </c>
      <c r="D166" s="181" t="s">
        <v>199</v>
      </c>
      <c r="E166" s="182" t="s">
        <v>266</v>
      </c>
      <c r="F166" s="183" t="s">
        <v>267</v>
      </c>
      <c r="G166" s="184" t="s">
        <v>259</v>
      </c>
      <c r="H166" s="185">
        <v>51.835000000000001</v>
      </c>
      <c r="I166" s="186"/>
      <c r="J166" s="187">
        <f>ROUND(I166*H166,2)</f>
        <v>0</v>
      </c>
      <c r="K166" s="183" t="s">
        <v>203</v>
      </c>
      <c r="L166" s="42"/>
      <c r="M166" s="188" t="s">
        <v>19</v>
      </c>
      <c r="N166" s="189" t="s">
        <v>48</v>
      </c>
      <c r="O166" s="67"/>
      <c r="P166" s="190">
        <f>O166*H166</f>
        <v>0</v>
      </c>
      <c r="Q166" s="190">
        <v>0</v>
      </c>
      <c r="R166" s="190">
        <f>Q166*H166</f>
        <v>0</v>
      </c>
      <c r="S166" s="190">
        <v>0</v>
      </c>
      <c r="T166" s="191">
        <f>S166*H166</f>
        <v>0</v>
      </c>
      <c r="U166" s="37"/>
      <c r="V166" s="37"/>
      <c r="W166" s="37"/>
      <c r="X166" s="37"/>
      <c r="Y166" s="37"/>
      <c r="Z166" s="37"/>
      <c r="AA166" s="37"/>
      <c r="AB166" s="37"/>
      <c r="AC166" s="37"/>
      <c r="AD166" s="37"/>
      <c r="AE166" s="37"/>
      <c r="AR166" s="192" t="s">
        <v>204</v>
      </c>
      <c r="AT166" s="192" t="s">
        <v>199</v>
      </c>
      <c r="AU166" s="192" t="s">
        <v>86</v>
      </c>
      <c r="AY166" s="20" t="s">
        <v>197</v>
      </c>
      <c r="BE166" s="193">
        <f>IF(N166="základní",J166,0)</f>
        <v>0</v>
      </c>
      <c r="BF166" s="193">
        <f>IF(N166="snížená",J166,0)</f>
        <v>0</v>
      </c>
      <c r="BG166" s="193">
        <f>IF(N166="zákl. přenesená",J166,0)</f>
        <v>0</v>
      </c>
      <c r="BH166" s="193">
        <f>IF(N166="sníž. přenesená",J166,0)</f>
        <v>0</v>
      </c>
      <c r="BI166" s="193">
        <f>IF(N166="nulová",J166,0)</f>
        <v>0</v>
      </c>
      <c r="BJ166" s="20" t="s">
        <v>84</v>
      </c>
      <c r="BK166" s="193">
        <f>ROUND(I166*H166,2)</f>
        <v>0</v>
      </c>
      <c r="BL166" s="20" t="s">
        <v>204</v>
      </c>
      <c r="BM166" s="192" t="s">
        <v>268</v>
      </c>
    </row>
    <row r="167" spans="1:65" s="2" customFormat="1" ht="39">
      <c r="A167" s="37"/>
      <c r="B167" s="38"/>
      <c r="C167" s="39"/>
      <c r="D167" s="194" t="s">
        <v>206</v>
      </c>
      <c r="E167" s="39"/>
      <c r="F167" s="195" t="s">
        <v>269</v>
      </c>
      <c r="G167" s="39"/>
      <c r="H167" s="39"/>
      <c r="I167" s="196"/>
      <c r="J167" s="39"/>
      <c r="K167" s="39"/>
      <c r="L167" s="42"/>
      <c r="M167" s="197"/>
      <c r="N167" s="198"/>
      <c r="O167" s="67"/>
      <c r="P167" s="67"/>
      <c r="Q167" s="67"/>
      <c r="R167" s="67"/>
      <c r="S167" s="67"/>
      <c r="T167" s="68"/>
      <c r="U167" s="37"/>
      <c r="V167" s="37"/>
      <c r="W167" s="37"/>
      <c r="X167" s="37"/>
      <c r="Y167" s="37"/>
      <c r="Z167" s="37"/>
      <c r="AA167" s="37"/>
      <c r="AB167" s="37"/>
      <c r="AC167" s="37"/>
      <c r="AD167" s="37"/>
      <c r="AE167" s="37"/>
      <c r="AT167" s="20" t="s">
        <v>206</v>
      </c>
      <c r="AU167" s="20" t="s">
        <v>86</v>
      </c>
    </row>
    <row r="168" spans="1:65" s="2" customFormat="1" ht="11.25">
      <c r="A168" s="37"/>
      <c r="B168" s="38"/>
      <c r="C168" s="39"/>
      <c r="D168" s="199" t="s">
        <v>208</v>
      </c>
      <c r="E168" s="39"/>
      <c r="F168" s="200" t="s">
        <v>270</v>
      </c>
      <c r="G168" s="39"/>
      <c r="H168" s="39"/>
      <c r="I168" s="196"/>
      <c r="J168" s="39"/>
      <c r="K168" s="39"/>
      <c r="L168" s="42"/>
      <c r="M168" s="197"/>
      <c r="N168" s="198"/>
      <c r="O168" s="67"/>
      <c r="P168" s="67"/>
      <c r="Q168" s="67"/>
      <c r="R168" s="67"/>
      <c r="S168" s="67"/>
      <c r="T168" s="68"/>
      <c r="U168" s="37"/>
      <c r="V168" s="37"/>
      <c r="W168" s="37"/>
      <c r="X168" s="37"/>
      <c r="Y168" s="37"/>
      <c r="Z168" s="37"/>
      <c r="AA168" s="37"/>
      <c r="AB168" s="37"/>
      <c r="AC168" s="37"/>
      <c r="AD168" s="37"/>
      <c r="AE168" s="37"/>
      <c r="AT168" s="20" t="s">
        <v>208</v>
      </c>
      <c r="AU168" s="20" t="s">
        <v>86</v>
      </c>
    </row>
    <row r="169" spans="1:65" s="13" customFormat="1" ht="22.5">
      <c r="B169" s="201"/>
      <c r="C169" s="202"/>
      <c r="D169" s="194" t="s">
        <v>210</v>
      </c>
      <c r="E169" s="203" t="s">
        <v>19</v>
      </c>
      <c r="F169" s="204" t="s">
        <v>271</v>
      </c>
      <c r="G169" s="202"/>
      <c r="H169" s="203" t="s">
        <v>19</v>
      </c>
      <c r="I169" s="205"/>
      <c r="J169" s="202"/>
      <c r="K169" s="202"/>
      <c r="L169" s="206"/>
      <c r="M169" s="207"/>
      <c r="N169" s="208"/>
      <c r="O169" s="208"/>
      <c r="P169" s="208"/>
      <c r="Q169" s="208"/>
      <c r="R169" s="208"/>
      <c r="S169" s="208"/>
      <c r="T169" s="209"/>
      <c r="AT169" s="210" t="s">
        <v>210</v>
      </c>
      <c r="AU169" s="210" t="s">
        <v>86</v>
      </c>
      <c r="AV169" s="13" t="s">
        <v>84</v>
      </c>
      <c r="AW169" s="13" t="s">
        <v>37</v>
      </c>
      <c r="AX169" s="13" t="s">
        <v>77</v>
      </c>
      <c r="AY169" s="210" t="s">
        <v>197</v>
      </c>
    </row>
    <row r="170" spans="1:65" s="13" customFormat="1" ht="11.25">
      <c r="B170" s="201"/>
      <c r="C170" s="202"/>
      <c r="D170" s="194" t="s">
        <v>210</v>
      </c>
      <c r="E170" s="203" t="s">
        <v>19</v>
      </c>
      <c r="F170" s="204" t="s">
        <v>872</v>
      </c>
      <c r="G170" s="202"/>
      <c r="H170" s="203" t="s">
        <v>19</v>
      </c>
      <c r="I170" s="205"/>
      <c r="J170" s="202"/>
      <c r="K170" s="202"/>
      <c r="L170" s="206"/>
      <c r="M170" s="207"/>
      <c r="N170" s="208"/>
      <c r="O170" s="208"/>
      <c r="P170" s="208"/>
      <c r="Q170" s="208"/>
      <c r="R170" s="208"/>
      <c r="S170" s="208"/>
      <c r="T170" s="209"/>
      <c r="AT170" s="210" t="s">
        <v>210</v>
      </c>
      <c r="AU170" s="210" t="s">
        <v>86</v>
      </c>
      <c r="AV170" s="13" t="s">
        <v>84</v>
      </c>
      <c r="AW170" s="13" t="s">
        <v>37</v>
      </c>
      <c r="AX170" s="13" t="s">
        <v>77</v>
      </c>
      <c r="AY170" s="210" t="s">
        <v>197</v>
      </c>
    </row>
    <row r="171" spans="1:65" s="13" customFormat="1" ht="22.5">
      <c r="B171" s="201"/>
      <c r="C171" s="202"/>
      <c r="D171" s="194" t="s">
        <v>210</v>
      </c>
      <c r="E171" s="203" t="s">
        <v>19</v>
      </c>
      <c r="F171" s="204" t="s">
        <v>866</v>
      </c>
      <c r="G171" s="202"/>
      <c r="H171" s="203" t="s">
        <v>19</v>
      </c>
      <c r="I171" s="205"/>
      <c r="J171" s="202"/>
      <c r="K171" s="202"/>
      <c r="L171" s="206"/>
      <c r="M171" s="207"/>
      <c r="N171" s="208"/>
      <c r="O171" s="208"/>
      <c r="P171" s="208"/>
      <c r="Q171" s="208"/>
      <c r="R171" s="208"/>
      <c r="S171" s="208"/>
      <c r="T171" s="209"/>
      <c r="AT171" s="210" t="s">
        <v>210</v>
      </c>
      <c r="AU171" s="210" t="s">
        <v>86</v>
      </c>
      <c r="AV171" s="13" t="s">
        <v>84</v>
      </c>
      <c r="AW171" s="13" t="s">
        <v>37</v>
      </c>
      <c r="AX171" s="13" t="s">
        <v>77</v>
      </c>
      <c r="AY171" s="210" t="s">
        <v>197</v>
      </c>
    </row>
    <row r="172" spans="1:65" s="14" customFormat="1" ht="11.25">
      <c r="B172" s="211"/>
      <c r="C172" s="212"/>
      <c r="D172" s="194" t="s">
        <v>210</v>
      </c>
      <c r="E172" s="213" t="s">
        <v>19</v>
      </c>
      <c r="F172" s="214" t="s">
        <v>873</v>
      </c>
      <c r="G172" s="212"/>
      <c r="H172" s="215">
        <v>33.954999999999998</v>
      </c>
      <c r="I172" s="216"/>
      <c r="J172" s="212"/>
      <c r="K172" s="212"/>
      <c r="L172" s="217"/>
      <c r="M172" s="218"/>
      <c r="N172" s="219"/>
      <c r="O172" s="219"/>
      <c r="P172" s="219"/>
      <c r="Q172" s="219"/>
      <c r="R172" s="219"/>
      <c r="S172" s="219"/>
      <c r="T172" s="220"/>
      <c r="AT172" s="221" t="s">
        <v>210</v>
      </c>
      <c r="AU172" s="221" t="s">
        <v>86</v>
      </c>
      <c r="AV172" s="14" t="s">
        <v>86</v>
      </c>
      <c r="AW172" s="14" t="s">
        <v>37</v>
      </c>
      <c r="AX172" s="14" t="s">
        <v>77</v>
      </c>
      <c r="AY172" s="221" t="s">
        <v>197</v>
      </c>
    </row>
    <row r="173" spans="1:65" s="13" customFormat="1" ht="22.5">
      <c r="B173" s="201"/>
      <c r="C173" s="202"/>
      <c r="D173" s="194" t="s">
        <v>210</v>
      </c>
      <c r="E173" s="203" t="s">
        <v>19</v>
      </c>
      <c r="F173" s="204" t="s">
        <v>868</v>
      </c>
      <c r="G173" s="202"/>
      <c r="H173" s="203" t="s">
        <v>19</v>
      </c>
      <c r="I173" s="205"/>
      <c r="J173" s="202"/>
      <c r="K173" s="202"/>
      <c r="L173" s="206"/>
      <c r="M173" s="207"/>
      <c r="N173" s="208"/>
      <c r="O173" s="208"/>
      <c r="P173" s="208"/>
      <c r="Q173" s="208"/>
      <c r="R173" s="208"/>
      <c r="S173" s="208"/>
      <c r="T173" s="209"/>
      <c r="AT173" s="210" t="s">
        <v>210</v>
      </c>
      <c r="AU173" s="210" t="s">
        <v>86</v>
      </c>
      <c r="AV173" s="13" t="s">
        <v>84</v>
      </c>
      <c r="AW173" s="13" t="s">
        <v>37</v>
      </c>
      <c r="AX173" s="13" t="s">
        <v>77</v>
      </c>
      <c r="AY173" s="210" t="s">
        <v>197</v>
      </c>
    </row>
    <row r="174" spans="1:65" s="14" customFormat="1" ht="11.25">
      <c r="B174" s="211"/>
      <c r="C174" s="212"/>
      <c r="D174" s="194" t="s">
        <v>210</v>
      </c>
      <c r="E174" s="213" t="s">
        <v>19</v>
      </c>
      <c r="F174" s="214" t="s">
        <v>874</v>
      </c>
      <c r="G174" s="212"/>
      <c r="H174" s="215">
        <v>17.88</v>
      </c>
      <c r="I174" s="216"/>
      <c r="J174" s="212"/>
      <c r="K174" s="212"/>
      <c r="L174" s="217"/>
      <c r="M174" s="218"/>
      <c r="N174" s="219"/>
      <c r="O174" s="219"/>
      <c r="P174" s="219"/>
      <c r="Q174" s="219"/>
      <c r="R174" s="219"/>
      <c r="S174" s="219"/>
      <c r="T174" s="220"/>
      <c r="AT174" s="221" t="s">
        <v>210</v>
      </c>
      <c r="AU174" s="221" t="s">
        <v>86</v>
      </c>
      <c r="AV174" s="14" t="s">
        <v>86</v>
      </c>
      <c r="AW174" s="14" t="s">
        <v>37</v>
      </c>
      <c r="AX174" s="14" t="s">
        <v>77</v>
      </c>
      <c r="AY174" s="221" t="s">
        <v>197</v>
      </c>
    </row>
    <row r="175" spans="1:65" s="15" customFormat="1" ht="11.25">
      <c r="B175" s="223"/>
      <c r="C175" s="224"/>
      <c r="D175" s="194" t="s">
        <v>210</v>
      </c>
      <c r="E175" s="225" t="s">
        <v>19</v>
      </c>
      <c r="F175" s="226" t="s">
        <v>295</v>
      </c>
      <c r="G175" s="224"/>
      <c r="H175" s="227">
        <v>51.835000000000001</v>
      </c>
      <c r="I175" s="228"/>
      <c r="J175" s="224"/>
      <c r="K175" s="224"/>
      <c r="L175" s="229"/>
      <c r="M175" s="230"/>
      <c r="N175" s="231"/>
      <c r="O175" s="231"/>
      <c r="P175" s="231"/>
      <c r="Q175" s="231"/>
      <c r="R175" s="231"/>
      <c r="S175" s="231"/>
      <c r="T175" s="232"/>
      <c r="AT175" s="233" t="s">
        <v>210</v>
      </c>
      <c r="AU175" s="233" t="s">
        <v>86</v>
      </c>
      <c r="AV175" s="15" t="s">
        <v>204</v>
      </c>
      <c r="AW175" s="15" t="s">
        <v>37</v>
      </c>
      <c r="AX175" s="15" t="s">
        <v>84</v>
      </c>
      <c r="AY175" s="233" t="s">
        <v>197</v>
      </c>
    </row>
    <row r="176" spans="1:65" s="2" customFormat="1" ht="37.9" customHeight="1">
      <c r="A176" s="37"/>
      <c r="B176" s="38"/>
      <c r="C176" s="181" t="s">
        <v>303</v>
      </c>
      <c r="D176" s="181" t="s">
        <v>199</v>
      </c>
      <c r="E176" s="182" t="s">
        <v>266</v>
      </c>
      <c r="F176" s="183" t="s">
        <v>267</v>
      </c>
      <c r="G176" s="184" t="s">
        <v>259</v>
      </c>
      <c r="H176" s="185">
        <v>17.599</v>
      </c>
      <c r="I176" s="186"/>
      <c r="J176" s="187">
        <f>ROUND(I176*H176,2)</f>
        <v>0</v>
      </c>
      <c r="K176" s="183" t="s">
        <v>203</v>
      </c>
      <c r="L176" s="42"/>
      <c r="M176" s="188" t="s">
        <v>19</v>
      </c>
      <c r="N176" s="189" t="s">
        <v>48</v>
      </c>
      <c r="O176" s="67"/>
      <c r="P176" s="190">
        <f>O176*H176</f>
        <v>0</v>
      </c>
      <c r="Q176" s="190">
        <v>0</v>
      </c>
      <c r="R176" s="190">
        <f>Q176*H176</f>
        <v>0</v>
      </c>
      <c r="S176" s="190">
        <v>0</v>
      </c>
      <c r="T176" s="191">
        <f>S176*H176</f>
        <v>0</v>
      </c>
      <c r="U176" s="37"/>
      <c r="V176" s="37"/>
      <c r="W176" s="37"/>
      <c r="X176" s="37"/>
      <c r="Y176" s="37"/>
      <c r="Z176" s="37"/>
      <c r="AA176" s="37"/>
      <c r="AB176" s="37"/>
      <c r="AC176" s="37"/>
      <c r="AD176" s="37"/>
      <c r="AE176" s="37"/>
      <c r="AR176" s="192" t="s">
        <v>204</v>
      </c>
      <c r="AT176" s="192" t="s">
        <v>199</v>
      </c>
      <c r="AU176" s="192" t="s">
        <v>86</v>
      </c>
      <c r="AY176" s="20" t="s">
        <v>197</v>
      </c>
      <c r="BE176" s="193">
        <f>IF(N176="základní",J176,0)</f>
        <v>0</v>
      </c>
      <c r="BF176" s="193">
        <f>IF(N176="snížená",J176,0)</f>
        <v>0</v>
      </c>
      <c r="BG176" s="193">
        <f>IF(N176="zákl. přenesená",J176,0)</f>
        <v>0</v>
      </c>
      <c r="BH176" s="193">
        <f>IF(N176="sníž. přenesená",J176,0)</f>
        <v>0</v>
      </c>
      <c r="BI176" s="193">
        <f>IF(N176="nulová",J176,0)</f>
        <v>0</v>
      </c>
      <c r="BJ176" s="20" t="s">
        <v>84</v>
      </c>
      <c r="BK176" s="193">
        <f>ROUND(I176*H176,2)</f>
        <v>0</v>
      </c>
      <c r="BL176" s="20" t="s">
        <v>204</v>
      </c>
      <c r="BM176" s="192" t="s">
        <v>274</v>
      </c>
    </row>
    <row r="177" spans="1:65" s="2" customFormat="1" ht="39">
      <c r="A177" s="37"/>
      <c r="B177" s="38"/>
      <c r="C177" s="39"/>
      <c r="D177" s="194" t="s">
        <v>206</v>
      </c>
      <c r="E177" s="39"/>
      <c r="F177" s="195" t="s">
        <v>269</v>
      </c>
      <c r="G177" s="39"/>
      <c r="H177" s="39"/>
      <c r="I177" s="196"/>
      <c r="J177" s="39"/>
      <c r="K177" s="39"/>
      <c r="L177" s="42"/>
      <c r="M177" s="197"/>
      <c r="N177" s="198"/>
      <c r="O177" s="67"/>
      <c r="P177" s="67"/>
      <c r="Q177" s="67"/>
      <c r="R177" s="67"/>
      <c r="S177" s="67"/>
      <c r="T177" s="68"/>
      <c r="U177" s="37"/>
      <c r="V177" s="37"/>
      <c r="W177" s="37"/>
      <c r="X177" s="37"/>
      <c r="Y177" s="37"/>
      <c r="Z177" s="37"/>
      <c r="AA177" s="37"/>
      <c r="AB177" s="37"/>
      <c r="AC177" s="37"/>
      <c r="AD177" s="37"/>
      <c r="AE177" s="37"/>
      <c r="AT177" s="20" t="s">
        <v>206</v>
      </c>
      <c r="AU177" s="20" t="s">
        <v>86</v>
      </c>
    </row>
    <row r="178" spans="1:65" s="2" customFormat="1" ht="11.25">
      <c r="A178" s="37"/>
      <c r="B178" s="38"/>
      <c r="C178" s="39"/>
      <c r="D178" s="199" t="s">
        <v>208</v>
      </c>
      <c r="E178" s="39"/>
      <c r="F178" s="200" t="s">
        <v>270</v>
      </c>
      <c r="G178" s="39"/>
      <c r="H178" s="39"/>
      <c r="I178" s="196"/>
      <c r="J178" s="39"/>
      <c r="K178" s="39"/>
      <c r="L178" s="42"/>
      <c r="M178" s="197"/>
      <c r="N178" s="198"/>
      <c r="O178" s="67"/>
      <c r="P178" s="67"/>
      <c r="Q178" s="67"/>
      <c r="R178" s="67"/>
      <c r="S178" s="67"/>
      <c r="T178" s="68"/>
      <c r="U178" s="37"/>
      <c r="V178" s="37"/>
      <c r="W178" s="37"/>
      <c r="X178" s="37"/>
      <c r="Y178" s="37"/>
      <c r="Z178" s="37"/>
      <c r="AA178" s="37"/>
      <c r="AB178" s="37"/>
      <c r="AC178" s="37"/>
      <c r="AD178" s="37"/>
      <c r="AE178" s="37"/>
      <c r="AT178" s="20" t="s">
        <v>208</v>
      </c>
      <c r="AU178" s="20" t="s">
        <v>86</v>
      </c>
    </row>
    <row r="179" spans="1:65" s="13" customFormat="1" ht="22.5">
      <c r="B179" s="201"/>
      <c r="C179" s="202"/>
      <c r="D179" s="194" t="s">
        <v>210</v>
      </c>
      <c r="E179" s="203" t="s">
        <v>19</v>
      </c>
      <c r="F179" s="204" t="s">
        <v>275</v>
      </c>
      <c r="G179" s="202"/>
      <c r="H179" s="203" t="s">
        <v>19</v>
      </c>
      <c r="I179" s="205"/>
      <c r="J179" s="202"/>
      <c r="K179" s="202"/>
      <c r="L179" s="206"/>
      <c r="M179" s="207"/>
      <c r="N179" s="208"/>
      <c r="O179" s="208"/>
      <c r="P179" s="208"/>
      <c r="Q179" s="208"/>
      <c r="R179" s="208"/>
      <c r="S179" s="208"/>
      <c r="T179" s="209"/>
      <c r="AT179" s="210" t="s">
        <v>210</v>
      </c>
      <c r="AU179" s="210" t="s">
        <v>86</v>
      </c>
      <c r="AV179" s="13" t="s">
        <v>84</v>
      </c>
      <c r="AW179" s="13" t="s">
        <v>37</v>
      </c>
      <c r="AX179" s="13" t="s">
        <v>77</v>
      </c>
      <c r="AY179" s="210" t="s">
        <v>197</v>
      </c>
    </row>
    <row r="180" spans="1:65" s="13" customFormat="1" ht="22.5">
      <c r="B180" s="201"/>
      <c r="C180" s="202"/>
      <c r="D180" s="194" t="s">
        <v>210</v>
      </c>
      <c r="E180" s="203" t="s">
        <v>19</v>
      </c>
      <c r="F180" s="204" t="s">
        <v>875</v>
      </c>
      <c r="G180" s="202"/>
      <c r="H180" s="203" t="s">
        <v>19</v>
      </c>
      <c r="I180" s="205"/>
      <c r="J180" s="202"/>
      <c r="K180" s="202"/>
      <c r="L180" s="206"/>
      <c r="M180" s="207"/>
      <c r="N180" s="208"/>
      <c r="O180" s="208"/>
      <c r="P180" s="208"/>
      <c r="Q180" s="208"/>
      <c r="R180" s="208"/>
      <c r="S180" s="208"/>
      <c r="T180" s="209"/>
      <c r="AT180" s="210" t="s">
        <v>210</v>
      </c>
      <c r="AU180" s="210" t="s">
        <v>86</v>
      </c>
      <c r="AV180" s="13" t="s">
        <v>84</v>
      </c>
      <c r="AW180" s="13" t="s">
        <v>37</v>
      </c>
      <c r="AX180" s="13" t="s">
        <v>77</v>
      </c>
      <c r="AY180" s="210" t="s">
        <v>197</v>
      </c>
    </row>
    <row r="181" spans="1:65" s="14" customFormat="1" ht="11.25">
      <c r="B181" s="211"/>
      <c r="C181" s="212"/>
      <c r="D181" s="194" t="s">
        <v>210</v>
      </c>
      <c r="E181" s="213" t="s">
        <v>19</v>
      </c>
      <c r="F181" s="214" t="s">
        <v>871</v>
      </c>
      <c r="G181" s="212"/>
      <c r="H181" s="215">
        <v>17.599</v>
      </c>
      <c r="I181" s="216"/>
      <c r="J181" s="212"/>
      <c r="K181" s="212"/>
      <c r="L181" s="217"/>
      <c r="M181" s="218"/>
      <c r="N181" s="219"/>
      <c r="O181" s="219"/>
      <c r="P181" s="219"/>
      <c r="Q181" s="219"/>
      <c r="R181" s="219"/>
      <c r="S181" s="219"/>
      <c r="T181" s="220"/>
      <c r="AT181" s="221" t="s">
        <v>210</v>
      </c>
      <c r="AU181" s="221" t="s">
        <v>86</v>
      </c>
      <c r="AV181" s="14" t="s">
        <v>86</v>
      </c>
      <c r="AW181" s="14" t="s">
        <v>37</v>
      </c>
      <c r="AX181" s="14" t="s">
        <v>84</v>
      </c>
      <c r="AY181" s="221" t="s">
        <v>197</v>
      </c>
    </row>
    <row r="182" spans="1:65" s="2" customFormat="1" ht="24.2" customHeight="1">
      <c r="A182" s="37"/>
      <c r="B182" s="38"/>
      <c r="C182" s="181" t="s">
        <v>310</v>
      </c>
      <c r="D182" s="181" t="s">
        <v>199</v>
      </c>
      <c r="E182" s="182" t="s">
        <v>278</v>
      </c>
      <c r="F182" s="183" t="s">
        <v>279</v>
      </c>
      <c r="G182" s="184" t="s">
        <v>259</v>
      </c>
      <c r="H182" s="185">
        <v>17.599</v>
      </c>
      <c r="I182" s="186"/>
      <c r="J182" s="187">
        <f>ROUND(I182*H182,2)</f>
        <v>0</v>
      </c>
      <c r="K182" s="183" t="s">
        <v>203</v>
      </c>
      <c r="L182" s="42"/>
      <c r="M182" s="188" t="s">
        <v>19</v>
      </c>
      <c r="N182" s="189" t="s">
        <v>48</v>
      </c>
      <c r="O182" s="67"/>
      <c r="P182" s="190">
        <f>O182*H182</f>
        <v>0</v>
      </c>
      <c r="Q182" s="190">
        <v>0</v>
      </c>
      <c r="R182" s="190">
        <f>Q182*H182</f>
        <v>0</v>
      </c>
      <c r="S182" s="190">
        <v>0</v>
      </c>
      <c r="T182" s="191">
        <f>S182*H182</f>
        <v>0</v>
      </c>
      <c r="U182" s="37"/>
      <c r="V182" s="37"/>
      <c r="W182" s="37"/>
      <c r="X182" s="37"/>
      <c r="Y182" s="37"/>
      <c r="Z182" s="37"/>
      <c r="AA182" s="37"/>
      <c r="AB182" s="37"/>
      <c r="AC182" s="37"/>
      <c r="AD182" s="37"/>
      <c r="AE182" s="37"/>
      <c r="AR182" s="192" t="s">
        <v>204</v>
      </c>
      <c r="AT182" s="192" t="s">
        <v>199</v>
      </c>
      <c r="AU182" s="192" t="s">
        <v>86</v>
      </c>
      <c r="AY182" s="20" t="s">
        <v>197</v>
      </c>
      <c r="BE182" s="193">
        <f>IF(N182="základní",J182,0)</f>
        <v>0</v>
      </c>
      <c r="BF182" s="193">
        <f>IF(N182="snížená",J182,0)</f>
        <v>0</v>
      </c>
      <c r="BG182" s="193">
        <f>IF(N182="zákl. přenesená",J182,0)</f>
        <v>0</v>
      </c>
      <c r="BH182" s="193">
        <f>IF(N182="sníž. přenesená",J182,0)</f>
        <v>0</v>
      </c>
      <c r="BI182" s="193">
        <f>IF(N182="nulová",J182,0)</f>
        <v>0</v>
      </c>
      <c r="BJ182" s="20" t="s">
        <v>84</v>
      </c>
      <c r="BK182" s="193">
        <f>ROUND(I182*H182,2)</f>
        <v>0</v>
      </c>
      <c r="BL182" s="20" t="s">
        <v>204</v>
      </c>
      <c r="BM182" s="192" t="s">
        <v>280</v>
      </c>
    </row>
    <row r="183" spans="1:65" s="2" customFormat="1" ht="29.25">
      <c r="A183" s="37"/>
      <c r="B183" s="38"/>
      <c r="C183" s="39"/>
      <c r="D183" s="194" t="s">
        <v>206</v>
      </c>
      <c r="E183" s="39"/>
      <c r="F183" s="195" t="s">
        <v>281</v>
      </c>
      <c r="G183" s="39"/>
      <c r="H183" s="39"/>
      <c r="I183" s="196"/>
      <c r="J183" s="39"/>
      <c r="K183" s="39"/>
      <c r="L183" s="42"/>
      <c r="M183" s="197"/>
      <c r="N183" s="198"/>
      <c r="O183" s="67"/>
      <c r="P183" s="67"/>
      <c r="Q183" s="67"/>
      <c r="R183" s="67"/>
      <c r="S183" s="67"/>
      <c r="T183" s="68"/>
      <c r="U183" s="37"/>
      <c r="V183" s="37"/>
      <c r="W183" s="37"/>
      <c r="X183" s="37"/>
      <c r="Y183" s="37"/>
      <c r="Z183" s="37"/>
      <c r="AA183" s="37"/>
      <c r="AB183" s="37"/>
      <c r="AC183" s="37"/>
      <c r="AD183" s="37"/>
      <c r="AE183" s="37"/>
      <c r="AT183" s="20" t="s">
        <v>206</v>
      </c>
      <c r="AU183" s="20" t="s">
        <v>86</v>
      </c>
    </row>
    <row r="184" spans="1:65" s="2" customFormat="1" ht="11.25">
      <c r="A184" s="37"/>
      <c r="B184" s="38"/>
      <c r="C184" s="39"/>
      <c r="D184" s="199" t="s">
        <v>208</v>
      </c>
      <c r="E184" s="39"/>
      <c r="F184" s="200" t="s">
        <v>282</v>
      </c>
      <c r="G184" s="39"/>
      <c r="H184" s="39"/>
      <c r="I184" s="196"/>
      <c r="J184" s="39"/>
      <c r="K184" s="39"/>
      <c r="L184" s="42"/>
      <c r="M184" s="197"/>
      <c r="N184" s="198"/>
      <c r="O184" s="67"/>
      <c r="P184" s="67"/>
      <c r="Q184" s="67"/>
      <c r="R184" s="67"/>
      <c r="S184" s="67"/>
      <c r="T184" s="68"/>
      <c r="U184" s="37"/>
      <c r="V184" s="37"/>
      <c r="W184" s="37"/>
      <c r="X184" s="37"/>
      <c r="Y184" s="37"/>
      <c r="Z184" s="37"/>
      <c r="AA184" s="37"/>
      <c r="AB184" s="37"/>
      <c r="AC184" s="37"/>
      <c r="AD184" s="37"/>
      <c r="AE184" s="37"/>
      <c r="AT184" s="20" t="s">
        <v>208</v>
      </c>
      <c r="AU184" s="20" t="s">
        <v>86</v>
      </c>
    </row>
    <row r="185" spans="1:65" s="13" customFormat="1" ht="22.5">
      <c r="B185" s="201"/>
      <c r="C185" s="202"/>
      <c r="D185" s="194" t="s">
        <v>210</v>
      </c>
      <c r="E185" s="203" t="s">
        <v>19</v>
      </c>
      <c r="F185" s="204" t="s">
        <v>283</v>
      </c>
      <c r="G185" s="202"/>
      <c r="H185" s="203" t="s">
        <v>19</v>
      </c>
      <c r="I185" s="205"/>
      <c r="J185" s="202"/>
      <c r="K185" s="202"/>
      <c r="L185" s="206"/>
      <c r="M185" s="207"/>
      <c r="N185" s="208"/>
      <c r="O185" s="208"/>
      <c r="P185" s="208"/>
      <c r="Q185" s="208"/>
      <c r="R185" s="208"/>
      <c r="S185" s="208"/>
      <c r="T185" s="209"/>
      <c r="AT185" s="210" t="s">
        <v>210</v>
      </c>
      <c r="AU185" s="210" t="s">
        <v>86</v>
      </c>
      <c r="AV185" s="13" t="s">
        <v>84</v>
      </c>
      <c r="AW185" s="13" t="s">
        <v>37</v>
      </c>
      <c r="AX185" s="13" t="s">
        <v>77</v>
      </c>
      <c r="AY185" s="210" t="s">
        <v>197</v>
      </c>
    </row>
    <row r="186" spans="1:65" s="13" customFormat="1" ht="11.25">
      <c r="B186" s="201"/>
      <c r="C186" s="202"/>
      <c r="D186" s="194" t="s">
        <v>210</v>
      </c>
      <c r="E186" s="203" t="s">
        <v>19</v>
      </c>
      <c r="F186" s="204" t="s">
        <v>876</v>
      </c>
      <c r="G186" s="202"/>
      <c r="H186" s="203" t="s">
        <v>19</v>
      </c>
      <c r="I186" s="205"/>
      <c r="J186" s="202"/>
      <c r="K186" s="202"/>
      <c r="L186" s="206"/>
      <c r="M186" s="207"/>
      <c r="N186" s="208"/>
      <c r="O186" s="208"/>
      <c r="P186" s="208"/>
      <c r="Q186" s="208"/>
      <c r="R186" s="208"/>
      <c r="S186" s="208"/>
      <c r="T186" s="209"/>
      <c r="AT186" s="210" t="s">
        <v>210</v>
      </c>
      <c r="AU186" s="210" t="s">
        <v>86</v>
      </c>
      <c r="AV186" s="13" t="s">
        <v>84</v>
      </c>
      <c r="AW186" s="13" t="s">
        <v>37</v>
      </c>
      <c r="AX186" s="13" t="s">
        <v>77</v>
      </c>
      <c r="AY186" s="210" t="s">
        <v>197</v>
      </c>
    </row>
    <row r="187" spans="1:65" s="13" customFormat="1" ht="22.5">
      <c r="B187" s="201"/>
      <c r="C187" s="202"/>
      <c r="D187" s="194" t="s">
        <v>210</v>
      </c>
      <c r="E187" s="203" t="s">
        <v>19</v>
      </c>
      <c r="F187" s="204" t="s">
        <v>285</v>
      </c>
      <c r="G187" s="202"/>
      <c r="H187" s="203" t="s">
        <v>19</v>
      </c>
      <c r="I187" s="205"/>
      <c r="J187" s="202"/>
      <c r="K187" s="202"/>
      <c r="L187" s="206"/>
      <c r="M187" s="207"/>
      <c r="N187" s="208"/>
      <c r="O187" s="208"/>
      <c r="P187" s="208"/>
      <c r="Q187" s="208"/>
      <c r="R187" s="208"/>
      <c r="S187" s="208"/>
      <c r="T187" s="209"/>
      <c r="AT187" s="210" t="s">
        <v>210</v>
      </c>
      <c r="AU187" s="210" t="s">
        <v>86</v>
      </c>
      <c r="AV187" s="13" t="s">
        <v>84</v>
      </c>
      <c r="AW187" s="13" t="s">
        <v>37</v>
      </c>
      <c r="AX187" s="13" t="s">
        <v>77</v>
      </c>
      <c r="AY187" s="210" t="s">
        <v>197</v>
      </c>
    </row>
    <row r="188" spans="1:65" s="14" customFormat="1" ht="11.25">
      <c r="B188" s="211"/>
      <c r="C188" s="212"/>
      <c r="D188" s="194" t="s">
        <v>210</v>
      </c>
      <c r="E188" s="213" t="s">
        <v>19</v>
      </c>
      <c r="F188" s="214" t="s">
        <v>877</v>
      </c>
      <c r="G188" s="212"/>
      <c r="H188" s="215">
        <v>17.599</v>
      </c>
      <c r="I188" s="216"/>
      <c r="J188" s="212"/>
      <c r="K188" s="212"/>
      <c r="L188" s="217"/>
      <c r="M188" s="218"/>
      <c r="N188" s="219"/>
      <c r="O188" s="219"/>
      <c r="P188" s="219"/>
      <c r="Q188" s="219"/>
      <c r="R188" s="219"/>
      <c r="S188" s="219"/>
      <c r="T188" s="220"/>
      <c r="AT188" s="221" t="s">
        <v>210</v>
      </c>
      <c r="AU188" s="221" t="s">
        <v>86</v>
      </c>
      <c r="AV188" s="14" t="s">
        <v>86</v>
      </c>
      <c r="AW188" s="14" t="s">
        <v>37</v>
      </c>
      <c r="AX188" s="14" t="s">
        <v>84</v>
      </c>
      <c r="AY188" s="221" t="s">
        <v>197</v>
      </c>
    </row>
    <row r="189" spans="1:65" s="2" customFormat="1" ht="16.5" customHeight="1">
      <c r="A189" s="37"/>
      <c r="B189" s="38"/>
      <c r="C189" s="181" t="s">
        <v>320</v>
      </c>
      <c r="D189" s="181" t="s">
        <v>199</v>
      </c>
      <c r="E189" s="182" t="s">
        <v>288</v>
      </c>
      <c r="F189" s="183" t="s">
        <v>289</v>
      </c>
      <c r="G189" s="184" t="s">
        <v>259</v>
      </c>
      <c r="H189" s="185">
        <v>69.433999999999997</v>
      </c>
      <c r="I189" s="186"/>
      <c r="J189" s="187">
        <f>ROUND(I189*H189,2)</f>
        <v>0</v>
      </c>
      <c r="K189" s="183" t="s">
        <v>203</v>
      </c>
      <c r="L189" s="42"/>
      <c r="M189" s="188" t="s">
        <v>19</v>
      </c>
      <c r="N189" s="189" t="s">
        <v>48</v>
      </c>
      <c r="O189" s="67"/>
      <c r="P189" s="190">
        <f>O189*H189</f>
        <v>0</v>
      </c>
      <c r="Q189" s="190">
        <v>0</v>
      </c>
      <c r="R189" s="190">
        <f>Q189*H189</f>
        <v>0</v>
      </c>
      <c r="S189" s="190">
        <v>0</v>
      </c>
      <c r="T189" s="191">
        <f>S189*H189</f>
        <v>0</v>
      </c>
      <c r="U189" s="37"/>
      <c r="V189" s="37"/>
      <c r="W189" s="37"/>
      <c r="X189" s="37"/>
      <c r="Y189" s="37"/>
      <c r="Z189" s="37"/>
      <c r="AA189" s="37"/>
      <c r="AB189" s="37"/>
      <c r="AC189" s="37"/>
      <c r="AD189" s="37"/>
      <c r="AE189" s="37"/>
      <c r="AR189" s="192" t="s">
        <v>204</v>
      </c>
      <c r="AT189" s="192" t="s">
        <v>199</v>
      </c>
      <c r="AU189" s="192" t="s">
        <v>86</v>
      </c>
      <c r="AY189" s="20" t="s">
        <v>197</v>
      </c>
      <c r="BE189" s="193">
        <f>IF(N189="základní",J189,0)</f>
        <v>0</v>
      </c>
      <c r="BF189" s="193">
        <f>IF(N189="snížená",J189,0)</f>
        <v>0</v>
      </c>
      <c r="BG189" s="193">
        <f>IF(N189="zákl. přenesená",J189,0)</f>
        <v>0</v>
      </c>
      <c r="BH189" s="193">
        <f>IF(N189="sníž. přenesená",J189,0)</f>
        <v>0</v>
      </c>
      <c r="BI189" s="193">
        <f>IF(N189="nulová",J189,0)</f>
        <v>0</v>
      </c>
      <c r="BJ189" s="20" t="s">
        <v>84</v>
      </c>
      <c r="BK189" s="193">
        <f>ROUND(I189*H189,2)</f>
        <v>0</v>
      </c>
      <c r="BL189" s="20" t="s">
        <v>204</v>
      </c>
      <c r="BM189" s="192" t="s">
        <v>290</v>
      </c>
    </row>
    <row r="190" spans="1:65" s="2" customFormat="1" ht="19.5">
      <c r="A190" s="37"/>
      <c r="B190" s="38"/>
      <c r="C190" s="39"/>
      <c r="D190" s="194" t="s">
        <v>206</v>
      </c>
      <c r="E190" s="39"/>
      <c r="F190" s="195" t="s">
        <v>291</v>
      </c>
      <c r="G190" s="39"/>
      <c r="H190" s="39"/>
      <c r="I190" s="196"/>
      <c r="J190" s="39"/>
      <c r="K190" s="39"/>
      <c r="L190" s="42"/>
      <c r="M190" s="197"/>
      <c r="N190" s="198"/>
      <c r="O190" s="67"/>
      <c r="P190" s="67"/>
      <c r="Q190" s="67"/>
      <c r="R190" s="67"/>
      <c r="S190" s="67"/>
      <c r="T190" s="68"/>
      <c r="U190" s="37"/>
      <c r="V190" s="37"/>
      <c r="W190" s="37"/>
      <c r="X190" s="37"/>
      <c r="Y190" s="37"/>
      <c r="Z190" s="37"/>
      <c r="AA190" s="37"/>
      <c r="AB190" s="37"/>
      <c r="AC190" s="37"/>
      <c r="AD190" s="37"/>
      <c r="AE190" s="37"/>
      <c r="AT190" s="20" t="s">
        <v>206</v>
      </c>
      <c r="AU190" s="20" t="s">
        <v>86</v>
      </c>
    </row>
    <row r="191" spans="1:65" s="2" customFormat="1" ht="11.25">
      <c r="A191" s="37"/>
      <c r="B191" s="38"/>
      <c r="C191" s="39"/>
      <c r="D191" s="199" t="s">
        <v>208</v>
      </c>
      <c r="E191" s="39"/>
      <c r="F191" s="200" t="s">
        <v>292</v>
      </c>
      <c r="G191" s="39"/>
      <c r="H191" s="39"/>
      <c r="I191" s="196"/>
      <c r="J191" s="39"/>
      <c r="K191" s="39"/>
      <c r="L191" s="42"/>
      <c r="M191" s="197"/>
      <c r="N191" s="198"/>
      <c r="O191" s="67"/>
      <c r="P191" s="67"/>
      <c r="Q191" s="67"/>
      <c r="R191" s="67"/>
      <c r="S191" s="67"/>
      <c r="T191" s="68"/>
      <c r="U191" s="37"/>
      <c r="V191" s="37"/>
      <c r="W191" s="37"/>
      <c r="X191" s="37"/>
      <c r="Y191" s="37"/>
      <c r="Z191" s="37"/>
      <c r="AA191" s="37"/>
      <c r="AB191" s="37"/>
      <c r="AC191" s="37"/>
      <c r="AD191" s="37"/>
      <c r="AE191" s="37"/>
      <c r="AT191" s="20" t="s">
        <v>208</v>
      </c>
      <c r="AU191" s="20" t="s">
        <v>86</v>
      </c>
    </row>
    <row r="192" spans="1:65" s="13" customFormat="1" ht="22.5">
      <c r="B192" s="201"/>
      <c r="C192" s="202"/>
      <c r="D192" s="194" t="s">
        <v>210</v>
      </c>
      <c r="E192" s="203" t="s">
        <v>19</v>
      </c>
      <c r="F192" s="204" t="s">
        <v>293</v>
      </c>
      <c r="G192" s="202"/>
      <c r="H192" s="203" t="s">
        <v>19</v>
      </c>
      <c r="I192" s="205"/>
      <c r="J192" s="202"/>
      <c r="K192" s="202"/>
      <c r="L192" s="206"/>
      <c r="M192" s="207"/>
      <c r="N192" s="208"/>
      <c r="O192" s="208"/>
      <c r="P192" s="208"/>
      <c r="Q192" s="208"/>
      <c r="R192" s="208"/>
      <c r="S192" s="208"/>
      <c r="T192" s="209"/>
      <c r="AT192" s="210" t="s">
        <v>210</v>
      </c>
      <c r="AU192" s="210" t="s">
        <v>86</v>
      </c>
      <c r="AV192" s="13" t="s">
        <v>84</v>
      </c>
      <c r="AW192" s="13" t="s">
        <v>37</v>
      </c>
      <c r="AX192" s="13" t="s">
        <v>77</v>
      </c>
      <c r="AY192" s="210" t="s">
        <v>197</v>
      </c>
    </row>
    <row r="193" spans="1:65" s="13" customFormat="1" ht="22.5">
      <c r="B193" s="201"/>
      <c r="C193" s="202"/>
      <c r="D193" s="194" t="s">
        <v>210</v>
      </c>
      <c r="E193" s="203" t="s">
        <v>19</v>
      </c>
      <c r="F193" s="204" t="s">
        <v>878</v>
      </c>
      <c r="G193" s="202"/>
      <c r="H193" s="203" t="s">
        <v>19</v>
      </c>
      <c r="I193" s="205"/>
      <c r="J193" s="202"/>
      <c r="K193" s="202"/>
      <c r="L193" s="206"/>
      <c r="M193" s="207"/>
      <c r="N193" s="208"/>
      <c r="O193" s="208"/>
      <c r="P193" s="208"/>
      <c r="Q193" s="208"/>
      <c r="R193" s="208"/>
      <c r="S193" s="208"/>
      <c r="T193" s="209"/>
      <c r="AT193" s="210" t="s">
        <v>210</v>
      </c>
      <c r="AU193" s="210" t="s">
        <v>86</v>
      </c>
      <c r="AV193" s="13" t="s">
        <v>84</v>
      </c>
      <c r="AW193" s="13" t="s">
        <v>37</v>
      </c>
      <c r="AX193" s="13" t="s">
        <v>77</v>
      </c>
      <c r="AY193" s="210" t="s">
        <v>197</v>
      </c>
    </row>
    <row r="194" spans="1:65" s="14" customFormat="1" ht="11.25">
      <c r="B194" s="211"/>
      <c r="C194" s="212"/>
      <c r="D194" s="194" t="s">
        <v>210</v>
      </c>
      <c r="E194" s="213" t="s">
        <v>19</v>
      </c>
      <c r="F194" s="214" t="s">
        <v>879</v>
      </c>
      <c r="G194" s="212"/>
      <c r="H194" s="215">
        <v>33.954999999999998</v>
      </c>
      <c r="I194" s="216"/>
      <c r="J194" s="212"/>
      <c r="K194" s="212"/>
      <c r="L194" s="217"/>
      <c r="M194" s="218"/>
      <c r="N194" s="219"/>
      <c r="O194" s="219"/>
      <c r="P194" s="219"/>
      <c r="Q194" s="219"/>
      <c r="R194" s="219"/>
      <c r="S194" s="219"/>
      <c r="T194" s="220"/>
      <c r="AT194" s="221" t="s">
        <v>210</v>
      </c>
      <c r="AU194" s="221" t="s">
        <v>86</v>
      </c>
      <c r="AV194" s="14" t="s">
        <v>86</v>
      </c>
      <c r="AW194" s="14" t="s">
        <v>37</v>
      </c>
      <c r="AX194" s="14" t="s">
        <v>77</v>
      </c>
      <c r="AY194" s="221" t="s">
        <v>197</v>
      </c>
    </row>
    <row r="195" spans="1:65" s="13" customFormat="1" ht="22.5">
      <c r="B195" s="201"/>
      <c r="C195" s="202"/>
      <c r="D195" s="194" t="s">
        <v>210</v>
      </c>
      <c r="E195" s="203" t="s">
        <v>19</v>
      </c>
      <c r="F195" s="204" t="s">
        <v>880</v>
      </c>
      <c r="G195" s="202"/>
      <c r="H195" s="203" t="s">
        <v>19</v>
      </c>
      <c r="I195" s="205"/>
      <c r="J195" s="202"/>
      <c r="K195" s="202"/>
      <c r="L195" s="206"/>
      <c r="M195" s="207"/>
      <c r="N195" s="208"/>
      <c r="O195" s="208"/>
      <c r="P195" s="208"/>
      <c r="Q195" s="208"/>
      <c r="R195" s="208"/>
      <c r="S195" s="208"/>
      <c r="T195" s="209"/>
      <c r="AT195" s="210" t="s">
        <v>210</v>
      </c>
      <c r="AU195" s="210" t="s">
        <v>86</v>
      </c>
      <c r="AV195" s="13" t="s">
        <v>84</v>
      </c>
      <c r="AW195" s="13" t="s">
        <v>37</v>
      </c>
      <c r="AX195" s="13" t="s">
        <v>77</v>
      </c>
      <c r="AY195" s="210" t="s">
        <v>197</v>
      </c>
    </row>
    <row r="196" spans="1:65" s="14" customFormat="1" ht="11.25">
      <c r="B196" s="211"/>
      <c r="C196" s="212"/>
      <c r="D196" s="194" t="s">
        <v>210</v>
      </c>
      <c r="E196" s="213" t="s">
        <v>19</v>
      </c>
      <c r="F196" s="214" t="s">
        <v>881</v>
      </c>
      <c r="G196" s="212"/>
      <c r="H196" s="215">
        <v>17.88</v>
      </c>
      <c r="I196" s="216"/>
      <c r="J196" s="212"/>
      <c r="K196" s="212"/>
      <c r="L196" s="217"/>
      <c r="M196" s="218"/>
      <c r="N196" s="219"/>
      <c r="O196" s="219"/>
      <c r="P196" s="219"/>
      <c r="Q196" s="219"/>
      <c r="R196" s="219"/>
      <c r="S196" s="219"/>
      <c r="T196" s="220"/>
      <c r="AT196" s="221" t="s">
        <v>210</v>
      </c>
      <c r="AU196" s="221" t="s">
        <v>86</v>
      </c>
      <c r="AV196" s="14" t="s">
        <v>86</v>
      </c>
      <c r="AW196" s="14" t="s">
        <v>37</v>
      </c>
      <c r="AX196" s="14" t="s">
        <v>77</v>
      </c>
      <c r="AY196" s="221" t="s">
        <v>197</v>
      </c>
    </row>
    <row r="197" spans="1:65" s="16" customFormat="1" ht="11.25">
      <c r="B197" s="251"/>
      <c r="C197" s="252"/>
      <c r="D197" s="194" t="s">
        <v>210</v>
      </c>
      <c r="E197" s="253" t="s">
        <v>19</v>
      </c>
      <c r="F197" s="254" t="s">
        <v>661</v>
      </c>
      <c r="G197" s="252"/>
      <c r="H197" s="255">
        <v>51.835000000000001</v>
      </c>
      <c r="I197" s="256"/>
      <c r="J197" s="252"/>
      <c r="K197" s="252"/>
      <c r="L197" s="257"/>
      <c r="M197" s="258"/>
      <c r="N197" s="259"/>
      <c r="O197" s="259"/>
      <c r="P197" s="259"/>
      <c r="Q197" s="259"/>
      <c r="R197" s="259"/>
      <c r="S197" s="259"/>
      <c r="T197" s="260"/>
      <c r="AT197" s="261" t="s">
        <v>210</v>
      </c>
      <c r="AU197" s="261" t="s">
        <v>86</v>
      </c>
      <c r="AV197" s="16" t="s">
        <v>151</v>
      </c>
      <c r="AW197" s="16" t="s">
        <v>37</v>
      </c>
      <c r="AX197" s="16" t="s">
        <v>77</v>
      </c>
      <c r="AY197" s="261" t="s">
        <v>197</v>
      </c>
    </row>
    <row r="198" spans="1:65" s="13" customFormat="1" ht="22.5">
      <c r="B198" s="201"/>
      <c r="C198" s="202"/>
      <c r="D198" s="194" t="s">
        <v>210</v>
      </c>
      <c r="E198" s="203" t="s">
        <v>19</v>
      </c>
      <c r="F198" s="204" t="s">
        <v>875</v>
      </c>
      <c r="G198" s="202"/>
      <c r="H198" s="203" t="s">
        <v>19</v>
      </c>
      <c r="I198" s="205"/>
      <c r="J198" s="202"/>
      <c r="K198" s="202"/>
      <c r="L198" s="206"/>
      <c r="M198" s="207"/>
      <c r="N198" s="208"/>
      <c r="O198" s="208"/>
      <c r="P198" s="208"/>
      <c r="Q198" s="208"/>
      <c r="R198" s="208"/>
      <c r="S198" s="208"/>
      <c r="T198" s="209"/>
      <c r="AT198" s="210" t="s">
        <v>210</v>
      </c>
      <c r="AU198" s="210" t="s">
        <v>86</v>
      </c>
      <c r="AV198" s="13" t="s">
        <v>84</v>
      </c>
      <c r="AW198" s="13" t="s">
        <v>37</v>
      </c>
      <c r="AX198" s="13" t="s">
        <v>77</v>
      </c>
      <c r="AY198" s="210" t="s">
        <v>197</v>
      </c>
    </row>
    <row r="199" spans="1:65" s="14" customFormat="1" ht="11.25">
      <c r="B199" s="211"/>
      <c r="C199" s="212"/>
      <c r="D199" s="194" t="s">
        <v>210</v>
      </c>
      <c r="E199" s="213" t="s">
        <v>19</v>
      </c>
      <c r="F199" s="214" t="s">
        <v>871</v>
      </c>
      <c r="G199" s="212"/>
      <c r="H199" s="215">
        <v>17.599</v>
      </c>
      <c r="I199" s="216"/>
      <c r="J199" s="212"/>
      <c r="K199" s="212"/>
      <c r="L199" s="217"/>
      <c r="M199" s="218"/>
      <c r="N199" s="219"/>
      <c r="O199" s="219"/>
      <c r="P199" s="219"/>
      <c r="Q199" s="219"/>
      <c r="R199" s="219"/>
      <c r="S199" s="219"/>
      <c r="T199" s="220"/>
      <c r="AT199" s="221" t="s">
        <v>210</v>
      </c>
      <c r="AU199" s="221" t="s">
        <v>86</v>
      </c>
      <c r="AV199" s="14" t="s">
        <v>86</v>
      </c>
      <c r="AW199" s="14" t="s">
        <v>37</v>
      </c>
      <c r="AX199" s="14" t="s">
        <v>77</v>
      </c>
      <c r="AY199" s="221" t="s">
        <v>197</v>
      </c>
    </row>
    <row r="200" spans="1:65" s="15" customFormat="1" ht="11.25">
      <c r="B200" s="223"/>
      <c r="C200" s="224"/>
      <c r="D200" s="194" t="s">
        <v>210</v>
      </c>
      <c r="E200" s="225" t="s">
        <v>19</v>
      </c>
      <c r="F200" s="226" t="s">
        <v>295</v>
      </c>
      <c r="G200" s="224"/>
      <c r="H200" s="227">
        <v>69.433999999999997</v>
      </c>
      <c r="I200" s="228"/>
      <c r="J200" s="224"/>
      <c r="K200" s="224"/>
      <c r="L200" s="229"/>
      <c r="M200" s="230"/>
      <c r="N200" s="231"/>
      <c r="O200" s="231"/>
      <c r="P200" s="231"/>
      <c r="Q200" s="231"/>
      <c r="R200" s="231"/>
      <c r="S200" s="231"/>
      <c r="T200" s="232"/>
      <c r="AT200" s="233" t="s">
        <v>210</v>
      </c>
      <c r="AU200" s="233" t="s">
        <v>86</v>
      </c>
      <c r="AV200" s="15" t="s">
        <v>204</v>
      </c>
      <c r="AW200" s="15" t="s">
        <v>37</v>
      </c>
      <c r="AX200" s="15" t="s">
        <v>84</v>
      </c>
      <c r="AY200" s="233" t="s">
        <v>197</v>
      </c>
    </row>
    <row r="201" spans="1:65" s="2" customFormat="1" ht="21.75" customHeight="1">
      <c r="A201" s="37"/>
      <c r="B201" s="38"/>
      <c r="C201" s="181" t="s">
        <v>328</v>
      </c>
      <c r="D201" s="181" t="s">
        <v>199</v>
      </c>
      <c r="E201" s="182" t="s">
        <v>882</v>
      </c>
      <c r="F201" s="183" t="s">
        <v>883</v>
      </c>
      <c r="G201" s="184" t="s">
        <v>884</v>
      </c>
      <c r="H201" s="185">
        <v>1</v>
      </c>
      <c r="I201" s="186"/>
      <c r="J201" s="187">
        <f>ROUND(I201*H201,2)</f>
        <v>0</v>
      </c>
      <c r="K201" s="183" t="s">
        <v>469</v>
      </c>
      <c r="L201" s="42"/>
      <c r="M201" s="188" t="s">
        <v>19</v>
      </c>
      <c r="N201" s="189" t="s">
        <v>48</v>
      </c>
      <c r="O201" s="67"/>
      <c r="P201" s="190">
        <f>O201*H201</f>
        <v>0</v>
      </c>
      <c r="Q201" s="190">
        <v>0</v>
      </c>
      <c r="R201" s="190">
        <f>Q201*H201</f>
        <v>0</v>
      </c>
      <c r="S201" s="190">
        <v>0</v>
      </c>
      <c r="T201" s="191">
        <f>S201*H201</f>
        <v>0</v>
      </c>
      <c r="U201" s="37"/>
      <c r="V201" s="37"/>
      <c r="W201" s="37"/>
      <c r="X201" s="37"/>
      <c r="Y201" s="37"/>
      <c r="Z201" s="37"/>
      <c r="AA201" s="37"/>
      <c r="AB201" s="37"/>
      <c r="AC201" s="37"/>
      <c r="AD201" s="37"/>
      <c r="AE201" s="37"/>
      <c r="AR201" s="192" t="s">
        <v>204</v>
      </c>
      <c r="AT201" s="192" t="s">
        <v>199</v>
      </c>
      <c r="AU201" s="192" t="s">
        <v>86</v>
      </c>
      <c r="AY201" s="20" t="s">
        <v>197</v>
      </c>
      <c r="BE201" s="193">
        <f>IF(N201="základní",J201,0)</f>
        <v>0</v>
      </c>
      <c r="BF201" s="193">
        <f>IF(N201="snížená",J201,0)</f>
        <v>0</v>
      </c>
      <c r="BG201" s="193">
        <f>IF(N201="zákl. přenesená",J201,0)</f>
        <v>0</v>
      </c>
      <c r="BH201" s="193">
        <f>IF(N201="sníž. přenesená",J201,0)</f>
        <v>0</v>
      </c>
      <c r="BI201" s="193">
        <f>IF(N201="nulová",J201,0)</f>
        <v>0</v>
      </c>
      <c r="BJ201" s="20" t="s">
        <v>84</v>
      </c>
      <c r="BK201" s="193">
        <f>ROUND(I201*H201,2)</f>
        <v>0</v>
      </c>
      <c r="BL201" s="20" t="s">
        <v>204</v>
      </c>
      <c r="BM201" s="192" t="s">
        <v>885</v>
      </c>
    </row>
    <row r="202" spans="1:65" s="2" customFormat="1" ht="11.25">
      <c r="A202" s="37"/>
      <c r="B202" s="38"/>
      <c r="C202" s="39"/>
      <c r="D202" s="194" t="s">
        <v>206</v>
      </c>
      <c r="E202" s="39"/>
      <c r="F202" s="195" t="s">
        <v>883</v>
      </c>
      <c r="G202" s="39"/>
      <c r="H202" s="39"/>
      <c r="I202" s="196"/>
      <c r="J202" s="39"/>
      <c r="K202" s="39"/>
      <c r="L202" s="42"/>
      <c r="M202" s="197"/>
      <c r="N202" s="198"/>
      <c r="O202" s="67"/>
      <c r="P202" s="67"/>
      <c r="Q202" s="67"/>
      <c r="R202" s="67"/>
      <c r="S202" s="67"/>
      <c r="T202" s="68"/>
      <c r="U202" s="37"/>
      <c r="V202" s="37"/>
      <c r="W202" s="37"/>
      <c r="X202" s="37"/>
      <c r="Y202" s="37"/>
      <c r="Z202" s="37"/>
      <c r="AA202" s="37"/>
      <c r="AB202" s="37"/>
      <c r="AC202" s="37"/>
      <c r="AD202" s="37"/>
      <c r="AE202" s="37"/>
      <c r="AT202" s="20" t="s">
        <v>206</v>
      </c>
      <c r="AU202" s="20" t="s">
        <v>86</v>
      </c>
    </row>
    <row r="203" spans="1:65" s="13" customFormat="1" ht="22.5">
      <c r="B203" s="201"/>
      <c r="C203" s="202"/>
      <c r="D203" s="194" t="s">
        <v>210</v>
      </c>
      <c r="E203" s="203" t="s">
        <v>19</v>
      </c>
      <c r="F203" s="204" t="s">
        <v>886</v>
      </c>
      <c r="G203" s="202"/>
      <c r="H203" s="203" t="s">
        <v>19</v>
      </c>
      <c r="I203" s="205"/>
      <c r="J203" s="202"/>
      <c r="K203" s="202"/>
      <c r="L203" s="206"/>
      <c r="M203" s="207"/>
      <c r="N203" s="208"/>
      <c r="O203" s="208"/>
      <c r="P203" s="208"/>
      <c r="Q203" s="208"/>
      <c r="R203" s="208"/>
      <c r="S203" s="208"/>
      <c r="T203" s="209"/>
      <c r="AT203" s="210" t="s">
        <v>210</v>
      </c>
      <c r="AU203" s="210" t="s">
        <v>86</v>
      </c>
      <c r="AV203" s="13" t="s">
        <v>84</v>
      </c>
      <c r="AW203" s="13" t="s">
        <v>37</v>
      </c>
      <c r="AX203" s="13" t="s">
        <v>77</v>
      </c>
      <c r="AY203" s="210" t="s">
        <v>197</v>
      </c>
    </row>
    <row r="204" spans="1:65" s="14" customFormat="1" ht="11.25">
      <c r="B204" s="211"/>
      <c r="C204" s="212"/>
      <c r="D204" s="194" t="s">
        <v>210</v>
      </c>
      <c r="E204" s="213" t="s">
        <v>19</v>
      </c>
      <c r="F204" s="214" t="s">
        <v>84</v>
      </c>
      <c r="G204" s="212"/>
      <c r="H204" s="215">
        <v>1</v>
      </c>
      <c r="I204" s="216"/>
      <c r="J204" s="212"/>
      <c r="K204" s="212"/>
      <c r="L204" s="217"/>
      <c r="M204" s="218"/>
      <c r="N204" s="219"/>
      <c r="O204" s="219"/>
      <c r="P204" s="219"/>
      <c r="Q204" s="219"/>
      <c r="R204" s="219"/>
      <c r="S204" s="219"/>
      <c r="T204" s="220"/>
      <c r="AT204" s="221" t="s">
        <v>210</v>
      </c>
      <c r="AU204" s="221" t="s">
        <v>86</v>
      </c>
      <c r="AV204" s="14" t="s">
        <v>86</v>
      </c>
      <c r="AW204" s="14" t="s">
        <v>37</v>
      </c>
      <c r="AX204" s="14" t="s">
        <v>84</v>
      </c>
      <c r="AY204" s="221" t="s">
        <v>197</v>
      </c>
    </row>
    <row r="205" spans="1:65" s="2" customFormat="1" ht="24.2" customHeight="1">
      <c r="A205" s="37"/>
      <c r="B205" s="38"/>
      <c r="C205" s="181" t="s">
        <v>337</v>
      </c>
      <c r="D205" s="181" t="s">
        <v>199</v>
      </c>
      <c r="E205" s="182" t="s">
        <v>887</v>
      </c>
      <c r="F205" s="183" t="s">
        <v>888</v>
      </c>
      <c r="G205" s="184" t="s">
        <v>323</v>
      </c>
      <c r="H205" s="185">
        <v>0.317</v>
      </c>
      <c r="I205" s="186"/>
      <c r="J205" s="187">
        <f>ROUND(I205*H205,2)</f>
        <v>0</v>
      </c>
      <c r="K205" s="183" t="s">
        <v>469</v>
      </c>
      <c r="L205" s="42"/>
      <c r="M205" s="188" t="s">
        <v>19</v>
      </c>
      <c r="N205" s="189" t="s">
        <v>48</v>
      </c>
      <c r="O205" s="67"/>
      <c r="P205" s="190">
        <f>O205*H205</f>
        <v>0</v>
      </c>
      <c r="Q205" s="190">
        <v>0</v>
      </c>
      <c r="R205" s="190">
        <f>Q205*H205</f>
        <v>0</v>
      </c>
      <c r="S205" s="190">
        <v>0</v>
      </c>
      <c r="T205" s="191">
        <f>S205*H205</f>
        <v>0</v>
      </c>
      <c r="U205" s="37"/>
      <c r="V205" s="37"/>
      <c r="W205" s="37"/>
      <c r="X205" s="37"/>
      <c r="Y205" s="37"/>
      <c r="Z205" s="37"/>
      <c r="AA205" s="37"/>
      <c r="AB205" s="37"/>
      <c r="AC205" s="37"/>
      <c r="AD205" s="37"/>
      <c r="AE205" s="37"/>
      <c r="AR205" s="192" t="s">
        <v>204</v>
      </c>
      <c r="AT205" s="192" t="s">
        <v>199</v>
      </c>
      <c r="AU205" s="192" t="s">
        <v>86</v>
      </c>
      <c r="AY205" s="20" t="s">
        <v>197</v>
      </c>
      <c r="BE205" s="193">
        <f>IF(N205="základní",J205,0)</f>
        <v>0</v>
      </c>
      <c r="BF205" s="193">
        <f>IF(N205="snížená",J205,0)</f>
        <v>0</v>
      </c>
      <c r="BG205" s="193">
        <f>IF(N205="zákl. přenesená",J205,0)</f>
        <v>0</v>
      </c>
      <c r="BH205" s="193">
        <f>IF(N205="sníž. přenesená",J205,0)</f>
        <v>0</v>
      </c>
      <c r="BI205" s="193">
        <f>IF(N205="nulová",J205,0)</f>
        <v>0</v>
      </c>
      <c r="BJ205" s="20" t="s">
        <v>84</v>
      </c>
      <c r="BK205" s="193">
        <f>ROUND(I205*H205,2)</f>
        <v>0</v>
      </c>
      <c r="BL205" s="20" t="s">
        <v>204</v>
      </c>
      <c r="BM205" s="192" t="s">
        <v>889</v>
      </c>
    </row>
    <row r="206" spans="1:65" s="2" customFormat="1" ht="19.5">
      <c r="A206" s="37"/>
      <c r="B206" s="38"/>
      <c r="C206" s="39"/>
      <c r="D206" s="194" t="s">
        <v>206</v>
      </c>
      <c r="E206" s="39"/>
      <c r="F206" s="195" t="s">
        <v>888</v>
      </c>
      <c r="G206" s="39"/>
      <c r="H206" s="39"/>
      <c r="I206" s="196"/>
      <c r="J206" s="39"/>
      <c r="K206" s="39"/>
      <c r="L206" s="42"/>
      <c r="M206" s="197"/>
      <c r="N206" s="198"/>
      <c r="O206" s="67"/>
      <c r="P206" s="67"/>
      <c r="Q206" s="67"/>
      <c r="R206" s="67"/>
      <c r="S206" s="67"/>
      <c r="T206" s="68"/>
      <c r="U206" s="37"/>
      <c r="V206" s="37"/>
      <c r="W206" s="37"/>
      <c r="X206" s="37"/>
      <c r="Y206" s="37"/>
      <c r="Z206" s="37"/>
      <c r="AA206" s="37"/>
      <c r="AB206" s="37"/>
      <c r="AC206" s="37"/>
      <c r="AD206" s="37"/>
      <c r="AE206" s="37"/>
      <c r="AT206" s="20" t="s">
        <v>206</v>
      </c>
      <c r="AU206" s="20" t="s">
        <v>86</v>
      </c>
    </row>
    <row r="207" spans="1:65" s="13" customFormat="1" ht="22.5">
      <c r="B207" s="201"/>
      <c r="C207" s="202"/>
      <c r="D207" s="194" t="s">
        <v>210</v>
      </c>
      <c r="E207" s="203" t="s">
        <v>19</v>
      </c>
      <c r="F207" s="204" t="s">
        <v>890</v>
      </c>
      <c r="G207" s="202"/>
      <c r="H207" s="203" t="s">
        <v>19</v>
      </c>
      <c r="I207" s="205"/>
      <c r="J207" s="202"/>
      <c r="K207" s="202"/>
      <c r="L207" s="206"/>
      <c r="M207" s="207"/>
      <c r="N207" s="208"/>
      <c r="O207" s="208"/>
      <c r="P207" s="208"/>
      <c r="Q207" s="208"/>
      <c r="R207" s="208"/>
      <c r="S207" s="208"/>
      <c r="T207" s="209"/>
      <c r="AT207" s="210" t="s">
        <v>210</v>
      </c>
      <c r="AU207" s="210" t="s">
        <v>86</v>
      </c>
      <c r="AV207" s="13" t="s">
        <v>84</v>
      </c>
      <c r="AW207" s="13" t="s">
        <v>37</v>
      </c>
      <c r="AX207" s="13" t="s">
        <v>77</v>
      </c>
      <c r="AY207" s="210" t="s">
        <v>197</v>
      </c>
    </row>
    <row r="208" spans="1:65" s="14" customFormat="1" ht="11.25">
      <c r="B208" s="211"/>
      <c r="C208" s="212"/>
      <c r="D208" s="194" t="s">
        <v>210</v>
      </c>
      <c r="E208" s="213" t="s">
        <v>19</v>
      </c>
      <c r="F208" s="214" t="s">
        <v>891</v>
      </c>
      <c r="G208" s="212"/>
      <c r="H208" s="215">
        <v>0.317</v>
      </c>
      <c r="I208" s="216"/>
      <c r="J208" s="212"/>
      <c r="K208" s="212"/>
      <c r="L208" s="217"/>
      <c r="M208" s="218"/>
      <c r="N208" s="219"/>
      <c r="O208" s="219"/>
      <c r="P208" s="219"/>
      <c r="Q208" s="219"/>
      <c r="R208" s="219"/>
      <c r="S208" s="219"/>
      <c r="T208" s="220"/>
      <c r="AT208" s="221" t="s">
        <v>210</v>
      </c>
      <c r="AU208" s="221" t="s">
        <v>86</v>
      </c>
      <c r="AV208" s="14" t="s">
        <v>86</v>
      </c>
      <c r="AW208" s="14" t="s">
        <v>37</v>
      </c>
      <c r="AX208" s="14" t="s">
        <v>84</v>
      </c>
      <c r="AY208" s="221" t="s">
        <v>197</v>
      </c>
    </row>
    <row r="209" spans="1:65" s="12" customFormat="1" ht="22.9" customHeight="1">
      <c r="B209" s="165"/>
      <c r="C209" s="166"/>
      <c r="D209" s="167" t="s">
        <v>76</v>
      </c>
      <c r="E209" s="179" t="s">
        <v>273</v>
      </c>
      <c r="F209" s="179" t="s">
        <v>296</v>
      </c>
      <c r="G209" s="166"/>
      <c r="H209" s="166"/>
      <c r="I209" s="169"/>
      <c r="J209" s="180">
        <f>BK209</f>
        <v>0</v>
      </c>
      <c r="K209" s="166"/>
      <c r="L209" s="171"/>
      <c r="M209" s="172"/>
      <c r="N209" s="173"/>
      <c r="O209" s="173"/>
      <c r="P209" s="174">
        <f>SUM(P210:P236)</f>
        <v>0</v>
      </c>
      <c r="Q209" s="173"/>
      <c r="R209" s="174">
        <f>SUM(R210:R236)</f>
        <v>7.6535400000000012E-3</v>
      </c>
      <c r="S209" s="173"/>
      <c r="T209" s="175">
        <f>SUM(T210:T236)</f>
        <v>11.48</v>
      </c>
      <c r="AR209" s="176" t="s">
        <v>84</v>
      </c>
      <c r="AT209" s="177" t="s">
        <v>76</v>
      </c>
      <c r="AU209" s="177" t="s">
        <v>84</v>
      </c>
      <c r="AY209" s="176" t="s">
        <v>197</v>
      </c>
      <c r="BK209" s="178">
        <f>SUM(BK210:BK236)</f>
        <v>0</v>
      </c>
    </row>
    <row r="210" spans="1:65" s="2" customFormat="1" ht="24.2" customHeight="1">
      <c r="A210" s="37"/>
      <c r="B210" s="38"/>
      <c r="C210" s="181" t="s">
        <v>347</v>
      </c>
      <c r="D210" s="181" t="s">
        <v>199</v>
      </c>
      <c r="E210" s="182" t="s">
        <v>662</v>
      </c>
      <c r="F210" s="183" t="s">
        <v>663</v>
      </c>
      <c r="G210" s="184" t="s">
        <v>240</v>
      </c>
      <c r="H210" s="185">
        <v>2.31</v>
      </c>
      <c r="I210" s="186"/>
      <c r="J210" s="187">
        <f>ROUND(I210*H210,2)</f>
        <v>0</v>
      </c>
      <c r="K210" s="183" t="s">
        <v>203</v>
      </c>
      <c r="L210" s="42"/>
      <c r="M210" s="188" t="s">
        <v>19</v>
      </c>
      <c r="N210" s="189" t="s">
        <v>48</v>
      </c>
      <c r="O210" s="67"/>
      <c r="P210" s="190">
        <f>O210*H210</f>
        <v>0</v>
      </c>
      <c r="Q210" s="190">
        <v>0</v>
      </c>
      <c r="R210" s="190">
        <f>Q210*H210</f>
        <v>0</v>
      </c>
      <c r="S210" s="190">
        <v>0</v>
      </c>
      <c r="T210" s="191">
        <f>S210*H210</f>
        <v>0</v>
      </c>
      <c r="U210" s="37"/>
      <c r="V210" s="37"/>
      <c r="W210" s="37"/>
      <c r="X210" s="37"/>
      <c r="Y210" s="37"/>
      <c r="Z210" s="37"/>
      <c r="AA210" s="37"/>
      <c r="AB210" s="37"/>
      <c r="AC210" s="37"/>
      <c r="AD210" s="37"/>
      <c r="AE210" s="37"/>
      <c r="AR210" s="192" t="s">
        <v>204</v>
      </c>
      <c r="AT210" s="192" t="s">
        <v>199</v>
      </c>
      <c r="AU210" s="192" t="s">
        <v>86</v>
      </c>
      <c r="AY210" s="20" t="s">
        <v>197</v>
      </c>
      <c r="BE210" s="193">
        <f>IF(N210="základní",J210,0)</f>
        <v>0</v>
      </c>
      <c r="BF210" s="193">
        <f>IF(N210="snížená",J210,0)</f>
        <v>0</v>
      </c>
      <c r="BG210" s="193">
        <f>IF(N210="zákl. přenesená",J210,0)</f>
        <v>0</v>
      </c>
      <c r="BH210" s="193">
        <f>IF(N210="sníž. přenesená",J210,0)</f>
        <v>0</v>
      </c>
      <c r="BI210" s="193">
        <f>IF(N210="nulová",J210,0)</f>
        <v>0</v>
      </c>
      <c r="BJ210" s="20" t="s">
        <v>84</v>
      </c>
      <c r="BK210" s="193">
        <f>ROUND(I210*H210,2)</f>
        <v>0</v>
      </c>
      <c r="BL210" s="20" t="s">
        <v>204</v>
      </c>
      <c r="BM210" s="192" t="s">
        <v>664</v>
      </c>
    </row>
    <row r="211" spans="1:65" s="2" customFormat="1" ht="19.5">
      <c r="A211" s="37"/>
      <c r="B211" s="38"/>
      <c r="C211" s="39"/>
      <c r="D211" s="194" t="s">
        <v>206</v>
      </c>
      <c r="E211" s="39"/>
      <c r="F211" s="195" t="s">
        <v>665</v>
      </c>
      <c r="G211" s="39"/>
      <c r="H211" s="39"/>
      <c r="I211" s="196"/>
      <c r="J211" s="39"/>
      <c r="K211" s="39"/>
      <c r="L211" s="42"/>
      <c r="M211" s="197"/>
      <c r="N211" s="198"/>
      <c r="O211" s="67"/>
      <c r="P211" s="67"/>
      <c r="Q211" s="67"/>
      <c r="R211" s="67"/>
      <c r="S211" s="67"/>
      <c r="T211" s="68"/>
      <c r="U211" s="37"/>
      <c r="V211" s="37"/>
      <c r="W211" s="37"/>
      <c r="X211" s="37"/>
      <c r="Y211" s="37"/>
      <c r="Z211" s="37"/>
      <c r="AA211" s="37"/>
      <c r="AB211" s="37"/>
      <c r="AC211" s="37"/>
      <c r="AD211" s="37"/>
      <c r="AE211" s="37"/>
      <c r="AT211" s="20" t="s">
        <v>206</v>
      </c>
      <c r="AU211" s="20" t="s">
        <v>86</v>
      </c>
    </row>
    <row r="212" spans="1:65" s="2" customFormat="1" ht="11.25">
      <c r="A212" s="37"/>
      <c r="B212" s="38"/>
      <c r="C212" s="39"/>
      <c r="D212" s="199" t="s">
        <v>208</v>
      </c>
      <c r="E212" s="39"/>
      <c r="F212" s="200" t="s">
        <v>666</v>
      </c>
      <c r="G212" s="39"/>
      <c r="H212" s="39"/>
      <c r="I212" s="196"/>
      <c r="J212" s="39"/>
      <c r="K212" s="39"/>
      <c r="L212" s="42"/>
      <c r="M212" s="197"/>
      <c r="N212" s="198"/>
      <c r="O212" s="67"/>
      <c r="P212" s="67"/>
      <c r="Q212" s="67"/>
      <c r="R212" s="67"/>
      <c r="S212" s="67"/>
      <c r="T212" s="68"/>
      <c r="U212" s="37"/>
      <c r="V212" s="37"/>
      <c r="W212" s="37"/>
      <c r="X212" s="37"/>
      <c r="Y212" s="37"/>
      <c r="Z212" s="37"/>
      <c r="AA212" s="37"/>
      <c r="AB212" s="37"/>
      <c r="AC212" s="37"/>
      <c r="AD212" s="37"/>
      <c r="AE212" s="37"/>
      <c r="AT212" s="20" t="s">
        <v>208</v>
      </c>
      <c r="AU212" s="20" t="s">
        <v>86</v>
      </c>
    </row>
    <row r="213" spans="1:65" s="13" customFormat="1" ht="11.25">
      <c r="B213" s="201"/>
      <c r="C213" s="202"/>
      <c r="D213" s="194" t="s">
        <v>210</v>
      </c>
      <c r="E213" s="203" t="s">
        <v>19</v>
      </c>
      <c r="F213" s="204" t="s">
        <v>892</v>
      </c>
      <c r="G213" s="202"/>
      <c r="H213" s="203" t="s">
        <v>19</v>
      </c>
      <c r="I213" s="205"/>
      <c r="J213" s="202"/>
      <c r="K213" s="202"/>
      <c r="L213" s="206"/>
      <c r="M213" s="207"/>
      <c r="N213" s="208"/>
      <c r="O213" s="208"/>
      <c r="P213" s="208"/>
      <c r="Q213" s="208"/>
      <c r="R213" s="208"/>
      <c r="S213" s="208"/>
      <c r="T213" s="209"/>
      <c r="AT213" s="210" t="s">
        <v>210</v>
      </c>
      <c r="AU213" s="210" t="s">
        <v>86</v>
      </c>
      <c r="AV213" s="13" t="s">
        <v>84</v>
      </c>
      <c r="AW213" s="13" t="s">
        <v>37</v>
      </c>
      <c r="AX213" s="13" t="s">
        <v>77</v>
      </c>
      <c r="AY213" s="210" t="s">
        <v>197</v>
      </c>
    </row>
    <row r="214" spans="1:65" s="13" customFormat="1" ht="33.75">
      <c r="B214" s="201"/>
      <c r="C214" s="202"/>
      <c r="D214" s="194" t="s">
        <v>210</v>
      </c>
      <c r="E214" s="203" t="s">
        <v>19</v>
      </c>
      <c r="F214" s="204" t="s">
        <v>893</v>
      </c>
      <c r="G214" s="202"/>
      <c r="H214" s="203" t="s">
        <v>19</v>
      </c>
      <c r="I214" s="205"/>
      <c r="J214" s="202"/>
      <c r="K214" s="202"/>
      <c r="L214" s="206"/>
      <c r="M214" s="207"/>
      <c r="N214" s="208"/>
      <c r="O214" s="208"/>
      <c r="P214" s="208"/>
      <c r="Q214" s="208"/>
      <c r="R214" s="208"/>
      <c r="S214" s="208"/>
      <c r="T214" s="209"/>
      <c r="AT214" s="210" t="s">
        <v>210</v>
      </c>
      <c r="AU214" s="210" t="s">
        <v>86</v>
      </c>
      <c r="AV214" s="13" t="s">
        <v>84</v>
      </c>
      <c r="AW214" s="13" t="s">
        <v>37</v>
      </c>
      <c r="AX214" s="13" t="s">
        <v>77</v>
      </c>
      <c r="AY214" s="210" t="s">
        <v>197</v>
      </c>
    </row>
    <row r="215" spans="1:65" s="14" customFormat="1" ht="11.25">
      <c r="B215" s="211"/>
      <c r="C215" s="212"/>
      <c r="D215" s="194" t="s">
        <v>210</v>
      </c>
      <c r="E215" s="213" t="s">
        <v>19</v>
      </c>
      <c r="F215" s="214" t="s">
        <v>668</v>
      </c>
      <c r="G215" s="212"/>
      <c r="H215" s="215">
        <v>2.31</v>
      </c>
      <c r="I215" s="216"/>
      <c r="J215" s="212"/>
      <c r="K215" s="212"/>
      <c r="L215" s="217"/>
      <c r="M215" s="218"/>
      <c r="N215" s="219"/>
      <c r="O215" s="219"/>
      <c r="P215" s="219"/>
      <c r="Q215" s="219"/>
      <c r="R215" s="219"/>
      <c r="S215" s="219"/>
      <c r="T215" s="220"/>
      <c r="AT215" s="221" t="s">
        <v>210</v>
      </c>
      <c r="AU215" s="221" t="s">
        <v>86</v>
      </c>
      <c r="AV215" s="14" t="s">
        <v>86</v>
      </c>
      <c r="AW215" s="14" t="s">
        <v>37</v>
      </c>
      <c r="AX215" s="14" t="s">
        <v>84</v>
      </c>
      <c r="AY215" s="221" t="s">
        <v>197</v>
      </c>
    </row>
    <row r="216" spans="1:65" s="2" customFormat="1" ht="24.2" customHeight="1">
      <c r="A216" s="37"/>
      <c r="B216" s="38"/>
      <c r="C216" s="181" t="s">
        <v>356</v>
      </c>
      <c r="D216" s="181" t="s">
        <v>199</v>
      </c>
      <c r="E216" s="182" t="s">
        <v>894</v>
      </c>
      <c r="F216" s="183" t="s">
        <v>895</v>
      </c>
      <c r="G216" s="184" t="s">
        <v>240</v>
      </c>
      <c r="H216" s="185">
        <v>18.462</v>
      </c>
      <c r="I216" s="186"/>
      <c r="J216" s="187">
        <f>ROUND(I216*H216,2)</f>
        <v>0</v>
      </c>
      <c r="K216" s="183" t="s">
        <v>203</v>
      </c>
      <c r="L216" s="42"/>
      <c r="M216" s="188" t="s">
        <v>19</v>
      </c>
      <c r="N216" s="189" t="s">
        <v>48</v>
      </c>
      <c r="O216" s="67"/>
      <c r="P216" s="190">
        <f>O216*H216</f>
        <v>0</v>
      </c>
      <c r="Q216" s="190">
        <v>0</v>
      </c>
      <c r="R216" s="190">
        <f>Q216*H216</f>
        <v>0</v>
      </c>
      <c r="S216" s="190">
        <v>0</v>
      </c>
      <c r="T216" s="191">
        <f>S216*H216</f>
        <v>0</v>
      </c>
      <c r="U216" s="37"/>
      <c r="V216" s="37"/>
      <c r="W216" s="37"/>
      <c r="X216" s="37"/>
      <c r="Y216" s="37"/>
      <c r="Z216" s="37"/>
      <c r="AA216" s="37"/>
      <c r="AB216" s="37"/>
      <c r="AC216" s="37"/>
      <c r="AD216" s="37"/>
      <c r="AE216" s="37"/>
      <c r="AR216" s="192" t="s">
        <v>204</v>
      </c>
      <c r="AT216" s="192" t="s">
        <v>199</v>
      </c>
      <c r="AU216" s="192" t="s">
        <v>86</v>
      </c>
      <c r="AY216" s="20" t="s">
        <v>197</v>
      </c>
      <c r="BE216" s="193">
        <f>IF(N216="základní",J216,0)</f>
        <v>0</v>
      </c>
      <c r="BF216" s="193">
        <f>IF(N216="snížená",J216,0)</f>
        <v>0</v>
      </c>
      <c r="BG216" s="193">
        <f>IF(N216="zákl. přenesená",J216,0)</f>
        <v>0</v>
      </c>
      <c r="BH216" s="193">
        <f>IF(N216="sníž. přenesená",J216,0)</f>
        <v>0</v>
      </c>
      <c r="BI216" s="193">
        <f>IF(N216="nulová",J216,0)</f>
        <v>0</v>
      </c>
      <c r="BJ216" s="20" t="s">
        <v>84</v>
      </c>
      <c r="BK216" s="193">
        <f>ROUND(I216*H216,2)</f>
        <v>0</v>
      </c>
      <c r="BL216" s="20" t="s">
        <v>204</v>
      </c>
      <c r="BM216" s="192" t="s">
        <v>896</v>
      </c>
    </row>
    <row r="217" spans="1:65" s="2" customFormat="1" ht="19.5">
      <c r="A217" s="37"/>
      <c r="B217" s="38"/>
      <c r="C217" s="39"/>
      <c r="D217" s="194" t="s">
        <v>206</v>
      </c>
      <c r="E217" s="39"/>
      <c r="F217" s="195" t="s">
        <v>897</v>
      </c>
      <c r="G217" s="39"/>
      <c r="H217" s="39"/>
      <c r="I217" s="196"/>
      <c r="J217" s="39"/>
      <c r="K217" s="39"/>
      <c r="L217" s="42"/>
      <c r="M217" s="197"/>
      <c r="N217" s="198"/>
      <c r="O217" s="67"/>
      <c r="P217" s="67"/>
      <c r="Q217" s="67"/>
      <c r="R217" s="67"/>
      <c r="S217" s="67"/>
      <c r="T217" s="68"/>
      <c r="U217" s="37"/>
      <c r="V217" s="37"/>
      <c r="W217" s="37"/>
      <c r="X217" s="37"/>
      <c r="Y217" s="37"/>
      <c r="Z217" s="37"/>
      <c r="AA217" s="37"/>
      <c r="AB217" s="37"/>
      <c r="AC217" s="37"/>
      <c r="AD217" s="37"/>
      <c r="AE217" s="37"/>
      <c r="AT217" s="20" t="s">
        <v>206</v>
      </c>
      <c r="AU217" s="20" t="s">
        <v>86</v>
      </c>
    </row>
    <row r="218" spans="1:65" s="2" customFormat="1" ht="11.25">
      <c r="A218" s="37"/>
      <c r="B218" s="38"/>
      <c r="C218" s="39"/>
      <c r="D218" s="199" t="s">
        <v>208</v>
      </c>
      <c r="E218" s="39"/>
      <c r="F218" s="200" t="s">
        <v>898</v>
      </c>
      <c r="G218" s="39"/>
      <c r="H218" s="39"/>
      <c r="I218" s="196"/>
      <c r="J218" s="39"/>
      <c r="K218" s="39"/>
      <c r="L218" s="42"/>
      <c r="M218" s="197"/>
      <c r="N218" s="198"/>
      <c r="O218" s="67"/>
      <c r="P218" s="67"/>
      <c r="Q218" s="67"/>
      <c r="R218" s="67"/>
      <c r="S218" s="67"/>
      <c r="T218" s="68"/>
      <c r="U218" s="37"/>
      <c r="V218" s="37"/>
      <c r="W218" s="37"/>
      <c r="X218" s="37"/>
      <c r="Y218" s="37"/>
      <c r="Z218" s="37"/>
      <c r="AA218" s="37"/>
      <c r="AB218" s="37"/>
      <c r="AC218" s="37"/>
      <c r="AD218" s="37"/>
      <c r="AE218" s="37"/>
      <c r="AT218" s="20" t="s">
        <v>208</v>
      </c>
      <c r="AU218" s="20" t="s">
        <v>86</v>
      </c>
    </row>
    <row r="219" spans="1:65" s="13" customFormat="1" ht="11.25">
      <c r="B219" s="201"/>
      <c r="C219" s="202"/>
      <c r="D219" s="194" t="s">
        <v>210</v>
      </c>
      <c r="E219" s="203" t="s">
        <v>19</v>
      </c>
      <c r="F219" s="204" t="s">
        <v>899</v>
      </c>
      <c r="G219" s="202"/>
      <c r="H219" s="203" t="s">
        <v>19</v>
      </c>
      <c r="I219" s="205"/>
      <c r="J219" s="202"/>
      <c r="K219" s="202"/>
      <c r="L219" s="206"/>
      <c r="M219" s="207"/>
      <c r="N219" s="208"/>
      <c r="O219" s="208"/>
      <c r="P219" s="208"/>
      <c r="Q219" s="208"/>
      <c r="R219" s="208"/>
      <c r="S219" s="208"/>
      <c r="T219" s="209"/>
      <c r="AT219" s="210" t="s">
        <v>210</v>
      </c>
      <c r="AU219" s="210" t="s">
        <v>86</v>
      </c>
      <c r="AV219" s="13" t="s">
        <v>84</v>
      </c>
      <c r="AW219" s="13" t="s">
        <v>37</v>
      </c>
      <c r="AX219" s="13" t="s">
        <v>77</v>
      </c>
      <c r="AY219" s="210" t="s">
        <v>197</v>
      </c>
    </row>
    <row r="220" spans="1:65" s="13" customFormat="1" ht="33.75">
      <c r="B220" s="201"/>
      <c r="C220" s="202"/>
      <c r="D220" s="194" t="s">
        <v>210</v>
      </c>
      <c r="E220" s="203" t="s">
        <v>19</v>
      </c>
      <c r="F220" s="204" t="s">
        <v>900</v>
      </c>
      <c r="G220" s="202"/>
      <c r="H220" s="203" t="s">
        <v>19</v>
      </c>
      <c r="I220" s="205"/>
      <c r="J220" s="202"/>
      <c r="K220" s="202"/>
      <c r="L220" s="206"/>
      <c r="M220" s="207"/>
      <c r="N220" s="208"/>
      <c r="O220" s="208"/>
      <c r="P220" s="208"/>
      <c r="Q220" s="208"/>
      <c r="R220" s="208"/>
      <c r="S220" s="208"/>
      <c r="T220" s="209"/>
      <c r="AT220" s="210" t="s">
        <v>210</v>
      </c>
      <c r="AU220" s="210" t="s">
        <v>86</v>
      </c>
      <c r="AV220" s="13" t="s">
        <v>84</v>
      </c>
      <c r="AW220" s="13" t="s">
        <v>37</v>
      </c>
      <c r="AX220" s="13" t="s">
        <v>77</v>
      </c>
      <c r="AY220" s="210" t="s">
        <v>197</v>
      </c>
    </row>
    <row r="221" spans="1:65" s="14" customFormat="1" ht="11.25">
      <c r="B221" s="211"/>
      <c r="C221" s="212"/>
      <c r="D221" s="194" t="s">
        <v>210</v>
      </c>
      <c r="E221" s="213" t="s">
        <v>19</v>
      </c>
      <c r="F221" s="214" t="s">
        <v>901</v>
      </c>
      <c r="G221" s="212"/>
      <c r="H221" s="215">
        <v>18.462</v>
      </c>
      <c r="I221" s="216"/>
      <c r="J221" s="212"/>
      <c r="K221" s="212"/>
      <c r="L221" s="217"/>
      <c r="M221" s="218"/>
      <c r="N221" s="219"/>
      <c r="O221" s="219"/>
      <c r="P221" s="219"/>
      <c r="Q221" s="219"/>
      <c r="R221" s="219"/>
      <c r="S221" s="219"/>
      <c r="T221" s="220"/>
      <c r="AT221" s="221" t="s">
        <v>210</v>
      </c>
      <c r="AU221" s="221" t="s">
        <v>86</v>
      </c>
      <c r="AV221" s="14" t="s">
        <v>86</v>
      </c>
      <c r="AW221" s="14" t="s">
        <v>37</v>
      </c>
      <c r="AX221" s="14" t="s">
        <v>84</v>
      </c>
      <c r="AY221" s="221" t="s">
        <v>197</v>
      </c>
    </row>
    <row r="222" spans="1:65" s="2" customFormat="1" ht="24.2" customHeight="1">
      <c r="A222" s="37"/>
      <c r="B222" s="38"/>
      <c r="C222" s="181" t="s">
        <v>362</v>
      </c>
      <c r="D222" s="181" t="s">
        <v>199</v>
      </c>
      <c r="E222" s="182" t="s">
        <v>297</v>
      </c>
      <c r="F222" s="183" t="s">
        <v>298</v>
      </c>
      <c r="G222" s="184" t="s">
        <v>240</v>
      </c>
      <c r="H222" s="185">
        <v>382.67700000000002</v>
      </c>
      <c r="I222" s="186"/>
      <c r="J222" s="187">
        <f>ROUND(I222*H222,2)</f>
        <v>0</v>
      </c>
      <c r="K222" s="183" t="s">
        <v>203</v>
      </c>
      <c r="L222" s="42"/>
      <c r="M222" s="188" t="s">
        <v>19</v>
      </c>
      <c r="N222" s="189" t="s">
        <v>48</v>
      </c>
      <c r="O222" s="67"/>
      <c r="P222" s="190">
        <f>O222*H222</f>
        <v>0</v>
      </c>
      <c r="Q222" s="190">
        <v>2.0000000000000002E-5</v>
      </c>
      <c r="R222" s="190">
        <f>Q222*H222</f>
        <v>7.6535400000000012E-3</v>
      </c>
      <c r="S222" s="190">
        <v>0</v>
      </c>
      <c r="T222" s="191">
        <f>S222*H222</f>
        <v>0</v>
      </c>
      <c r="U222" s="37"/>
      <c r="V222" s="37"/>
      <c r="W222" s="37"/>
      <c r="X222" s="37"/>
      <c r="Y222" s="37"/>
      <c r="Z222" s="37"/>
      <c r="AA222" s="37"/>
      <c r="AB222" s="37"/>
      <c r="AC222" s="37"/>
      <c r="AD222" s="37"/>
      <c r="AE222" s="37"/>
      <c r="AR222" s="192" t="s">
        <v>204</v>
      </c>
      <c r="AT222" s="192" t="s">
        <v>199</v>
      </c>
      <c r="AU222" s="192" t="s">
        <v>86</v>
      </c>
      <c r="AY222" s="20" t="s">
        <v>197</v>
      </c>
      <c r="BE222" s="193">
        <f>IF(N222="základní",J222,0)</f>
        <v>0</v>
      </c>
      <c r="BF222" s="193">
        <f>IF(N222="snížená",J222,0)</f>
        <v>0</v>
      </c>
      <c r="BG222" s="193">
        <f>IF(N222="zákl. přenesená",J222,0)</f>
        <v>0</v>
      </c>
      <c r="BH222" s="193">
        <f>IF(N222="sníž. přenesená",J222,0)</f>
        <v>0</v>
      </c>
      <c r="BI222" s="193">
        <f>IF(N222="nulová",J222,0)</f>
        <v>0</v>
      </c>
      <c r="BJ222" s="20" t="s">
        <v>84</v>
      </c>
      <c r="BK222" s="193">
        <f>ROUND(I222*H222,2)</f>
        <v>0</v>
      </c>
      <c r="BL222" s="20" t="s">
        <v>204</v>
      </c>
      <c r="BM222" s="192" t="s">
        <v>299</v>
      </c>
    </row>
    <row r="223" spans="1:65" s="2" customFormat="1" ht="19.5">
      <c r="A223" s="37"/>
      <c r="B223" s="38"/>
      <c r="C223" s="39"/>
      <c r="D223" s="194" t="s">
        <v>206</v>
      </c>
      <c r="E223" s="39"/>
      <c r="F223" s="195" t="s">
        <v>300</v>
      </c>
      <c r="G223" s="39"/>
      <c r="H223" s="39"/>
      <c r="I223" s="196"/>
      <c r="J223" s="39"/>
      <c r="K223" s="39"/>
      <c r="L223" s="42"/>
      <c r="M223" s="197"/>
      <c r="N223" s="198"/>
      <c r="O223" s="67"/>
      <c r="P223" s="67"/>
      <c r="Q223" s="67"/>
      <c r="R223" s="67"/>
      <c r="S223" s="67"/>
      <c r="T223" s="68"/>
      <c r="U223" s="37"/>
      <c r="V223" s="37"/>
      <c r="W223" s="37"/>
      <c r="X223" s="37"/>
      <c r="Y223" s="37"/>
      <c r="Z223" s="37"/>
      <c r="AA223" s="37"/>
      <c r="AB223" s="37"/>
      <c r="AC223" s="37"/>
      <c r="AD223" s="37"/>
      <c r="AE223" s="37"/>
      <c r="AT223" s="20" t="s">
        <v>206</v>
      </c>
      <c r="AU223" s="20" t="s">
        <v>86</v>
      </c>
    </row>
    <row r="224" spans="1:65" s="2" customFormat="1" ht="11.25">
      <c r="A224" s="37"/>
      <c r="B224" s="38"/>
      <c r="C224" s="39"/>
      <c r="D224" s="199" t="s">
        <v>208</v>
      </c>
      <c r="E224" s="39"/>
      <c r="F224" s="200" t="s">
        <v>301</v>
      </c>
      <c r="G224" s="39"/>
      <c r="H224" s="39"/>
      <c r="I224" s="196"/>
      <c r="J224" s="39"/>
      <c r="K224" s="39"/>
      <c r="L224" s="42"/>
      <c r="M224" s="197"/>
      <c r="N224" s="198"/>
      <c r="O224" s="67"/>
      <c r="P224" s="67"/>
      <c r="Q224" s="67"/>
      <c r="R224" s="67"/>
      <c r="S224" s="67"/>
      <c r="T224" s="68"/>
      <c r="U224" s="37"/>
      <c r="V224" s="37"/>
      <c r="W224" s="37"/>
      <c r="X224" s="37"/>
      <c r="Y224" s="37"/>
      <c r="Z224" s="37"/>
      <c r="AA224" s="37"/>
      <c r="AB224" s="37"/>
      <c r="AC224" s="37"/>
      <c r="AD224" s="37"/>
      <c r="AE224" s="37"/>
      <c r="AT224" s="20" t="s">
        <v>208</v>
      </c>
      <c r="AU224" s="20" t="s">
        <v>86</v>
      </c>
    </row>
    <row r="225" spans="1:65" s="13" customFormat="1" ht="33.75">
      <c r="B225" s="201"/>
      <c r="C225" s="202"/>
      <c r="D225" s="194" t="s">
        <v>210</v>
      </c>
      <c r="E225" s="203" t="s">
        <v>19</v>
      </c>
      <c r="F225" s="204" t="s">
        <v>902</v>
      </c>
      <c r="G225" s="202"/>
      <c r="H225" s="203" t="s">
        <v>19</v>
      </c>
      <c r="I225" s="205"/>
      <c r="J225" s="202"/>
      <c r="K225" s="202"/>
      <c r="L225" s="206"/>
      <c r="M225" s="207"/>
      <c r="N225" s="208"/>
      <c r="O225" s="208"/>
      <c r="P225" s="208"/>
      <c r="Q225" s="208"/>
      <c r="R225" s="208"/>
      <c r="S225" s="208"/>
      <c r="T225" s="209"/>
      <c r="AT225" s="210" t="s">
        <v>210</v>
      </c>
      <c r="AU225" s="210" t="s">
        <v>86</v>
      </c>
      <c r="AV225" s="13" t="s">
        <v>84</v>
      </c>
      <c r="AW225" s="13" t="s">
        <v>37</v>
      </c>
      <c r="AX225" s="13" t="s">
        <v>77</v>
      </c>
      <c r="AY225" s="210" t="s">
        <v>197</v>
      </c>
    </row>
    <row r="226" spans="1:65" s="14" customFormat="1" ht="11.25">
      <c r="B226" s="211"/>
      <c r="C226" s="212"/>
      <c r="D226" s="194" t="s">
        <v>210</v>
      </c>
      <c r="E226" s="213" t="s">
        <v>19</v>
      </c>
      <c r="F226" s="214" t="s">
        <v>864</v>
      </c>
      <c r="G226" s="212"/>
      <c r="H226" s="215">
        <v>382.67700000000002</v>
      </c>
      <c r="I226" s="216"/>
      <c r="J226" s="212"/>
      <c r="K226" s="212"/>
      <c r="L226" s="217"/>
      <c r="M226" s="218"/>
      <c r="N226" s="219"/>
      <c r="O226" s="219"/>
      <c r="P226" s="219"/>
      <c r="Q226" s="219"/>
      <c r="R226" s="219"/>
      <c r="S226" s="219"/>
      <c r="T226" s="220"/>
      <c r="AT226" s="221" t="s">
        <v>210</v>
      </c>
      <c r="AU226" s="221" t="s">
        <v>86</v>
      </c>
      <c r="AV226" s="14" t="s">
        <v>86</v>
      </c>
      <c r="AW226" s="14" t="s">
        <v>37</v>
      </c>
      <c r="AX226" s="14" t="s">
        <v>84</v>
      </c>
      <c r="AY226" s="221" t="s">
        <v>197</v>
      </c>
    </row>
    <row r="227" spans="1:65" s="2" customFormat="1" ht="16.5" customHeight="1">
      <c r="A227" s="37"/>
      <c r="B227" s="38"/>
      <c r="C227" s="181" t="s">
        <v>7</v>
      </c>
      <c r="D227" s="181" t="s">
        <v>199</v>
      </c>
      <c r="E227" s="182" t="s">
        <v>304</v>
      </c>
      <c r="F227" s="183" t="s">
        <v>305</v>
      </c>
      <c r="G227" s="184" t="s">
        <v>259</v>
      </c>
      <c r="H227" s="185">
        <v>5.74</v>
      </c>
      <c r="I227" s="186"/>
      <c r="J227" s="187">
        <f>ROUND(I227*H227,2)</f>
        <v>0</v>
      </c>
      <c r="K227" s="183" t="s">
        <v>203</v>
      </c>
      <c r="L227" s="42"/>
      <c r="M227" s="188" t="s">
        <v>19</v>
      </c>
      <c r="N227" s="189" t="s">
        <v>48</v>
      </c>
      <c r="O227" s="67"/>
      <c r="P227" s="190">
        <f>O227*H227</f>
        <v>0</v>
      </c>
      <c r="Q227" s="190">
        <v>0</v>
      </c>
      <c r="R227" s="190">
        <f>Q227*H227</f>
        <v>0</v>
      </c>
      <c r="S227" s="190">
        <v>2</v>
      </c>
      <c r="T227" s="191">
        <f>S227*H227</f>
        <v>11.48</v>
      </c>
      <c r="U227" s="37"/>
      <c r="V227" s="37"/>
      <c r="W227" s="37"/>
      <c r="X227" s="37"/>
      <c r="Y227" s="37"/>
      <c r="Z227" s="37"/>
      <c r="AA227" s="37"/>
      <c r="AB227" s="37"/>
      <c r="AC227" s="37"/>
      <c r="AD227" s="37"/>
      <c r="AE227" s="37"/>
      <c r="AR227" s="192" t="s">
        <v>204</v>
      </c>
      <c r="AT227" s="192" t="s">
        <v>199</v>
      </c>
      <c r="AU227" s="192" t="s">
        <v>86</v>
      </c>
      <c r="AY227" s="20" t="s">
        <v>197</v>
      </c>
      <c r="BE227" s="193">
        <f>IF(N227="základní",J227,0)</f>
        <v>0</v>
      </c>
      <c r="BF227" s="193">
        <f>IF(N227="snížená",J227,0)</f>
        <v>0</v>
      </c>
      <c r="BG227" s="193">
        <f>IF(N227="zákl. přenesená",J227,0)</f>
        <v>0</v>
      </c>
      <c r="BH227" s="193">
        <f>IF(N227="sníž. přenesená",J227,0)</f>
        <v>0</v>
      </c>
      <c r="BI227" s="193">
        <f>IF(N227="nulová",J227,0)</f>
        <v>0</v>
      </c>
      <c r="BJ227" s="20" t="s">
        <v>84</v>
      </c>
      <c r="BK227" s="193">
        <f>ROUND(I227*H227,2)</f>
        <v>0</v>
      </c>
      <c r="BL227" s="20" t="s">
        <v>204</v>
      </c>
      <c r="BM227" s="192" t="s">
        <v>306</v>
      </c>
    </row>
    <row r="228" spans="1:65" s="2" customFormat="1" ht="11.25">
      <c r="A228" s="37"/>
      <c r="B228" s="38"/>
      <c r="C228" s="39"/>
      <c r="D228" s="194" t="s">
        <v>206</v>
      </c>
      <c r="E228" s="39"/>
      <c r="F228" s="195" t="s">
        <v>305</v>
      </c>
      <c r="G228" s="39"/>
      <c r="H228" s="39"/>
      <c r="I228" s="196"/>
      <c r="J228" s="39"/>
      <c r="K228" s="39"/>
      <c r="L228" s="42"/>
      <c r="M228" s="197"/>
      <c r="N228" s="198"/>
      <c r="O228" s="67"/>
      <c r="P228" s="67"/>
      <c r="Q228" s="67"/>
      <c r="R228" s="67"/>
      <c r="S228" s="67"/>
      <c r="T228" s="68"/>
      <c r="U228" s="37"/>
      <c r="V228" s="37"/>
      <c r="W228" s="37"/>
      <c r="X228" s="37"/>
      <c r="Y228" s="37"/>
      <c r="Z228" s="37"/>
      <c r="AA228" s="37"/>
      <c r="AB228" s="37"/>
      <c r="AC228" s="37"/>
      <c r="AD228" s="37"/>
      <c r="AE228" s="37"/>
      <c r="AT228" s="20" t="s">
        <v>206</v>
      </c>
      <c r="AU228" s="20" t="s">
        <v>86</v>
      </c>
    </row>
    <row r="229" spans="1:65" s="2" customFormat="1" ht="11.25">
      <c r="A229" s="37"/>
      <c r="B229" s="38"/>
      <c r="C229" s="39"/>
      <c r="D229" s="199" t="s">
        <v>208</v>
      </c>
      <c r="E229" s="39"/>
      <c r="F229" s="200" t="s">
        <v>307</v>
      </c>
      <c r="G229" s="39"/>
      <c r="H229" s="39"/>
      <c r="I229" s="196"/>
      <c r="J229" s="39"/>
      <c r="K229" s="39"/>
      <c r="L229" s="42"/>
      <c r="M229" s="197"/>
      <c r="N229" s="198"/>
      <c r="O229" s="67"/>
      <c r="P229" s="67"/>
      <c r="Q229" s="67"/>
      <c r="R229" s="67"/>
      <c r="S229" s="67"/>
      <c r="T229" s="68"/>
      <c r="U229" s="37"/>
      <c r="V229" s="37"/>
      <c r="W229" s="37"/>
      <c r="X229" s="37"/>
      <c r="Y229" s="37"/>
      <c r="Z229" s="37"/>
      <c r="AA229" s="37"/>
      <c r="AB229" s="37"/>
      <c r="AC229" s="37"/>
      <c r="AD229" s="37"/>
      <c r="AE229" s="37"/>
      <c r="AT229" s="20" t="s">
        <v>208</v>
      </c>
      <c r="AU229" s="20" t="s">
        <v>86</v>
      </c>
    </row>
    <row r="230" spans="1:65" s="13" customFormat="1" ht="22.5">
      <c r="B230" s="201"/>
      <c r="C230" s="202"/>
      <c r="D230" s="194" t="s">
        <v>210</v>
      </c>
      <c r="E230" s="203" t="s">
        <v>19</v>
      </c>
      <c r="F230" s="204" t="s">
        <v>903</v>
      </c>
      <c r="G230" s="202"/>
      <c r="H230" s="203" t="s">
        <v>19</v>
      </c>
      <c r="I230" s="205"/>
      <c r="J230" s="202"/>
      <c r="K230" s="202"/>
      <c r="L230" s="206"/>
      <c r="M230" s="207"/>
      <c r="N230" s="208"/>
      <c r="O230" s="208"/>
      <c r="P230" s="208"/>
      <c r="Q230" s="208"/>
      <c r="R230" s="208"/>
      <c r="S230" s="208"/>
      <c r="T230" s="209"/>
      <c r="AT230" s="210" t="s">
        <v>210</v>
      </c>
      <c r="AU230" s="210" t="s">
        <v>86</v>
      </c>
      <c r="AV230" s="13" t="s">
        <v>84</v>
      </c>
      <c r="AW230" s="13" t="s">
        <v>37</v>
      </c>
      <c r="AX230" s="13" t="s">
        <v>77</v>
      </c>
      <c r="AY230" s="210" t="s">
        <v>197</v>
      </c>
    </row>
    <row r="231" spans="1:65" s="14" customFormat="1" ht="11.25">
      <c r="B231" s="211"/>
      <c r="C231" s="212"/>
      <c r="D231" s="194" t="s">
        <v>210</v>
      </c>
      <c r="E231" s="213" t="s">
        <v>19</v>
      </c>
      <c r="F231" s="214" t="s">
        <v>904</v>
      </c>
      <c r="G231" s="212"/>
      <c r="H231" s="215">
        <v>5.74</v>
      </c>
      <c r="I231" s="216"/>
      <c r="J231" s="212"/>
      <c r="K231" s="212"/>
      <c r="L231" s="217"/>
      <c r="M231" s="218"/>
      <c r="N231" s="219"/>
      <c r="O231" s="219"/>
      <c r="P231" s="219"/>
      <c r="Q231" s="219"/>
      <c r="R231" s="219"/>
      <c r="S231" s="219"/>
      <c r="T231" s="220"/>
      <c r="AT231" s="221" t="s">
        <v>210</v>
      </c>
      <c r="AU231" s="221" t="s">
        <v>86</v>
      </c>
      <c r="AV231" s="14" t="s">
        <v>86</v>
      </c>
      <c r="AW231" s="14" t="s">
        <v>37</v>
      </c>
      <c r="AX231" s="14" t="s">
        <v>84</v>
      </c>
      <c r="AY231" s="221" t="s">
        <v>197</v>
      </c>
    </row>
    <row r="232" spans="1:65" s="2" customFormat="1" ht="24.2" customHeight="1">
      <c r="A232" s="37"/>
      <c r="B232" s="38"/>
      <c r="C232" s="181" t="s">
        <v>373</v>
      </c>
      <c r="D232" s="181" t="s">
        <v>199</v>
      </c>
      <c r="E232" s="182" t="s">
        <v>311</v>
      </c>
      <c r="F232" s="183" t="s">
        <v>312</v>
      </c>
      <c r="G232" s="184" t="s">
        <v>202</v>
      </c>
      <c r="H232" s="185">
        <v>173.33600000000001</v>
      </c>
      <c r="I232" s="186"/>
      <c r="J232" s="187">
        <f>ROUND(I232*H232,2)</f>
        <v>0</v>
      </c>
      <c r="K232" s="183" t="s">
        <v>203</v>
      </c>
      <c r="L232" s="42"/>
      <c r="M232" s="188" t="s">
        <v>19</v>
      </c>
      <c r="N232" s="189" t="s">
        <v>48</v>
      </c>
      <c r="O232" s="67"/>
      <c r="P232" s="190">
        <f>O232*H232</f>
        <v>0</v>
      </c>
      <c r="Q232" s="190">
        <v>0</v>
      </c>
      <c r="R232" s="190">
        <f>Q232*H232</f>
        <v>0</v>
      </c>
      <c r="S232" s="190">
        <v>0</v>
      </c>
      <c r="T232" s="191">
        <f>S232*H232</f>
        <v>0</v>
      </c>
      <c r="U232" s="37"/>
      <c r="V232" s="37"/>
      <c r="W232" s="37"/>
      <c r="X232" s="37"/>
      <c r="Y232" s="37"/>
      <c r="Z232" s="37"/>
      <c r="AA232" s="37"/>
      <c r="AB232" s="37"/>
      <c r="AC232" s="37"/>
      <c r="AD232" s="37"/>
      <c r="AE232" s="37"/>
      <c r="AR232" s="192" t="s">
        <v>204</v>
      </c>
      <c r="AT232" s="192" t="s">
        <v>199</v>
      </c>
      <c r="AU232" s="192" t="s">
        <v>86</v>
      </c>
      <c r="AY232" s="20" t="s">
        <v>197</v>
      </c>
      <c r="BE232" s="193">
        <f>IF(N232="základní",J232,0)</f>
        <v>0</v>
      </c>
      <c r="BF232" s="193">
        <f>IF(N232="snížená",J232,0)</f>
        <v>0</v>
      </c>
      <c r="BG232" s="193">
        <f>IF(N232="zákl. přenesená",J232,0)</f>
        <v>0</v>
      </c>
      <c r="BH232" s="193">
        <f>IF(N232="sníž. přenesená",J232,0)</f>
        <v>0</v>
      </c>
      <c r="BI232" s="193">
        <f>IF(N232="nulová",J232,0)</f>
        <v>0</v>
      </c>
      <c r="BJ232" s="20" t="s">
        <v>84</v>
      </c>
      <c r="BK232" s="193">
        <f>ROUND(I232*H232,2)</f>
        <v>0</v>
      </c>
      <c r="BL232" s="20" t="s">
        <v>204</v>
      </c>
      <c r="BM232" s="192" t="s">
        <v>905</v>
      </c>
    </row>
    <row r="233" spans="1:65" s="2" customFormat="1" ht="39">
      <c r="A233" s="37"/>
      <c r="B233" s="38"/>
      <c r="C233" s="39"/>
      <c r="D233" s="194" t="s">
        <v>206</v>
      </c>
      <c r="E233" s="39"/>
      <c r="F233" s="195" t="s">
        <v>314</v>
      </c>
      <c r="G233" s="39"/>
      <c r="H233" s="39"/>
      <c r="I233" s="196"/>
      <c r="J233" s="39"/>
      <c r="K233" s="39"/>
      <c r="L233" s="42"/>
      <c r="M233" s="197"/>
      <c r="N233" s="198"/>
      <c r="O233" s="67"/>
      <c r="P233" s="67"/>
      <c r="Q233" s="67"/>
      <c r="R233" s="67"/>
      <c r="S233" s="67"/>
      <c r="T233" s="68"/>
      <c r="U233" s="37"/>
      <c r="V233" s="37"/>
      <c r="W233" s="37"/>
      <c r="X233" s="37"/>
      <c r="Y233" s="37"/>
      <c r="Z233" s="37"/>
      <c r="AA233" s="37"/>
      <c r="AB233" s="37"/>
      <c r="AC233" s="37"/>
      <c r="AD233" s="37"/>
      <c r="AE233" s="37"/>
      <c r="AT233" s="20" t="s">
        <v>206</v>
      </c>
      <c r="AU233" s="20" t="s">
        <v>86</v>
      </c>
    </row>
    <row r="234" spans="1:65" s="2" customFormat="1" ht="11.25">
      <c r="A234" s="37"/>
      <c r="B234" s="38"/>
      <c r="C234" s="39"/>
      <c r="D234" s="199" t="s">
        <v>208</v>
      </c>
      <c r="E234" s="39"/>
      <c r="F234" s="200" t="s">
        <v>315</v>
      </c>
      <c r="G234" s="39"/>
      <c r="H234" s="39"/>
      <c r="I234" s="196"/>
      <c r="J234" s="39"/>
      <c r="K234" s="39"/>
      <c r="L234" s="42"/>
      <c r="M234" s="197"/>
      <c r="N234" s="198"/>
      <c r="O234" s="67"/>
      <c r="P234" s="67"/>
      <c r="Q234" s="67"/>
      <c r="R234" s="67"/>
      <c r="S234" s="67"/>
      <c r="T234" s="68"/>
      <c r="U234" s="37"/>
      <c r="V234" s="37"/>
      <c r="W234" s="37"/>
      <c r="X234" s="37"/>
      <c r="Y234" s="37"/>
      <c r="Z234" s="37"/>
      <c r="AA234" s="37"/>
      <c r="AB234" s="37"/>
      <c r="AC234" s="37"/>
      <c r="AD234" s="37"/>
      <c r="AE234" s="37"/>
      <c r="AT234" s="20" t="s">
        <v>208</v>
      </c>
      <c r="AU234" s="20" t="s">
        <v>86</v>
      </c>
    </row>
    <row r="235" spans="1:65" s="13" customFormat="1" ht="33.75">
      <c r="B235" s="201"/>
      <c r="C235" s="202"/>
      <c r="D235" s="194" t="s">
        <v>210</v>
      </c>
      <c r="E235" s="203" t="s">
        <v>19</v>
      </c>
      <c r="F235" s="204" t="s">
        <v>906</v>
      </c>
      <c r="G235" s="202"/>
      <c r="H235" s="203" t="s">
        <v>19</v>
      </c>
      <c r="I235" s="205"/>
      <c r="J235" s="202"/>
      <c r="K235" s="202"/>
      <c r="L235" s="206"/>
      <c r="M235" s="207"/>
      <c r="N235" s="208"/>
      <c r="O235" s="208"/>
      <c r="P235" s="208"/>
      <c r="Q235" s="208"/>
      <c r="R235" s="208"/>
      <c r="S235" s="208"/>
      <c r="T235" s="209"/>
      <c r="AT235" s="210" t="s">
        <v>210</v>
      </c>
      <c r="AU235" s="210" t="s">
        <v>86</v>
      </c>
      <c r="AV235" s="13" t="s">
        <v>84</v>
      </c>
      <c r="AW235" s="13" t="s">
        <v>37</v>
      </c>
      <c r="AX235" s="13" t="s">
        <v>77</v>
      </c>
      <c r="AY235" s="210" t="s">
        <v>197</v>
      </c>
    </row>
    <row r="236" spans="1:65" s="14" customFormat="1" ht="11.25">
      <c r="B236" s="211"/>
      <c r="C236" s="212"/>
      <c r="D236" s="194" t="s">
        <v>210</v>
      </c>
      <c r="E236" s="213" t="s">
        <v>19</v>
      </c>
      <c r="F236" s="214" t="s">
        <v>907</v>
      </c>
      <c r="G236" s="212"/>
      <c r="H236" s="215">
        <v>173.33600000000001</v>
      </c>
      <c r="I236" s="216"/>
      <c r="J236" s="212"/>
      <c r="K236" s="212"/>
      <c r="L236" s="217"/>
      <c r="M236" s="218"/>
      <c r="N236" s="219"/>
      <c r="O236" s="219"/>
      <c r="P236" s="219"/>
      <c r="Q236" s="219"/>
      <c r="R236" s="219"/>
      <c r="S236" s="219"/>
      <c r="T236" s="220"/>
      <c r="AT236" s="221" t="s">
        <v>210</v>
      </c>
      <c r="AU236" s="221" t="s">
        <v>86</v>
      </c>
      <c r="AV236" s="14" t="s">
        <v>86</v>
      </c>
      <c r="AW236" s="14" t="s">
        <v>37</v>
      </c>
      <c r="AX236" s="14" t="s">
        <v>84</v>
      </c>
      <c r="AY236" s="221" t="s">
        <v>197</v>
      </c>
    </row>
    <row r="237" spans="1:65" s="12" customFormat="1" ht="22.9" customHeight="1">
      <c r="B237" s="165"/>
      <c r="C237" s="166"/>
      <c r="D237" s="167" t="s">
        <v>76</v>
      </c>
      <c r="E237" s="179" t="s">
        <v>318</v>
      </c>
      <c r="F237" s="179" t="s">
        <v>319</v>
      </c>
      <c r="G237" s="166"/>
      <c r="H237" s="166"/>
      <c r="I237" s="169"/>
      <c r="J237" s="180">
        <f>BK237</f>
        <v>0</v>
      </c>
      <c r="K237" s="166"/>
      <c r="L237" s="171"/>
      <c r="M237" s="172"/>
      <c r="N237" s="173"/>
      <c r="O237" s="173"/>
      <c r="P237" s="174">
        <f>SUM(P238:P286)</f>
        <v>0</v>
      </c>
      <c r="Q237" s="173"/>
      <c r="R237" s="174">
        <f>SUM(R238:R286)</f>
        <v>0</v>
      </c>
      <c r="S237" s="173"/>
      <c r="T237" s="175">
        <f>SUM(T238:T286)</f>
        <v>0</v>
      </c>
      <c r="AR237" s="176" t="s">
        <v>84</v>
      </c>
      <c r="AT237" s="177" t="s">
        <v>76</v>
      </c>
      <c r="AU237" s="177" t="s">
        <v>84</v>
      </c>
      <c r="AY237" s="176" t="s">
        <v>197</v>
      </c>
      <c r="BK237" s="178">
        <f>SUM(BK238:BK286)</f>
        <v>0</v>
      </c>
    </row>
    <row r="238" spans="1:65" s="2" customFormat="1" ht="21.75" customHeight="1">
      <c r="A238" s="37"/>
      <c r="B238" s="38"/>
      <c r="C238" s="181" t="s">
        <v>678</v>
      </c>
      <c r="D238" s="181" t="s">
        <v>199</v>
      </c>
      <c r="E238" s="182" t="s">
        <v>321</v>
      </c>
      <c r="F238" s="183" t="s">
        <v>322</v>
      </c>
      <c r="G238" s="184" t="s">
        <v>323</v>
      </c>
      <c r="H238" s="185">
        <v>37.945999999999998</v>
      </c>
      <c r="I238" s="186"/>
      <c r="J238" s="187">
        <f>ROUND(I238*H238,2)</f>
        <v>0</v>
      </c>
      <c r="K238" s="183" t="s">
        <v>203</v>
      </c>
      <c r="L238" s="42"/>
      <c r="M238" s="188" t="s">
        <v>19</v>
      </c>
      <c r="N238" s="189" t="s">
        <v>48</v>
      </c>
      <c r="O238" s="67"/>
      <c r="P238" s="190">
        <f>O238*H238</f>
        <v>0</v>
      </c>
      <c r="Q238" s="190">
        <v>0</v>
      </c>
      <c r="R238" s="190">
        <f>Q238*H238</f>
        <v>0</v>
      </c>
      <c r="S238" s="190">
        <v>0</v>
      </c>
      <c r="T238" s="191">
        <f>S238*H238</f>
        <v>0</v>
      </c>
      <c r="U238" s="37"/>
      <c r="V238" s="37"/>
      <c r="W238" s="37"/>
      <c r="X238" s="37"/>
      <c r="Y238" s="37"/>
      <c r="Z238" s="37"/>
      <c r="AA238" s="37"/>
      <c r="AB238" s="37"/>
      <c r="AC238" s="37"/>
      <c r="AD238" s="37"/>
      <c r="AE238" s="37"/>
      <c r="AR238" s="192" t="s">
        <v>204</v>
      </c>
      <c r="AT238" s="192" t="s">
        <v>199</v>
      </c>
      <c r="AU238" s="192" t="s">
        <v>86</v>
      </c>
      <c r="AY238" s="20" t="s">
        <v>197</v>
      </c>
      <c r="BE238" s="193">
        <f>IF(N238="základní",J238,0)</f>
        <v>0</v>
      </c>
      <c r="BF238" s="193">
        <f>IF(N238="snížená",J238,0)</f>
        <v>0</v>
      </c>
      <c r="BG238" s="193">
        <f>IF(N238="zákl. přenesená",J238,0)</f>
        <v>0</v>
      </c>
      <c r="BH238" s="193">
        <f>IF(N238="sníž. přenesená",J238,0)</f>
        <v>0</v>
      </c>
      <c r="BI238" s="193">
        <f>IF(N238="nulová",J238,0)</f>
        <v>0</v>
      </c>
      <c r="BJ238" s="20" t="s">
        <v>84</v>
      </c>
      <c r="BK238" s="193">
        <f>ROUND(I238*H238,2)</f>
        <v>0</v>
      </c>
      <c r="BL238" s="20" t="s">
        <v>204</v>
      </c>
      <c r="BM238" s="192" t="s">
        <v>324</v>
      </c>
    </row>
    <row r="239" spans="1:65" s="2" customFormat="1" ht="19.5">
      <c r="A239" s="37"/>
      <c r="B239" s="38"/>
      <c r="C239" s="39"/>
      <c r="D239" s="194" t="s">
        <v>206</v>
      </c>
      <c r="E239" s="39"/>
      <c r="F239" s="195" t="s">
        <v>325</v>
      </c>
      <c r="G239" s="39"/>
      <c r="H239" s="39"/>
      <c r="I239" s="196"/>
      <c r="J239" s="39"/>
      <c r="K239" s="39"/>
      <c r="L239" s="42"/>
      <c r="M239" s="197"/>
      <c r="N239" s="198"/>
      <c r="O239" s="67"/>
      <c r="P239" s="67"/>
      <c r="Q239" s="67"/>
      <c r="R239" s="67"/>
      <c r="S239" s="67"/>
      <c r="T239" s="68"/>
      <c r="U239" s="37"/>
      <c r="V239" s="37"/>
      <c r="W239" s="37"/>
      <c r="X239" s="37"/>
      <c r="Y239" s="37"/>
      <c r="Z239" s="37"/>
      <c r="AA239" s="37"/>
      <c r="AB239" s="37"/>
      <c r="AC239" s="37"/>
      <c r="AD239" s="37"/>
      <c r="AE239" s="37"/>
      <c r="AT239" s="20" t="s">
        <v>206</v>
      </c>
      <c r="AU239" s="20" t="s">
        <v>86</v>
      </c>
    </row>
    <row r="240" spans="1:65" s="2" customFormat="1" ht="11.25">
      <c r="A240" s="37"/>
      <c r="B240" s="38"/>
      <c r="C240" s="39"/>
      <c r="D240" s="199" t="s">
        <v>208</v>
      </c>
      <c r="E240" s="39"/>
      <c r="F240" s="200" t="s">
        <v>326</v>
      </c>
      <c r="G240" s="39"/>
      <c r="H240" s="39"/>
      <c r="I240" s="196"/>
      <c r="J240" s="39"/>
      <c r="K240" s="39"/>
      <c r="L240" s="42"/>
      <c r="M240" s="197"/>
      <c r="N240" s="198"/>
      <c r="O240" s="67"/>
      <c r="P240" s="67"/>
      <c r="Q240" s="67"/>
      <c r="R240" s="67"/>
      <c r="S240" s="67"/>
      <c r="T240" s="68"/>
      <c r="U240" s="37"/>
      <c r="V240" s="37"/>
      <c r="W240" s="37"/>
      <c r="X240" s="37"/>
      <c r="Y240" s="37"/>
      <c r="Z240" s="37"/>
      <c r="AA240" s="37"/>
      <c r="AB240" s="37"/>
      <c r="AC240" s="37"/>
      <c r="AD240" s="37"/>
      <c r="AE240" s="37"/>
      <c r="AT240" s="20" t="s">
        <v>208</v>
      </c>
      <c r="AU240" s="20" t="s">
        <v>86</v>
      </c>
    </row>
    <row r="241" spans="1:65" s="14" customFormat="1" ht="11.25">
      <c r="B241" s="211"/>
      <c r="C241" s="212"/>
      <c r="D241" s="194" t="s">
        <v>210</v>
      </c>
      <c r="E241" s="213" t="s">
        <v>19</v>
      </c>
      <c r="F241" s="214" t="s">
        <v>908</v>
      </c>
      <c r="G241" s="212"/>
      <c r="H241" s="215">
        <v>37.945999999999998</v>
      </c>
      <c r="I241" s="216"/>
      <c r="J241" s="212"/>
      <c r="K241" s="212"/>
      <c r="L241" s="217"/>
      <c r="M241" s="218"/>
      <c r="N241" s="219"/>
      <c r="O241" s="219"/>
      <c r="P241" s="219"/>
      <c r="Q241" s="219"/>
      <c r="R241" s="219"/>
      <c r="S241" s="219"/>
      <c r="T241" s="220"/>
      <c r="AT241" s="221" t="s">
        <v>210</v>
      </c>
      <c r="AU241" s="221" t="s">
        <v>86</v>
      </c>
      <c r="AV241" s="14" t="s">
        <v>86</v>
      </c>
      <c r="AW241" s="14" t="s">
        <v>37</v>
      </c>
      <c r="AX241" s="14" t="s">
        <v>84</v>
      </c>
      <c r="AY241" s="221" t="s">
        <v>197</v>
      </c>
    </row>
    <row r="242" spans="1:65" s="2" customFormat="1" ht="24.2" customHeight="1">
      <c r="A242" s="37"/>
      <c r="B242" s="38"/>
      <c r="C242" s="181" t="s">
        <v>679</v>
      </c>
      <c r="D242" s="181" t="s">
        <v>199</v>
      </c>
      <c r="E242" s="182" t="s">
        <v>329</v>
      </c>
      <c r="F242" s="183" t="s">
        <v>330</v>
      </c>
      <c r="G242" s="184" t="s">
        <v>323</v>
      </c>
      <c r="H242" s="185">
        <v>455.35199999999998</v>
      </c>
      <c r="I242" s="186"/>
      <c r="J242" s="187">
        <f>ROUND(I242*H242,2)</f>
        <v>0</v>
      </c>
      <c r="K242" s="183" t="s">
        <v>203</v>
      </c>
      <c r="L242" s="42"/>
      <c r="M242" s="188" t="s">
        <v>19</v>
      </c>
      <c r="N242" s="189" t="s">
        <v>48</v>
      </c>
      <c r="O242" s="67"/>
      <c r="P242" s="190">
        <f>O242*H242</f>
        <v>0</v>
      </c>
      <c r="Q242" s="190">
        <v>0</v>
      </c>
      <c r="R242" s="190">
        <f>Q242*H242</f>
        <v>0</v>
      </c>
      <c r="S242" s="190">
        <v>0</v>
      </c>
      <c r="T242" s="191">
        <f>S242*H242</f>
        <v>0</v>
      </c>
      <c r="U242" s="37"/>
      <c r="V242" s="37"/>
      <c r="W242" s="37"/>
      <c r="X242" s="37"/>
      <c r="Y242" s="37"/>
      <c r="Z242" s="37"/>
      <c r="AA242" s="37"/>
      <c r="AB242" s="37"/>
      <c r="AC242" s="37"/>
      <c r="AD242" s="37"/>
      <c r="AE242" s="37"/>
      <c r="AR242" s="192" t="s">
        <v>204</v>
      </c>
      <c r="AT242" s="192" t="s">
        <v>199</v>
      </c>
      <c r="AU242" s="192" t="s">
        <v>86</v>
      </c>
      <c r="AY242" s="20" t="s">
        <v>197</v>
      </c>
      <c r="BE242" s="193">
        <f>IF(N242="základní",J242,0)</f>
        <v>0</v>
      </c>
      <c r="BF242" s="193">
        <f>IF(N242="snížená",J242,0)</f>
        <v>0</v>
      </c>
      <c r="BG242" s="193">
        <f>IF(N242="zákl. přenesená",J242,0)</f>
        <v>0</v>
      </c>
      <c r="BH242" s="193">
        <f>IF(N242="sníž. přenesená",J242,0)</f>
        <v>0</v>
      </c>
      <c r="BI242" s="193">
        <f>IF(N242="nulová",J242,0)</f>
        <v>0</v>
      </c>
      <c r="BJ242" s="20" t="s">
        <v>84</v>
      </c>
      <c r="BK242" s="193">
        <f>ROUND(I242*H242,2)</f>
        <v>0</v>
      </c>
      <c r="BL242" s="20" t="s">
        <v>204</v>
      </c>
      <c r="BM242" s="192" t="s">
        <v>331</v>
      </c>
    </row>
    <row r="243" spans="1:65" s="2" customFormat="1" ht="29.25">
      <c r="A243" s="37"/>
      <c r="B243" s="38"/>
      <c r="C243" s="39"/>
      <c r="D243" s="194" t="s">
        <v>206</v>
      </c>
      <c r="E243" s="39"/>
      <c r="F243" s="195" t="s">
        <v>332</v>
      </c>
      <c r="G243" s="39"/>
      <c r="H243" s="39"/>
      <c r="I243" s="196"/>
      <c r="J243" s="39"/>
      <c r="K243" s="39"/>
      <c r="L243" s="42"/>
      <c r="M243" s="197"/>
      <c r="N243" s="198"/>
      <c r="O243" s="67"/>
      <c r="P243" s="67"/>
      <c r="Q243" s="67"/>
      <c r="R243" s="67"/>
      <c r="S243" s="67"/>
      <c r="T243" s="68"/>
      <c r="U243" s="37"/>
      <c r="V243" s="37"/>
      <c r="W243" s="37"/>
      <c r="X243" s="37"/>
      <c r="Y243" s="37"/>
      <c r="Z243" s="37"/>
      <c r="AA243" s="37"/>
      <c r="AB243" s="37"/>
      <c r="AC243" s="37"/>
      <c r="AD243" s="37"/>
      <c r="AE243" s="37"/>
      <c r="AT243" s="20" t="s">
        <v>206</v>
      </c>
      <c r="AU243" s="20" t="s">
        <v>86</v>
      </c>
    </row>
    <row r="244" spans="1:65" s="2" customFormat="1" ht="11.25">
      <c r="A244" s="37"/>
      <c r="B244" s="38"/>
      <c r="C244" s="39"/>
      <c r="D244" s="199" t="s">
        <v>208</v>
      </c>
      <c r="E244" s="39"/>
      <c r="F244" s="200" t="s">
        <v>333</v>
      </c>
      <c r="G244" s="39"/>
      <c r="H244" s="39"/>
      <c r="I244" s="196"/>
      <c r="J244" s="39"/>
      <c r="K244" s="39"/>
      <c r="L244" s="42"/>
      <c r="M244" s="197"/>
      <c r="N244" s="198"/>
      <c r="O244" s="67"/>
      <c r="P244" s="67"/>
      <c r="Q244" s="67"/>
      <c r="R244" s="67"/>
      <c r="S244" s="67"/>
      <c r="T244" s="68"/>
      <c r="U244" s="37"/>
      <c r="V244" s="37"/>
      <c r="W244" s="37"/>
      <c r="X244" s="37"/>
      <c r="Y244" s="37"/>
      <c r="Z244" s="37"/>
      <c r="AA244" s="37"/>
      <c r="AB244" s="37"/>
      <c r="AC244" s="37"/>
      <c r="AD244" s="37"/>
      <c r="AE244" s="37"/>
      <c r="AT244" s="20" t="s">
        <v>208</v>
      </c>
      <c r="AU244" s="20" t="s">
        <v>86</v>
      </c>
    </row>
    <row r="245" spans="1:65" s="13" customFormat="1" ht="22.5">
      <c r="B245" s="201"/>
      <c r="C245" s="202"/>
      <c r="D245" s="194" t="s">
        <v>210</v>
      </c>
      <c r="E245" s="203" t="s">
        <v>19</v>
      </c>
      <c r="F245" s="204" t="s">
        <v>334</v>
      </c>
      <c r="G245" s="202"/>
      <c r="H245" s="203" t="s">
        <v>19</v>
      </c>
      <c r="I245" s="205"/>
      <c r="J245" s="202"/>
      <c r="K245" s="202"/>
      <c r="L245" s="206"/>
      <c r="M245" s="207"/>
      <c r="N245" s="208"/>
      <c r="O245" s="208"/>
      <c r="P245" s="208"/>
      <c r="Q245" s="208"/>
      <c r="R245" s="208"/>
      <c r="S245" s="208"/>
      <c r="T245" s="209"/>
      <c r="AT245" s="210" t="s">
        <v>210</v>
      </c>
      <c r="AU245" s="210" t="s">
        <v>86</v>
      </c>
      <c r="AV245" s="13" t="s">
        <v>84</v>
      </c>
      <c r="AW245" s="13" t="s">
        <v>37</v>
      </c>
      <c r="AX245" s="13" t="s">
        <v>77</v>
      </c>
      <c r="AY245" s="210" t="s">
        <v>197</v>
      </c>
    </row>
    <row r="246" spans="1:65" s="13" customFormat="1" ht="11.25">
      <c r="B246" s="201"/>
      <c r="C246" s="202"/>
      <c r="D246" s="194" t="s">
        <v>210</v>
      </c>
      <c r="E246" s="203" t="s">
        <v>19</v>
      </c>
      <c r="F246" s="204" t="s">
        <v>335</v>
      </c>
      <c r="G246" s="202"/>
      <c r="H246" s="203" t="s">
        <v>19</v>
      </c>
      <c r="I246" s="205"/>
      <c r="J246" s="202"/>
      <c r="K246" s="202"/>
      <c r="L246" s="206"/>
      <c r="M246" s="207"/>
      <c r="N246" s="208"/>
      <c r="O246" s="208"/>
      <c r="P246" s="208"/>
      <c r="Q246" s="208"/>
      <c r="R246" s="208"/>
      <c r="S246" s="208"/>
      <c r="T246" s="209"/>
      <c r="AT246" s="210" t="s">
        <v>210</v>
      </c>
      <c r="AU246" s="210" t="s">
        <v>86</v>
      </c>
      <c r="AV246" s="13" t="s">
        <v>84</v>
      </c>
      <c r="AW246" s="13" t="s">
        <v>37</v>
      </c>
      <c r="AX246" s="13" t="s">
        <v>77</v>
      </c>
      <c r="AY246" s="210" t="s">
        <v>197</v>
      </c>
    </row>
    <row r="247" spans="1:65" s="14" customFormat="1" ht="11.25">
      <c r="B247" s="211"/>
      <c r="C247" s="212"/>
      <c r="D247" s="194" t="s">
        <v>210</v>
      </c>
      <c r="E247" s="213" t="s">
        <v>19</v>
      </c>
      <c r="F247" s="214" t="s">
        <v>909</v>
      </c>
      <c r="G247" s="212"/>
      <c r="H247" s="215">
        <v>455.35199999999998</v>
      </c>
      <c r="I247" s="216"/>
      <c r="J247" s="212"/>
      <c r="K247" s="212"/>
      <c r="L247" s="217"/>
      <c r="M247" s="218"/>
      <c r="N247" s="219"/>
      <c r="O247" s="219"/>
      <c r="P247" s="219"/>
      <c r="Q247" s="219"/>
      <c r="R247" s="219"/>
      <c r="S247" s="219"/>
      <c r="T247" s="220"/>
      <c r="AT247" s="221" t="s">
        <v>210</v>
      </c>
      <c r="AU247" s="221" t="s">
        <v>86</v>
      </c>
      <c r="AV247" s="14" t="s">
        <v>86</v>
      </c>
      <c r="AW247" s="14" t="s">
        <v>37</v>
      </c>
      <c r="AX247" s="14" t="s">
        <v>84</v>
      </c>
      <c r="AY247" s="221" t="s">
        <v>197</v>
      </c>
    </row>
    <row r="248" spans="1:65" s="2" customFormat="1" ht="21.75" customHeight="1">
      <c r="A248" s="37"/>
      <c r="B248" s="38"/>
      <c r="C248" s="181" t="s">
        <v>680</v>
      </c>
      <c r="D248" s="181" t="s">
        <v>199</v>
      </c>
      <c r="E248" s="182" t="s">
        <v>338</v>
      </c>
      <c r="F248" s="183" t="s">
        <v>339</v>
      </c>
      <c r="G248" s="184" t="s">
        <v>323</v>
      </c>
      <c r="H248" s="185">
        <v>214.02699999999999</v>
      </c>
      <c r="I248" s="186"/>
      <c r="J248" s="187">
        <f>ROUND(I248*H248,2)</f>
        <v>0</v>
      </c>
      <c r="K248" s="183" t="s">
        <v>203</v>
      </c>
      <c r="L248" s="42"/>
      <c r="M248" s="188" t="s">
        <v>19</v>
      </c>
      <c r="N248" s="189" t="s">
        <v>48</v>
      </c>
      <c r="O248" s="67"/>
      <c r="P248" s="190">
        <f>O248*H248</f>
        <v>0</v>
      </c>
      <c r="Q248" s="190">
        <v>0</v>
      </c>
      <c r="R248" s="190">
        <f>Q248*H248</f>
        <v>0</v>
      </c>
      <c r="S248" s="190">
        <v>0</v>
      </c>
      <c r="T248" s="191">
        <f>S248*H248</f>
        <v>0</v>
      </c>
      <c r="U248" s="37"/>
      <c r="V248" s="37"/>
      <c r="W248" s="37"/>
      <c r="X248" s="37"/>
      <c r="Y248" s="37"/>
      <c r="Z248" s="37"/>
      <c r="AA248" s="37"/>
      <c r="AB248" s="37"/>
      <c r="AC248" s="37"/>
      <c r="AD248" s="37"/>
      <c r="AE248" s="37"/>
      <c r="AR248" s="192" t="s">
        <v>204</v>
      </c>
      <c r="AT248" s="192" t="s">
        <v>199</v>
      </c>
      <c r="AU248" s="192" t="s">
        <v>86</v>
      </c>
      <c r="AY248" s="20" t="s">
        <v>197</v>
      </c>
      <c r="BE248" s="193">
        <f>IF(N248="základní",J248,0)</f>
        <v>0</v>
      </c>
      <c r="BF248" s="193">
        <f>IF(N248="snížená",J248,0)</f>
        <v>0</v>
      </c>
      <c r="BG248" s="193">
        <f>IF(N248="zákl. přenesená",J248,0)</f>
        <v>0</v>
      </c>
      <c r="BH248" s="193">
        <f>IF(N248="sníž. přenesená",J248,0)</f>
        <v>0</v>
      </c>
      <c r="BI248" s="193">
        <f>IF(N248="nulová",J248,0)</f>
        <v>0</v>
      </c>
      <c r="BJ248" s="20" t="s">
        <v>84</v>
      </c>
      <c r="BK248" s="193">
        <f>ROUND(I248*H248,2)</f>
        <v>0</v>
      </c>
      <c r="BL248" s="20" t="s">
        <v>204</v>
      </c>
      <c r="BM248" s="192" t="s">
        <v>340</v>
      </c>
    </row>
    <row r="249" spans="1:65" s="2" customFormat="1" ht="19.5">
      <c r="A249" s="37"/>
      <c r="B249" s="38"/>
      <c r="C249" s="39"/>
      <c r="D249" s="194" t="s">
        <v>206</v>
      </c>
      <c r="E249" s="39"/>
      <c r="F249" s="195" t="s">
        <v>341</v>
      </c>
      <c r="G249" s="39"/>
      <c r="H249" s="39"/>
      <c r="I249" s="196"/>
      <c r="J249" s="39"/>
      <c r="K249" s="39"/>
      <c r="L249" s="42"/>
      <c r="M249" s="197"/>
      <c r="N249" s="198"/>
      <c r="O249" s="67"/>
      <c r="P249" s="67"/>
      <c r="Q249" s="67"/>
      <c r="R249" s="67"/>
      <c r="S249" s="67"/>
      <c r="T249" s="68"/>
      <c r="U249" s="37"/>
      <c r="V249" s="37"/>
      <c r="W249" s="37"/>
      <c r="X249" s="37"/>
      <c r="Y249" s="37"/>
      <c r="Z249" s="37"/>
      <c r="AA249" s="37"/>
      <c r="AB249" s="37"/>
      <c r="AC249" s="37"/>
      <c r="AD249" s="37"/>
      <c r="AE249" s="37"/>
      <c r="AT249" s="20" t="s">
        <v>206</v>
      </c>
      <c r="AU249" s="20" t="s">
        <v>86</v>
      </c>
    </row>
    <row r="250" spans="1:65" s="2" customFormat="1" ht="11.25">
      <c r="A250" s="37"/>
      <c r="B250" s="38"/>
      <c r="C250" s="39"/>
      <c r="D250" s="199" t="s">
        <v>208</v>
      </c>
      <c r="E250" s="39"/>
      <c r="F250" s="200" t="s">
        <v>342</v>
      </c>
      <c r="G250" s="39"/>
      <c r="H250" s="39"/>
      <c r="I250" s="196"/>
      <c r="J250" s="39"/>
      <c r="K250" s="39"/>
      <c r="L250" s="42"/>
      <c r="M250" s="197"/>
      <c r="N250" s="198"/>
      <c r="O250" s="67"/>
      <c r="P250" s="67"/>
      <c r="Q250" s="67"/>
      <c r="R250" s="67"/>
      <c r="S250" s="67"/>
      <c r="T250" s="68"/>
      <c r="U250" s="37"/>
      <c r="V250" s="37"/>
      <c r="W250" s="37"/>
      <c r="X250" s="37"/>
      <c r="Y250" s="37"/>
      <c r="Z250" s="37"/>
      <c r="AA250" s="37"/>
      <c r="AB250" s="37"/>
      <c r="AC250" s="37"/>
      <c r="AD250" s="37"/>
      <c r="AE250" s="37"/>
      <c r="AT250" s="20" t="s">
        <v>208</v>
      </c>
      <c r="AU250" s="20" t="s">
        <v>86</v>
      </c>
    </row>
    <row r="251" spans="1:65" s="13" customFormat="1" ht="11.25">
      <c r="B251" s="201"/>
      <c r="C251" s="202"/>
      <c r="D251" s="194" t="s">
        <v>210</v>
      </c>
      <c r="E251" s="203" t="s">
        <v>19</v>
      </c>
      <c r="F251" s="204" t="s">
        <v>674</v>
      </c>
      <c r="G251" s="202"/>
      <c r="H251" s="203" t="s">
        <v>19</v>
      </c>
      <c r="I251" s="205"/>
      <c r="J251" s="202"/>
      <c r="K251" s="202"/>
      <c r="L251" s="206"/>
      <c r="M251" s="207"/>
      <c r="N251" s="208"/>
      <c r="O251" s="208"/>
      <c r="P251" s="208"/>
      <c r="Q251" s="208"/>
      <c r="R251" s="208"/>
      <c r="S251" s="208"/>
      <c r="T251" s="209"/>
      <c r="AT251" s="210" t="s">
        <v>210</v>
      </c>
      <c r="AU251" s="210" t="s">
        <v>86</v>
      </c>
      <c r="AV251" s="13" t="s">
        <v>84</v>
      </c>
      <c r="AW251" s="13" t="s">
        <v>37</v>
      </c>
      <c r="AX251" s="13" t="s">
        <v>77</v>
      </c>
      <c r="AY251" s="210" t="s">
        <v>197</v>
      </c>
    </row>
    <row r="252" spans="1:65" s="14" customFormat="1" ht="11.25">
      <c r="B252" s="211"/>
      <c r="C252" s="212"/>
      <c r="D252" s="194" t="s">
        <v>210</v>
      </c>
      <c r="E252" s="213" t="s">
        <v>19</v>
      </c>
      <c r="F252" s="214" t="s">
        <v>910</v>
      </c>
      <c r="G252" s="212"/>
      <c r="H252" s="215">
        <v>121.294</v>
      </c>
      <c r="I252" s="216"/>
      <c r="J252" s="212"/>
      <c r="K252" s="212"/>
      <c r="L252" s="217"/>
      <c r="M252" s="218"/>
      <c r="N252" s="219"/>
      <c r="O252" s="219"/>
      <c r="P252" s="219"/>
      <c r="Q252" s="219"/>
      <c r="R252" s="219"/>
      <c r="S252" s="219"/>
      <c r="T252" s="220"/>
      <c r="AT252" s="221" t="s">
        <v>210</v>
      </c>
      <c r="AU252" s="221" t="s">
        <v>86</v>
      </c>
      <c r="AV252" s="14" t="s">
        <v>86</v>
      </c>
      <c r="AW252" s="14" t="s">
        <v>37</v>
      </c>
      <c r="AX252" s="14" t="s">
        <v>77</v>
      </c>
      <c r="AY252" s="221" t="s">
        <v>197</v>
      </c>
    </row>
    <row r="253" spans="1:65" s="14" customFormat="1" ht="11.25">
      <c r="B253" s="211"/>
      <c r="C253" s="212"/>
      <c r="D253" s="194" t="s">
        <v>210</v>
      </c>
      <c r="E253" s="213" t="s">
        <v>19</v>
      </c>
      <c r="F253" s="214" t="s">
        <v>911</v>
      </c>
      <c r="G253" s="212"/>
      <c r="H253" s="215">
        <v>7.6260000000000003</v>
      </c>
      <c r="I253" s="216"/>
      <c r="J253" s="212"/>
      <c r="K253" s="212"/>
      <c r="L253" s="217"/>
      <c r="M253" s="218"/>
      <c r="N253" s="219"/>
      <c r="O253" s="219"/>
      <c r="P253" s="219"/>
      <c r="Q253" s="219"/>
      <c r="R253" s="219"/>
      <c r="S253" s="219"/>
      <c r="T253" s="220"/>
      <c r="AT253" s="221" t="s">
        <v>210</v>
      </c>
      <c r="AU253" s="221" t="s">
        <v>86</v>
      </c>
      <c r="AV253" s="14" t="s">
        <v>86</v>
      </c>
      <c r="AW253" s="14" t="s">
        <v>37</v>
      </c>
      <c r="AX253" s="14" t="s">
        <v>77</v>
      </c>
      <c r="AY253" s="221" t="s">
        <v>197</v>
      </c>
    </row>
    <row r="254" spans="1:65" s="14" customFormat="1" ht="11.25">
      <c r="B254" s="211"/>
      <c r="C254" s="212"/>
      <c r="D254" s="194" t="s">
        <v>210</v>
      </c>
      <c r="E254" s="213" t="s">
        <v>19</v>
      </c>
      <c r="F254" s="214" t="s">
        <v>912</v>
      </c>
      <c r="G254" s="212"/>
      <c r="H254" s="215">
        <v>54.6</v>
      </c>
      <c r="I254" s="216"/>
      <c r="J254" s="212"/>
      <c r="K254" s="212"/>
      <c r="L254" s="217"/>
      <c r="M254" s="218"/>
      <c r="N254" s="219"/>
      <c r="O254" s="219"/>
      <c r="P254" s="219"/>
      <c r="Q254" s="219"/>
      <c r="R254" s="219"/>
      <c r="S254" s="219"/>
      <c r="T254" s="220"/>
      <c r="AT254" s="221" t="s">
        <v>210</v>
      </c>
      <c r="AU254" s="221" t="s">
        <v>86</v>
      </c>
      <c r="AV254" s="14" t="s">
        <v>86</v>
      </c>
      <c r="AW254" s="14" t="s">
        <v>37</v>
      </c>
      <c r="AX254" s="14" t="s">
        <v>77</v>
      </c>
      <c r="AY254" s="221" t="s">
        <v>197</v>
      </c>
    </row>
    <row r="255" spans="1:65" s="16" customFormat="1" ht="11.25">
      <c r="B255" s="251"/>
      <c r="C255" s="252"/>
      <c r="D255" s="194" t="s">
        <v>210</v>
      </c>
      <c r="E255" s="253" t="s">
        <v>19</v>
      </c>
      <c r="F255" s="254" t="s">
        <v>661</v>
      </c>
      <c r="G255" s="252"/>
      <c r="H255" s="255">
        <v>183.52</v>
      </c>
      <c r="I255" s="256"/>
      <c r="J255" s="252"/>
      <c r="K255" s="252"/>
      <c r="L255" s="257"/>
      <c r="M255" s="258"/>
      <c r="N255" s="259"/>
      <c r="O255" s="259"/>
      <c r="P255" s="259"/>
      <c r="Q255" s="259"/>
      <c r="R255" s="259"/>
      <c r="S255" s="259"/>
      <c r="T255" s="260"/>
      <c r="AT255" s="261" t="s">
        <v>210</v>
      </c>
      <c r="AU255" s="261" t="s">
        <v>86</v>
      </c>
      <c r="AV255" s="16" t="s">
        <v>151</v>
      </c>
      <c r="AW255" s="16" t="s">
        <v>37</v>
      </c>
      <c r="AX255" s="16" t="s">
        <v>77</v>
      </c>
      <c r="AY255" s="261" t="s">
        <v>197</v>
      </c>
    </row>
    <row r="256" spans="1:65" s="13" customFormat="1" ht="22.5">
      <c r="B256" s="201"/>
      <c r="C256" s="202"/>
      <c r="D256" s="194" t="s">
        <v>210</v>
      </c>
      <c r="E256" s="203" t="s">
        <v>19</v>
      </c>
      <c r="F256" s="204" t="s">
        <v>913</v>
      </c>
      <c r="G256" s="202"/>
      <c r="H256" s="203" t="s">
        <v>19</v>
      </c>
      <c r="I256" s="205"/>
      <c r="J256" s="202"/>
      <c r="K256" s="202"/>
      <c r="L256" s="206"/>
      <c r="M256" s="207"/>
      <c r="N256" s="208"/>
      <c r="O256" s="208"/>
      <c r="P256" s="208"/>
      <c r="Q256" s="208"/>
      <c r="R256" s="208"/>
      <c r="S256" s="208"/>
      <c r="T256" s="209"/>
      <c r="AT256" s="210" t="s">
        <v>210</v>
      </c>
      <c r="AU256" s="210" t="s">
        <v>86</v>
      </c>
      <c r="AV256" s="13" t="s">
        <v>84</v>
      </c>
      <c r="AW256" s="13" t="s">
        <v>37</v>
      </c>
      <c r="AX256" s="13" t="s">
        <v>77</v>
      </c>
      <c r="AY256" s="210" t="s">
        <v>197</v>
      </c>
    </row>
    <row r="257" spans="1:65" s="14" customFormat="1" ht="11.25">
      <c r="B257" s="211"/>
      <c r="C257" s="212"/>
      <c r="D257" s="194" t="s">
        <v>210</v>
      </c>
      <c r="E257" s="213" t="s">
        <v>19</v>
      </c>
      <c r="F257" s="214" t="s">
        <v>914</v>
      </c>
      <c r="G257" s="212"/>
      <c r="H257" s="215">
        <v>30.507000000000001</v>
      </c>
      <c r="I257" s="216"/>
      <c r="J257" s="212"/>
      <c r="K257" s="212"/>
      <c r="L257" s="217"/>
      <c r="M257" s="218"/>
      <c r="N257" s="219"/>
      <c r="O257" s="219"/>
      <c r="P257" s="219"/>
      <c r="Q257" s="219"/>
      <c r="R257" s="219"/>
      <c r="S257" s="219"/>
      <c r="T257" s="220"/>
      <c r="AT257" s="221" t="s">
        <v>210</v>
      </c>
      <c r="AU257" s="221" t="s">
        <v>86</v>
      </c>
      <c r="AV257" s="14" t="s">
        <v>86</v>
      </c>
      <c r="AW257" s="14" t="s">
        <v>37</v>
      </c>
      <c r="AX257" s="14" t="s">
        <v>77</v>
      </c>
      <c r="AY257" s="221" t="s">
        <v>197</v>
      </c>
    </row>
    <row r="258" spans="1:65" s="15" customFormat="1" ht="11.25">
      <c r="B258" s="223"/>
      <c r="C258" s="224"/>
      <c r="D258" s="194" t="s">
        <v>210</v>
      </c>
      <c r="E258" s="225" t="s">
        <v>19</v>
      </c>
      <c r="F258" s="226" t="s">
        <v>295</v>
      </c>
      <c r="G258" s="224"/>
      <c r="H258" s="227">
        <v>214.02699999999999</v>
      </c>
      <c r="I258" s="228"/>
      <c r="J258" s="224"/>
      <c r="K258" s="224"/>
      <c r="L258" s="229"/>
      <c r="M258" s="230"/>
      <c r="N258" s="231"/>
      <c r="O258" s="231"/>
      <c r="P258" s="231"/>
      <c r="Q258" s="231"/>
      <c r="R258" s="231"/>
      <c r="S258" s="231"/>
      <c r="T258" s="232"/>
      <c r="AT258" s="233" t="s">
        <v>210</v>
      </c>
      <c r="AU258" s="233" t="s">
        <v>86</v>
      </c>
      <c r="AV258" s="15" t="s">
        <v>204</v>
      </c>
      <c r="AW258" s="15" t="s">
        <v>37</v>
      </c>
      <c r="AX258" s="15" t="s">
        <v>84</v>
      </c>
      <c r="AY258" s="233" t="s">
        <v>197</v>
      </c>
    </row>
    <row r="259" spans="1:65" s="2" customFormat="1" ht="24.2" customHeight="1">
      <c r="A259" s="37"/>
      <c r="B259" s="38"/>
      <c r="C259" s="181" t="s">
        <v>915</v>
      </c>
      <c r="D259" s="181" t="s">
        <v>199</v>
      </c>
      <c r="E259" s="182" t="s">
        <v>348</v>
      </c>
      <c r="F259" s="183" t="s">
        <v>349</v>
      </c>
      <c r="G259" s="184" t="s">
        <v>323</v>
      </c>
      <c r="H259" s="185">
        <v>305.548</v>
      </c>
      <c r="I259" s="186"/>
      <c r="J259" s="187">
        <f>ROUND(I259*H259,2)</f>
        <v>0</v>
      </c>
      <c r="K259" s="183" t="s">
        <v>203</v>
      </c>
      <c r="L259" s="42"/>
      <c r="M259" s="188" t="s">
        <v>19</v>
      </c>
      <c r="N259" s="189" t="s">
        <v>48</v>
      </c>
      <c r="O259" s="67"/>
      <c r="P259" s="190">
        <f>O259*H259</f>
        <v>0</v>
      </c>
      <c r="Q259" s="190">
        <v>0</v>
      </c>
      <c r="R259" s="190">
        <f>Q259*H259</f>
        <v>0</v>
      </c>
      <c r="S259" s="190">
        <v>0</v>
      </c>
      <c r="T259" s="191">
        <f>S259*H259</f>
        <v>0</v>
      </c>
      <c r="U259" s="37"/>
      <c r="V259" s="37"/>
      <c r="W259" s="37"/>
      <c r="X259" s="37"/>
      <c r="Y259" s="37"/>
      <c r="Z259" s="37"/>
      <c r="AA259" s="37"/>
      <c r="AB259" s="37"/>
      <c r="AC259" s="37"/>
      <c r="AD259" s="37"/>
      <c r="AE259" s="37"/>
      <c r="AR259" s="192" t="s">
        <v>204</v>
      </c>
      <c r="AT259" s="192" t="s">
        <v>199</v>
      </c>
      <c r="AU259" s="192" t="s">
        <v>86</v>
      </c>
      <c r="AY259" s="20" t="s">
        <v>197</v>
      </c>
      <c r="BE259" s="193">
        <f>IF(N259="základní",J259,0)</f>
        <v>0</v>
      </c>
      <c r="BF259" s="193">
        <f>IF(N259="snížená",J259,0)</f>
        <v>0</v>
      </c>
      <c r="BG259" s="193">
        <f>IF(N259="zákl. přenesená",J259,0)</f>
        <v>0</v>
      </c>
      <c r="BH259" s="193">
        <f>IF(N259="sníž. přenesená",J259,0)</f>
        <v>0</v>
      </c>
      <c r="BI259" s="193">
        <f>IF(N259="nulová",J259,0)</f>
        <v>0</v>
      </c>
      <c r="BJ259" s="20" t="s">
        <v>84</v>
      </c>
      <c r="BK259" s="193">
        <f>ROUND(I259*H259,2)</f>
        <v>0</v>
      </c>
      <c r="BL259" s="20" t="s">
        <v>204</v>
      </c>
      <c r="BM259" s="192" t="s">
        <v>350</v>
      </c>
    </row>
    <row r="260" spans="1:65" s="2" customFormat="1" ht="29.25">
      <c r="A260" s="37"/>
      <c r="B260" s="38"/>
      <c r="C260" s="39"/>
      <c r="D260" s="194" t="s">
        <v>206</v>
      </c>
      <c r="E260" s="39"/>
      <c r="F260" s="195" t="s">
        <v>351</v>
      </c>
      <c r="G260" s="39"/>
      <c r="H260" s="39"/>
      <c r="I260" s="196"/>
      <c r="J260" s="39"/>
      <c r="K260" s="39"/>
      <c r="L260" s="42"/>
      <c r="M260" s="197"/>
      <c r="N260" s="198"/>
      <c r="O260" s="67"/>
      <c r="P260" s="67"/>
      <c r="Q260" s="67"/>
      <c r="R260" s="67"/>
      <c r="S260" s="67"/>
      <c r="T260" s="68"/>
      <c r="U260" s="37"/>
      <c r="V260" s="37"/>
      <c r="W260" s="37"/>
      <c r="X260" s="37"/>
      <c r="Y260" s="37"/>
      <c r="Z260" s="37"/>
      <c r="AA260" s="37"/>
      <c r="AB260" s="37"/>
      <c r="AC260" s="37"/>
      <c r="AD260" s="37"/>
      <c r="AE260" s="37"/>
      <c r="AT260" s="20" t="s">
        <v>206</v>
      </c>
      <c r="AU260" s="20" t="s">
        <v>86</v>
      </c>
    </row>
    <row r="261" spans="1:65" s="2" customFormat="1" ht="11.25">
      <c r="A261" s="37"/>
      <c r="B261" s="38"/>
      <c r="C261" s="39"/>
      <c r="D261" s="199" t="s">
        <v>208</v>
      </c>
      <c r="E261" s="39"/>
      <c r="F261" s="200" t="s">
        <v>352</v>
      </c>
      <c r="G261" s="39"/>
      <c r="H261" s="39"/>
      <c r="I261" s="196"/>
      <c r="J261" s="39"/>
      <c r="K261" s="39"/>
      <c r="L261" s="42"/>
      <c r="M261" s="197"/>
      <c r="N261" s="198"/>
      <c r="O261" s="67"/>
      <c r="P261" s="67"/>
      <c r="Q261" s="67"/>
      <c r="R261" s="67"/>
      <c r="S261" s="67"/>
      <c r="T261" s="68"/>
      <c r="U261" s="37"/>
      <c r="V261" s="37"/>
      <c r="W261" s="37"/>
      <c r="X261" s="37"/>
      <c r="Y261" s="37"/>
      <c r="Z261" s="37"/>
      <c r="AA261" s="37"/>
      <c r="AB261" s="37"/>
      <c r="AC261" s="37"/>
      <c r="AD261" s="37"/>
      <c r="AE261" s="37"/>
      <c r="AT261" s="20" t="s">
        <v>208</v>
      </c>
      <c r="AU261" s="20" t="s">
        <v>86</v>
      </c>
    </row>
    <row r="262" spans="1:65" s="13" customFormat="1" ht="22.5">
      <c r="B262" s="201"/>
      <c r="C262" s="202"/>
      <c r="D262" s="194" t="s">
        <v>210</v>
      </c>
      <c r="E262" s="203" t="s">
        <v>19</v>
      </c>
      <c r="F262" s="204" t="s">
        <v>353</v>
      </c>
      <c r="G262" s="202"/>
      <c r="H262" s="203" t="s">
        <v>19</v>
      </c>
      <c r="I262" s="205"/>
      <c r="J262" s="202"/>
      <c r="K262" s="202"/>
      <c r="L262" s="206"/>
      <c r="M262" s="207"/>
      <c r="N262" s="208"/>
      <c r="O262" s="208"/>
      <c r="P262" s="208"/>
      <c r="Q262" s="208"/>
      <c r="R262" s="208"/>
      <c r="S262" s="208"/>
      <c r="T262" s="209"/>
      <c r="AT262" s="210" t="s">
        <v>210</v>
      </c>
      <c r="AU262" s="210" t="s">
        <v>86</v>
      </c>
      <c r="AV262" s="13" t="s">
        <v>84</v>
      </c>
      <c r="AW262" s="13" t="s">
        <v>37</v>
      </c>
      <c r="AX262" s="13" t="s">
        <v>77</v>
      </c>
      <c r="AY262" s="210" t="s">
        <v>197</v>
      </c>
    </row>
    <row r="263" spans="1:65" s="13" customFormat="1" ht="11.25">
      <c r="B263" s="201"/>
      <c r="C263" s="202"/>
      <c r="D263" s="194" t="s">
        <v>210</v>
      </c>
      <c r="E263" s="203" t="s">
        <v>19</v>
      </c>
      <c r="F263" s="204" t="s">
        <v>354</v>
      </c>
      <c r="G263" s="202"/>
      <c r="H263" s="203" t="s">
        <v>19</v>
      </c>
      <c r="I263" s="205"/>
      <c r="J263" s="202"/>
      <c r="K263" s="202"/>
      <c r="L263" s="206"/>
      <c r="M263" s="207"/>
      <c r="N263" s="208"/>
      <c r="O263" s="208"/>
      <c r="P263" s="208"/>
      <c r="Q263" s="208"/>
      <c r="R263" s="208"/>
      <c r="S263" s="208"/>
      <c r="T263" s="209"/>
      <c r="AT263" s="210" t="s">
        <v>210</v>
      </c>
      <c r="AU263" s="210" t="s">
        <v>86</v>
      </c>
      <c r="AV263" s="13" t="s">
        <v>84</v>
      </c>
      <c r="AW263" s="13" t="s">
        <v>37</v>
      </c>
      <c r="AX263" s="13" t="s">
        <v>77</v>
      </c>
      <c r="AY263" s="210" t="s">
        <v>197</v>
      </c>
    </row>
    <row r="264" spans="1:65" s="14" customFormat="1" ht="11.25">
      <c r="B264" s="211"/>
      <c r="C264" s="212"/>
      <c r="D264" s="194" t="s">
        <v>210</v>
      </c>
      <c r="E264" s="213" t="s">
        <v>19</v>
      </c>
      <c r="F264" s="214" t="s">
        <v>916</v>
      </c>
      <c r="G264" s="212"/>
      <c r="H264" s="215">
        <v>183.52</v>
      </c>
      <c r="I264" s="216"/>
      <c r="J264" s="212"/>
      <c r="K264" s="212"/>
      <c r="L264" s="217"/>
      <c r="M264" s="218"/>
      <c r="N264" s="219"/>
      <c r="O264" s="219"/>
      <c r="P264" s="219"/>
      <c r="Q264" s="219"/>
      <c r="R264" s="219"/>
      <c r="S264" s="219"/>
      <c r="T264" s="220"/>
      <c r="AT264" s="221" t="s">
        <v>210</v>
      </c>
      <c r="AU264" s="221" t="s">
        <v>86</v>
      </c>
      <c r="AV264" s="14" t="s">
        <v>86</v>
      </c>
      <c r="AW264" s="14" t="s">
        <v>37</v>
      </c>
      <c r="AX264" s="14" t="s">
        <v>77</v>
      </c>
      <c r="AY264" s="221" t="s">
        <v>197</v>
      </c>
    </row>
    <row r="265" spans="1:65" s="13" customFormat="1" ht="22.5">
      <c r="B265" s="201"/>
      <c r="C265" s="202"/>
      <c r="D265" s="194" t="s">
        <v>210</v>
      </c>
      <c r="E265" s="203" t="s">
        <v>19</v>
      </c>
      <c r="F265" s="204" t="s">
        <v>917</v>
      </c>
      <c r="G265" s="202"/>
      <c r="H265" s="203" t="s">
        <v>19</v>
      </c>
      <c r="I265" s="205"/>
      <c r="J265" s="202"/>
      <c r="K265" s="202"/>
      <c r="L265" s="206"/>
      <c r="M265" s="207"/>
      <c r="N265" s="208"/>
      <c r="O265" s="208"/>
      <c r="P265" s="208"/>
      <c r="Q265" s="208"/>
      <c r="R265" s="208"/>
      <c r="S265" s="208"/>
      <c r="T265" s="209"/>
      <c r="AT265" s="210" t="s">
        <v>210</v>
      </c>
      <c r="AU265" s="210" t="s">
        <v>86</v>
      </c>
      <c r="AV265" s="13" t="s">
        <v>84</v>
      </c>
      <c r="AW265" s="13" t="s">
        <v>37</v>
      </c>
      <c r="AX265" s="13" t="s">
        <v>77</v>
      </c>
      <c r="AY265" s="210" t="s">
        <v>197</v>
      </c>
    </row>
    <row r="266" spans="1:65" s="13" customFormat="1" ht="11.25">
      <c r="B266" s="201"/>
      <c r="C266" s="202"/>
      <c r="D266" s="194" t="s">
        <v>210</v>
      </c>
      <c r="E266" s="203" t="s">
        <v>19</v>
      </c>
      <c r="F266" s="204" t="s">
        <v>918</v>
      </c>
      <c r="G266" s="202"/>
      <c r="H266" s="203" t="s">
        <v>19</v>
      </c>
      <c r="I266" s="205"/>
      <c r="J266" s="202"/>
      <c r="K266" s="202"/>
      <c r="L266" s="206"/>
      <c r="M266" s="207"/>
      <c r="N266" s="208"/>
      <c r="O266" s="208"/>
      <c r="P266" s="208"/>
      <c r="Q266" s="208"/>
      <c r="R266" s="208"/>
      <c r="S266" s="208"/>
      <c r="T266" s="209"/>
      <c r="AT266" s="210" t="s">
        <v>210</v>
      </c>
      <c r="AU266" s="210" t="s">
        <v>86</v>
      </c>
      <c r="AV266" s="13" t="s">
        <v>84</v>
      </c>
      <c r="AW266" s="13" t="s">
        <v>37</v>
      </c>
      <c r="AX266" s="13" t="s">
        <v>77</v>
      </c>
      <c r="AY266" s="210" t="s">
        <v>197</v>
      </c>
    </row>
    <row r="267" spans="1:65" s="14" customFormat="1" ht="11.25">
      <c r="B267" s="211"/>
      <c r="C267" s="212"/>
      <c r="D267" s="194" t="s">
        <v>210</v>
      </c>
      <c r="E267" s="213" t="s">
        <v>19</v>
      </c>
      <c r="F267" s="214" t="s">
        <v>919</v>
      </c>
      <c r="G267" s="212"/>
      <c r="H267" s="215">
        <v>122.02800000000001</v>
      </c>
      <c r="I267" s="216"/>
      <c r="J267" s="212"/>
      <c r="K267" s="212"/>
      <c r="L267" s="217"/>
      <c r="M267" s="218"/>
      <c r="N267" s="219"/>
      <c r="O267" s="219"/>
      <c r="P267" s="219"/>
      <c r="Q267" s="219"/>
      <c r="R267" s="219"/>
      <c r="S267" s="219"/>
      <c r="T267" s="220"/>
      <c r="AT267" s="221" t="s">
        <v>210</v>
      </c>
      <c r="AU267" s="221" t="s">
        <v>86</v>
      </c>
      <c r="AV267" s="14" t="s">
        <v>86</v>
      </c>
      <c r="AW267" s="14" t="s">
        <v>37</v>
      </c>
      <c r="AX267" s="14" t="s">
        <v>77</v>
      </c>
      <c r="AY267" s="221" t="s">
        <v>197</v>
      </c>
    </row>
    <row r="268" spans="1:65" s="15" customFormat="1" ht="11.25">
      <c r="B268" s="223"/>
      <c r="C268" s="224"/>
      <c r="D268" s="194" t="s">
        <v>210</v>
      </c>
      <c r="E268" s="225" t="s">
        <v>19</v>
      </c>
      <c r="F268" s="226" t="s">
        <v>295</v>
      </c>
      <c r="G268" s="224"/>
      <c r="H268" s="227">
        <v>305.548</v>
      </c>
      <c r="I268" s="228"/>
      <c r="J268" s="224"/>
      <c r="K268" s="224"/>
      <c r="L268" s="229"/>
      <c r="M268" s="230"/>
      <c r="N268" s="231"/>
      <c r="O268" s="231"/>
      <c r="P268" s="231"/>
      <c r="Q268" s="231"/>
      <c r="R268" s="231"/>
      <c r="S268" s="231"/>
      <c r="T268" s="232"/>
      <c r="AT268" s="233" t="s">
        <v>210</v>
      </c>
      <c r="AU268" s="233" t="s">
        <v>86</v>
      </c>
      <c r="AV268" s="15" t="s">
        <v>204</v>
      </c>
      <c r="AW268" s="15" t="s">
        <v>37</v>
      </c>
      <c r="AX268" s="15" t="s">
        <v>84</v>
      </c>
      <c r="AY268" s="233" t="s">
        <v>197</v>
      </c>
    </row>
    <row r="269" spans="1:65" s="2" customFormat="1" ht="24.2" customHeight="1">
      <c r="A269" s="37"/>
      <c r="B269" s="38"/>
      <c r="C269" s="181" t="s">
        <v>920</v>
      </c>
      <c r="D269" s="181" t="s">
        <v>199</v>
      </c>
      <c r="E269" s="182" t="s">
        <v>357</v>
      </c>
      <c r="F269" s="183" t="s">
        <v>358</v>
      </c>
      <c r="G269" s="184" t="s">
        <v>323</v>
      </c>
      <c r="H269" s="185">
        <v>251.97300000000001</v>
      </c>
      <c r="I269" s="186"/>
      <c r="J269" s="187">
        <f>ROUND(I269*H269,2)</f>
        <v>0</v>
      </c>
      <c r="K269" s="183" t="s">
        <v>203</v>
      </c>
      <c r="L269" s="42"/>
      <c r="M269" s="188" t="s">
        <v>19</v>
      </c>
      <c r="N269" s="189" t="s">
        <v>48</v>
      </c>
      <c r="O269" s="67"/>
      <c r="P269" s="190">
        <f>O269*H269</f>
        <v>0</v>
      </c>
      <c r="Q269" s="190">
        <v>0</v>
      </c>
      <c r="R269" s="190">
        <f>Q269*H269</f>
        <v>0</v>
      </c>
      <c r="S269" s="190">
        <v>0</v>
      </c>
      <c r="T269" s="191">
        <f>S269*H269</f>
        <v>0</v>
      </c>
      <c r="U269" s="37"/>
      <c r="V269" s="37"/>
      <c r="W269" s="37"/>
      <c r="X269" s="37"/>
      <c r="Y269" s="37"/>
      <c r="Z269" s="37"/>
      <c r="AA269" s="37"/>
      <c r="AB269" s="37"/>
      <c r="AC269" s="37"/>
      <c r="AD269" s="37"/>
      <c r="AE269" s="37"/>
      <c r="AR269" s="192" t="s">
        <v>204</v>
      </c>
      <c r="AT269" s="192" t="s">
        <v>199</v>
      </c>
      <c r="AU269" s="192" t="s">
        <v>86</v>
      </c>
      <c r="AY269" s="20" t="s">
        <v>197</v>
      </c>
      <c r="BE269" s="193">
        <f>IF(N269="základní",J269,0)</f>
        <v>0</v>
      </c>
      <c r="BF269" s="193">
        <f>IF(N269="snížená",J269,0)</f>
        <v>0</v>
      </c>
      <c r="BG269" s="193">
        <f>IF(N269="zákl. přenesená",J269,0)</f>
        <v>0</v>
      </c>
      <c r="BH269" s="193">
        <f>IF(N269="sníž. přenesená",J269,0)</f>
        <v>0</v>
      </c>
      <c r="BI269" s="193">
        <f>IF(N269="nulová",J269,0)</f>
        <v>0</v>
      </c>
      <c r="BJ269" s="20" t="s">
        <v>84</v>
      </c>
      <c r="BK269" s="193">
        <f>ROUND(I269*H269,2)</f>
        <v>0</v>
      </c>
      <c r="BL269" s="20" t="s">
        <v>204</v>
      </c>
      <c r="BM269" s="192" t="s">
        <v>359</v>
      </c>
    </row>
    <row r="270" spans="1:65" s="2" customFormat="1" ht="11.25">
      <c r="A270" s="37"/>
      <c r="B270" s="38"/>
      <c r="C270" s="39"/>
      <c r="D270" s="194" t="s">
        <v>206</v>
      </c>
      <c r="E270" s="39"/>
      <c r="F270" s="195" t="s">
        <v>360</v>
      </c>
      <c r="G270" s="39"/>
      <c r="H270" s="39"/>
      <c r="I270" s="196"/>
      <c r="J270" s="39"/>
      <c r="K270" s="39"/>
      <c r="L270" s="42"/>
      <c r="M270" s="197"/>
      <c r="N270" s="198"/>
      <c r="O270" s="67"/>
      <c r="P270" s="67"/>
      <c r="Q270" s="67"/>
      <c r="R270" s="67"/>
      <c r="S270" s="67"/>
      <c r="T270" s="68"/>
      <c r="U270" s="37"/>
      <c r="V270" s="37"/>
      <c r="W270" s="37"/>
      <c r="X270" s="37"/>
      <c r="Y270" s="37"/>
      <c r="Z270" s="37"/>
      <c r="AA270" s="37"/>
      <c r="AB270" s="37"/>
      <c r="AC270" s="37"/>
      <c r="AD270" s="37"/>
      <c r="AE270" s="37"/>
      <c r="AT270" s="20" t="s">
        <v>206</v>
      </c>
      <c r="AU270" s="20" t="s">
        <v>86</v>
      </c>
    </row>
    <row r="271" spans="1:65" s="2" customFormat="1" ht="11.25">
      <c r="A271" s="37"/>
      <c r="B271" s="38"/>
      <c r="C271" s="39"/>
      <c r="D271" s="199" t="s">
        <v>208</v>
      </c>
      <c r="E271" s="39"/>
      <c r="F271" s="200" t="s">
        <v>361</v>
      </c>
      <c r="G271" s="39"/>
      <c r="H271" s="39"/>
      <c r="I271" s="196"/>
      <c r="J271" s="39"/>
      <c r="K271" s="39"/>
      <c r="L271" s="42"/>
      <c r="M271" s="197"/>
      <c r="N271" s="198"/>
      <c r="O271" s="67"/>
      <c r="P271" s="67"/>
      <c r="Q271" s="67"/>
      <c r="R271" s="67"/>
      <c r="S271" s="67"/>
      <c r="T271" s="68"/>
      <c r="U271" s="37"/>
      <c r="V271" s="37"/>
      <c r="W271" s="37"/>
      <c r="X271" s="37"/>
      <c r="Y271" s="37"/>
      <c r="Z271" s="37"/>
      <c r="AA271" s="37"/>
      <c r="AB271" s="37"/>
      <c r="AC271" s="37"/>
      <c r="AD271" s="37"/>
      <c r="AE271" s="37"/>
      <c r="AT271" s="20" t="s">
        <v>208</v>
      </c>
      <c r="AU271" s="20" t="s">
        <v>86</v>
      </c>
    </row>
    <row r="272" spans="1:65" s="2" customFormat="1" ht="37.9" customHeight="1">
      <c r="A272" s="37"/>
      <c r="B272" s="38"/>
      <c r="C272" s="181" t="s">
        <v>921</v>
      </c>
      <c r="D272" s="181" t="s">
        <v>199</v>
      </c>
      <c r="E272" s="182" t="s">
        <v>363</v>
      </c>
      <c r="F272" s="183" t="s">
        <v>364</v>
      </c>
      <c r="G272" s="184" t="s">
        <v>323</v>
      </c>
      <c r="H272" s="185">
        <v>128.91999999999999</v>
      </c>
      <c r="I272" s="186"/>
      <c r="J272" s="187">
        <f>ROUND(I272*H272,2)</f>
        <v>0</v>
      </c>
      <c r="K272" s="183" t="s">
        <v>203</v>
      </c>
      <c r="L272" s="42"/>
      <c r="M272" s="188" t="s">
        <v>19</v>
      </c>
      <c r="N272" s="189" t="s">
        <v>48</v>
      </c>
      <c r="O272" s="67"/>
      <c r="P272" s="190">
        <f>O272*H272</f>
        <v>0</v>
      </c>
      <c r="Q272" s="190">
        <v>0</v>
      </c>
      <c r="R272" s="190">
        <f>Q272*H272</f>
        <v>0</v>
      </c>
      <c r="S272" s="190">
        <v>0</v>
      </c>
      <c r="T272" s="191">
        <f>S272*H272</f>
        <v>0</v>
      </c>
      <c r="U272" s="37"/>
      <c r="V272" s="37"/>
      <c r="W272" s="37"/>
      <c r="X272" s="37"/>
      <c r="Y272" s="37"/>
      <c r="Z272" s="37"/>
      <c r="AA272" s="37"/>
      <c r="AB272" s="37"/>
      <c r="AC272" s="37"/>
      <c r="AD272" s="37"/>
      <c r="AE272" s="37"/>
      <c r="AR272" s="192" t="s">
        <v>204</v>
      </c>
      <c r="AT272" s="192" t="s">
        <v>199</v>
      </c>
      <c r="AU272" s="192" t="s">
        <v>86</v>
      </c>
      <c r="AY272" s="20" t="s">
        <v>197</v>
      </c>
      <c r="BE272" s="193">
        <f>IF(N272="základní",J272,0)</f>
        <v>0</v>
      </c>
      <c r="BF272" s="193">
        <f>IF(N272="snížená",J272,0)</f>
        <v>0</v>
      </c>
      <c r="BG272" s="193">
        <f>IF(N272="zákl. přenesená",J272,0)</f>
        <v>0</v>
      </c>
      <c r="BH272" s="193">
        <f>IF(N272="sníž. přenesená",J272,0)</f>
        <v>0</v>
      </c>
      <c r="BI272" s="193">
        <f>IF(N272="nulová",J272,0)</f>
        <v>0</v>
      </c>
      <c r="BJ272" s="20" t="s">
        <v>84</v>
      </c>
      <c r="BK272" s="193">
        <f>ROUND(I272*H272,2)</f>
        <v>0</v>
      </c>
      <c r="BL272" s="20" t="s">
        <v>204</v>
      </c>
      <c r="BM272" s="192" t="s">
        <v>365</v>
      </c>
    </row>
    <row r="273" spans="1:65" s="2" customFormat="1" ht="29.25">
      <c r="A273" s="37"/>
      <c r="B273" s="38"/>
      <c r="C273" s="39"/>
      <c r="D273" s="194" t="s">
        <v>206</v>
      </c>
      <c r="E273" s="39"/>
      <c r="F273" s="195" t="s">
        <v>366</v>
      </c>
      <c r="G273" s="39"/>
      <c r="H273" s="39"/>
      <c r="I273" s="196"/>
      <c r="J273" s="39"/>
      <c r="K273" s="39"/>
      <c r="L273" s="42"/>
      <c r="M273" s="197"/>
      <c r="N273" s="198"/>
      <c r="O273" s="67"/>
      <c r="P273" s="67"/>
      <c r="Q273" s="67"/>
      <c r="R273" s="67"/>
      <c r="S273" s="67"/>
      <c r="T273" s="68"/>
      <c r="U273" s="37"/>
      <c r="V273" s="37"/>
      <c r="W273" s="37"/>
      <c r="X273" s="37"/>
      <c r="Y273" s="37"/>
      <c r="Z273" s="37"/>
      <c r="AA273" s="37"/>
      <c r="AB273" s="37"/>
      <c r="AC273" s="37"/>
      <c r="AD273" s="37"/>
      <c r="AE273" s="37"/>
      <c r="AT273" s="20" t="s">
        <v>206</v>
      </c>
      <c r="AU273" s="20" t="s">
        <v>86</v>
      </c>
    </row>
    <row r="274" spans="1:65" s="2" customFormat="1" ht="11.25">
      <c r="A274" s="37"/>
      <c r="B274" s="38"/>
      <c r="C274" s="39"/>
      <c r="D274" s="199" t="s">
        <v>208</v>
      </c>
      <c r="E274" s="39"/>
      <c r="F274" s="200" t="s">
        <v>367</v>
      </c>
      <c r="G274" s="39"/>
      <c r="H274" s="39"/>
      <c r="I274" s="196"/>
      <c r="J274" s="39"/>
      <c r="K274" s="39"/>
      <c r="L274" s="42"/>
      <c r="M274" s="197"/>
      <c r="N274" s="198"/>
      <c r="O274" s="67"/>
      <c r="P274" s="67"/>
      <c r="Q274" s="67"/>
      <c r="R274" s="67"/>
      <c r="S274" s="67"/>
      <c r="T274" s="68"/>
      <c r="U274" s="37"/>
      <c r="V274" s="37"/>
      <c r="W274" s="37"/>
      <c r="X274" s="37"/>
      <c r="Y274" s="37"/>
      <c r="Z274" s="37"/>
      <c r="AA274" s="37"/>
      <c r="AB274" s="37"/>
      <c r="AC274" s="37"/>
      <c r="AD274" s="37"/>
      <c r="AE274" s="37"/>
      <c r="AT274" s="20" t="s">
        <v>208</v>
      </c>
      <c r="AU274" s="20" t="s">
        <v>86</v>
      </c>
    </row>
    <row r="275" spans="1:65" s="14" customFormat="1" ht="11.25">
      <c r="B275" s="211"/>
      <c r="C275" s="212"/>
      <c r="D275" s="194" t="s">
        <v>210</v>
      </c>
      <c r="E275" s="213" t="s">
        <v>19</v>
      </c>
      <c r="F275" s="214" t="s">
        <v>910</v>
      </c>
      <c r="G275" s="212"/>
      <c r="H275" s="215">
        <v>121.294</v>
      </c>
      <c r="I275" s="216"/>
      <c r="J275" s="212"/>
      <c r="K275" s="212"/>
      <c r="L275" s="217"/>
      <c r="M275" s="218"/>
      <c r="N275" s="219"/>
      <c r="O275" s="219"/>
      <c r="P275" s="219"/>
      <c r="Q275" s="219"/>
      <c r="R275" s="219"/>
      <c r="S275" s="219"/>
      <c r="T275" s="220"/>
      <c r="AT275" s="221" t="s">
        <v>210</v>
      </c>
      <c r="AU275" s="221" t="s">
        <v>86</v>
      </c>
      <c r="AV275" s="14" t="s">
        <v>86</v>
      </c>
      <c r="AW275" s="14" t="s">
        <v>37</v>
      </c>
      <c r="AX275" s="14" t="s">
        <v>77</v>
      </c>
      <c r="AY275" s="221" t="s">
        <v>197</v>
      </c>
    </row>
    <row r="276" spans="1:65" s="14" customFormat="1" ht="11.25">
      <c r="B276" s="211"/>
      <c r="C276" s="212"/>
      <c r="D276" s="194" t="s">
        <v>210</v>
      </c>
      <c r="E276" s="213" t="s">
        <v>19</v>
      </c>
      <c r="F276" s="214" t="s">
        <v>911</v>
      </c>
      <c r="G276" s="212"/>
      <c r="H276" s="215">
        <v>7.6260000000000003</v>
      </c>
      <c r="I276" s="216"/>
      <c r="J276" s="212"/>
      <c r="K276" s="212"/>
      <c r="L276" s="217"/>
      <c r="M276" s="218"/>
      <c r="N276" s="219"/>
      <c r="O276" s="219"/>
      <c r="P276" s="219"/>
      <c r="Q276" s="219"/>
      <c r="R276" s="219"/>
      <c r="S276" s="219"/>
      <c r="T276" s="220"/>
      <c r="AT276" s="221" t="s">
        <v>210</v>
      </c>
      <c r="AU276" s="221" t="s">
        <v>86</v>
      </c>
      <c r="AV276" s="14" t="s">
        <v>86</v>
      </c>
      <c r="AW276" s="14" t="s">
        <v>37</v>
      </c>
      <c r="AX276" s="14" t="s">
        <v>77</v>
      </c>
      <c r="AY276" s="221" t="s">
        <v>197</v>
      </c>
    </row>
    <row r="277" spans="1:65" s="15" customFormat="1" ht="11.25">
      <c r="B277" s="223"/>
      <c r="C277" s="224"/>
      <c r="D277" s="194" t="s">
        <v>210</v>
      </c>
      <c r="E277" s="225" t="s">
        <v>19</v>
      </c>
      <c r="F277" s="226" t="s">
        <v>295</v>
      </c>
      <c r="G277" s="224"/>
      <c r="H277" s="227">
        <v>128.91999999999999</v>
      </c>
      <c r="I277" s="228"/>
      <c r="J277" s="224"/>
      <c r="K277" s="224"/>
      <c r="L277" s="229"/>
      <c r="M277" s="230"/>
      <c r="N277" s="231"/>
      <c r="O277" s="231"/>
      <c r="P277" s="231"/>
      <c r="Q277" s="231"/>
      <c r="R277" s="231"/>
      <c r="S277" s="231"/>
      <c r="T277" s="232"/>
      <c r="AT277" s="233" t="s">
        <v>210</v>
      </c>
      <c r="AU277" s="233" t="s">
        <v>86</v>
      </c>
      <c r="AV277" s="15" t="s">
        <v>204</v>
      </c>
      <c r="AW277" s="15" t="s">
        <v>37</v>
      </c>
      <c r="AX277" s="15" t="s">
        <v>84</v>
      </c>
      <c r="AY277" s="233" t="s">
        <v>197</v>
      </c>
    </row>
    <row r="278" spans="1:65" s="2" customFormat="1" ht="44.25" customHeight="1">
      <c r="A278" s="37"/>
      <c r="B278" s="38"/>
      <c r="C278" s="181" t="s">
        <v>922</v>
      </c>
      <c r="D278" s="181" t="s">
        <v>199</v>
      </c>
      <c r="E278" s="182" t="s">
        <v>368</v>
      </c>
      <c r="F278" s="183" t="s">
        <v>369</v>
      </c>
      <c r="G278" s="184" t="s">
        <v>323</v>
      </c>
      <c r="H278" s="185">
        <v>37.945999999999998</v>
      </c>
      <c r="I278" s="186"/>
      <c r="J278" s="187">
        <f>ROUND(I278*H278,2)</f>
        <v>0</v>
      </c>
      <c r="K278" s="183" t="s">
        <v>203</v>
      </c>
      <c r="L278" s="42"/>
      <c r="M278" s="188" t="s">
        <v>19</v>
      </c>
      <c r="N278" s="189" t="s">
        <v>48</v>
      </c>
      <c r="O278" s="67"/>
      <c r="P278" s="190">
        <f>O278*H278</f>
        <v>0</v>
      </c>
      <c r="Q278" s="190">
        <v>0</v>
      </c>
      <c r="R278" s="190">
        <f>Q278*H278</f>
        <v>0</v>
      </c>
      <c r="S278" s="190">
        <v>0</v>
      </c>
      <c r="T278" s="191">
        <f>S278*H278</f>
        <v>0</v>
      </c>
      <c r="U278" s="37"/>
      <c r="V278" s="37"/>
      <c r="W278" s="37"/>
      <c r="X278" s="37"/>
      <c r="Y278" s="37"/>
      <c r="Z278" s="37"/>
      <c r="AA278" s="37"/>
      <c r="AB278" s="37"/>
      <c r="AC278" s="37"/>
      <c r="AD278" s="37"/>
      <c r="AE278" s="37"/>
      <c r="AR278" s="192" t="s">
        <v>204</v>
      </c>
      <c r="AT278" s="192" t="s">
        <v>199</v>
      </c>
      <c r="AU278" s="192" t="s">
        <v>86</v>
      </c>
      <c r="AY278" s="20" t="s">
        <v>197</v>
      </c>
      <c r="BE278" s="193">
        <f>IF(N278="základní",J278,0)</f>
        <v>0</v>
      </c>
      <c r="BF278" s="193">
        <f>IF(N278="snížená",J278,0)</f>
        <v>0</v>
      </c>
      <c r="BG278" s="193">
        <f>IF(N278="zákl. přenesená",J278,0)</f>
        <v>0</v>
      </c>
      <c r="BH278" s="193">
        <f>IF(N278="sníž. přenesená",J278,0)</f>
        <v>0</v>
      </c>
      <c r="BI278" s="193">
        <f>IF(N278="nulová",J278,0)</f>
        <v>0</v>
      </c>
      <c r="BJ278" s="20" t="s">
        <v>84</v>
      </c>
      <c r="BK278" s="193">
        <f>ROUND(I278*H278,2)</f>
        <v>0</v>
      </c>
      <c r="BL278" s="20" t="s">
        <v>204</v>
      </c>
      <c r="BM278" s="192" t="s">
        <v>370</v>
      </c>
    </row>
    <row r="279" spans="1:65" s="2" customFormat="1" ht="29.25">
      <c r="A279" s="37"/>
      <c r="B279" s="38"/>
      <c r="C279" s="39"/>
      <c r="D279" s="194" t="s">
        <v>206</v>
      </c>
      <c r="E279" s="39"/>
      <c r="F279" s="195" t="s">
        <v>371</v>
      </c>
      <c r="G279" s="39"/>
      <c r="H279" s="39"/>
      <c r="I279" s="196"/>
      <c r="J279" s="39"/>
      <c r="K279" s="39"/>
      <c r="L279" s="42"/>
      <c r="M279" s="197"/>
      <c r="N279" s="198"/>
      <c r="O279" s="67"/>
      <c r="P279" s="67"/>
      <c r="Q279" s="67"/>
      <c r="R279" s="67"/>
      <c r="S279" s="67"/>
      <c r="T279" s="68"/>
      <c r="U279" s="37"/>
      <c r="V279" s="37"/>
      <c r="W279" s="37"/>
      <c r="X279" s="37"/>
      <c r="Y279" s="37"/>
      <c r="Z279" s="37"/>
      <c r="AA279" s="37"/>
      <c r="AB279" s="37"/>
      <c r="AC279" s="37"/>
      <c r="AD279" s="37"/>
      <c r="AE279" s="37"/>
      <c r="AT279" s="20" t="s">
        <v>206</v>
      </c>
      <c r="AU279" s="20" t="s">
        <v>86</v>
      </c>
    </row>
    <row r="280" spans="1:65" s="2" customFormat="1" ht="11.25">
      <c r="A280" s="37"/>
      <c r="B280" s="38"/>
      <c r="C280" s="39"/>
      <c r="D280" s="199" t="s">
        <v>208</v>
      </c>
      <c r="E280" s="39"/>
      <c r="F280" s="200" t="s">
        <v>372</v>
      </c>
      <c r="G280" s="39"/>
      <c r="H280" s="39"/>
      <c r="I280" s="196"/>
      <c r="J280" s="39"/>
      <c r="K280" s="39"/>
      <c r="L280" s="42"/>
      <c r="M280" s="197"/>
      <c r="N280" s="198"/>
      <c r="O280" s="67"/>
      <c r="P280" s="67"/>
      <c r="Q280" s="67"/>
      <c r="R280" s="67"/>
      <c r="S280" s="67"/>
      <c r="T280" s="68"/>
      <c r="U280" s="37"/>
      <c r="V280" s="37"/>
      <c r="W280" s="37"/>
      <c r="X280" s="37"/>
      <c r="Y280" s="37"/>
      <c r="Z280" s="37"/>
      <c r="AA280" s="37"/>
      <c r="AB280" s="37"/>
      <c r="AC280" s="37"/>
      <c r="AD280" s="37"/>
      <c r="AE280" s="37"/>
      <c r="AT280" s="20" t="s">
        <v>208</v>
      </c>
      <c r="AU280" s="20" t="s">
        <v>86</v>
      </c>
    </row>
    <row r="281" spans="1:65" s="14" customFormat="1" ht="11.25">
      <c r="B281" s="211"/>
      <c r="C281" s="212"/>
      <c r="D281" s="194" t="s">
        <v>210</v>
      </c>
      <c r="E281" s="213" t="s">
        <v>19</v>
      </c>
      <c r="F281" s="214" t="s">
        <v>908</v>
      </c>
      <c r="G281" s="212"/>
      <c r="H281" s="215">
        <v>37.945999999999998</v>
      </c>
      <c r="I281" s="216"/>
      <c r="J281" s="212"/>
      <c r="K281" s="212"/>
      <c r="L281" s="217"/>
      <c r="M281" s="218"/>
      <c r="N281" s="219"/>
      <c r="O281" s="219"/>
      <c r="P281" s="219"/>
      <c r="Q281" s="219"/>
      <c r="R281" s="219"/>
      <c r="S281" s="219"/>
      <c r="T281" s="220"/>
      <c r="AT281" s="221" t="s">
        <v>210</v>
      </c>
      <c r="AU281" s="221" t="s">
        <v>86</v>
      </c>
      <c r="AV281" s="14" t="s">
        <v>86</v>
      </c>
      <c r="AW281" s="14" t="s">
        <v>37</v>
      </c>
      <c r="AX281" s="14" t="s">
        <v>84</v>
      </c>
      <c r="AY281" s="221" t="s">
        <v>197</v>
      </c>
    </row>
    <row r="282" spans="1:65" s="2" customFormat="1" ht="44.25" customHeight="1">
      <c r="A282" s="37"/>
      <c r="B282" s="38"/>
      <c r="C282" s="181" t="s">
        <v>923</v>
      </c>
      <c r="D282" s="181" t="s">
        <v>199</v>
      </c>
      <c r="E282" s="182" t="s">
        <v>374</v>
      </c>
      <c r="F282" s="183" t="s">
        <v>375</v>
      </c>
      <c r="G282" s="184" t="s">
        <v>323</v>
      </c>
      <c r="H282" s="185">
        <v>54.6</v>
      </c>
      <c r="I282" s="186"/>
      <c r="J282" s="187">
        <f>ROUND(I282*H282,2)</f>
        <v>0</v>
      </c>
      <c r="K282" s="183" t="s">
        <v>203</v>
      </c>
      <c r="L282" s="42"/>
      <c r="M282" s="188" t="s">
        <v>19</v>
      </c>
      <c r="N282" s="189" t="s">
        <v>48</v>
      </c>
      <c r="O282" s="67"/>
      <c r="P282" s="190">
        <f>O282*H282</f>
        <v>0</v>
      </c>
      <c r="Q282" s="190">
        <v>0</v>
      </c>
      <c r="R282" s="190">
        <f>Q282*H282</f>
        <v>0</v>
      </c>
      <c r="S282" s="190">
        <v>0</v>
      </c>
      <c r="T282" s="191">
        <f>S282*H282</f>
        <v>0</v>
      </c>
      <c r="U282" s="37"/>
      <c r="V282" s="37"/>
      <c r="W282" s="37"/>
      <c r="X282" s="37"/>
      <c r="Y282" s="37"/>
      <c r="Z282" s="37"/>
      <c r="AA282" s="37"/>
      <c r="AB282" s="37"/>
      <c r="AC282" s="37"/>
      <c r="AD282" s="37"/>
      <c r="AE282" s="37"/>
      <c r="AR282" s="192" t="s">
        <v>204</v>
      </c>
      <c r="AT282" s="192" t="s">
        <v>199</v>
      </c>
      <c r="AU282" s="192" t="s">
        <v>86</v>
      </c>
      <c r="AY282" s="20" t="s">
        <v>197</v>
      </c>
      <c r="BE282" s="193">
        <f>IF(N282="základní",J282,0)</f>
        <v>0</v>
      </c>
      <c r="BF282" s="193">
        <f>IF(N282="snížená",J282,0)</f>
        <v>0</v>
      </c>
      <c r="BG282" s="193">
        <f>IF(N282="zákl. přenesená",J282,0)</f>
        <v>0</v>
      </c>
      <c r="BH282" s="193">
        <f>IF(N282="sníž. přenesená",J282,0)</f>
        <v>0</v>
      </c>
      <c r="BI282" s="193">
        <f>IF(N282="nulová",J282,0)</f>
        <v>0</v>
      </c>
      <c r="BJ282" s="20" t="s">
        <v>84</v>
      </c>
      <c r="BK282" s="193">
        <f>ROUND(I282*H282,2)</f>
        <v>0</v>
      </c>
      <c r="BL282" s="20" t="s">
        <v>204</v>
      </c>
      <c r="BM282" s="192" t="s">
        <v>376</v>
      </c>
    </row>
    <row r="283" spans="1:65" s="2" customFormat="1" ht="29.25">
      <c r="A283" s="37"/>
      <c r="B283" s="38"/>
      <c r="C283" s="39"/>
      <c r="D283" s="194" t="s">
        <v>206</v>
      </c>
      <c r="E283" s="39"/>
      <c r="F283" s="195" t="s">
        <v>377</v>
      </c>
      <c r="G283" s="39"/>
      <c r="H283" s="39"/>
      <c r="I283" s="196"/>
      <c r="J283" s="39"/>
      <c r="K283" s="39"/>
      <c r="L283" s="42"/>
      <c r="M283" s="197"/>
      <c r="N283" s="198"/>
      <c r="O283" s="67"/>
      <c r="P283" s="67"/>
      <c r="Q283" s="67"/>
      <c r="R283" s="67"/>
      <c r="S283" s="67"/>
      <c r="T283" s="68"/>
      <c r="U283" s="37"/>
      <c r="V283" s="37"/>
      <c r="W283" s="37"/>
      <c r="X283" s="37"/>
      <c r="Y283" s="37"/>
      <c r="Z283" s="37"/>
      <c r="AA283" s="37"/>
      <c r="AB283" s="37"/>
      <c r="AC283" s="37"/>
      <c r="AD283" s="37"/>
      <c r="AE283" s="37"/>
      <c r="AT283" s="20" t="s">
        <v>206</v>
      </c>
      <c r="AU283" s="20" t="s">
        <v>86</v>
      </c>
    </row>
    <row r="284" spans="1:65" s="2" customFormat="1" ht="11.25">
      <c r="A284" s="37"/>
      <c r="B284" s="38"/>
      <c r="C284" s="39"/>
      <c r="D284" s="199" t="s">
        <v>208</v>
      </c>
      <c r="E284" s="39"/>
      <c r="F284" s="200" t="s">
        <v>378</v>
      </c>
      <c r="G284" s="39"/>
      <c r="H284" s="39"/>
      <c r="I284" s="196"/>
      <c r="J284" s="39"/>
      <c r="K284" s="39"/>
      <c r="L284" s="42"/>
      <c r="M284" s="197"/>
      <c r="N284" s="198"/>
      <c r="O284" s="67"/>
      <c r="P284" s="67"/>
      <c r="Q284" s="67"/>
      <c r="R284" s="67"/>
      <c r="S284" s="67"/>
      <c r="T284" s="68"/>
      <c r="U284" s="37"/>
      <c r="V284" s="37"/>
      <c r="W284" s="37"/>
      <c r="X284" s="37"/>
      <c r="Y284" s="37"/>
      <c r="Z284" s="37"/>
      <c r="AA284" s="37"/>
      <c r="AB284" s="37"/>
      <c r="AC284" s="37"/>
      <c r="AD284" s="37"/>
      <c r="AE284" s="37"/>
      <c r="AT284" s="20" t="s">
        <v>208</v>
      </c>
      <c r="AU284" s="20" t="s">
        <v>86</v>
      </c>
    </row>
    <row r="285" spans="1:65" s="2" customFormat="1" ht="58.5">
      <c r="A285" s="37"/>
      <c r="B285" s="38"/>
      <c r="C285" s="39"/>
      <c r="D285" s="194" t="s">
        <v>252</v>
      </c>
      <c r="E285" s="39"/>
      <c r="F285" s="222" t="s">
        <v>379</v>
      </c>
      <c r="G285" s="39"/>
      <c r="H285" s="39"/>
      <c r="I285" s="196"/>
      <c r="J285" s="39"/>
      <c r="K285" s="39"/>
      <c r="L285" s="42"/>
      <c r="M285" s="197"/>
      <c r="N285" s="198"/>
      <c r="O285" s="67"/>
      <c r="P285" s="67"/>
      <c r="Q285" s="67"/>
      <c r="R285" s="67"/>
      <c r="S285" s="67"/>
      <c r="T285" s="68"/>
      <c r="U285" s="37"/>
      <c r="V285" s="37"/>
      <c r="W285" s="37"/>
      <c r="X285" s="37"/>
      <c r="Y285" s="37"/>
      <c r="Z285" s="37"/>
      <c r="AA285" s="37"/>
      <c r="AB285" s="37"/>
      <c r="AC285" s="37"/>
      <c r="AD285" s="37"/>
      <c r="AE285" s="37"/>
      <c r="AT285" s="20" t="s">
        <v>252</v>
      </c>
      <c r="AU285" s="20" t="s">
        <v>86</v>
      </c>
    </row>
    <row r="286" spans="1:65" s="14" customFormat="1" ht="11.25">
      <c r="B286" s="211"/>
      <c r="C286" s="212"/>
      <c r="D286" s="194" t="s">
        <v>210</v>
      </c>
      <c r="E286" s="213" t="s">
        <v>19</v>
      </c>
      <c r="F286" s="214" t="s">
        <v>912</v>
      </c>
      <c r="G286" s="212"/>
      <c r="H286" s="215">
        <v>54.6</v>
      </c>
      <c r="I286" s="216"/>
      <c r="J286" s="212"/>
      <c r="K286" s="212"/>
      <c r="L286" s="217"/>
      <c r="M286" s="234"/>
      <c r="N286" s="235"/>
      <c r="O286" s="235"/>
      <c r="P286" s="235"/>
      <c r="Q286" s="235"/>
      <c r="R286" s="235"/>
      <c r="S286" s="235"/>
      <c r="T286" s="236"/>
      <c r="AT286" s="221" t="s">
        <v>210</v>
      </c>
      <c r="AU286" s="221" t="s">
        <v>86</v>
      </c>
      <c r="AV286" s="14" t="s">
        <v>86</v>
      </c>
      <c r="AW286" s="14" t="s">
        <v>37</v>
      </c>
      <c r="AX286" s="14" t="s">
        <v>84</v>
      </c>
      <c r="AY286" s="221" t="s">
        <v>197</v>
      </c>
    </row>
    <row r="287" spans="1:65" s="2" customFormat="1" ht="6.95" customHeight="1">
      <c r="A287" s="37"/>
      <c r="B287" s="50"/>
      <c r="C287" s="51"/>
      <c r="D287" s="51"/>
      <c r="E287" s="51"/>
      <c r="F287" s="51"/>
      <c r="G287" s="51"/>
      <c r="H287" s="51"/>
      <c r="I287" s="51"/>
      <c r="J287" s="51"/>
      <c r="K287" s="51"/>
      <c r="L287" s="42"/>
      <c r="M287" s="37"/>
      <c r="O287" s="37"/>
      <c r="P287" s="37"/>
      <c r="Q287" s="37"/>
      <c r="R287" s="37"/>
      <c r="S287" s="37"/>
      <c r="T287" s="37"/>
      <c r="U287" s="37"/>
      <c r="V287" s="37"/>
      <c r="W287" s="37"/>
      <c r="X287" s="37"/>
      <c r="Y287" s="37"/>
      <c r="Z287" s="37"/>
      <c r="AA287" s="37"/>
      <c r="AB287" s="37"/>
      <c r="AC287" s="37"/>
      <c r="AD287" s="37"/>
      <c r="AE287" s="37"/>
    </row>
  </sheetData>
  <sheetProtection algorithmName="SHA-512" hashValue="F5EQFMdcna/F7k77Ye6os2Zm8GdsZaMDlm3i+Rs4BiYNiRtBsTXISUBiQTLAV+jwBrLH52kQLt0bY616b7f9vg==" saltValue="GbWWtWeLKtL8uBTTVl3TDvnfSzhUJ8fTg+5ufznoE17LXYHB2d3GlBh6prFJrjq9GVUKKnkQrWhLZpfBR8y2Aw==" spinCount="100000" sheet="1" objects="1" scenarios="1" formatColumns="0" formatRows="0" autoFilter="0"/>
  <autoFilter ref="C88:K286" xr:uid="{00000000-0009-0000-0000-000007000000}"/>
  <mergeCells count="12">
    <mergeCell ref="E81:H81"/>
    <mergeCell ref="L2:V2"/>
    <mergeCell ref="E50:H50"/>
    <mergeCell ref="E52:H52"/>
    <mergeCell ref="E54:H54"/>
    <mergeCell ref="E77:H77"/>
    <mergeCell ref="E79:H79"/>
    <mergeCell ref="E7:H7"/>
    <mergeCell ref="E9:H9"/>
    <mergeCell ref="E11:H11"/>
    <mergeCell ref="E20:H20"/>
    <mergeCell ref="E29:H29"/>
  </mergeCells>
  <hyperlinks>
    <hyperlink ref="F94" r:id="rId1" xr:uid="{00000000-0004-0000-0700-000000000000}"/>
    <hyperlink ref="F104" r:id="rId2" xr:uid="{00000000-0004-0000-0700-000001000000}"/>
    <hyperlink ref="F111" r:id="rId3" xr:uid="{00000000-0004-0000-0700-000002000000}"/>
    <hyperlink ref="F118" r:id="rId4" xr:uid="{00000000-0004-0000-0700-000003000000}"/>
    <hyperlink ref="F124" r:id="rId5" xr:uid="{00000000-0004-0000-0700-000004000000}"/>
    <hyperlink ref="F130" r:id="rId6" xr:uid="{00000000-0004-0000-0700-000005000000}"/>
    <hyperlink ref="F136" r:id="rId7" xr:uid="{00000000-0004-0000-0700-000006000000}"/>
    <hyperlink ref="F142" r:id="rId8" xr:uid="{00000000-0004-0000-0700-000007000000}"/>
    <hyperlink ref="F148" r:id="rId9" xr:uid="{00000000-0004-0000-0700-000008000000}"/>
    <hyperlink ref="F153" r:id="rId10" xr:uid="{00000000-0004-0000-0700-000009000000}"/>
    <hyperlink ref="F163" r:id="rId11" xr:uid="{00000000-0004-0000-0700-00000A000000}"/>
    <hyperlink ref="F168" r:id="rId12" xr:uid="{00000000-0004-0000-0700-00000B000000}"/>
    <hyperlink ref="F178" r:id="rId13" xr:uid="{00000000-0004-0000-0700-00000C000000}"/>
    <hyperlink ref="F184" r:id="rId14" xr:uid="{00000000-0004-0000-0700-00000D000000}"/>
    <hyperlink ref="F191" r:id="rId15" xr:uid="{00000000-0004-0000-0700-00000E000000}"/>
    <hyperlink ref="F212" r:id="rId16" xr:uid="{00000000-0004-0000-0700-00000F000000}"/>
    <hyperlink ref="F218" r:id="rId17" xr:uid="{00000000-0004-0000-0700-000010000000}"/>
    <hyperlink ref="F224" r:id="rId18" xr:uid="{00000000-0004-0000-0700-000011000000}"/>
    <hyperlink ref="F229" r:id="rId19" xr:uid="{00000000-0004-0000-0700-000012000000}"/>
    <hyperlink ref="F234" r:id="rId20" xr:uid="{00000000-0004-0000-0700-000013000000}"/>
    <hyperlink ref="F240" r:id="rId21" xr:uid="{00000000-0004-0000-0700-000014000000}"/>
    <hyperlink ref="F244" r:id="rId22" xr:uid="{00000000-0004-0000-0700-000015000000}"/>
    <hyperlink ref="F250" r:id="rId23" xr:uid="{00000000-0004-0000-0700-000016000000}"/>
    <hyperlink ref="F261" r:id="rId24" xr:uid="{00000000-0004-0000-0700-000017000000}"/>
    <hyperlink ref="F271" r:id="rId25" xr:uid="{00000000-0004-0000-0700-000018000000}"/>
    <hyperlink ref="F274" r:id="rId26" xr:uid="{00000000-0004-0000-0700-000019000000}"/>
    <hyperlink ref="F280" r:id="rId27" xr:uid="{00000000-0004-0000-0700-00001A000000}"/>
    <hyperlink ref="F284" r:id="rId28" xr:uid="{00000000-0004-0000-0700-00001B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29"/>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BM311"/>
  <sheetViews>
    <sheetView showGridLines="0" workbookViewId="0">
      <selection activeCell="D6" sqref="D6"/>
    </sheetView>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94"/>
      <c r="M2" s="394"/>
      <c r="N2" s="394"/>
      <c r="O2" s="394"/>
      <c r="P2" s="394"/>
      <c r="Q2" s="394"/>
      <c r="R2" s="394"/>
      <c r="S2" s="394"/>
      <c r="T2" s="394"/>
      <c r="U2" s="394"/>
      <c r="V2" s="394"/>
      <c r="AT2" s="20" t="s">
        <v>113</v>
      </c>
    </row>
    <row r="3" spans="1:46" s="1" customFormat="1" ht="6.95" customHeight="1">
      <c r="B3" s="111"/>
      <c r="C3" s="112"/>
      <c r="D3" s="112"/>
      <c r="E3" s="112"/>
      <c r="F3" s="112"/>
      <c r="G3" s="112"/>
      <c r="H3" s="112"/>
      <c r="I3" s="112"/>
      <c r="J3" s="112"/>
      <c r="K3" s="112"/>
      <c r="L3" s="23"/>
      <c r="AT3" s="20" t="s">
        <v>86</v>
      </c>
    </row>
    <row r="4" spans="1:46" s="1" customFormat="1" ht="24.95" customHeight="1">
      <c r="B4" s="23"/>
      <c r="D4" s="113" t="s">
        <v>169</v>
      </c>
      <c r="L4" s="23"/>
      <c r="M4" s="114" t="s">
        <v>10</v>
      </c>
      <c r="AT4" s="20" t="s">
        <v>4</v>
      </c>
    </row>
    <row r="5" spans="1:46" s="1" customFormat="1" ht="6.95" customHeight="1">
      <c r="B5" s="23"/>
      <c r="L5" s="23"/>
    </row>
    <row r="6" spans="1:46" s="1" customFormat="1" ht="12" customHeight="1">
      <c r="B6" s="23"/>
      <c r="D6" s="115" t="s">
        <v>16</v>
      </c>
      <c r="L6" s="23"/>
    </row>
    <row r="7" spans="1:46" s="1" customFormat="1" ht="16.5" customHeight="1">
      <c r="B7" s="23"/>
      <c r="E7" s="395" t="str">
        <f>'Rekapitulace stavby'!K6</f>
        <v>VÝMĚNA OBRUBNÍKŮ V ULICI STRÁNSKÉHO A SOVÍ - TÁBOR</v>
      </c>
      <c r="F7" s="396"/>
      <c r="G7" s="396"/>
      <c r="H7" s="396"/>
      <c r="L7" s="23"/>
    </row>
    <row r="8" spans="1:46" s="1" customFormat="1" ht="12" customHeight="1">
      <c r="B8" s="23"/>
      <c r="D8" s="115" t="s">
        <v>170</v>
      </c>
      <c r="L8" s="23"/>
    </row>
    <row r="9" spans="1:46" s="2" customFormat="1" ht="16.5" customHeight="1">
      <c r="A9" s="37"/>
      <c r="B9" s="42"/>
      <c r="C9" s="37"/>
      <c r="D9" s="37"/>
      <c r="E9" s="395" t="s">
        <v>820</v>
      </c>
      <c r="F9" s="397"/>
      <c r="G9" s="397"/>
      <c r="H9" s="397"/>
      <c r="I9" s="37"/>
      <c r="J9" s="37"/>
      <c r="K9" s="37"/>
      <c r="L9" s="116"/>
      <c r="S9" s="37"/>
      <c r="T9" s="37"/>
      <c r="U9" s="37"/>
      <c r="V9" s="37"/>
      <c r="W9" s="37"/>
      <c r="X9" s="37"/>
      <c r="Y9" s="37"/>
      <c r="Z9" s="37"/>
      <c r="AA9" s="37"/>
      <c r="AB9" s="37"/>
      <c r="AC9" s="37"/>
      <c r="AD9" s="37"/>
      <c r="AE9" s="37"/>
    </row>
    <row r="10" spans="1:46" s="2" customFormat="1" ht="12" customHeight="1">
      <c r="A10" s="37"/>
      <c r="B10" s="42"/>
      <c r="C10" s="37"/>
      <c r="D10" s="115" t="s">
        <v>172</v>
      </c>
      <c r="E10" s="37"/>
      <c r="F10" s="37"/>
      <c r="G10" s="37"/>
      <c r="H10" s="37"/>
      <c r="I10" s="37"/>
      <c r="J10" s="37"/>
      <c r="K10" s="37"/>
      <c r="L10" s="116"/>
      <c r="S10" s="37"/>
      <c r="T10" s="37"/>
      <c r="U10" s="37"/>
      <c r="V10" s="37"/>
      <c r="W10" s="37"/>
      <c r="X10" s="37"/>
      <c r="Y10" s="37"/>
      <c r="Z10" s="37"/>
      <c r="AA10" s="37"/>
      <c r="AB10" s="37"/>
      <c r="AC10" s="37"/>
      <c r="AD10" s="37"/>
      <c r="AE10" s="37"/>
    </row>
    <row r="11" spans="1:46" s="2" customFormat="1" ht="16.5" customHeight="1">
      <c r="A11" s="37"/>
      <c r="B11" s="42"/>
      <c r="C11" s="37"/>
      <c r="D11" s="37"/>
      <c r="E11" s="398" t="s">
        <v>924</v>
      </c>
      <c r="F11" s="397"/>
      <c r="G11" s="397"/>
      <c r="H11" s="397"/>
      <c r="I11" s="37"/>
      <c r="J11" s="37"/>
      <c r="K11" s="37"/>
      <c r="L11" s="116"/>
      <c r="S11" s="37"/>
      <c r="T11" s="37"/>
      <c r="U11" s="37"/>
      <c r="V11" s="37"/>
      <c r="W11" s="37"/>
      <c r="X11" s="37"/>
      <c r="Y11" s="37"/>
      <c r="Z11" s="37"/>
      <c r="AA11" s="37"/>
      <c r="AB11" s="37"/>
      <c r="AC11" s="37"/>
      <c r="AD11" s="37"/>
      <c r="AE11" s="37"/>
    </row>
    <row r="12" spans="1:46" s="2" customFormat="1" ht="11.25">
      <c r="A12" s="37"/>
      <c r="B12" s="42"/>
      <c r="C12" s="37"/>
      <c r="D12" s="37"/>
      <c r="E12" s="37"/>
      <c r="F12" s="37"/>
      <c r="G12" s="37"/>
      <c r="H12" s="37"/>
      <c r="I12" s="37"/>
      <c r="J12" s="37"/>
      <c r="K12" s="37"/>
      <c r="L12" s="116"/>
      <c r="S12" s="37"/>
      <c r="T12" s="37"/>
      <c r="U12" s="37"/>
      <c r="V12" s="37"/>
      <c r="W12" s="37"/>
      <c r="X12" s="37"/>
      <c r="Y12" s="37"/>
      <c r="Z12" s="37"/>
      <c r="AA12" s="37"/>
      <c r="AB12" s="37"/>
      <c r="AC12" s="37"/>
      <c r="AD12" s="37"/>
      <c r="AE12" s="37"/>
    </row>
    <row r="13" spans="1:46" s="2" customFormat="1" ht="12" customHeight="1">
      <c r="A13" s="37"/>
      <c r="B13" s="42"/>
      <c r="C13" s="37"/>
      <c r="D13" s="115" t="s">
        <v>18</v>
      </c>
      <c r="E13" s="37"/>
      <c r="F13" s="106" t="s">
        <v>19</v>
      </c>
      <c r="G13" s="37"/>
      <c r="H13" s="37"/>
      <c r="I13" s="115" t="s">
        <v>20</v>
      </c>
      <c r="J13" s="106" t="s">
        <v>19</v>
      </c>
      <c r="K13" s="37"/>
      <c r="L13" s="116"/>
      <c r="S13" s="37"/>
      <c r="T13" s="37"/>
      <c r="U13" s="37"/>
      <c r="V13" s="37"/>
      <c r="W13" s="37"/>
      <c r="X13" s="37"/>
      <c r="Y13" s="37"/>
      <c r="Z13" s="37"/>
      <c r="AA13" s="37"/>
      <c r="AB13" s="37"/>
      <c r="AC13" s="37"/>
      <c r="AD13" s="37"/>
      <c r="AE13" s="37"/>
    </row>
    <row r="14" spans="1:46" s="2" customFormat="1" ht="12" customHeight="1">
      <c r="A14" s="37"/>
      <c r="B14" s="42"/>
      <c r="C14" s="37"/>
      <c r="D14" s="115" t="s">
        <v>21</v>
      </c>
      <c r="E14" s="37"/>
      <c r="F14" s="106" t="s">
        <v>22</v>
      </c>
      <c r="G14" s="37"/>
      <c r="H14" s="37"/>
      <c r="I14" s="115" t="s">
        <v>23</v>
      </c>
      <c r="J14" s="117" t="str">
        <f>'Rekapitulace stavby'!AN8</f>
        <v>8. 1. 2026</v>
      </c>
      <c r="K14" s="37"/>
      <c r="L14" s="116"/>
      <c r="S14" s="37"/>
      <c r="T14" s="37"/>
      <c r="U14" s="37"/>
      <c r="V14" s="37"/>
      <c r="W14" s="37"/>
      <c r="X14" s="37"/>
      <c r="Y14" s="37"/>
      <c r="Z14" s="37"/>
      <c r="AA14" s="37"/>
      <c r="AB14" s="37"/>
      <c r="AC14" s="37"/>
      <c r="AD14" s="37"/>
      <c r="AE14" s="37"/>
    </row>
    <row r="15" spans="1:46" s="2" customFormat="1" ht="10.9" customHeight="1">
      <c r="A15" s="37"/>
      <c r="B15" s="42"/>
      <c r="C15" s="37"/>
      <c r="D15" s="37"/>
      <c r="E15" s="37"/>
      <c r="F15" s="37"/>
      <c r="G15" s="37"/>
      <c r="H15" s="37"/>
      <c r="I15" s="37"/>
      <c r="J15" s="37"/>
      <c r="K15" s="37"/>
      <c r="L15" s="116"/>
      <c r="S15" s="37"/>
      <c r="T15" s="37"/>
      <c r="U15" s="37"/>
      <c r="V15" s="37"/>
      <c r="W15" s="37"/>
      <c r="X15" s="37"/>
      <c r="Y15" s="37"/>
      <c r="Z15" s="37"/>
      <c r="AA15" s="37"/>
      <c r="AB15" s="37"/>
      <c r="AC15" s="37"/>
      <c r="AD15" s="37"/>
      <c r="AE15" s="37"/>
    </row>
    <row r="16" spans="1:46" s="2" customFormat="1" ht="12" customHeight="1">
      <c r="A16" s="37"/>
      <c r="B16" s="42"/>
      <c r="C16" s="37"/>
      <c r="D16" s="115" t="s">
        <v>25</v>
      </c>
      <c r="E16" s="37"/>
      <c r="F16" s="37"/>
      <c r="G16" s="37"/>
      <c r="H16" s="37"/>
      <c r="I16" s="115" t="s">
        <v>26</v>
      </c>
      <c r="J16" s="106" t="s">
        <v>27</v>
      </c>
      <c r="K16" s="37"/>
      <c r="L16" s="116"/>
      <c r="S16" s="37"/>
      <c r="T16" s="37"/>
      <c r="U16" s="37"/>
      <c r="V16" s="37"/>
      <c r="W16" s="37"/>
      <c r="X16" s="37"/>
      <c r="Y16" s="37"/>
      <c r="Z16" s="37"/>
      <c r="AA16" s="37"/>
      <c r="AB16" s="37"/>
      <c r="AC16" s="37"/>
      <c r="AD16" s="37"/>
      <c r="AE16" s="37"/>
    </row>
    <row r="17" spans="1:31" s="2" customFormat="1" ht="18" customHeight="1">
      <c r="A17" s="37"/>
      <c r="B17" s="42"/>
      <c r="C17" s="37"/>
      <c r="D17" s="37"/>
      <c r="E17" s="106" t="s">
        <v>28</v>
      </c>
      <c r="F17" s="37"/>
      <c r="G17" s="37"/>
      <c r="H17" s="37"/>
      <c r="I17" s="115" t="s">
        <v>29</v>
      </c>
      <c r="J17" s="106" t="s">
        <v>30</v>
      </c>
      <c r="K17" s="37"/>
      <c r="L17" s="116"/>
      <c r="S17" s="37"/>
      <c r="T17" s="37"/>
      <c r="U17" s="37"/>
      <c r="V17" s="37"/>
      <c r="W17" s="37"/>
      <c r="X17" s="37"/>
      <c r="Y17" s="37"/>
      <c r="Z17" s="37"/>
      <c r="AA17" s="37"/>
      <c r="AB17" s="37"/>
      <c r="AC17" s="37"/>
      <c r="AD17" s="37"/>
      <c r="AE17" s="37"/>
    </row>
    <row r="18" spans="1:31" s="2" customFormat="1" ht="6.95" customHeight="1">
      <c r="A18" s="37"/>
      <c r="B18" s="42"/>
      <c r="C18" s="37"/>
      <c r="D18" s="37"/>
      <c r="E18" s="37"/>
      <c r="F18" s="37"/>
      <c r="G18" s="37"/>
      <c r="H18" s="37"/>
      <c r="I18" s="37"/>
      <c r="J18" s="37"/>
      <c r="K18" s="37"/>
      <c r="L18" s="116"/>
      <c r="S18" s="37"/>
      <c r="T18" s="37"/>
      <c r="U18" s="37"/>
      <c r="V18" s="37"/>
      <c r="W18" s="37"/>
      <c r="X18" s="37"/>
      <c r="Y18" s="37"/>
      <c r="Z18" s="37"/>
      <c r="AA18" s="37"/>
      <c r="AB18" s="37"/>
      <c r="AC18" s="37"/>
      <c r="AD18" s="37"/>
      <c r="AE18" s="37"/>
    </row>
    <row r="19" spans="1:31" s="2" customFormat="1" ht="12" customHeight="1">
      <c r="A19" s="37"/>
      <c r="B19" s="42"/>
      <c r="C19" s="37"/>
      <c r="D19" s="115" t="s">
        <v>31</v>
      </c>
      <c r="E19" s="37"/>
      <c r="F19" s="37"/>
      <c r="G19" s="37"/>
      <c r="H19" s="37"/>
      <c r="I19" s="115" t="s">
        <v>26</v>
      </c>
      <c r="J19" s="33" t="str">
        <f>'Rekapitulace stavby'!AN13</f>
        <v>Vyplň údaj</v>
      </c>
      <c r="K19" s="37"/>
      <c r="L19" s="116"/>
      <c r="S19" s="37"/>
      <c r="T19" s="37"/>
      <c r="U19" s="37"/>
      <c r="V19" s="37"/>
      <c r="W19" s="37"/>
      <c r="X19" s="37"/>
      <c r="Y19" s="37"/>
      <c r="Z19" s="37"/>
      <c r="AA19" s="37"/>
      <c r="AB19" s="37"/>
      <c r="AC19" s="37"/>
      <c r="AD19" s="37"/>
      <c r="AE19" s="37"/>
    </row>
    <row r="20" spans="1:31" s="2" customFormat="1" ht="18" customHeight="1">
      <c r="A20" s="37"/>
      <c r="B20" s="42"/>
      <c r="C20" s="37"/>
      <c r="D20" s="37"/>
      <c r="E20" s="399" t="str">
        <f>'Rekapitulace stavby'!E14</f>
        <v>Vyplň údaj</v>
      </c>
      <c r="F20" s="400"/>
      <c r="G20" s="400"/>
      <c r="H20" s="400"/>
      <c r="I20" s="115" t="s">
        <v>29</v>
      </c>
      <c r="J20" s="33" t="str">
        <f>'Rekapitulace stavby'!AN14</f>
        <v>Vyplň údaj</v>
      </c>
      <c r="K20" s="37"/>
      <c r="L20" s="116"/>
      <c r="S20" s="37"/>
      <c r="T20" s="37"/>
      <c r="U20" s="37"/>
      <c r="V20" s="37"/>
      <c r="W20" s="37"/>
      <c r="X20" s="37"/>
      <c r="Y20" s="37"/>
      <c r="Z20" s="37"/>
      <c r="AA20" s="37"/>
      <c r="AB20" s="37"/>
      <c r="AC20" s="37"/>
      <c r="AD20" s="37"/>
      <c r="AE20" s="37"/>
    </row>
    <row r="21" spans="1:31" s="2" customFormat="1" ht="6.95" customHeight="1">
      <c r="A21" s="37"/>
      <c r="B21" s="42"/>
      <c r="C21" s="37"/>
      <c r="D21" s="37"/>
      <c r="E21" s="37"/>
      <c r="F21" s="37"/>
      <c r="G21" s="37"/>
      <c r="H21" s="37"/>
      <c r="I21" s="37"/>
      <c r="J21" s="37"/>
      <c r="K21" s="37"/>
      <c r="L21" s="116"/>
      <c r="S21" s="37"/>
      <c r="T21" s="37"/>
      <c r="U21" s="37"/>
      <c r="V21" s="37"/>
      <c r="W21" s="37"/>
      <c r="X21" s="37"/>
      <c r="Y21" s="37"/>
      <c r="Z21" s="37"/>
      <c r="AA21" s="37"/>
      <c r="AB21" s="37"/>
      <c r="AC21" s="37"/>
      <c r="AD21" s="37"/>
      <c r="AE21" s="37"/>
    </row>
    <row r="22" spans="1:31" s="2" customFormat="1" ht="12" customHeight="1">
      <c r="A22" s="37"/>
      <c r="B22" s="42"/>
      <c r="C22" s="37"/>
      <c r="D22" s="115" t="s">
        <v>33</v>
      </c>
      <c r="E22" s="37"/>
      <c r="F22" s="37"/>
      <c r="G22" s="37"/>
      <c r="H22" s="37"/>
      <c r="I22" s="115" t="s">
        <v>26</v>
      </c>
      <c r="J22" s="106" t="s">
        <v>34</v>
      </c>
      <c r="K22" s="37"/>
      <c r="L22" s="116"/>
      <c r="S22" s="37"/>
      <c r="T22" s="37"/>
      <c r="U22" s="37"/>
      <c r="V22" s="37"/>
      <c r="W22" s="37"/>
      <c r="X22" s="37"/>
      <c r="Y22" s="37"/>
      <c r="Z22" s="37"/>
      <c r="AA22" s="37"/>
      <c r="AB22" s="37"/>
      <c r="AC22" s="37"/>
      <c r="AD22" s="37"/>
      <c r="AE22" s="37"/>
    </row>
    <row r="23" spans="1:31" s="2" customFormat="1" ht="18" customHeight="1">
      <c r="A23" s="37"/>
      <c r="B23" s="42"/>
      <c r="C23" s="37"/>
      <c r="D23" s="37"/>
      <c r="E23" s="106" t="s">
        <v>35</v>
      </c>
      <c r="F23" s="37"/>
      <c r="G23" s="37"/>
      <c r="H23" s="37"/>
      <c r="I23" s="115" t="s">
        <v>29</v>
      </c>
      <c r="J23" s="106" t="s">
        <v>36</v>
      </c>
      <c r="K23" s="37"/>
      <c r="L23" s="116"/>
      <c r="S23" s="37"/>
      <c r="T23" s="37"/>
      <c r="U23" s="37"/>
      <c r="V23" s="37"/>
      <c r="W23" s="37"/>
      <c r="X23" s="37"/>
      <c r="Y23" s="37"/>
      <c r="Z23" s="37"/>
      <c r="AA23" s="37"/>
      <c r="AB23" s="37"/>
      <c r="AC23" s="37"/>
      <c r="AD23" s="37"/>
      <c r="AE23" s="37"/>
    </row>
    <row r="24" spans="1:31" s="2" customFormat="1" ht="6.95" customHeight="1">
      <c r="A24" s="37"/>
      <c r="B24" s="42"/>
      <c r="C24" s="37"/>
      <c r="D24" s="37"/>
      <c r="E24" s="37"/>
      <c r="F24" s="37"/>
      <c r="G24" s="37"/>
      <c r="H24" s="37"/>
      <c r="I24" s="37"/>
      <c r="J24" s="37"/>
      <c r="K24" s="37"/>
      <c r="L24" s="116"/>
      <c r="S24" s="37"/>
      <c r="T24" s="37"/>
      <c r="U24" s="37"/>
      <c r="V24" s="37"/>
      <c r="W24" s="37"/>
      <c r="X24" s="37"/>
      <c r="Y24" s="37"/>
      <c r="Z24" s="37"/>
      <c r="AA24" s="37"/>
      <c r="AB24" s="37"/>
      <c r="AC24" s="37"/>
      <c r="AD24" s="37"/>
      <c r="AE24" s="37"/>
    </row>
    <row r="25" spans="1:31" s="2" customFormat="1" ht="12" customHeight="1">
      <c r="A25" s="37"/>
      <c r="B25" s="42"/>
      <c r="C25" s="37"/>
      <c r="D25" s="115" t="s">
        <v>38</v>
      </c>
      <c r="E25" s="37"/>
      <c r="F25" s="37"/>
      <c r="G25" s="37"/>
      <c r="H25" s="37"/>
      <c r="I25" s="115" t="s">
        <v>26</v>
      </c>
      <c r="J25" s="106" t="s">
        <v>39</v>
      </c>
      <c r="K25" s="37"/>
      <c r="L25" s="116"/>
      <c r="S25" s="37"/>
      <c r="T25" s="37"/>
      <c r="U25" s="37"/>
      <c r="V25" s="37"/>
      <c r="W25" s="37"/>
      <c r="X25" s="37"/>
      <c r="Y25" s="37"/>
      <c r="Z25" s="37"/>
      <c r="AA25" s="37"/>
      <c r="AB25" s="37"/>
      <c r="AC25" s="37"/>
      <c r="AD25" s="37"/>
      <c r="AE25" s="37"/>
    </row>
    <row r="26" spans="1:31" s="2" customFormat="1" ht="18" customHeight="1">
      <c r="A26" s="37"/>
      <c r="B26" s="42"/>
      <c r="C26" s="37"/>
      <c r="D26" s="37"/>
      <c r="E26" s="106" t="s">
        <v>40</v>
      </c>
      <c r="F26" s="37"/>
      <c r="G26" s="37"/>
      <c r="H26" s="37"/>
      <c r="I26" s="115" t="s">
        <v>29</v>
      </c>
      <c r="J26" s="106" t="s">
        <v>19</v>
      </c>
      <c r="K26" s="37"/>
      <c r="L26" s="116"/>
      <c r="S26" s="37"/>
      <c r="T26" s="37"/>
      <c r="U26" s="37"/>
      <c r="V26" s="37"/>
      <c r="W26" s="37"/>
      <c r="X26" s="37"/>
      <c r="Y26" s="37"/>
      <c r="Z26" s="37"/>
      <c r="AA26" s="37"/>
      <c r="AB26" s="37"/>
      <c r="AC26" s="37"/>
      <c r="AD26" s="37"/>
      <c r="AE26" s="37"/>
    </row>
    <row r="27" spans="1:31" s="2" customFormat="1" ht="6.95" customHeight="1">
      <c r="A27" s="37"/>
      <c r="B27" s="42"/>
      <c r="C27" s="37"/>
      <c r="D27" s="37"/>
      <c r="E27" s="37"/>
      <c r="F27" s="37"/>
      <c r="G27" s="37"/>
      <c r="H27" s="37"/>
      <c r="I27" s="37"/>
      <c r="J27" s="37"/>
      <c r="K27" s="37"/>
      <c r="L27" s="116"/>
      <c r="S27" s="37"/>
      <c r="T27" s="37"/>
      <c r="U27" s="37"/>
      <c r="V27" s="37"/>
      <c r="W27" s="37"/>
      <c r="X27" s="37"/>
      <c r="Y27" s="37"/>
      <c r="Z27" s="37"/>
      <c r="AA27" s="37"/>
      <c r="AB27" s="37"/>
      <c r="AC27" s="37"/>
      <c r="AD27" s="37"/>
      <c r="AE27" s="37"/>
    </row>
    <row r="28" spans="1:31" s="2" customFormat="1" ht="12" customHeight="1">
      <c r="A28" s="37"/>
      <c r="B28" s="42"/>
      <c r="C28" s="37"/>
      <c r="D28" s="115" t="s">
        <v>41</v>
      </c>
      <c r="E28" s="37"/>
      <c r="F28" s="37"/>
      <c r="G28" s="37"/>
      <c r="H28" s="37"/>
      <c r="I28" s="37"/>
      <c r="J28" s="37"/>
      <c r="K28" s="37"/>
      <c r="L28" s="116"/>
      <c r="S28" s="37"/>
      <c r="T28" s="37"/>
      <c r="U28" s="37"/>
      <c r="V28" s="37"/>
      <c r="W28" s="37"/>
      <c r="X28" s="37"/>
      <c r="Y28" s="37"/>
      <c r="Z28" s="37"/>
      <c r="AA28" s="37"/>
      <c r="AB28" s="37"/>
      <c r="AC28" s="37"/>
      <c r="AD28" s="37"/>
      <c r="AE28" s="37"/>
    </row>
    <row r="29" spans="1:31" s="8" customFormat="1" ht="16.5" customHeight="1">
      <c r="A29" s="118"/>
      <c r="B29" s="119"/>
      <c r="C29" s="118"/>
      <c r="D29" s="118"/>
      <c r="E29" s="401" t="s">
        <v>19</v>
      </c>
      <c r="F29" s="401"/>
      <c r="G29" s="401"/>
      <c r="H29" s="401"/>
      <c r="I29" s="118"/>
      <c r="J29" s="118"/>
      <c r="K29" s="118"/>
      <c r="L29" s="120"/>
      <c r="S29" s="118"/>
      <c r="T29" s="118"/>
      <c r="U29" s="118"/>
      <c r="V29" s="118"/>
      <c r="W29" s="118"/>
      <c r="X29" s="118"/>
      <c r="Y29" s="118"/>
      <c r="Z29" s="118"/>
      <c r="AA29" s="118"/>
      <c r="AB29" s="118"/>
      <c r="AC29" s="118"/>
      <c r="AD29" s="118"/>
      <c r="AE29" s="118"/>
    </row>
    <row r="30" spans="1:31" s="2" customFormat="1" ht="6.95" customHeight="1">
      <c r="A30" s="37"/>
      <c r="B30" s="42"/>
      <c r="C30" s="37"/>
      <c r="D30" s="37"/>
      <c r="E30" s="37"/>
      <c r="F30" s="37"/>
      <c r="G30" s="37"/>
      <c r="H30" s="37"/>
      <c r="I30" s="37"/>
      <c r="J30" s="37"/>
      <c r="K30" s="37"/>
      <c r="L30" s="116"/>
      <c r="S30" s="37"/>
      <c r="T30" s="37"/>
      <c r="U30" s="37"/>
      <c r="V30" s="37"/>
      <c r="W30" s="37"/>
      <c r="X30" s="37"/>
      <c r="Y30" s="37"/>
      <c r="Z30" s="37"/>
      <c r="AA30" s="37"/>
      <c r="AB30" s="37"/>
      <c r="AC30" s="37"/>
      <c r="AD30" s="37"/>
      <c r="AE30" s="37"/>
    </row>
    <row r="31" spans="1:31" s="2" customFormat="1" ht="6.95" customHeight="1">
      <c r="A31" s="37"/>
      <c r="B31" s="42"/>
      <c r="C31" s="37"/>
      <c r="D31" s="121"/>
      <c r="E31" s="121"/>
      <c r="F31" s="121"/>
      <c r="G31" s="121"/>
      <c r="H31" s="121"/>
      <c r="I31" s="121"/>
      <c r="J31" s="121"/>
      <c r="K31" s="121"/>
      <c r="L31" s="116"/>
      <c r="S31" s="37"/>
      <c r="T31" s="37"/>
      <c r="U31" s="37"/>
      <c r="V31" s="37"/>
      <c r="W31" s="37"/>
      <c r="X31" s="37"/>
      <c r="Y31" s="37"/>
      <c r="Z31" s="37"/>
      <c r="AA31" s="37"/>
      <c r="AB31" s="37"/>
      <c r="AC31" s="37"/>
      <c r="AD31" s="37"/>
      <c r="AE31" s="37"/>
    </row>
    <row r="32" spans="1:31" s="2" customFormat="1" ht="25.35" customHeight="1">
      <c r="A32" s="37"/>
      <c r="B32" s="42"/>
      <c r="C32" s="37"/>
      <c r="D32" s="122" t="s">
        <v>43</v>
      </c>
      <c r="E32" s="37"/>
      <c r="F32" s="37"/>
      <c r="G32" s="37"/>
      <c r="H32" s="37"/>
      <c r="I32" s="37"/>
      <c r="J32" s="123">
        <f>ROUND(J91, 2)</f>
        <v>0</v>
      </c>
      <c r="K32" s="37"/>
      <c r="L32" s="116"/>
      <c r="S32" s="37"/>
      <c r="T32" s="37"/>
      <c r="U32" s="37"/>
      <c r="V32" s="37"/>
      <c r="W32" s="37"/>
      <c r="X32" s="37"/>
      <c r="Y32" s="37"/>
      <c r="Z32" s="37"/>
      <c r="AA32" s="37"/>
      <c r="AB32" s="37"/>
      <c r="AC32" s="37"/>
      <c r="AD32" s="37"/>
      <c r="AE32" s="37"/>
    </row>
    <row r="33" spans="1:31" s="2" customFormat="1" ht="6.95" customHeight="1">
      <c r="A33" s="37"/>
      <c r="B33" s="42"/>
      <c r="C33" s="37"/>
      <c r="D33" s="121"/>
      <c r="E33" s="121"/>
      <c r="F33" s="121"/>
      <c r="G33" s="121"/>
      <c r="H33" s="121"/>
      <c r="I33" s="121"/>
      <c r="J33" s="121"/>
      <c r="K33" s="121"/>
      <c r="L33" s="116"/>
      <c r="S33" s="37"/>
      <c r="T33" s="37"/>
      <c r="U33" s="37"/>
      <c r="V33" s="37"/>
      <c r="W33" s="37"/>
      <c r="X33" s="37"/>
      <c r="Y33" s="37"/>
      <c r="Z33" s="37"/>
      <c r="AA33" s="37"/>
      <c r="AB33" s="37"/>
      <c r="AC33" s="37"/>
      <c r="AD33" s="37"/>
      <c r="AE33" s="37"/>
    </row>
    <row r="34" spans="1:31" s="2" customFormat="1" ht="14.45" customHeight="1">
      <c r="A34" s="37"/>
      <c r="B34" s="42"/>
      <c r="C34" s="37"/>
      <c r="D34" s="37"/>
      <c r="E34" s="37"/>
      <c r="F34" s="124" t="s">
        <v>45</v>
      </c>
      <c r="G34" s="37"/>
      <c r="H34" s="37"/>
      <c r="I34" s="124" t="s">
        <v>44</v>
      </c>
      <c r="J34" s="124" t="s">
        <v>46</v>
      </c>
      <c r="K34" s="37"/>
      <c r="L34" s="116"/>
      <c r="S34" s="37"/>
      <c r="T34" s="37"/>
      <c r="U34" s="37"/>
      <c r="V34" s="37"/>
      <c r="W34" s="37"/>
      <c r="X34" s="37"/>
      <c r="Y34" s="37"/>
      <c r="Z34" s="37"/>
      <c r="AA34" s="37"/>
      <c r="AB34" s="37"/>
      <c r="AC34" s="37"/>
      <c r="AD34" s="37"/>
      <c r="AE34" s="37"/>
    </row>
    <row r="35" spans="1:31" s="2" customFormat="1" ht="14.45" customHeight="1">
      <c r="A35" s="37"/>
      <c r="B35" s="42"/>
      <c r="C35" s="37"/>
      <c r="D35" s="125" t="s">
        <v>47</v>
      </c>
      <c r="E35" s="115" t="s">
        <v>48</v>
      </c>
      <c r="F35" s="126">
        <f>ROUND((SUM(BE91:BE310)),  2)</f>
        <v>0</v>
      </c>
      <c r="G35" s="37"/>
      <c r="H35" s="37"/>
      <c r="I35" s="127">
        <v>0.21</v>
      </c>
      <c r="J35" s="126">
        <f>ROUND(((SUM(BE91:BE310))*I35),  2)</f>
        <v>0</v>
      </c>
      <c r="K35" s="37"/>
      <c r="L35" s="116"/>
      <c r="S35" s="37"/>
      <c r="T35" s="37"/>
      <c r="U35" s="37"/>
      <c r="V35" s="37"/>
      <c r="W35" s="37"/>
      <c r="X35" s="37"/>
      <c r="Y35" s="37"/>
      <c r="Z35" s="37"/>
      <c r="AA35" s="37"/>
      <c r="AB35" s="37"/>
      <c r="AC35" s="37"/>
      <c r="AD35" s="37"/>
      <c r="AE35" s="37"/>
    </row>
    <row r="36" spans="1:31" s="2" customFormat="1" ht="14.45" customHeight="1">
      <c r="A36" s="37"/>
      <c r="B36" s="42"/>
      <c r="C36" s="37"/>
      <c r="D36" s="37"/>
      <c r="E36" s="115" t="s">
        <v>49</v>
      </c>
      <c r="F36" s="126">
        <f>ROUND((SUM(BF91:BF310)),  2)</f>
        <v>0</v>
      </c>
      <c r="G36" s="37"/>
      <c r="H36" s="37"/>
      <c r="I36" s="127">
        <v>0.12</v>
      </c>
      <c r="J36" s="126">
        <f>ROUND(((SUM(BF91:BF310))*I36),  2)</f>
        <v>0</v>
      </c>
      <c r="K36" s="37"/>
      <c r="L36" s="116"/>
      <c r="S36" s="37"/>
      <c r="T36" s="37"/>
      <c r="U36" s="37"/>
      <c r="V36" s="37"/>
      <c r="W36" s="37"/>
      <c r="X36" s="37"/>
      <c r="Y36" s="37"/>
      <c r="Z36" s="37"/>
      <c r="AA36" s="37"/>
      <c r="AB36" s="37"/>
      <c r="AC36" s="37"/>
      <c r="AD36" s="37"/>
      <c r="AE36" s="37"/>
    </row>
    <row r="37" spans="1:31" s="2" customFormat="1" ht="14.45" hidden="1" customHeight="1">
      <c r="A37" s="37"/>
      <c r="B37" s="42"/>
      <c r="C37" s="37"/>
      <c r="D37" s="37"/>
      <c r="E37" s="115" t="s">
        <v>50</v>
      </c>
      <c r="F37" s="126">
        <f>ROUND((SUM(BG91:BG310)),  2)</f>
        <v>0</v>
      </c>
      <c r="G37" s="37"/>
      <c r="H37" s="37"/>
      <c r="I37" s="127">
        <v>0.21</v>
      </c>
      <c r="J37" s="126">
        <f>0</f>
        <v>0</v>
      </c>
      <c r="K37" s="37"/>
      <c r="L37" s="116"/>
      <c r="S37" s="37"/>
      <c r="T37" s="37"/>
      <c r="U37" s="37"/>
      <c r="V37" s="37"/>
      <c r="W37" s="37"/>
      <c r="X37" s="37"/>
      <c r="Y37" s="37"/>
      <c r="Z37" s="37"/>
      <c r="AA37" s="37"/>
      <c r="AB37" s="37"/>
      <c r="AC37" s="37"/>
      <c r="AD37" s="37"/>
      <c r="AE37" s="37"/>
    </row>
    <row r="38" spans="1:31" s="2" customFormat="1" ht="14.45" hidden="1" customHeight="1">
      <c r="A38" s="37"/>
      <c r="B38" s="42"/>
      <c r="C38" s="37"/>
      <c r="D38" s="37"/>
      <c r="E38" s="115" t="s">
        <v>51</v>
      </c>
      <c r="F38" s="126">
        <f>ROUND((SUM(BH91:BH310)),  2)</f>
        <v>0</v>
      </c>
      <c r="G38" s="37"/>
      <c r="H38" s="37"/>
      <c r="I38" s="127">
        <v>0.12</v>
      </c>
      <c r="J38" s="126">
        <f>0</f>
        <v>0</v>
      </c>
      <c r="K38" s="37"/>
      <c r="L38" s="116"/>
      <c r="S38" s="37"/>
      <c r="T38" s="37"/>
      <c r="U38" s="37"/>
      <c r="V38" s="37"/>
      <c r="W38" s="37"/>
      <c r="X38" s="37"/>
      <c r="Y38" s="37"/>
      <c r="Z38" s="37"/>
      <c r="AA38" s="37"/>
      <c r="AB38" s="37"/>
      <c r="AC38" s="37"/>
      <c r="AD38" s="37"/>
      <c r="AE38" s="37"/>
    </row>
    <row r="39" spans="1:31" s="2" customFormat="1" ht="14.45" hidden="1" customHeight="1">
      <c r="A39" s="37"/>
      <c r="B39" s="42"/>
      <c r="C39" s="37"/>
      <c r="D39" s="37"/>
      <c r="E39" s="115" t="s">
        <v>52</v>
      </c>
      <c r="F39" s="126">
        <f>ROUND((SUM(BI91:BI310)),  2)</f>
        <v>0</v>
      </c>
      <c r="G39" s="37"/>
      <c r="H39" s="37"/>
      <c r="I39" s="127">
        <v>0</v>
      </c>
      <c r="J39" s="126">
        <f>0</f>
        <v>0</v>
      </c>
      <c r="K39" s="37"/>
      <c r="L39" s="116"/>
      <c r="S39" s="37"/>
      <c r="T39" s="37"/>
      <c r="U39" s="37"/>
      <c r="V39" s="37"/>
      <c r="W39" s="37"/>
      <c r="X39" s="37"/>
      <c r="Y39" s="37"/>
      <c r="Z39" s="37"/>
      <c r="AA39" s="37"/>
      <c r="AB39" s="37"/>
      <c r="AC39" s="37"/>
      <c r="AD39" s="37"/>
      <c r="AE39" s="37"/>
    </row>
    <row r="40" spans="1:31" s="2" customFormat="1" ht="6.95" customHeight="1">
      <c r="A40" s="37"/>
      <c r="B40" s="42"/>
      <c r="C40" s="37"/>
      <c r="D40" s="37"/>
      <c r="E40" s="37"/>
      <c r="F40" s="37"/>
      <c r="G40" s="37"/>
      <c r="H40" s="37"/>
      <c r="I40" s="37"/>
      <c r="J40" s="37"/>
      <c r="K40" s="37"/>
      <c r="L40" s="116"/>
      <c r="S40" s="37"/>
      <c r="T40" s="37"/>
      <c r="U40" s="37"/>
      <c r="V40" s="37"/>
      <c r="W40" s="37"/>
      <c r="X40" s="37"/>
      <c r="Y40" s="37"/>
      <c r="Z40" s="37"/>
      <c r="AA40" s="37"/>
      <c r="AB40" s="37"/>
      <c r="AC40" s="37"/>
      <c r="AD40" s="37"/>
      <c r="AE40" s="37"/>
    </row>
    <row r="41" spans="1:31" s="2" customFormat="1" ht="25.35" customHeight="1">
      <c r="A41" s="37"/>
      <c r="B41" s="42"/>
      <c r="C41" s="128"/>
      <c r="D41" s="129" t="s">
        <v>53</v>
      </c>
      <c r="E41" s="130"/>
      <c r="F41" s="130"/>
      <c r="G41" s="131" t="s">
        <v>54</v>
      </c>
      <c r="H41" s="132" t="s">
        <v>55</v>
      </c>
      <c r="I41" s="130"/>
      <c r="J41" s="133">
        <f>SUM(J32:J39)</f>
        <v>0</v>
      </c>
      <c r="K41" s="134"/>
      <c r="L41" s="116"/>
      <c r="S41" s="37"/>
      <c r="T41" s="37"/>
      <c r="U41" s="37"/>
      <c r="V41" s="37"/>
      <c r="W41" s="37"/>
      <c r="X41" s="37"/>
      <c r="Y41" s="37"/>
      <c r="Z41" s="37"/>
      <c r="AA41" s="37"/>
      <c r="AB41" s="37"/>
      <c r="AC41" s="37"/>
      <c r="AD41" s="37"/>
      <c r="AE41" s="37"/>
    </row>
    <row r="42" spans="1:31" s="2" customFormat="1" ht="14.45" customHeight="1">
      <c r="A42" s="37"/>
      <c r="B42" s="135"/>
      <c r="C42" s="136"/>
      <c r="D42" s="136"/>
      <c r="E42" s="136"/>
      <c r="F42" s="136"/>
      <c r="G42" s="136"/>
      <c r="H42" s="136"/>
      <c r="I42" s="136"/>
      <c r="J42" s="136"/>
      <c r="K42" s="136"/>
      <c r="L42" s="116"/>
      <c r="S42" s="37"/>
      <c r="T42" s="37"/>
      <c r="U42" s="37"/>
      <c r="V42" s="37"/>
      <c r="W42" s="37"/>
      <c r="X42" s="37"/>
      <c r="Y42" s="37"/>
      <c r="Z42" s="37"/>
      <c r="AA42" s="37"/>
      <c r="AB42" s="37"/>
      <c r="AC42" s="37"/>
      <c r="AD42" s="37"/>
      <c r="AE42" s="37"/>
    </row>
    <row r="46" spans="1:31" s="2" customFormat="1" ht="6.95" customHeight="1">
      <c r="A46" s="37"/>
      <c r="B46" s="137"/>
      <c r="C46" s="138"/>
      <c r="D46" s="138"/>
      <c r="E46" s="138"/>
      <c r="F46" s="138"/>
      <c r="G46" s="138"/>
      <c r="H46" s="138"/>
      <c r="I46" s="138"/>
      <c r="J46" s="138"/>
      <c r="K46" s="138"/>
      <c r="L46" s="116"/>
      <c r="S46" s="37"/>
      <c r="T46" s="37"/>
      <c r="U46" s="37"/>
      <c r="V46" s="37"/>
      <c r="W46" s="37"/>
      <c r="X46" s="37"/>
      <c r="Y46" s="37"/>
      <c r="Z46" s="37"/>
      <c r="AA46" s="37"/>
      <c r="AB46" s="37"/>
      <c r="AC46" s="37"/>
      <c r="AD46" s="37"/>
      <c r="AE46" s="37"/>
    </row>
    <row r="47" spans="1:31" s="2" customFormat="1" ht="24.95" customHeight="1">
      <c r="A47" s="37"/>
      <c r="B47" s="38"/>
      <c r="C47" s="26" t="s">
        <v>174</v>
      </c>
      <c r="D47" s="39"/>
      <c r="E47" s="39"/>
      <c r="F47" s="39"/>
      <c r="G47" s="39"/>
      <c r="H47" s="39"/>
      <c r="I47" s="39"/>
      <c r="J47" s="39"/>
      <c r="K47" s="39"/>
      <c r="L47" s="116"/>
      <c r="S47" s="37"/>
      <c r="T47" s="37"/>
      <c r="U47" s="37"/>
      <c r="V47" s="37"/>
      <c r="W47" s="37"/>
      <c r="X47" s="37"/>
      <c r="Y47" s="37"/>
      <c r="Z47" s="37"/>
      <c r="AA47" s="37"/>
      <c r="AB47" s="37"/>
      <c r="AC47" s="37"/>
      <c r="AD47" s="37"/>
      <c r="AE47" s="37"/>
    </row>
    <row r="48" spans="1:31" s="2" customFormat="1" ht="6.95" customHeight="1">
      <c r="A48" s="37"/>
      <c r="B48" s="38"/>
      <c r="C48" s="39"/>
      <c r="D48" s="39"/>
      <c r="E48" s="39"/>
      <c r="F48" s="39"/>
      <c r="G48" s="39"/>
      <c r="H48" s="39"/>
      <c r="I48" s="39"/>
      <c r="J48" s="39"/>
      <c r="K48" s="39"/>
      <c r="L48" s="116"/>
      <c r="S48" s="37"/>
      <c r="T48" s="37"/>
      <c r="U48" s="37"/>
      <c r="V48" s="37"/>
      <c r="W48" s="37"/>
      <c r="X48" s="37"/>
      <c r="Y48" s="37"/>
      <c r="Z48" s="37"/>
      <c r="AA48" s="37"/>
      <c r="AB48" s="37"/>
      <c r="AC48" s="37"/>
      <c r="AD48" s="37"/>
      <c r="AE48" s="37"/>
    </row>
    <row r="49" spans="1:47" s="2" customFormat="1" ht="12" customHeight="1">
      <c r="A49" s="37"/>
      <c r="B49" s="38"/>
      <c r="C49" s="32" t="s">
        <v>16</v>
      </c>
      <c r="D49" s="39"/>
      <c r="E49" s="39"/>
      <c r="F49" s="39"/>
      <c r="G49" s="39"/>
      <c r="H49" s="39"/>
      <c r="I49" s="39"/>
      <c r="J49" s="39"/>
      <c r="K49" s="39"/>
      <c r="L49" s="116"/>
      <c r="S49" s="37"/>
      <c r="T49" s="37"/>
      <c r="U49" s="37"/>
      <c r="V49" s="37"/>
      <c r="W49" s="37"/>
      <c r="X49" s="37"/>
      <c r="Y49" s="37"/>
      <c r="Z49" s="37"/>
      <c r="AA49" s="37"/>
      <c r="AB49" s="37"/>
      <c r="AC49" s="37"/>
      <c r="AD49" s="37"/>
      <c r="AE49" s="37"/>
    </row>
    <row r="50" spans="1:47" s="2" customFormat="1" ht="16.5" customHeight="1">
      <c r="A50" s="37"/>
      <c r="B50" s="38"/>
      <c r="C50" s="39"/>
      <c r="D50" s="39"/>
      <c r="E50" s="402" t="str">
        <f>E7</f>
        <v>VÝMĚNA OBRUBNÍKŮ V ULICI STRÁNSKÉHO A SOVÍ - TÁBOR</v>
      </c>
      <c r="F50" s="403"/>
      <c r="G50" s="403"/>
      <c r="H50" s="403"/>
      <c r="I50" s="39"/>
      <c r="J50" s="39"/>
      <c r="K50" s="39"/>
      <c r="L50" s="116"/>
      <c r="S50" s="37"/>
      <c r="T50" s="37"/>
      <c r="U50" s="37"/>
      <c r="V50" s="37"/>
      <c r="W50" s="37"/>
      <c r="X50" s="37"/>
      <c r="Y50" s="37"/>
      <c r="Z50" s="37"/>
      <c r="AA50" s="37"/>
      <c r="AB50" s="37"/>
      <c r="AC50" s="37"/>
      <c r="AD50" s="37"/>
      <c r="AE50" s="37"/>
    </row>
    <row r="51" spans="1:47" s="1" customFormat="1" ht="12" customHeight="1">
      <c r="B51" s="24"/>
      <c r="C51" s="32" t="s">
        <v>170</v>
      </c>
      <c r="D51" s="25"/>
      <c r="E51" s="25"/>
      <c r="F51" s="25"/>
      <c r="G51" s="25"/>
      <c r="H51" s="25"/>
      <c r="I51" s="25"/>
      <c r="J51" s="25"/>
      <c r="K51" s="25"/>
      <c r="L51" s="23"/>
    </row>
    <row r="52" spans="1:47" s="2" customFormat="1" ht="16.5" customHeight="1">
      <c r="A52" s="37"/>
      <c r="B52" s="38"/>
      <c r="C52" s="39"/>
      <c r="D52" s="39"/>
      <c r="E52" s="402" t="s">
        <v>820</v>
      </c>
      <c r="F52" s="404"/>
      <c r="G52" s="404"/>
      <c r="H52" s="404"/>
      <c r="I52" s="39"/>
      <c r="J52" s="39"/>
      <c r="K52" s="39"/>
      <c r="L52" s="116"/>
      <c r="S52" s="37"/>
      <c r="T52" s="37"/>
      <c r="U52" s="37"/>
      <c r="V52" s="37"/>
      <c r="W52" s="37"/>
      <c r="X52" s="37"/>
      <c r="Y52" s="37"/>
      <c r="Z52" s="37"/>
      <c r="AA52" s="37"/>
      <c r="AB52" s="37"/>
      <c r="AC52" s="37"/>
      <c r="AD52" s="37"/>
      <c r="AE52" s="37"/>
    </row>
    <row r="53" spans="1:47" s="2" customFormat="1" ht="12" customHeight="1">
      <c r="A53" s="37"/>
      <c r="B53" s="38"/>
      <c r="C53" s="32" t="s">
        <v>172</v>
      </c>
      <c r="D53" s="39"/>
      <c r="E53" s="39"/>
      <c r="F53" s="39"/>
      <c r="G53" s="39"/>
      <c r="H53" s="39"/>
      <c r="I53" s="39"/>
      <c r="J53" s="39"/>
      <c r="K53" s="39"/>
      <c r="L53" s="116"/>
      <c r="S53" s="37"/>
      <c r="T53" s="37"/>
      <c r="U53" s="37"/>
      <c r="V53" s="37"/>
      <c r="W53" s="37"/>
      <c r="X53" s="37"/>
      <c r="Y53" s="37"/>
      <c r="Z53" s="37"/>
      <c r="AA53" s="37"/>
      <c r="AB53" s="37"/>
      <c r="AC53" s="37"/>
      <c r="AD53" s="37"/>
      <c r="AE53" s="37"/>
    </row>
    <row r="54" spans="1:47" s="2" customFormat="1" ht="16.5" customHeight="1">
      <c r="A54" s="37"/>
      <c r="B54" s="38"/>
      <c r="C54" s="39"/>
      <c r="D54" s="39"/>
      <c r="E54" s="358" t="str">
        <f>E11</f>
        <v>302 - Nové konstrukce</v>
      </c>
      <c r="F54" s="404"/>
      <c r="G54" s="404"/>
      <c r="H54" s="404"/>
      <c r="I54" s="39"/>
      <c r="J54" s="39"/>
      <c r="K54" s="39"/>
      <c r="L54" s="116"/>
      <c r="S54" s="37"/>
      <c r="T54" s="37"/>
      <c r="U54" s="37"/>
      <c r="V54" s="37"/>
      <c r="W54" s="37"/>
      <c r="X54" s="37"/>
      <c r="Y54" s="37"/>
      <c r="Z54" s="37"/>
      <c r="AA54" s="37"/>
      <c r="AB54" s="37"/>
      <c r="AC54" s="37"/>
      <c r="AD54" s="37"/>
      <c r="AE54" s="37"/>
    </row>
    <row r="55" spans="1:47" s="2" customFormat="1" ht="6.95" customHeight="1">
      <c r="A55" s="37"/>
      <c r="B55" s="38"/>
      <c r="C55" s="39"/>
      <c r="D55" s="39"/>
      <c r="E55" s="39"/>
      <c r="F55" s="39"/>
      <c r="G55" s="39"/>
      <c r="H55" s="39"/>
      <c r="I55" s="39"/>
      <c r="J55" s="39"/>
      <c r="K55" s="39"/>
      <c r="L55" s="116"/>
      <c r="S55" s="37"/>
      <c r="T55" s="37"/>
      <c r="U55" s="37"/>
      <c r="V55" s="37"/>
      <c r="W55" s="37"/>
      <c r="X55" s="37"/>
      <c r="Y55" s="37"/>
      <c r="Z55" s="37"/>
      <c r="AA55" s="37"/>
      <c r="AB55" s="37"/>
      <c r="AC55" s="37"/>
      <c r="AD55" s="37"/>
      <c r="AE55" s="37"/>
    </row>
    <row r="56" spans="1:47" s="2" customFormat="1" ht="12" customHeight="1">
      <c r="A56" s="37"/>
      <c r="B56" s="38"/>
      <c r="C56" s="32" t="s">
        <v>21</v>
      </c>
      <c r="D56" s="39"/>
      <c r="E56" s="39"/>
      <c r="F56" s="30" t="str">
        <f>F14</f>
        <v>ul. Stránského a Soví, Tábor</v>
      </c>
      <c r="G56" s="39"/>
      <c r="H56" s="39"/>
      <c r="I56" s="32" t="s">
        <v>23</v>
      </c>
      <c r="J56" s="62" t="str">
        <f>IF(J14="","",J14)</f>
        <v>8. 1. 2026</v>
      </c>
      <c r="K56" s="39"/>
      <c r="L56" s="116"/>
      <c r="S56" s="37"/>
      <c r="T56" s="37"/>
      <c r="U56" s="37"/>
      <c r="V56" s="37"/>
      <c r="W56" s="37"/>
      <c r="X56" s="37"/>
      <c r="Y56" s="37"/>
      <c r="Z56" s="37"/>
      <c r="AA56" s="37"/>
      <c r="AB56" s="37"/>
      <c r="AC56" s="37"/>
      <c r="AD56" s="37"/>
      <c r="AE56" s="37"/>
    </row>
    <row r="57" spans="1:47" s="2" customFormat="1" ht="6.95" customHeight="1">
      <c r="A57" s="37"/>
      <c r="B57" s="38"/>
      <c r="C57" s="39"/>
      <c r="D57" s="39"/>
      <c r="E57" s="39"/>
      <c r="F57" s="39"/>
      <c r="G57" s="39"/>
      <c r="H57" s="39"/>
      <c r="I57" s="39"/>
      <c r="J57" s="39"/>
      <c r="K57" s="39"/>
      <c r="L57" s="116"/>
      <c r="S57" s="37"/>
      <c r="T57" s="37"/>
      <c r="U57" s="37"/>
      <c r="V57" s="37"/>
      <c r="W57" s="37"/>
      <c r="X57" s="37"/>
      <c r="Y57" s="37"/>
      <c r="Z57" s="37"/>
      <c r="AA57" s="37"/>
      <c r="AB57" s="37"/>
      <c r="AC57" s="37"/>
      <c r="AD57" s="37"/>
      <c r="AE57" s="37"/>
    </row>
    <row r="58" spans="1:47" s="2" customFormat="1" ht="15.2" customHeight="1">
      <c r="A58" s="37"/>
      <c r="B58" s="38"/>
      <c r="C58" s="32" t="s">
        <v>25</v>
      </c>
      <c r="D58" s="39"/>
      <c r="E58" s="39"/>
      <c r="F58" s="30" t="str">
        <f>E17</f>
        <v>MĚSTO TÁBOR</v>
      </c>
      <c r="G58" s="39"/>
      <c r="H58" s="39"/>
      <c r="I58" s="32" t="s">
        <v>33</v>
      </c>
      <c r="J58" s="35" t="str">
        <f>E23</f>
        <v>Graphic PRO s.r.o.</v>
      </c>
      <c r="K58" s="39"/>
      <c r="L58" s="116"/>
      <c r="S58" s="37"/>
      <c r="T58" s="37"/>
      <c r="U58" s="37"/>
      <c r="V58" s="37"/>
      <c r="W58" s="37"/>
      <c r="X58" s="37"/>
      <c r="Y58" s="37"/>
      <c r="Z58" s="37"/>
      <c r="AA58" s="37"/>
      <c r="AB58" s="37"/>
      <c r="AC58" s="37"/>
      <c r="AD58" s="37"/>
      <c r="AE58" s="37"/>
    </row>
    <row r="59" spans="1:47" s="2" customFormat="1" ht="15.2" customHeight="1">
      <c r="A59" s="37"/>
      <c r="B59" s="38"/>
      <c r="C59" s="32" t="s">
        <v>31</v>
      </c>
      <c r="D59" s="39"/>
      <c r="E59" s="39"/>
      <c r="F59" s="30" t="str">
        <f>IF(E20="","",E20)</f>
        <v>Vyplň údaj</v>
      </c>
      <c r="G59" s="39"/>
      <c r="H59" s="39"/>
      <c r="I59" s="32" t="s">
        <v>38</v>
      </c>
      <c r="J59" s="35" t="str">
        <f>E26</f>
        <v>Ing. Pavel Vochozka</v>
      </c>
      <c r="K59" s="39"/>
      <c r="L59" s="116"/>
      <c r="S59" s="37"/>
      <c r="T59" s="37"/>
      <c r="U59" s="37"/>
      <c r="V59" s="37"/>
      <c r="W59" s="37"/>
      <c r="X59" s="37"/>
      <c r="Y59" s="37"/>
      <c r="Z59" s="37"/>
      <c r="AA59" s="37"/>
      <c r="AB59" s="37"/>
      <c r="AC59" s="37"/>
      <c r="AD59" s="37"/>
      <c r="AE59" s="37"/>
    </row>
    <row r="60" spans="1:47" s="2" customFormat="1" ht="10.35" customHeight="1">
      <c r="A60" s="37"/>
      <c r="B60" s="38"/>
      <c r="C60" s="39"/>
      <c r="D60" s="39"/>
      <c r="E60" s="39"/>
      <c r="F60" s="39"/>
      <c r="G60" s="39"/>
      <c r="H60" s="39"/>
      <c r="I60" s="39"/>
      <c r="J60" s="39"/>
      <c r="K60" s="39"/>
      <c r="L60" s="116"/>
      <c r="S60" s="37"/>
      <c r="T60" s="37"/>
      <c r="U60" s="37"/>
      <c r="V60" s="37"/>
      <c r="W60" s="37"/>
      <c r="X60" s="37"/>
      <c r="Y60" s="37"/>
      <c r="Z60" s="37"/>
      <c r="AA60" s="37"/>
      <c r="AB60" s="37"/>
      <c r="AC60" s="37"/>
      <c r="AD60" s="37"/>
      <c r="AE60" s="37"/>
    </row>
    <row r="61" spans="1:47" s="2" customFormat="1" ht="29.25" customHeight="1">
      <c r="A61" s="37"/>
      <c r="B61" s="38"/>
      <c r="C61" s="139" t="s">
        <v>175</v>
      </c>
      <c r="D61" s="140"/>
      <c r="E61" s="140"/>
      <c r="F61" s="140"/>
      <c r="G61" s="140"/>
      <c r="H61" s="140"/>
      <c r="I61" s="140"/>
      <c r="J61" s="141" t="s">
        <v>176</v>
      </c>
      <c r="K61" s="140"/>
      <c r="L61" s="116"/>
      <c r="S61" s="37"/>
      <c r="T61" s="37"/>
      <c r="U61" s="37"/>
      <c r="V61" s="37"/>
      <c r="W61" s="37"/>
      <c r="X61" s="37"/>
      <c r="Y61" s="37"/>
      <c r="Z61" s="37"/>
      <c r="AA61" s="37"/>
      <c r="AB61" s="37"/>
      <c r="AC61" s="37"/>
      <c r="AD61" s="37"/>
      <c r="AE61" s="37"/>
    </row>
    <row r="62" spans="1:47" s="2" customFormat="1" ht="10.35" customHeight="1">
      <c r="A62" s="37"/>
      <c r="B62" s="38"/>
      <c r="C62" s="39"/>
      <c r="D62" s="39"/>
      <c r="E62" s="39"/>
      <c r="F62" s="39"/>
      <c r="G62" s="39"/>
      <c r="H62" s="39"/>
      <c r="I62" s="39"/>
      <c r="J62" s="39"/>
      <c r="K62" s="39"/>
      <c r="L62" s="116"/>
      <c r="S62" s="37"/>
      <c r="T62" s="37"/>
      <c r="U62" s="37"/>
      <c r="V62" s="37"/>
      <c r="W62" s="37"/>
      <c r="X62" s="37"/>
      <c r="Y62" s="37"/>
      <c r="Z62" s="37"/>
      <c r="AA62" s="37"/>
      <c r="AB62" s="37"/>
      <c r="AC62" s="37"/>
      <c r="AD62" s="37"/>
      <c r="AE62" s="37"/>
    </row>
    <row r="63" spans="1:47" s="2" customFormat="1" ht="22.9" customHeight="1">
      <c r="A63" s="37"/>
      <c r="B63" s="38"/>
      <c r="C63" s="142" t="s">
        <v>75</v>
      </c>
      <c r="D63" s="39"/>
      <c r="E63" s="39"/>
      <c r="F63" s="39"/>
      <c r="G63" s="39"/>
      <c r="H63" s="39"/>
      <c r="I63" s="39"/>
      <c r="J63" s="80">
        <f>J91</f>
        <v>0</v>
      </c>
      <c r="K63" s="39"/>
      <c r="L63" s="116"/>
      <c r="S63" s="37"/>
      <c r="T63" s="37"/>
      <c r="U63" s="37"/>
      <c r="V63" s="37"/>
      <c r="W63" s="37"/>
      <c r="X63" s="37"/>
      <c r="Y63" s="37"/>
      <c r="Z63" s="37"/>
      <c r="AA63" s="37"/>
      <c r="AB63" s="37"/>
      <c r="AC63" s="37"/>
      <c r="AD63" s="37"/>
      <c r="AE63" s="37"/>
      <c r="AU63" s="20" t="s">
        <v>177</v>
      </c>
    </row>
    <row r="64" spans="1:47" s="9" customFormat="1" ht="24.95" customHeight="1">
      <c r="B64" s="143"/>
      <c r="C64" s="144"/>
      <c r="D64" s="145" t="s">
        <v>178</v>
      </c>
      <c r="E64" s="146"/>
      <c r="F64" s="146"/>
      <c r="G64" s="146"/>
      <c r="H64" s="146"/>
      <c r="I64" s="146"/>
      <c r="J64" s="147">
        <f>J92</f>
        <v>0</v>
      </c>
      <c r="K64" s="144"/>
      <c r="L64" s="148"/>
    </row>
    <row r="65" spans="1:31" s="10" customFormat="1" ht="19.899999999999999" customHeight="1">
      <c r="B65" s="149"/>
      <c r="C65" s="100"/>
      <c r="D65" s="150" t="s">
        <v>179</v>
      </c>
      <c r="E65" s="151"/>
      <c r="F65" s="151"/>
      <c r="G65" s="151"/>
      <c r="H65" s="151"/>
      <c r="I65" s="151"/>
      <c r="J65" s="152">
        <f>J93</f>
        <v>0</v>
      </c>
      <c r="K65" s="100"/>
      <c r="L65" s="153"/>
    </row>
    <row r="66" spans="1:31" s="10" customFormat="1" ht="19.899999999999999" customHeight="1">
      <c r="B66" s="149"/>
      <c r="C66" s="100"/>
      <c r="D66" s="150" t="s">
        <v>381</v>
      </c>
      <c r="E66" s="151"/>
      <c r="F66" s="151"/>
      <c r="G66" s="151"/>
      <c r="H66" s="151"/>
      <c r="I66" s="151"/>
      <c r="J66" s="152">
        <f>J101</f>
        <v>0</v>
      </c>
      <c r="K66" s="100"/>
      <c r="L66" s="153"/>
    </row>
    <row r="67" spans="1:31" s="10" customFormat="1" ht="19.899999999999999" customHeight="1">
      <c r="B67" s="149"/>
      <c r="C67" s="100"/>
      <c r="D67" s="150" t="s">
        <v>382</v>
      </c>
      <c r="E67" s="151"/>
      <c r="F67" s="151"/>
      <c r="G67" s="151"/>
      <c r="H67" s="151"/>
      <c r="I67" s="151"/>
      <c r="J67" s="152">
        <f>J108</f>
        <v>0</v>
      </c>
      <c r="K67" s="100"/>
      <c r="L67" s="153"/>
    </row>
    <row r="68" spans="1:31" s="10" customFormat="1" ht="19.899999999999999" customHeight="1">
      <c r="B68" s="149"/>
      <c r="C68" s="100"/>
      <c r="D68" s="150" t="s">
        <v>180</v>
      </c>
      <c r="E68" s="151"/>
      <c r="F68" s="151"/>
      <c r="G68" s="151"/>
      <c r="H68" s="151"/>
      <c r="I68" s="151"/>
      <c r="J68" s="152">
        <f>J256</f>
        <v>0</v>
      </c>
      <c r="K68" s="100"/>
      <c r="L68" s="153"/>
    </row>
    <row r="69" spans="1:31" s="10" customFormat="1" ht="19.899999999999999" customHeight="1">
      <c r="B69" s="149"/>
      <c r="C69" s="100"/>
      <c r="D69" s="150" t="s">
        <v>383</v>
      </c>
      <c r="E69" s="151"/>
      <c r="F69" s="151"/>
      <c r="G69" s="151"/>
      <c r="H69" s="151"/>
      <c r="I69" s="151"/>
      <c r="J69" s="152">
        <f>J307</f>
        <v>0</v>
      </c>
      <c r="K69" s="100"/>
      <c r="L69" s="153"/>
    </row>
    <row r="70" spans="1:31" s="2" customFormat="1" ht="21.75" customHeight="1">
      <c r="A70" s="37"/>
      <c r="B70" s="38"/>
      <c r="C70" s="39"/>
      <c r="D70" s="39"/>
      <c r="E70" s="39"/>
      <c r="F70" s="39"/>
      <c r="G70" s="39"/>
      <c r="H70" s="39"/>
      <c r="I70" s="39"/>
      <c r="J70" s="39"/>
      <c r="K70" s="39"/>
      <c r="L70" s="116"/>
      <c r="S70" s="37"/>
      <c r="T70" s="37"/>
      <c r="U70" s="37"/>
      <c r="V70" s="37"/>
      <c r="W70" s="37"/>
      <c r="X70" s="37"/>
      <c r="Y70" s="37"/>
      <c r="Z70" s="37"/>
      <c r="AA70" s="37"/>
      <c r="AB70" s="37"/>
      <c r="AC70" s="37"/>
      <c r="AD70" s="37"/>
      <c r="AE70" s="37"/>
    </row>
    <row r="71" spans="1:31" s="2" customFormat="1" ht="6.95" customHeight="1">
      <c r="A71" s="37"/>
      <c r="B71" s="50"/>
      <c r="C71" s="51"/>
      <c r="D71" s="51"/>
      <c r="E71" s="51"/>
      <c r="F71" s="51"/>
      <c r="G71" s="51"/>
      <c r="H71" s="51"/>
      <c r="I71" s="51"/>
      <c r="J71" s="51"/>
      <c r="K71" s="51"/>
      <c r="L71" s="116"/>
      <c r="S71" s="37"/>
      <c r="T71" s="37"/>
      <c r="U71" s="37"/>
      <c r="V71" s="37"/>
      <c r="W71" s="37"/>
      <c r="X71" s="37"/>
      <c r="Y71" s="37"/>
      <c r="Z71" s="37"/>
      <c r="AA71" s="37"/>
      <c r="AB71" s="37"/>
      <c r="AC71" s="37"/>
      <c r="AD71" s="37"/>
      <c r="AE71" s="37"/>
    </row>
    <row r="75" spans="1:31" s="2" customFormat="1" ht="6.95" customHeight="1">
      <c r="A75" s="37"/>
      <c r="B75" s="52"/>
      <c r="C75" s="53"/>
      <c r="D75" s="53"/>
      <c r="E75" s="53"/>
      <c r="F75" s="53"/>
      <c r="G75" s="53"/>
      <c r="H75" s="53"/>
      <c r="I75" s="53"/>
      <c r="J75" s="53"/>
      <c r="K75" s="53"/>
      <c r="L75" s="116"/>
      <c r="S75" s="37"/>
      <c r="T75" s="37"/>
      <c r="U75" s="37"/>
      <c r="V75" s="37"/>
      <c r="W75" s="37"/>
      <c r="X75" s="37"/>
      <c r="Y75" s="37"/>
      <c r="Z75" s="37"/>
      <c r="AA75" s="37"/>
      <c r="AB75" s="37"/>
      <c r="AC75" s="37"/>
      <c r="AD75" s="37"/>
      <c r="AE75" s="37"/>
    </row>
    <row r="76" spans="1:31" s="2" customFormat="1" ht="24.95" customHeight="1">
      <c r="A76" s="37"/>
      <c r="B76" s="38"/>
      <c r="C76" s="26" t="s">
        <v>182</v>
      </c>
      <c r="D76" s="39"/>
      <c r="E76" s="39"/>
      <c r="F76" s="39"/>
      <c r="G76" s="39"/>
      <c r="H76" s="39"/>
      <c r="I76" s="39"/>
      <c r="J76" s="39"/>
      <c r="K76" s="39"/>
      <c r="L76" s="116"/>
      <c r="S76" s="37"/>
      <c r="T76" s="37"/>
      <c r="U76" s="37"/>
      <c r="V76" s="37"/>
      <c r="W76" s="37"/>
      <c r="X76" s="37"/>
      <c r="Y76" s="37"/>
      <c r="Z76" s="37"/>
      <c r="AA76" s="37"/>
      <c r="AB76" s="37"/>
      <c r="AC76" s="37"/>
      <c r="AD76" s="37"/>
      <c r="AE76" s="37"/>
    </row>
    <row r="77" spans="1:31" s="2" customFormat="1" ht="6.95" customHeight="1">
      <c r="A77" s="37"/>
      <c r="B77" s="38"/>
      <c r="C77" s="39"/>
      <c r="D77" s="39"/>
      <c r="E77" s="39"/>
      <c r="F77" s="39"/>
      <c r="G77" s="39"/>
      <c r="H77" s="39"/>
      <c r="I77" s="39"/>
      <c r="J77" s="39"/>
      <c r="K77" s="39"/>
      <c r="L77" s="116"/>
      <c r="S77" s="37"/>
      <c r="T77" s="37"/>
      <c r="U77" s="37"/>
      <c r="V77" s="37"/>
      <c r="W77" s="37"/>
      <c r="X77" s="37"/>
      <c r="Y77" s="37"/>
      <c r="Z77" s="37"/>
      <c r="AA77" s="37"/>
      <c r="AB77" s="37"/>
      <c r="AC77" s="37"/>
      <c r="AD77" s="37"/>
      <c r="AE77" s="37"/>
    </row>
    <row r="78" spans="1:31" s="2" customFormat="1" ht="12" customHeight="1">
      <c r="A78" s="37"/>
      <c r="B78" s="38"/>
      <c r="C78" s="32" t="s">
        <v>16</v>
      </c>
      <c r="D78" s="39"/>
      <c r="E78" s="39"/>
      <c r="F78" s="39"/>
      <c r="G78" s="39"/>
      <c r="H78" s="39"/>
      <c r="I78" s="39"/>
      <c r="J78" s="39"/>
      <c r="K78" s="39"/>
      <c r="L78" s="116"/>
      <c r="S78" s="37"/>
      <c r="T78" s="37"/>
      <c r="U78" s="37"/>
      <c r="V78" s="37"/>
      <c r="W78" s="37"/>
      <c r="X78" s="37"/>
      <c r="Y78" s="37"/>
      <c r="Z78" s="37"/>
      <c r="AA78" s="37"/>
      <c r="AB78" s="37"/>
      <c r="AC78" s="37"/>
      <c r="AD78" s="37"/>
      <c r="AE78" s="37"/>
    </row>
    <row r="79" spans="1:31" s="2" customFormat="1" ht="16.5" customHeight="1">
      <c r="A79" s="37"/>
      <c r="B79" s="38"/>
      <c r="C79" s="39"/>
      <c r="D79" s="39"/>
      <c r="E79" s="402" t="str">
        <f>E7</f>
        <v>VÝMĚNA OBRUBNÍKŮ V ULICI STRÁNSKÉHO A SOVÍ - TÁBOR</v>
      </c>
      <c r="F79" s="403"/>
      <c r="G79" s="403"/>
      <c r="H79" s="403"/>
      <c r="I79" s="39"/>
      <c r="J79" s="39"/>
      <c r="K79" s="39"/>
      <c r="L79" s="116"/>
      <c r="S79" s="37"/>
      <c r="T79" s="37"/>
      <c r="U79" s="37"/>
      <c r="V79" s="37"/>
      <c r="W79" s="37"/>
      <c r="X79" s="37"/>
      <c r="Y79" s="37"/>
      <c r="Z79" s="37"/>
      <c r="AA79" s="37"/>
      <c r="AB79" s="37"/>
      <c r="AC79" s="37"/>
      <c r="AD79" s="37"/>
      <c r="AE79" s="37"/>
    </row>
    <row r="80" spans="1:31" s="1" customFormat="1" ht="12" customHeight="1">
      <c r="B80" s="24"/>
      <c r="C80" s="32" t="s">
        <v>170</v>
      </c>
      <c r="D80" s="25"/>
      <c r="E80" s="25"/>
      <c r="F80" s="25"/>
      <c r="G80" s="25"/>
      <c r="H80" s="25"/>
      <c r="I80" s="25"/>
      <c r="J80" s="25"/>
      <c r="K80" s="25"/>
      <c r="L80" s="23"/>
    </row>
    <row r="81" spans="1:65" s="2" customFormat="1" ht="16.5" customHeight="1">
      <c r="A81" s="37"/>
      <c r="B81" s="38"/>
      <c r="C81" s="39"/>
      <c r="D81" s="39"/>
      <c r="E81" s="402" t="s">
        <v>820</v>
      </c>
      <c r="F81" s="404"/>
      <c r="G81" s="404"/>
      <c r="H81" s="404"/>
      <c r="I81" s="39"/>
      <c r="J81" s="39"/>
      <c r="K81" s="39"/>
      <c r="L81" s="116"/>
      <c r="S81" s="37"/>
      <c r="T81" s="37"/>
      <c r="U81" s="37"/>
      <c r="V81" s="37"/>
      <c r="W81" s="37"/>
      <c r="X81" s="37"/>
      <c r="Y81" s="37"/>
      <c r="Z81" s="37"/>
      <c r="AA81" s="37"/>
      <c r="AB81" s="37"/>
      <c r="AC81" s="37"/>
      <c r="AD81" s="37"/>
      <c r="AE81" s="37"/>
    </row>
    <row r="82" spans="1:65" s="2" customFormat="1" ht="12" customHeight="1">
      <c r="A82" s="37"/>
      <c r="B82" s="38"/>
      <c r="C82" s="32" t="s">
        <v>172</v>
      </c>
      <c r="D82" s="39"/>
      <c r="E82" s="39"/>
      <c r="F82" s="39"/>
      <c r="G82" s="39"/>
      <c r="H82" s="39"/>
      <c r="I82" s="39"/>
      <c r="J82" s="39"/>
      <c r="K82" s="39"/>
      <c r="L82" s="116"/>
      <c r="S82" s="37"/>
      <c r="T82" s="37"/>
      <c r="U82" s="37"/>
      <c r="V82" s="37"/>
      <c r="W82" s="37"/>
      <c r="X82" s="37"/>
      <c r="Y82" s="37"/>
      <c r="Z82" s="37"/>
      <c r="AA82" s="37"/>
      <c r="AB82" s="37"/>
      <c r="AC82" s="37"/>
      <c r="AD82" s="37"/>
      <c r="AE82" s="37"/>
    </row>
    <row r="83" spans="1:65" s="2" customFormat="1" ht="16.5" customHeight="1">
      <c r="A83" s="37"/>
      <c r="B83" s="38"/>
      <c r="C83" s="39"/>
      <c r="D83" s="39"/>
      <c r="E83" s="358" t="str">
        <f>E11</f>
        <v>302 - Nové konstrukce</v>
      </c>
      <c r="F83" s="404"/>
      <c r="G83" s="404"/>
      <c r="H83" s="404"/>
      <c r="I83" s="39"/>
      <c r="J83" s="39"/>
      <c r="K83" s="39"/>
      <c r="L83" s="116"/>
      <c r="S83" s="37"/>
      <c r="T83" s="37"/>
      <c r="U83" s="37"/>
      <c r="V83" s="37"/>
      <c r="W83" s="37"/>
      <c r="X83" s="37"/>
      <c r="Y83" s="37"/>
      <c r="Z83" s="37"/>
      <c r="AA83" s="37"/>
      <c r="AB83" s="37"/>
      <c r="AC83" s="37"/>
      <c r="AD83" s="37"/>
      <c r="AE83" s="37"/>
    </row>
    <row r="84" spans="1:65" s="2" customFormat="1" ht="6.95" customHeight="1">
      <c r="A84" s="37"/>
      <c r="B84" s="38"/>
      <c r="C84" s="39"/>
      <c r="D84" s="39"/>
      <c r="E84" s="39"/>
      <c r="F84" s="39"/>
      <c r="G84" s="39"/>
      <c r="H84" s="39"/>
      <c r="I84" s="39"/>
      <c r="J84" s="39"/>
      <c r="K84" s="39"/>
      <c r="L84" s="116"/>
      <c r="S84" s="37"/>
      <c r="T84" s="37"/>
      <c r="U84" s="37"/>
      <c r="V84" s="37"/>
      <c r="W84" s="37"/>
      <c r="X84" s="37"/>
      <c r="Y84" s="37"/>
      <c r="Z84" s="37"/>
      <c r="AA84" s="37"/>
      <c r="AB84" s="37"/>
      <c r="AC84" s="37"/>
      <c r="AD84" s="37"/>
      <c r="AE84" s="37"/>
    </row>
    <row r="85" spans="1:65" s="2" customFormat="1" ht="12" customHeight="1">
      <c r="A85" s="37"/>
      <c r="B85" s="38"/>
      <c r="C85" s="32" t="s">
        <v>21</v>
      </c>
      <c r="D85" s="39"/>
      <c r="E85" s="39"/>
      <c r="F85" s="30" t="str">
        <f>F14</f>
        <v>ul. Stránského a Soví, Tábor</v>
      </c>
      <c r="G85" s="39"/>
      <c r="H85" s="39"/>
      <c r="I85" s="32" t="s">
        <v>23</v>
      </c>
      <c r="J85" s="62" t="str">
        <f>IF(J14="","",J14)</f>
        <v>8. 1. 2026</v>
      </c>
      <c r="K85" s="39"/>
      <c r="L85" s="116"/>
      <c r="S85" s="37"/>
      <c r="T85" s="37"/>
      <c r="U85" s="37"/>
      <c r="V85" s="37"/>
      <c r="W85" s="37"/>
      <c r="X85" s="37"/>
      <c r="Y85" s="37"/>
      <c r="Z85" s="37"/>
      <c r="AA85" s="37"/>
      <c r="AB85" s="37"/>
      <c r="AC85" s="37"/>
      <c r="AD85" s="37"/>
      <c r="AE85" s="37"/>
    </row>
    <row r="86" spans="1:65" s="2" customFormat="1" ht="6.95" customHeight="1">
      <c r="A86" s="37"/>
      <c r="B86" s="38"/>
      <c r="C86" s="39"/>
      <c r="D86" s="39"/>
      <c r="E86" s="39"/>
      <c r="F86" s="39"/>
      <c r="G86" s="39"/>
      <c r="H86" s="39"/>
      <c r="I86" s="39"/>
      <c r="J86" s="39"/>
      <c r="K86" s="39"/>
      <c r="L86" s="116"/>
      <c r="S86" s="37"/>
      <c r="T86" s="37"/>
      <c r="U86" s="37"/>
      <c r="V86" s="37"/>
      <c r="W86" s="37"/>
      <c r="X86" s="37"/>
      <c r="Y86" s="37"/>
      <c r="Z86" s="37"/>
      <c r="AA86" s="37"/>
      <c r="AB86" s="37"/>
      <c r="AC86" s="37"/>
      <c r="AD86" s="37"/>
      <c r="AE86" s="37"/>
    </row>
    <row r="87" spans="1:65" s="2" customFormat="1" ht="15.2" customHeight="1">
      <c r="A87" s="37"/>
      <c r="B87" s="38"/>
      <c r="C87" s="32" t="s">
        <v>25</v>
      </c>
      <c r="D87" s="39"/>
      <c r="E87" s="39"/>
      <c r="F87" s="30" t="str">
        <f>E17</f>
        <v>MĚSTO TÁBOR</v>
      </c>
      <c r="G87" s="39"/>
      <c r="H87" s="39"/>
      <c r="I87" s="32" t="s">
        <v>33</v>
      </c>
      <c r="J87" s="35" t="str">
        <f>E23</f>
        <v>Graphic PRO s.r.o.</v>
      </c>
      <c r="K87" s="39"/>
      <c r="L87" s="116"/>
      <c r="S87" s="37"/>
      <c r="T87" s="37"/>
      <c r="U87" s="37"/>
      <c r="V87" s="37"/>
      <c r="W87" s="37"/>
      <c r="X87" s="37"/>
      <c r="Y87" s="37"/>
      <c r="Z87" s="37"/>
      <c r="AA87" s="37"/>
      <c r="AB87" s="37"/>
      <c r="AC87" s="37"/>
      <c r="AD87" s="37"/>
      <c r="AE87" s="37"/>
    </row>
    <row r="88" spans="1:65" s="2" customFormat="1" ht="15.2" customHeight="1">
      <c r="A88" s="37"/>
      <c r="B88" s="38"/>
      <c r="C88" s="32" t="s">
        <v>31</v>
      </c>
      <c r="D88" s="39"/>
      <c r="E88" s="39"/>
      <c r="F88" s="30" t="str">
        <f>IF(E20="","",E20)</f>
        <v>Vyplň údaj</v>
      </c>
      <c r="G88" s="39"/>
      <c r="H88" s="39"/>
      <c r="I88" s="32" t="s">
        <v>38</v>
      </c>
      <c r="J88" s="35" t="str">
        <f>E26</f>
        <v>Ing. Pavel Vochozka</v>
      </c>
      <c r="K88" s="39"/>
      <c r="L88" s="116"/>
      <c r="S88" s="37"/>
      <c r="T88" s="37"/>
      <c r="U88" s="37"/>
      <c r="V88" s="37"/>
      <c r="W88" s="37"/>
      <c r="X88" s="37"/>
      <c r="Y88" s="37"/>
      <c r="Z88" s="37"/>
      <c r="AA88" s="37"/>
      <c r="AB88" s="37"/>
      <c r="AC88" s="37"/>
      <c r="AD88" s="37"/>
      <c r="AE88" s="37"/>
    </row>
    <row r="89" spans="1:65" s="2" customFormat="1" ht="10.35" customHeight="1">
      <c r="A89" s="37"/>
      <c r="B89" s="38"/>
      <c r="C89" s="39"/>
      <c r="D89" s="39"/>
      <c r="E89" s="39"/>
      <c r="F89" s="39"/>
      <c r="G89" s="39"/>
      <c r="H89" s="39"/>
      <c r="I89" s="39"/>
      <c r="J89" s="39"/>
      <c r="K89" s="39"/>
      <c r="L89" s="116"/>
      <c r="S89" s="37"/>
      <c r="T89" s="37"/>
      <c r="U89" s="37"/>
      <c r="V89" s="37"/>
      <c r="W89" s="37"/>
      <c r="X89" s="37"/>
      <c r="Y89" s="37"/>
      <c r="Z89" s="37"/>
      <c r="AA89" s="37"/>
      <c r="AB89" s="37"/>
      <c r="AC89" s="37"/>
      <c r="AD89" s="37"/>
      <c r="AE89" s="37"/>
    </row>
    <row r="90" spans="1:65" s="11" customFormat="1" ht="29.25" customHeight="1">
      <c r="A90" s="154"/>
      <c r="B90" s="155"/>
      <c r="C90" s="156" t="s">
        <v>183</v>
      </c>
      <c r="D90" s="157" t="s">
        <v>62</v>
      </c>
      <c r="E90" s="157" t="s">
        <v>58</v>
      </c>
      <c r="F90" s="157" t="s">
        <v>59</v>
      </c>
      <c r="G90" s="157" t="s">
        <v>184</v>
      </c>
      <c r="H90" s="157" t="s">
        <v>185</v>
      </c>
      <c r="I90" s="157" t="s">
        <v>186</v>
      </c>
      <c r="J90" s="157" t="s">
        <v>176</v>
      </c>
      <c r="K90" s="158" t="s">
        <v>187</v>
      </c>
      <c r="L90" s="159"/>
      <c r="M90" s="71" t="s">
        <v>19</v>
      </c>
      <c r="N90" s="72" t="s">
        <v>47</v>
      </c>
      <c r="O90" s="72" t="s">
        <v>188</v>
      </c>
      <c r="P90" s="72" t="s">
        <v>189</v>
      </c>
      <c r="Q90" s="72" t="s">
        <v>190</v>
      </c>
      <c r="R90" s="72" t="s">
        <v>191</v>
      </c>
      <c r="S90" s="72" t="s">
        <v>192</v>
      </c>
      <c r="T90" s="73" t="s">
        <v>193</v>
      </c>
      <c r="U90" s="154"/>
      <c r="V90" s="154"/>
      <c r="W90" s="154"/>
      <c r="X90" s="154"/>
      <c r="Y90" s="154"/>
      <c r="Z90" s="154"/>
      <c r="AA90" s="154"/>
      <c r="AB90" s="154"/>
      <c r="AC90" s="154"/>
      <c r="AD90" s="154"/>
      <c r="AE90" s="154"/>
    </row>
    <row r="91" spans="1:65" s="2" customFormat="1" ht="22.9" customHeight="1">
      <c r="A91" s="37"/>
      <c r="B91" s="38"/>
      <c r="C91" s="78" t="s">
        <v>194</v>
      </c>
      <c r="D91" s="39"/>
      <c r="E91" s="39"/>
      <c r="F91" s="39"/>
      <c r="G91" s="39"/>
      <c r="H91" s="39"/>
      <c r="I91" s="39"/>
      <c r="J91" s="160">
        <f>BK91</f>
        <v>0</v>
      </c>
      <c r="K91" s="39"/>
      <c r="L91" s="42"/>
      <c r="M91" s="74"/>
      <c r="N91" s="161"/>
      <c r="O91" s="75"/>
      <c r="P91" s="162">
        <f>P92</f>
        <v>0</v>
      </c>
      <c r="Q91" s="75"/>
      <c r="R91" s="162">
        <f>R92</f>
        <v>308.63223883943999</v>
      </c>
      <c r="S91" s="75"/>
      <c r="T91" s="163">
        <f>T92</f>
        <v>0</v>
      </c>
      <c r="U91" s="37"/>
      <c r="V91" s="37"/>
      <c r="W91" s="37"/>
      <c r="X91" s="37"/>
      <c r="Y91" s="37"/>
      <c r="Z91" s="37"/>
      <c r="AA91" s="37"/>
      <c r="AB91" s="37"/>
      <c r="AC91" s="37"/>
      <c r="AD91" s="37"/>
      <c r="AE91" s="37"/>
      <c r="AT91" s="20" t="s">
        <v>76</v>
      </c>
      <c r="AU91" s="20" t="s">
        <v>177</v>
      </c>
      <c r="BK91" s="164">
        <f>BK92</f>
        <v>0</v>
      </c>
    </row>
    <row r="92" spans="1:65" s="12" customFormat="1" ht="25.9" customHeight="1">
      <c r="B92" s="165"/>
      <c r="C92" s="166"/>
      <c r="D92" s="167" t="s">
        <v>76</v>
      </c>
      <c r="E92" s="168" t="s">
        <v>195</v>
      </c>
      <c r="F92" s="168" t="s">
        <v>196</v>
      </c>
      <c r="G92" s="166"/>
      <c r="H92" s="166"/>
      <c r="I92" s="169"/>
      <c r="J92" s="170">
        <f>BK92</f>
        <v>0</v>
      </c>
      <c r="K92" s="166"/>
      <c r="L92" s="171"/>
      <c r="M92" s="172"/>
      <c r="N92" s="173"/>
      <c r="O92" s="173"/>
      <c r="P92" s="174">
        <f>P93+P101+P108+P256+P307</f>
        <v>0</v>
      </c>
      <c r="Q92" s="173"/>
      <c r="R92" s="174">
        <f>R93+R101+R108+R256+R307</f>
        <v>308.63223883943999</v>
      </c>
      <c r="S92" s="173"/>
      <c r="T92" s="175">
        <f>T93+T101+T108+T256+T307</f>
        <v>0</v>
      </c>
      <c r="AR92" s="176" t="s">
        <v>84</v>
      </c>
      <c r="AT92" s="177" t="s">
        <v>76</v>
      </c>
      <c r="AU92" s="177" t="s">
        <v>77</v>
      </c>
      <c r="AY92" s="176" t="s">
        <v>197</v>
      </c>
      <c r="BK92" s="178">
        <f>BK93+BK101+BK108+BK256+BK307</f>
        <v>0</v>
      </c>
    </row>
    <row r="93" spans="1:65" s="12" customFormat="1" ht="22.9" customHeight="1">
      <c r="B93" s="165"/>
      <c r="C93" s="166"/>
      <c r="D93" s="167" t="s">
        <v>76</v>
      </c>
      <c r="E93" s="179" t="s">
        <v>84</v>
      </c>
      <c r="F93" s="179" t="s">
        <v>198</v>
      </c>
      <c r="G93" s="166"/>
      <c r="H93" s="166"/>
      <c r="I93" s="169"/>
      <c r="J93" s="180">
        <f>BK93</f>
        <v>0</v>
      </c>
      <c r="K93" s="166"/>
      <c r="L93" s="171"/>
      <c r="M93" s="172"/>
      <c r="N93" s="173"/>
      <c r="O93" s="173"/>
      <c r="P93" s="174">
        <f>SUM(P94:P100)</f>
        <v>0</v>
      </c>
      <c r="Q93" s="173"/>
      <c r="R93" s="174">
        <f>SUM(R94:R100)</f>
        <v>0</v>
      </c>
      <c r="S93" s="173"/>
      <c r="T93" s="175">
        <f>SUM(T94:T100)</f>
        <v>0</v>
      </c>
      <c r="AR93" s="176" t="s">
        <v>84</v>
      </c>
      <c r="AT93" s="177" t="s">
        <v>76</v>
      </c>
      <c r="AU93" s="177" t="s">
        <v>84</v>
      </c>
      <c r="AY93" s="176" t="s">
        <v>197</v>
      </c>
      <c r="BK93" s="178">
        <f>SUM(BK94:BK100)</f>
        <v>0</v>
      </c>
    </row>
    <row r="94" spans="1:65" s="2" customFormat="1" ht="24.2" customHeight="1">
      <c r="A94" s="37"/>
      <c r="B94" s="38"/>
      <c r="C94" s="181" t="s">
        <v>84</v>
      </c>
      <c r="D94" s="181" t="s">
        <v>199</v>
      </c>
      <c r="E94" s="182" t="s">
        <v>682</v>
      </c>
      <c r="F94" s="183" t="s">
        <v>683</v>
      </c>
      <c r="G94" s="184" t="s">
        <v>202</v>
      </c>
      <c r="H94" s="185">
        <v>63.32</v>
      </c>
      <c r="I94" s="186"/>
      <c r="J94" s="187">
        <f>ROUND(I94*H94,2)</f>
        <v>0</v>
      </c>
      <c r="K94" s="183" t="s">
        <v>217</v>
      </c>
      <c r="L94" s="42"/>
      <c r="M94" s="188" t="s">
        <v>19</v>
      </c>
      <c r="N94" s="189" t="s">
        <v>48</v>
      </c>
      <c r="O94" s="67"/>
      <c r="P94" s="190">
        <f>O94*H94</f>
        <v>0</v>
      </c>
      <c r="Q94" s="190">
        <v>0</v>
      </c>
      <c r="R94" s="190">
        <f>Q94*H94</f>
        <v>0</v>
      </c>
      <c r="S94" s="190">
        <v>0</v>
      </c>
      <c r="T94" s="191">
        <f>S94*H94</f>
        <v>0</v>
      </c>
      <c r="U94" s="37"/>
      <c r="V94" s="37"/>
      <c r="W94" s="37"/>
      <c r="X94" s="37"/>
      <c r="Y94" s="37"/>
      <c r="Z94" s="37"/>
      <c r="AA94" s="37"/>
      <c r="AB94" s="37"/>
      <c r="AC94" s="37"/>
      <c r="AD94" s="37"/>
      <c r="AE94" s="37"/>
      <c r="AR94" s="192" t="s">
        <v>204</v>
      </c>
      <c r="AT94" s="192" t="s">
        <v>199</v>
      </c>
      <c r="AU94" s="192" t="s">
        <v>86</v>
      </c>
      <c r="AY94" s="20" t="s">
        <v>197</v>
      </c>
      <c r="BE94" s="193">
        <f>IF(N94="základní",J94,0)</f>
        <v>0</v>
      </c>
      <c r="BF94" s="193">
        <f>IF(N94="snížená",J94,0)</f>
        <v>0</v>
      </c>
      <c r="BG94" s="193">
        <f>IF(N94="zákl. přenesená",J94,0)</f>
        <v>0</v>
      </c>
      <c r="BH94" s="193">
        <f>IF(N94="sníž. přenesená",J94,0)</f>
        <v>0</v>
      </c>
      <c r="BI94" s="193">
        <f>IF(N94="nulová",J94,0)</f>
        <v>0</v>
      </c>
      <c r="BJ94" s="20" t="s">
        <v>84</v>
      </c>
      <c r="BK94" s="193">
        <f>ROUND(I94*H94,2)</f>
        <v>0</v>
      </c>
      <c r="BL94" s="20" t="s">
        <v>204</v>
      </c>
      <c r="BM94" s="192" t="s">
        <v>684</v>
      </c>
    </row>
    <row r="95" spans="1:65" s="2" customFormat="1" ht="19.5">
      <c r="A95" s="37"/>
      <c r="B95" s="38"/>
      <c r="C95" s="39"/>
      <c r="D95" s="194" t="s">
        <v>206</v>
      </c>
      <c r="E95" s="39"/>
      <c r="F95" s="195" t="s">
        <v>685</v>
      </c>
      <c r="G95" s="39"/>
      <c r="H95" s="39"/>
      <c r="I95" s="196"/>
      <c r="J95" s="39"/>
      <c r="K95" s="39"/>
      <c r="L95" s="42"/>
      <c r="M95" s="197"/>
      <c r="N95" s="198"/>
      <c r="O95" s="67"/>
      <c r="P95" s="67"/>
      <c r="Q95" s="67"/>
      <c r="R95" s="67"/>
      <c r="S95" s="67"/>
      <c r="T95" s="68"/>
      <c r="U95" s="37"/>
      <c r="V95" s="37"/>
      <c r="W95" s="37"/>
      <c r="X95" s="37"/>
      <c r="Y95" s="37"/>
      <c r="Z95" s="37"/>
      <c r="AA95" s="37"/>
      <c r="AB95" s="37"/>
      <c r="AC95" s="37"/>
      <c r="AD95" s="37"/>
      <c r="AE95" s="37"/>
      <c r="AT95" s="20" t="s">
        <v>206</v>
      </c>
      <c r="AU95" s="20" t="s">
        <v>86</v>
      </c>
    </row>
    <row r="96" spans="1:65" s="2" customFormat="1" ht="11.25">
      <c r="A96" s="37"/>
      <c r="B96" s="38"/>
      <c r="C96" s="39"/>
      <c r="D96" s="199" t="s">
        <v>208</v>
      </c>
      <c r="E96" s="39"/>
      <c r="F96" s="200" t="s">
        <v>686</v>
      </c>
      <c r="G96" s="39"/>
      <c r="H96" s="39"/>
      <c r="I96" s="196"/>
      <c r="J96" s="39"/>
      <c r="K96" s="39"/>
      <c r="L96" s="42"/>
      <c r="M96" s="197"/>
      <c r="N96" s="198"/>
      <c r="O96" s="67"/>
      <c r="P96" s="67"/>
      <c r="Q96" s="67"/>
      <c r="R96" s="67"/>
      <c r="S96" s="67"/>
      <c r="T96" s="68"/>
      <c r="U96" s="37"/>
      <c r="V96" s="37"/>
      <c r="W96" s="37"/>
      <c r="X96" s="37"/>
      <c r="Y96" s="37"/>
      <c r="Z96" s="37"/>
      <c r="AA96" s="37"/>
      <c r="AB96" s="37"/>
      <c r="AC96" s="37"/>
      <c r="AD96" s="37"/>
      <c r="AE96" s="37"/>
      <c r="AT96" s="20" t="s">
        <v>208</v>
      </c>
      <c r="AU96" s="20" t="s">
        <v>86</v>
      </c>
    </row>
    <row r="97" spans="1:65" s="13" customFormat="1" ht="11.25">
      <c r="B97" s="201"/>
      <c r="C97" s="202"/>
      <c r="D97" s="194" t="s">
        <v>210</v>
      </c>
      <c r="E97" s="203" t="s">
        <v>19</v>
      </c>
      <c r="F97" s="204" t="s">
        <v>687</v>
      </c>
      <c r="G97" s="202"/>
      <c r="H97" s="203" t="s">
        <v>19</v>
      </c>
      <c r="I97" s="205"/>
      <c r="J97" s="202"/>
      <c r="K97" s="202"/>
      <c r="L97" s="206"/>
      <c r="M97" s="207"/>
      <c r="N97" s="208"/>
      <c r="O97" s="208"/>
      <c r="P97" s="208"/>
      <c r="Q97" s="208"/>
      <c r="R97" s="208"/>
      <c r="S97" s="208"/>
      <c r="T97" s="209"/>
      <c r="AT97" s="210" t="s">
        <v>210</v>
      </c>
      <c r="AU97" s="210" t="s">
        <v>86</v>
      </c>
      <c r="AV97" s="13" t="s">
        <v>84</v>
      </c>
      <c r="AW97" s="13" t="s">
        <v>37</v>
      </c>
      <c r="AX97" s="13" t="s">
        <v>77</v>
      </c>
      <c r="AY97" s="210" t="s">
        <v>197</v>
      </c>
    </row>
    <row r="98" spans="1:65" s="13" customFormat="1" ht="22.5">
      <c r="B98" s="201"/>
      <c r="C98" s="202"/>
      <c r="D98" s="194" t="s">
        <v>210</v>
      </c>
      <c r="E98" s="203" t="s">
        <v>19</v>
      </c>
      <c r="F98" s="204" t="s">
        <v>688</v>
      </c>
      <c r="G98" s="202"/>
      <c r="H98" s="203" t="s">
        <v>19</v>
      </c>
      <c r="I98" s="205"/>
      <c r="J98" s="202"/>
      <c r="K98" s="202"/>
      <c r="L98" s="206"/>
      <c r="M98" s="207"/>
      <c r="N98" s="208"/>
      <c r="O98" s="208"/>
      <c r="P98" s="208"/>
      <c r="Q98" s="208"/>
      <c r="R98" s="208"/>
      <c r="S98" s="208"/>
      <c r="T98" s="209"/>
      <c r="AT98" s="210" t="s">
        <v>210</v>
      </c>
      <c r="AU98" s="210" t="s">
        <v>86</v>
      </c>
      <c r="AV98" s="13" t="s">
        <v>84</v>
      </c>
      <c r="AW98" s="13" t="s">
        <v>37</v>
      </c>
      <c r="AX98" s="13" t="s">
        <v>77</v>
      </c>
      <c r="AY98" s="210" t="s">
        <v>197</v>
      </c>
    </row>
    <row r="99" spans="1:65" s="13" customFormat="1" ht="22.5">
      <c r="B99" s="201"/>
      <c r="C99" s="202"/>
      <c r="D99" s="194" t="s">
        <v>210</v>
      </c>
      <c r="E99" s="203" t="s">
        <v>19</v>
      </c>
      <c r="F99" s="204" t="s">
        <v>925</v>
      </c>
      <c r="G99" s="202"/>
      <c r="H99" s="203" t="s">
        <v>19</v>
      </c>
      <c r="I99" s="205"/>
      <c r="J99" s="202"/>
      <c r="K99" s="202"/>
      <c r="L99" s="206"/>
      <c r="M99" s="207"/>
      <c r="N99" s="208"/>
      <c r="O99" s="208"/>
      <c r="P99" s="208"/>
      <c r="Q99" s="208"/>
      <c r="R99" s="208"/>
      <c r="S99" s="208"/>
      <c r="T99" s="209"/>
      <c r="AT99" s="210" t="s">
        <v>210</v>
      </c>
      <c r="AU99" s="210" t="s">
        <v>86</v>
      </c>
      <c r="AV99" s="13" t="s">
        <v>84</v>
      </c>
      <c r="AW99" s="13" t="s">
        <v>37</v>
      </c>
      <c r="AX99" s="13" t="s">
        <v>77</v>
      </c>
      <c r="AY99" s="210" t="s">
        <v>197</v>
      </c>
    </row>
    <row r="100" spans="1:65" s="14" customFormat="1" ht="11.25">
      <c r="B100" s="211"/>
      <c r="C100" s="212"/>
      <c r="D100" s="194" t="s">
        <v>210</v>
      </c>
      <c r="E100" s="213" t="s">
        <v>19</v>
      </c>
      <c r="F100" s="214" t="s">
        <v>926</v>
      </c>
      <c r="G100" s="212"/>
      <c r="H100" s="215">
        <v>63.32</v>
      </c>
      <c r="I100" s="216"/>
      <c r="J100" s="212"/>
      <c r="K100" s="212"/>
      <c r="L100" s="217"/>
      <c r="M100" s="218"/>
      <c r="N100" s="219"/>
      <c r="O100" s="219"/>
      <c r="P100" s="219"/>
      <c r="Q100" s="219"/>
      <c r="R100" s="219"/>
      <c r="S100" s="219"/>
      <c r="T100" s="220"/>
      <c r="AT100" s="221" t="s">
        <v>210</v>
      </c>
      <c r="AU100" s="221" t="s">
        <v>86</v>
      </c>
      <c r="AV100" s="14" t="s">
        <v>86</v>
      </c>
      <c r="AW100" s="14" t="s">
        <v>37</v>
      </c>
      <c r="AX100" s="14" t="s">
        <v>84</v>
      </c>
      <c r="AY100" s="221" t="s">
        <v>197</v>
      </c>
    </row>
    <row r="101" spans="1:65" s="12" customFormat="1" ht="22.9" customHeight="1">
      <c r="B101" s="165"/>
      <c r="C101" s="166"/>
      <c r="D101" s="167" t="s">
        <v>76</v>
      </c>
      <c r="E101" s="179" t="s">
        <v>204</v>
      </c>
      <c r="F101" s="179" t="s">
        <v>384</v>
      </c>
      <c r="G101" s="166"/>
      <c r="H101" s="166"/>
      <c r="I101" s="169"/>
      <c r="J101" s="180">
        <f>BK101</f>
        <v>0</v>
      </c>
      <c r="K101" s="166"/>
      <c r="L101" s="171"/>
      <c r="M101" s="172"/>
      <c r="N101" s="173"/>
      <c r="O101" s="173"/>
      <c r="P101" s="174">
        <f>SUM(P102:P107)</f>
        <v>0</v>
      </c>
      <c r="Q101" s="173"/>
      <c r="R101" s="174">
        <f>SUM(R102:R107)</f>
        <v>0.57074550000000002</v>
      </c>
      <c r="S101" s="173"/>
      <c r="T101" s="175">
        <f>SUM(T102:T107)</f>
        <v>0</v>
      </c>
      <c r="AR101" s="176" t="s">
        <v>84</v>
      </c>
      <c r="AT101" s="177" t="s">
        <v>76</v>
      </c>
      <c r="AU101" s="177" t="s">
        <v>84</v>
      </c>
      <c r="AY101" s="176" t="s">
        <v>197</v>
      </c>
      <c r="BK101" s="178">
        <f>SUM(BK102:BK107)</f>
        <v>0</v>
      </c>
    </row>
    <row r="102" spans="1:65" s="2" customFormat="1" ht="24.2" customHeight="1">
      <c r="A102" s="37"/>
      <c r="B102" s="38"/>
      <c r="C102" s="181" t="s">
        <v>86</v>
      </c>
      <c r="D102" s="181" t="s">
        <v>199</v>
      </c>
      <c r="E102" s="182" t="s">
        <v>385</v>
      </c>
      <c r="F102" s="183" t="s">
        <v>386</v>
      </c>
      <c r="G102" s="184" t="s">
        <v>240</v>
      </c>
      <c r="H102" s="185">
        <v>380.49700000000001</v>
      </c>
      <c r="I102" s="186"/>
      <c r="J102" s="187">
        <f>ROUND(I102*H102,2)</f>
        <v>0</v>
      </c>
      <c r="K102" s="183" t="s">
        <v>203</v>
      </c>
      <c r="L102" s="42"/>
      <c r="M102" s="188" t="s">
        <v>19</v>
      </c>
      <c r="N102" s="189" t="s">
        <v>48</v>
      </c>
      <c r="O102" s="67"/>
      <c r="P102" s="190">
        <f>O102*H102</f>
        <v>0</v>
      </c>
      <c r="Q102" s="190">
        <v>1.5E-3</v>
      </c>
      <c r="R102" s="190">
        <f>Q102*H102</f>
        <v>0.57074550000000002</v>
      </c>
      <c r="S102" s="190">
        <v>0</v>
      </c>
      <c r="T102" s="191">
        <f>S102*H102</f>
        <v>0</v>
      </c>
      <c r="U102" s="37"/>
      <c r="V102" s="37"/>
      <c r="W102" s="37"/>
      <c r="X102" s="37"/>
      <c r="Y102" s="37"/>
      <c r="Z102" s="37"/>
      <c r="AA102" s="37"/>
      <c r="AB102" s="37"/>
      <c r="AC102" s="37"/>
      <c r="AD102" s="37"/>
      <c r="AE102" s="37"/>
      <c r="AR102" s="192" t="s">
        <v>204</v>
      </c>
      <c r="AT102" s="192" t="s">
        <v>199</v>
      </c>
      <c r="AU102" s="192" t="s">
        <v>86</v>
      </c>
      <c r="AY102" s="20" t="s">
        <v>197</v>
      </c>
      <c r="BE102" s="193">
        <f>IF(N102="základní",J102,0)</f>
        <v>0</v>
      </c>
      <c r="BF102" s="193">
        <f>IF(N102="snížená",J102,0)</f>
        <v>0</v>
      </c>
      <c r="BG102" s="193">
        <f>IF(N102="zákl. přenesená",J102,0)</f>
        <v>0</v>
      </c>
      <c r="BH102" s="193">
        <f>IF(N102="sníž. přenesená",J102,0)</f>
        <v>0</v>
      </c>
      <c r="BI102" s="193">
        <f>IF(N102="nulová",J102,0)</f>
        <v>0</v>
      </c>
      <c r="BJ102" s="20" t="s">
        <v>84</v>
      </c>
      <c r="BK102" s="193">
        <f>ROUND(I102*H102,2)</f>
        <v>0</v>
      </c>
      <c r="BL102" s="20" t="s">
        <v>204</v>
      </c>
      <c r="BM102" s="192" t="s">
        <v>387</v>
      </c>
    </row>
    <row r="103" spans="1:65" s="2" customFormat="1" ht="29.25">
      <c r="A103" s="37"/>
      <c r="B103" s="38"/>
      <c r="C103" s="39"/>
      <c r="D103" s="194" t="s">
        <v>206</v>
      </c>
      <c r="E103" s="39"/>
      <c r="F103" s="195" t="s">
        <v>388</v>
      </c>
      <c r="G103" s="39"/>
      <c r="H103" s="39"/>
      <c r="I103" s="196"/>
      <c r="J103" s="39"/>
      <c r="K103" s="39"/>
      <c r="L103" s="42"/>
      <c r="M103" s="197"/>
      <c r="N103" s="198"/>
      <c r="O103" s="67"/>
      <c r="P103" s="67"/>
      <c r="Q103" s="67"/>
      <c r="R103" s="67"/>
      <c r="S103" s="67"/>
      <c r="T103" s="68"/>
      <c r="U103" s="37"/>
      <c r="V103" s="37"/>
      <c r="W103" s="37"/>
      <c r="X103" s="37"/>
      <c r="Y103" s="37"/>
      <c r="Z103" s="37"/>
      <c r="AA103" s="37"/>
      <c r="AB103" s="37"/>
      <c r="AC103" s="37"/>
      <c r="AD103" s="37"/>
      <c r="AE103" s="37"/>
      <c r="AT103" s="20" t="s">
        <v>206</v>
      </c>
      <c r="AU103" s="20" t="s">
        <v>86</v>
      </c>
    </row>
    <row r="104" spans="1:65" s="2" customFormat="1" ht="11.25">
      <c r="A104" s="37"/>
      <c r="B104" s="38"/>
      <c r="C104" s="39"/>
      <c r="D104" s="199" t="s">
        <v>208</v>
      </c>
      <c r="E104" s="39"/>
      <c r="F104" s="200" t="s">
        <v>389</v>
      </c>
      <c r="G104" s="39"/>
      <c r="H104" s="39"/>
      <c r="I104" s="196"/>
      <c r="J104" s="39"/>
      <c r="K104" s="39"/>
      <c r="L104" s="42"/>
      <c r="M104" s="197"/>
      <c r="N104" s="198"/>
      <c r="O104" s="67"/>
      <c r="P104" s="67"/>
      <c r="Q104" s="67"/>
      <c r="R104" s="67"/>
      <c r="S104" s="67"/>
      <c r="T104" s="68"/>
      <c r="U104" s="37"/>
      <c r="V104" s="37"/>
      <c r="W104" s="37"/>
      <c r="X104" s="37"/>
      <c r="Y104" s="37"/>
      <c r="Z104" s="37"/>
      <c r="AA104" s="37"/>
      <c r="AB104" s="37"/>
      <c r="AC104" s="37"/>
      <c r="AD104" s="37"/>
      <c r="AE104" s="37"/>
      <c r="AT104" s="20" t="s">
        <v>208</v>
      </c>
      <c r="AU104" s="20" t="s">
        <v>86</v>
      </c>
    </row>
    <row r="105" spans="1:65" s="13" customFormat="1" ht="22.5">
      <c r="B105" s="201"/>
      <c r="C105" s="202"/>
      <c r="D105" s="194" t="s">
        <v>210</v>
      </c>
      <c r="E105" s="203" t="s">
        <v>19</v>
      </c>
      <c r="F105" s="204" t="s">
        <v>390</v>
      </c>
      <c r="G105" s="202"/>
      <c r="H105" s="203" t="s">
        <v>19</v>
      </c>
      <c r="I105" s="205"/>
      <c r="J105" s="202"/>
      <c r="K105" s="202"/>
      <c r="L105" s="206"/>
      <c r="M105" s="207"/>
      <c r="N105" s="208"/>
      <c r="O105" s="208"/>
      <c r="P105" s="208"/>
      <c r="Q105" s="208"/>
      <c r="R105" s="208"/>
      <c r="S105" s="208"/>
      <c r="T105" s="209"/>
      <c r="AT105" s="210" t="s">
        <v>210</v>
      </c>
      <c r="AU105" s="210" t="s">
        <v>86</v>
      </c>
      <c r="AV105" s="13" t="s">
        <v>84</v>
      </c>
      <c r="AW105" s="13" t="s">
        <v>37</v>
      </c>
      <c r="AX105" s="13" t="s">
        <v>77</v>
      </c>
      <c r="AY105" s="210" t="s">
        <v>197</v>
      </c>
    </row>
    <row r="106" spans="1:65" s="13" customFormat="1" ht="11.25">
      <c r="B106" s="201"/>
      <c r="C106" s="202"/>
      <c r="D106" s="194" t="s">
        <v>210</v>
      </c>
      <c r="E106" s="203" t="s">
        <v>19</v>
      </c>
      <c r="F106" s="204" t="s">
        <v>927</v>
      </c>
      <c r="G106" s="202"/>
      <c r="H106" s="203" t="s">
        <v>19</v>
      </c>
      <c r="I106" s="205"/>
      <c r="J106" s="202"/>
      <c r="K106" s="202"/>
      <c r="L106" s="206"/>
      <c r="M106" s="207"/>
      <c r="N106" s="208"/>
      <c r="O106" s="208"/>
      <c r="P106" s="208"/>
      <c r="Q106" s="208"/>
      <c r="R106" s="208"/>
      <c r="S106" s="208"/>
      <c r="T106" s="209"/>
      <c r="AT106" s="210" t="s">
        <v>210</v>
      </c>
      <c r="AU106" s="210" t="s">
        <v>86</v>
      </c>
      <c r="AV106" s="13" t="s">
        <v>84</v>
      </c>
      <c r="AW106" s="13" t="s">
        <v>37</v>
      </c>
      <c r="AX106" s="13" t="s">
        <v>77</v>
      </c>
      <c r="AY106" s="210" t="s">
        <v>197</v>
      </c>
    </row>
    <row r="107" spans="1:65" s="14" customFormat="1" ht="11.25">
      <c r="B107" s="211"/>
      <c r="C107" s="212"/>
      <c r="D107" s="194" t="s">
        <v>210</v>
      </c>
      <c r="E107" s="213" t="s">
        <v>19</v>
      </c>
      <c r="F107" s="214" t="s">
        <v>928</v>
      </c>
      <c r="G107" s="212"/>
      <c r="H107" s="215">
        <v>380.49700000000001</v>
      </c>
      <c r="I107" s="216"/>
      <c r="J107" s="212"/>
      <c r="K107" s="212"/>
      <c r="L107" s="217"/>
      <c r="M107" s="218"/>
      <c r="N107" s="219"/>
      <c r="O107" s="219"/>
      <c r="P107" s="219"/>
      <c r="Q107" s="219"/>
      <c r="R107" s="219"/>
      <c r="S107" s="219"/>
      <c r="T107" s="220"/>
      <c r="AT107" s="221" t="s">
        <v>210</v>
      </c>
      <c r="AU107" s="221" t="s">
        <v>86</v>
      </c>
      <c r="AV107" s="14" t="s">
        <v>86</v>
      </c>
      <c r="AW107" s="14" t="s">
        <v>37</v>
      </c>
      <c r="AX107" s="14" t="s">
        <v>84</v>
      </c>
      <c r="AY107" s="221" t="s">
        <v>197</v>
      </c>
    </row>
    <row r="108" spans="1:65" s="12" customFormat="1" ht="22.9" customHeight="1">
      <c r="B108" s="165"/>
      <c r="C108" s="166"/>
      <c r="D108" s="167" t="s">
        <v>76</v>
      </c>
      <c r="E108" s="179" t="s">
        <v>237</v>
      </c>
      <c r="F108" s="179" t="s">
        <v>393</v>
      </c>
      <c r="G108" s="166"/>
      <c r="H108" s="166"/>
      <c r="I108" s="169"/>
      <c r="J108" s="180">
        <f>BK108</f>
        <v>0</v>
      </c>
      <c r="K108" s="166"/>
      <c r="L108" s="171"/>
      <c r="M108" s="172"/>
      <c r="N108" s="173"/>
      <c r="O108" s="173"/>
      <c r="P108" s="174">
        <f>SUM(P109:P255)</f>
        <v>0</v>
      </c>
      <c r="Q108" s="173"/>
      <c r="R108" s="174">
        <f>SUM(R109:R255)</f>
        <v>171.09456169000003</v>
      </c>
      <c r="S108" s="173"/>
      <c r="T108" s="175">
        <f>SUM(T109:T255)</f>
        <v>0</v>
      </c>
      <c r="AR108" s="176" t="s">
        <v>84</v>
      </c>
      <c r="AT108" s="177" t="s">
        <v>76</v>
      </c>
      <c r="AU108" s="177" t="s">
        <v>84</v>
      </c>
      <c r="AY108" s="176" t="s">
        <v>197</v>
      </c>
      <c r="BK108" s="178">
        <f>SUM(BK109:BK255)</f>
        <v>0</v>
      </c>
    </row>
    <row r="109" spans="1:65" s="2" customFormat="1" ht="21.75" customHeight="1">
      <c r="A109" s="37"/>
      <c r="B109" s="38"/>
      <c r="C109" s="181" t="s">
        <v>151</v>
      </c>
      <c r="D109" s="181" t="s">
        <v>199</v>
      </c>
      <c r="E109" s="182" t="s">
        <v>692</v>
      </c>
      <c r="F109" s="183" t="s">
        <v>693</v>
      </c>
      <c r="G109" s="184" t="s">
        <v>202</v>
      </c>
      <c r="H109" s="185">
        <v>63.32</v>
      </c>
      <c r="I109" s="186"/>
      <c r="J109" s="187">
        <f>ROUND(I109*H109,2)</f>
        <v>0</v>
      </c>
      <c r="K109" s="183" t="s">
        <v>203</v>
      </c>
      <c r="L109" s="42"/>
      <c r="M109" s="188" t="s">
        <v>19</v>
      </c>
      <c r="N109" s="189" t="s">
        <v>48</v>
      </c>
      <c r="O109" s="67"/>
      <c r="P109" s="190">
        <f>O109*H109</f>
        <v>0</v>
      </c>
      <c r="Q109" s="190">
        <v>0.29899999999999999</v>
      </c>
      <c r="R109" s="190">
        <f>Q109*H109</f>
        <v>18.932679999999998</v>
      </c>
      <c r="S109" s="190">
        <v>0</v>
      </c>
      <c r="T109" s="191">
        <f>S109*H109</f>
        <v>0</v>
      </c>
      <c r="U109" s="37"/>
      <c r="V109" s="37"/>
      <c r="W109" s="37"/>
      <c r="X109" s="37"/>
      <c r="Y109" s="37"/>
      <c r="Z109" s="37"/>
      <c r="AA109" s="37"/>
      <c r="AB109" s="37"/>
      <c r="AC109" s="37"/>
      <c r="AD109" s="37"/>
      <c r="AE109" s="37"/>
      <c r="AR109" s="192" t="s">
        <v>204</v>
      </c>
      <c r="AT109" s="192" t="s">
        <v>199</v>
      </c>
      <c r="AU109" s="192" t="s">
        <v>86</v>
      </c>
      <c r="AY109" s="20" t="s">
        <v>197</v>
      </c>
      <c r="BE109" s="193">
        <f>IF(N109="základní",J109,0)</f>
        <v>0</v>
      </c>
      <c r="BF109" s="193">
        <f>IF(N109="snížená",J109,0)</f>
        <v>0</v>
      </c>
      <c r="BG109" s="193">
        <f>IF(N109="zákl. přenesená",J109,0)</f>
        <v>0</v>
      </c>
      <c r="BH109" s="193">
        <f>IF(N109="sníž. přenesená",J109,0)</f>
        <v>0</v>
      </c>
      <c r="BI109" s="193">
        <f>IF(N109="nulová",J109,0)</f>
        <v>0</v>
      </c>
      <c r="BJ109" s="20" t="s">
        <v>84</v>
      </c>
      <c r="BK109" s="193">
        <f>ROUND(I109*H109,2)</f>
        <v>0</v>
      </c>
      <c r="BL109" s="20" t="s">
        <v>204</v>
      </c>
      <c r="BM109" s="192" t="s">
        <v>694</v>
      </c>
    </row>
    <row r="110" spans="1:65" s="2" customFormat="1" ht="19.5">
      <c r="A110" s="37"/>
      <c r="B110" s="38"/>
      <c r="C110" s="39"/>
      <c r="D110" s="194" t="s">
        <v>206</v>
      </c>
      <c r="E110" s="39"/>
      <c r="F110" s="195" t="s">
        <v>695</v>
      </c>
      <c r="G110" s="39"/>
      <c r="H110" s="39"/>
      <c r="I110" s="196"/>
      <c r="J110" s="39"/>
      <c r="K110" s="39"/>
      <c r="L110" s="42"/>
      <c r="M110" s="197"/>
      <c r="N110" s="198"/>
      <c r="O110" s="67"/>
      <c r="P110" s="67"/>
      <c r="Q110" s="67"/>
      <c r="R110" s="67"/>
      <c r="S110" s="67"/>
      <c r="T110" s="68"/>
      <c r="U110" s="37"/>
      <c r="V110" s="37"/>
      <c r="W110" s="37"/>
      <c r="X110" s="37"/>
      <c r="Y110" s="37"/>
      <c r="Z110" s="37"/>
      <c r="AA110" s="37"/>
      <c r="AB110" s="37"/>
      <c r="AC110" s="37"/>
      <c r="AD110" s="37"/>
      <c r="AE110" s="37"/>
      <c r="AT110" s="20" t="s">
        <v>206</v>
      </c>
      <c r="AU110" s="20" t="s">
        <v>86</v>
      </c>
    </row>
    <row r="111" spans="1:65" s="2" customFormat="1" ht="11.25">
      <c r="A111" s="37"/>
      <c r="B111" s="38"/>
      <c r="C111" s="39"/>
      <c r="D111" s="199" t="s">
        <v>208</v>
      </c>
      <c r="E111" s="39"/>
      <c r="F111" s="200" t="s">
        <v>696</v>
      </c>
      <c r="G111" s="39"/>
      <c r="H111" s="39"/>
      <c r="I111" s="196"/>
      <c r="J111" s="39"/>
      <c r="K111" s="39"/>
      <c r="L111" s="42"/>
      <c r="M111" s="197"/>
      <c r="N111" s="198"/>
      <c r="O111" s="67"/>
      <c r="P111" s="67"/>
      <c r="Q111" s="67"/>
      <c r="R111" s="67"/>
      <c r="S111" s="67"/>
      <c r="T111" s="68"/>
      <c r="U111" s="37"/>
      <c r="V111" s="37"/>
      <c r="W111" s="37"/>
      <c r="X111" s="37"/>
      <c r="Y111" s="37"/>
      <c r="Z111" s="37"/>
      <c r="AA111" s="37"/>
      <c r="AB111" s="37"/>
      <c r="AC111" s="37"/>
      <c r="AD111" s="37"/>
      <c r="AE111" s="37"/>
      <c r="AT111" s="20" t="s">
        <v>208</v>
      </c>
      <c r="AU111" s="20" t="s">
        <v>86</v>
      </c>
    </row>
    <row r="112" spans="1:65" s="2" customFormat="1" ht="39">
      <c r="A112" s="37"/>
      <c r="B112" s="38"/>
      <c r="C112" s="39"/>
      <c r="D112" s="194" t="s">
        <v>252</v>
      </c>
      <c r="E112" s="39"/>
      <c r="F112" s="222" t="s">
        <v>697</v>
      </c>
      <c r="G112" s="39"/>
      <c r="H112" s="39"/>
      <c r="I112" s="196"/>
      <c r="J112" s="39"/>
      <c r="K112" s="39"/>
      <c r="L112" s="42"/>
      <c r="M112" s="197"/>
      <c r="N112" s="198"/>
      <c r="O112" s="67"/>
      <c r="P112" s="67"/>
      <c r="Q112" s="67"/>
      <c r="R112" s="67"/>
      <c r="S112" s="67"/>
      <c r="T112" s="68"/>
      <c r="U112" s="37"/>
      <c r="V112" s="37"/>
      <c r="W112" s="37"/>
      <c r="X112" s="37"/>
      <c r="Y112" s="37"/>
      <c r="Z112" s="37"/>
      <c r="AA112" s="37"/>
      <c r="AB112" s="37"/>
      <c r="AC112" s="37"/>
      <c r="AD112" s="37"/>
      <c r="AE112" s="37"/>
      <c r="AT112" s="20" t="s">
        <v>252</v>
      </c>
      <c r="AU112" s="20" t="s">
        <v>86</v>
      </c>
    </row>
    <row r="113" spans="1:65" s="13" customFormat="1" ht="22.5">
      <c r="B113" s="201"/>
      <c r="C113" s="202"/>
      <c r="D113" s="194" t="s">
        <v>210</v>
      </c>
      <c r="E113" s="203" t="s">
        <v>19</v>
      </c>
      <c r="F113" s="204" t="s">
        <v>929</v>
      </c>
      <c r="G113" s="202"/>
      <c r="H113" s="203" t="s">
        <v>19</v>
      </c>
      <c r="I113" s="205"/>
      <c r="J113" s="202"/>
      <c r="K113" s="202"/>
      <c r="L113" s="206"/>
      <c r="M113" s="207"/>
      <c r="N113" s="208"/>
      <c r="O113" s="208"/>
      <c r="P113" s="208"/>
      <c r="Q113" s="208"/>
      <c r="R113" s="208"/>
      <c r="S113" s="208"/>
      <c r="T113" s="209"/>
      <c r="AT113" s="210" t="s">
        <v>210</v>
      </c>
      <c r="AU113" s="210" t="s">
        <v>86</v>
      </c>
      <c r="AV113" s="13" t="s">
        <v>84</v>
      </c>
      <c r="AW113" s="13" t="s">
        <v>37</v>
      </c>
      <c r="AX113" s="13" t="s">
        <v>77</v>
      </c>
      <c r="AY113" s="210" t="s">
        <v>197</v>
      </c>
    </row>
    <row r="114" spans="1:65" s="13" customFormat="1" ht="11.25">
      <c r="B114" s="201"/>
      <c r="C114" s="202"/>
      <c r="D114" s="194" t="s">
        <v>210</v>
      </c>
      <c r="E114" s="203" t="s">
        <v>19</v>
      </c>
      <c r="F114" s="204" t="s">
        <v>699</v>
      </c>
      <c r="G114" s="202"/>
      <c r="H114" s="203" t="s">
        <v>19</v>
      </c>
      <c r="I114" s="205"/>
      <c r="J114" s="202"/>
      <c r="K114" s="202"/>
      <c r="L114" s="206"/>
      <c r="M114" s="207"/>
      <c r="N114" s="208"/>
      <c r="O114" s="208"/>
      <c r="P114" s="208"/>
      <c r="Q114" s="208"/>
      <c r="R114" s="208"/>
      <c r="S114" s="208"/>
      <c r="T114" s="209"/>
      <c r="AT114" s="210" t="s">
        <v>210</v>
      </c>
      <c r="AU114" s="210" t="s">
        <v>86</v>
      </c>
      <c r="AV114" s="13" t="s">
        <v>84</v>
      </c>
      <c r="AW114" s="13" t="s">
        <v>37</v>
      </c>
      <c r="AX114" s="13" t="s">
        <v>77</v>
      </c>
      <c r="AY114" s="210" t="s">
        <v>197</v>
      </c>
    </row>
    <row r="115" spans="1:65" s="14" customFormat="1" ht="11.25">
      <c r="B115" s="211"/>
      <c r="C115" s="212"/>
      <c r="D115" s="194" t="s">
        <v>210</v>
      </c>
      <c r="E115" s="213" t="s">
        <v>19</v>
      </c>
      <c r="F115" s="214" t="s">
        <v>926</v>
      </c>
      <c r="G115" s="212"/>
      <c r="H115" s="215">
        <v>63.32</v>
      </c>
      <c r="I115" s="216"/>
      <c r="J115" s="212"/>
      <c r="K115" s="212"/>
      <c r="L115" s="217"/>
      <c r="M115" s="218"/>
      <c r="N115" s="219"/>
      <c r="O115" s="219"/>
      <c r="P115" s="219"/>
      <c r="Q115" s="219"/>
      <c r="R115" s="219"/>
      <c r="S115" s="219"/>
      <c r="T115" s="220"/>
      <c r="AT115" s="221" t="s">
        <v>210</v>
      </c>
      <c r="AU115" s="221" t="s">
        <v>86</v>
      </c>
      <c r="AV115" s="14" t="s">
        <v>86</v>
      </c>
      <c r="AW115" s="14" t="s">
        <v>37</v>
      </c>
      <c r="AX115" s="14" t="s">
        <v>84</v>
      </c>
      <c r="AY115" s="221" t="s">
        <v>197</v>
      </c>
    </row>
    <row r="116" spans="1:65" s="2" customFormat="1" ht="21.75" customHeight="1">
      <c r="A116" s="37"/>
      <c r="B116" s="38"/>
      <c r="C116" s="181" t="s">
        <v>204</v>
      </c>
      <c r="D116" s="181" t="s">
        <v>199</v>
      </c>
      <c r="E116" s="182" t="s">
        <v>701</v>
      </c>
      <c r="F116" s="183" t="s">
        <v>702</v>
      </c>
      <c r="G116" s="184" t="s">
        <v>202</v>
      </c>
      <c r="H116" s="185">
        <v>63.32</v>
      </c>
      <c r="I116" s="186"/>
      <c r="J116" s="187">
        <f>ROUND(I116*H116,2)</f>
        <v>0</v>
      </c>
      <c r="K116" s="183" t="s">
        <v>203</v>
      </c>
      <c r="L116" s="42"/>
      <c r="M116" s="188" t="s">
        <v>19</v>
      </c>
      <c r="N116" s="189" t="s">
        <v>48</v>
      </c>
      <c r="O116" s="67"/>
      <c r="P116" s="190">
        <f>O116*H116</f>
        <v>0</v>
      </c>
      <c r="Q116" s="190">
        <v>0.46</v>
      </c>
      <c r="R116" s="190">
        <f>Q116*H116</f>
        <v>29.127200000000002</v>
      </c>
      <c r="S116" s="190">
        <v>0</v>
      </c>
      <c r="T116" s="191">
        <f>S116*H116</f>
        <v>0</v>
      </c>
      <c r="U116" s="37"/>
      <c r="V116" s="37"/>
      <c r="W116" s="37"/>
      <c r="X116" s="37"/>
      <c r="Y116" s="37"/>
      <c r="Z116" s="37"/>
      <c r="AA116" s="37"/>
      <c r="AB116" s="37"/>
      <c r="AC116" s="37"/>
      <c r="AD116" s="37"/>
      <c r="AE116" s="37"/>
      <c r="AR116" s="192" t="s">
        <v>204</v>
      </c>
      <c r="AT116" s="192" t="s">
        <v>199</v>
      </c>
      <c r="AU116" s="192" t="s">
        <v>86</v>
      </c>
      <c r="AY116" s="20" t="s">
        <v>197</v>
      </c>
      <c r="BE116" s="193">
        <f>IF(N116="základní",J116,0)</f>
        <v>0</v>
      </c>
      <c r="BF116" s="193">
        <f>IF(N116="snížená",J116,0)</f>
        <v>0</v>
      </c>
      <c r="BG116" s="193">
        <f>IF(N116="zákl. přenesená",J116,0)</f>
        <v>0</v>
      </c>
      <c r="BH116" s="193">
        <f>IF(N116="sníž. přenesená",J116,0)</f>
        <v>0</v>
      </c>
      <c r="BI116" s="193">
        <f>IF(N116="nulová",J116,0)</f>
        <v>0</v>
      </c>
      <c r="BJ116" s="20" t="s">
        <v>84</v>
      </c>
      <c r="BK116" s="193">
        <f>ROUND(I116*H116,2)</f>
        <v>0</v>
      </c>
      <c r="BL116" s="20" t="s">
        <v>204</v>
      </c>
      <c r="BM116" s="192" t="s">
        <v>703</v>
      </c>
    </row>
    <row r="117" spans="1:65" s="2" customFormat="1" ht="19.5">
      <c r="A117" s="37"/>
      <c r="B117" s="38"/>
      <c r="C117" s="39"/>
      <c r="D117" s="194" t="s">
        <v>206</v>
      </c>
      <c r="E117" s="39"/>
      <c r="F117" s="195" t="s">
        <v>704</v>
      </c>
      <c r="G117" s="39"/>
      <c r="H117" s="39"/>
      <c r="I117" s="196"/>
      <c r="J117" s="39"/>
      <c r="K117" s="39"/>
      <c r="L117" s="42"/>
      <c r="M117" s="197"/>
      <c r="N117" s="198"/>
      <c r="O117" s="67"/>
      <c r="P117" s="67"/>
      <c r="Q117" s="67"/>
      <c r="R117" s="67"/>
      <c r="S117" s="67"/>
      <c r="T117" s="68"/>
      <c r="U117" s="37"/>
      <c r="V117" s="37"/>
      <c r="W117" s="37"/>
      <c r="X117" s="37"/>
      <c r="Y117" s="37"/>
      <c r="Z117" s="37"/>
      <c r="AA117" s="37"/>
      <c r="AB117" s="37"/>
      <c r="AC117" s="37"/>
      <c r="AD117" s="37"/>
      <c r="AE117" s="37"/>
      <c r="AT117" s="20" t="s">
        <v>206</v>
      </c>
      <c r="AU117" s="20" t="s">
        <v>86</v>
      </c>
    </row>
    <row r="118" spans="1:65" s="2" customFormat="1" ht="11.25">
      <c r="A118" s="37"/>
      <c r="B118" s="38"/>
      <c r="C118" s="39"/>
      <c r="D118" s="199" t="s">
        <v>208</v>
      </c>
      <c r="E118" s="39"/>
      <c r="F118" s="200" t="s">
        <v>705</v>
      </c>
      <c r="G118" s="39"/>
      <c r="H118" s="39"/>
      <c r="I118" s="196"/>
      <c r="J118" s="39"/>
      <c r="K118" s="39"/>
      <c r="L118" s="42"/>
      <c r="M118" s="197"/>
      <c r="N118" s="198"/>
      <c r="O118" s="67"/>
      <c r="P118" s="67"/>
      <c r="Q118" s="67"/>
      <c r="R118" s="67"/>
      <c r="S118" s="67"/>
      <c r="T118" s="68"/>
      <c r="U118" s="37"/>
      <c r="V118" s="37"/>
      <c r="W118" s="37"/>
      <c r="X118" s="37"/>
      <c r="Y118" s="37"/>
      <c r="Z118" s="37"/>
      <c r="AA118" s="37"/>
      <c r="AB118" s="37"/>
      <c r="AC118" s="37"/>
      <c r="AD118" s="37"/>
      <c r="AE118" s="37"/>
      <c r="AT118" s="20" t="s">
        <v>208</v>
      </c>
      <c r="AU118" s="20" t="s">
        <v>86</v>
      </c>
    </row>
    <row r="119" spans="1:65" s="2" customFormat="1" ht="39">
      <c r="A119" s="37"/>
      <c r="B119" s="38"/>
      <c r="C119" s="39"/>
      <c r="D119" s="194" t="s">
        <v>252</v>
      </c>
      <c r="E119" s="39"/>
      <c r="F119" s="222" t="s">
        <v>706</v>
      </c>
      <c r="G119" s="39"/>
      <c r="H119" s="39"/>
      <c r="I119" s="196"/>
      <c r="J119" s="39"/>
      <c r="K119" s="39"/>
      <c r="L119" s="42"/>
      <c r="M119" s="197"/>
      <c r="N119" s="198"/>
      <c r="O119" s="67"/>
      <c r="P119" s="67"/>
      <c r="Q119" s="67"/>
      <c r="R119" s="67"/>
      <c r="S119" s="67"/>
      <c r="T119" s="68"/>
      <c r="U119" s="37"/>
      <c r="V119" s="37"/>
      <c r="W119" s="37"/>
      <c r="X119" s="37"/>
      <c r="Y119" s="37"/>
      <c r="Z119" s="37"/>
      <c r="AA119" s="37"/>
      <c r="AB119" s="37"/>
      <c r="AC119" s="37"/>
      <c r="AD119" s="37"/>
      <c r="AE119" s="37"/>
      <c r="AT119" s="20" t="s">
        <v>252</v>
      </c>
      <c r="AU119" s="20" t="s">
        <v>86</v>
      </c>
    </row>
    <row r="120" spans="1:65" s="13" customFormat="1" ht="22.5">
      <c r="B120" s="201"/>
      <c r="C120" s="202"/>
      <c r="D120" s="194" t="s">
        <v>210</v>
      </c>
      <c r="E120" s="203" t="s">
        <v>19</v>
      </c>
      <c r="F120" s="204" t="s">
        <v>925</v>
      </c>
      <c r="G120" s="202"/>
      <c r="H120" s="203" t="s">
        <v>19</v>
      </c>
      <c r="I120" s="205"/>
      <c r="J120" s="202"/>
      <c r="K120" s="202"/>
      <c r="L120" s="206"/>
      <c r="M120" s="207"/>
      <c r="N120" s="208"/>
      <c r="O120" s="208"/>
      <c r="P120" s="208"/>
      <c r="Q120" s="208"/>
      <c r="R120" s="208"/>
      <c r="S120" s="208"/>
      <c r="T120" s="209"/>
      <c r="AT120" s="210" t="s">
        <v>210</v>
      </c>
      <c r="AU120" s="210" t="s">
        <v>86</v>
      </c>
      <c r="AV120" s="13" t="s">
        <v>84</v>
      </c>
      <c r="AW120" s="13" t="s">
        <v>37</v>
      </c>
      <c r="AX120" s="13" t="s">
        <v>77</v>
      </c>
      <c r="AY120" s="210" t="s">
        <v>197</v>
      </c>
    </row>
    <row r="121" spans="1:65" s="13" customFormat="1" ht="11.25">
      <c r="B121" s="201"/>
      <c r="C121" s="202"/>
      <c r="D121" s="194" t="s">
        <v>210</v>
      </c>
      <c r="E121" s="203" t="s">
        <v>19</v>
      </c>
      <c r="F121" s="204" t="s">
        <v>930</v>
      </c>
      <c r="G121" s="202"/>
      <c r="H121" s="203" t="s">
        <v>19</v>
      </c>
      <c r="I121" s="205"/>
      <c r="J121" s="202"/>
      <c r="K121" s="202"/>
      <c r="L121" s="206"/>
      <c r="M121" s="207"/>
      <c r="N121" s="208"/>
      <c r="O121" s="208"/>
      <c r="P121" s="208"/>
      <c r="Q121" s="208"/>
      <c r="R121" s="208"/>
      <c r="S121" s="208"/>
      <c r="T121" s="209"/>
      <c r="AT121" s="210" t="s">
        <v>210</v>
      </c>
      <c r="AU121" s="210" t="s">
        <v>86</v>
      </c>
      <c r="AV121" s="13" t="s">
        <v>84</v>
      </c>
      <c r="AW121" s="13" t="s">
        <v>37</v>
      </c>
      <c r="AX121" s="13" t="s">
        <v>77</v>
      </c>
      <c r="AY121" s="210" t="s">
        <v>197</v>
      </c>
    </row>
    <row r="122" spans="1:65" s="14" customFormat="1" ht="11.25">
      <c r="B122" s="211"/>
      <c r="C122" s="212"/>
      <c r="D122" s="194" t="s">
        <v>210</v>
      </c>
      <c r="E122" s="213" t="s">
        <v>19</v>
      </c>
      <c r="F122" s="214" t="s">
        <v>926</v>
      </c>
      <c r="G122" s="212"/>
      <c r="H122" s="215">
        <v>63.32</v>
      </c>
      <c r="I122" s="216"/>
      <c r="J122" s="212"/>
      <c r="K122" s="212"/>
      <c r="L122" s="217"/>
      <c r="M122" s="218"/>
      <c r="N122" s="219"/>
      <c r="O122" s="219"/>
      <c r="P122" s="219"/>
      <c r="Q122" s="219"/>
      <c r="R122" s="219"/>
      <c r="S122" s="219"/>
      <c r="T122" s="220"/>
      <c r="AT122" s="221" t="s">
        <v>210</v>
      </c>
      <c r="AU122" s="221" t="s">
        <v>86</v>
      </c>
      <c r="AV122" s="14" t="s">
        <v>86</v>
      </c>
      <c r="AW122" s="14" t="s">
        <v>37</v>
      </c>
      <c r="AX122" s="14" t="s">
        <v>84</v>
      </c>
      <c r="AY122" s="221" t="s">
        <v>197</v>
      </c>
    </row>
    <row r="123" spans="1:65" s="2" customFormat="1" ht="24.2" customHeight="1">
      <c r="A123" s="37"/>
      <c r="B123" s="38"/>
      <c r="C123" s="181" t="s">
        <v>237</v>
      </c>
      <c r="D123" s="181" t="s">
        <v>199</v>
      </c>
      <c r="E123" s="182" t="s">
        <v>394</v>
      </c>
      <c r="F123" s="183" t="s">
        <v>395</v>
      </c>
      <c r="G123" s="184" t="s">
        <v>202</v>
      </c>
      <c r="H123" s="185">
        <v>22.48</v>
      </c>
      <c r="I123" s="186"/>
      <c r="J123" s="187">
        <f>ROUND(I123*H123,2)</f>
        <v>0</v>
      </c>
      <c r="K123" s="183" t="s">
        <v>203</v>
      </c>
      <c r="L123" s="42"/>
      <c r="M123" s="188" t="s">
        <v>19</v>
      </c>
      <c r="N123" s="189" t="s">
        <v>48</v>
      </c>
      <c r="O123" s="67"/>
      <c r="P123" s="190">
        <f>O123*H123</f>
        <v>0</v>
      </c>
      <c r="Q123" s="190">
        <v>0.46</v>
      </c>
      <c r="R123" s="190">
        <f>Q123*H123</f>
        <v>10.3408</v>
      </c>
      <c r="S123" s="190">
        <v>0</v>
      </c>
      <c r="T123" s="191">
        <f>S123*H123</f>
        <v>0</v>
      </c>
      <c r="U123" s="37"/>
      <c r="V123" s="37"/>
      <c r="W123" s="37"/>
      <c r="X123" s="37"/>
      <c r="Y123" s="37"/>
      <c r="Z123" s="37"/>
      <c r="AA123" s="37"/>
      <c r="AB123" s="37"/>
      <c r="AC123" s="37"/>
      <c r="AD123" s="37"/>
      <c r="AE123" s="37"/>
      <c r="AR123" s="192" t="s">
        <v>204</v>
      </c>
      <c r="AT123" s="192" t="s">
        <v>199</v>
      </c>
      <c r="AU123" s="192" t="s">
        <v>86</v>
      </c>
      <c r="AY123" s="20" t="s">
        <v>197</v>
      </c>
      <c r="BE123" s="193">
        <f>IF(N123="základní",J123,0)</f>
        <v>0</v>
      </c>
      <c r="BF123" s="193">
        <f>IF(N123="snížená",J123,0)</f>
        <v>0</v>
      </c>
      <c r="BG123" s="193">
        <f>IF(N123="zákl. přenesená",J123,0)</f>
        <v>0</v>
      </c>
      <c r="BH123" s="193">
        <f>IF(N123="sníž. přenesená",J123,0)</f>
        <v>0</v>
      </c>
      <c r="BI123" s="193">
        <f>IF(N123="nulová",J123,0)</f>
        <v>0</v>
      </c>
      <c r="BJ123" s="20" t="s">
        <v>84</v>
      </c>
      <c r="BK123" s="193">
        <f>ROUND(I123*H123,2)</f>
        <v>0</v>
      </c>
      <c r="BL123" s="20" t="s">
        <v>204</v>
      </c>
      <c r="BM123" s="192" t="s">
        <v>931</v>
      </c>
    </row>
    <row r="124" spans="1:65" s="2" customFormat="1" ht="19.5">
      <c r="A124" s="37"/>
      <c r="B124" s="38"/>
      <c r="C124" s="39"/>
      <c r="D124" s="194" t="s">
        <v>206</v>
      </c>
      <c r="E124" s="39"/>
      <c r="F124" s="195" t="s">
        <v>397</v>
      </c>
      <c r="G124" s="39"/>
      <c r="H124" s="39"/>
      <c r="I124" s="196"/>
      <c r="J124" s="39"/>
      <c r="K124" s="39"/>
      <c r="L124" s="42"/>
      <c r="M124" s="197"/>
      <c r="N124" s="198"/>
      <c r="O124" s="67"/>
      <c r="P124" s="67"/>
      <c r="Q124" s="67"/>
      <c r="R124" s="67"/>
      <c r="S124" s="67"/>
      <c r="T124" s="68"/>
      <c r="U124" s="37"/>
      <c r="V124" s="37"/>
      <c r="W124" s="37"/>
      <c r="X124" s="37"/>
      <c r="Y124" s="37"/>
      <c r="Z124" s="37"/>
      <c r="AA124" s="37"/>
      <c r="AB124" s="37"/>
      <c r="AC124" s="37"/>
      <c r="AD124" s="37"/>
      <c r="AE124" s="37"/>
      <c r="AT124" s="20" t="s">
        <v>206</v>
      </c>
      <c r="AU124" s="20" t="s">
        <v>86</v>
      </c>
    </row>
    <row r="125" spans="1:65" s="2" customFormat="1" ht="11.25">
      <c r="A125" s="37"/>
      <c r="B125" s="38"/>
      <c r="C125" s="39"/>
      <c r="D125" s="199" t="s">
        <v>208</v>
      </c>
      <c r="E125" s="39"/>
      <c r="F125" s="200" t="s">
        <v>398</v>
      </c>
      <c r="G125" s="39"/>
      <c r="H125" s="39"/>
      <c r="I125" s="196"/>
      <c r="J125" s="39"/>
      <c r="K125" s="39"/>
      <c r="L125" s="42"/>
      <c r="M125" s="197"/>
      <c r="N125" s="198"/>
      <c r="O125" s="67"/>
      <c r="P125" s="67"/>
      <c r="Q125" s="67"/>
      <c r="R125" s="67"/>
      <c r="S125" s="67"/>
      <c r="T125" s="68"/>
      <c r="U125" s="37"/>
      <c r="V125" s="37"/>
      <c r="W125" s="37"/>
      <c r="X125" s="37"/>
      <c r="Y125" s="37"/>
      <c r="Z125" s="37"/>
      <c r="AA125" s="37"/>
      <c r="AB125" s="37"/>
      <c r="AC125" s="37"/>
      <c r="AD125" s="37"/>
      <c r="AE125" s="37"/>
      <c r="AT125" s="20" t="s">
        <v>208</v>
      </c>
      <c r="AU125" s="20" t="s">
        <v>86</v>
      </c>
    </row>
    <row r="126" spans="1:65" s="13" customFormat="1" ht="22.5">
      <c r="B126" s="201"/>
      <c r="C126" s="202"/>
      <c r="D126" s="194" t="s">
        <v>210</v>
      </c>
      <c r="E126" s="203" t="s">
        <v>19</v>
      </c>
      <c r="F126" s="204" t="s">
        <v>932</v>
      </c>
      <c r="G126" s="202"/>
      <c r="H126" s="203" t="s">
        <v>19</v>
      </c>
      <c r="I126" s="205"/>
      <c r="J126" s="202"/>
      <c r="K126" s="202"/>
      <c r="L126" s="206"/>
      <c r="M126" s="207"/>
      <c r="N126" s="208"/>
      <c r="O126" s="208"/>
      <c r="P126" s="208"/>
      <c r="Q126" s="208"/>
      <c r="R126" s="208"/>
      <c r="S126" s="208"/>
      <c r="T126" s="209"/>
      <c r="AT126" s="210" t="s">
        <v>210</v>
      </c>
      <c r="AU126" s="210" t="s">
        <v>86</v>
      </c>
      <c r="AV126" s="13" t="s">
        <v>84</v>
      </c>
      <c r="AW126" s="13" t="s">
        <v>37</v>
      </c>
      <c r="AX126" s="13" t="s">
        <v>77</v>
      </c>
      <c r="AY126" s="210" t="s">
        <v>197</v>
      </c>
    </row>
    <row r="127" spans="1:65" s="13" customFormat="1" ht="33.75">
      <c r="B127" s="201"/>
      <c r="C127" s="202"/>
      <c r="D127" s="194" t="s">
        <v>210</v>
      </c>
      <c r="E127" s="203" t="s">
        <v>19</v>
      </c>
      <c r="F127" s="204" t="s">
        <v>933</v>
      </c>
      <c r="G127" s="202"/>
      <c r="H127" s="203" t="s">
        <v>19</v>
      </c>
      <c r="I127" s="205"/>
      <c r="J127" s="202"/>
      <c r="K127" s="202"/>
      <c r="L127" s="206"/>
      <c r="M127" s="207"/>
      <c r="N127" s="208"/>
      <c r="O127" s="208"/>
      <c r="P127" s="208"/>
      <c r="Q127" s="208"/>
      <c r="R127" s="208"/>
      <c r="S127" s="208"/>
      <c r="T127" s="209"/>
      <c r="AT127" s="210" t="s">
        <v>210</v>
      </c>
      <c r="AU127" s="210" t="s">
        <v>86</v>
      </c>
      <c r="AV127" s="13" t="s">
        <v>84</v>
      </c>
      <c r="AW127" s="13" t="s">
        <v>37</v>
      </c>
      <c r="AX127" s="13" t="s">
        <v>77</v>
      </c>
      <c r="AY127" s="210" t="s">
        <v>197</v>
      </c>
    </row>
    <row r="128" spans="1:65" s="14" customFormat="1" ht="11.25">
      <c r="B128" s="211"/>
      <c r="C128" s="212"/>
      <c r="D128" s="194" t="s">
        <v>210</v>
      </c>
      <c r="E128" s="213" t="s">
        <v>19</v>
      </c>
      <c r="F128" s="214" t="s">
        <v>836</v>
      </c>
      <c r="G128" s="212"/>
      <c r="H128" s="215">
        <v>22.48</v>
      </c>
      <c r="I128" s="216"/>
      <c r="J128" s="212"/>
      <c r="K128" s="212"/>
      <c r="L128" s="217"/>
      <c r="M128" s="218"/>
      <c r="N128" s="219"/>
      <c r="O128" s="219"/>
      <c r="P128" s="219"/>
      <c r="Q128" s="219"/>
      <c r="R128" s="219"/>
      <c r="S128" s="219"/>
      <c r="T128" s="220"/>
      <c r="AT128" s="221" t="s">
        <v>210</v>
      </c>
      <c r="AU128" s="221" t="s">
        <v>86</v>
      </c>
      <c r="AV128" s="14" t="s">
        <v>86</v>
      </c>
      <c r="AW128" s="14" t="s">
        <v>37</v>
      </c>
      <c r="AX128" s="14" t="s">
        <v>84</v>
      </c>
      <c r="AY128" s="221" t="s">
        <v>197</v>
      </c>
    </row>
    <row r="129" spans="1:65" s="2" customFormat="1" ht="37.9" customHeight="1">
      <c r="A129" s="37"/>
      <c r="B129" s="38"/>
      <c r="C129" s="181" t="s">
        <v>246</v>
      </c>
      <c r="D129" s="181" t="s">
        <v>199</v>
      </c>
      <c r="E129" s="182" t="s">
        <v>401</v>
      </c>
      <c r="F129" s="183" t="s">
        <v>402</v>
      </c>
      <c r="G129" s="184" t="s">
        <v>202</v>
      </c>
      <c r="H129" s="185">
        <v>76.099000000000004</v>
      </c>
      <c r="I129" s="186"/>
      <c r="J129" s="187">
        <f>ROUND(I129*H129,2)</f>
        <v>0</v>
      </c>
      <c r="K129" s="183" t="s">
        <v>203</v>
      </c>
      <c r="L129" s="42"/>
      <c r="M129" s="188" t="s">
        <v>19</v>
      </c>
      <c r="N129" s="189" t="s">
        <v>48</v>
      </c>
      <c r="O129" s="67"/>
      <c r="P129" s="190">
        <f>O129*H129</f>
        <v>0</v>
      </c>
      <c r="Q129" s="190">
        <v>0.39561000000000002</v>
      </c>
      <c r="R129" s="190">
        <f>Q129*H129</f>
        <v>30.105525390000004</v>
      </c>
      <c r="S129" s="190">
        <v>0</v>
      </c>
      <c r="T129" s="191">
        <f>S129*H129</f>
        <v>0</v>
      </c>
      <c r="U129" s="37"/>
      <c r="V129" s="37"/>
      <c r="W129" s="37"/>
      <c r="X129" s="37"/>
      <c r="Y129" s="37"/>
      <c r="Z129" s="37"/>
      <c r="AA129" s="37"/>
      <c r="AB129" s="37"/>
      <c r="AC129" s="37"/>
      <c r="AD129" s="37"/>
      <c r="AE129" s="37"/>
      <c r="AR129" s="192" t="s">
        <v>204</v>
      </c>
      <c r="AT129" s="192" t="s">
        <v>199</v>
      </c>
      <c r="AU129" s="192" t="s">
        <v>86</v>
      </c>
      <c r="AY129" s="20" t="s">
        <v>197</v>
      </c>
      <c r="BE129" s="193">
        <f>IF(N129="základní",J129,0)</f>
        <v>0</v>
      </c>
      <c r="BF129" s="193">
        <f>IF(N129="snížená",J129,0)</f>
        <v>0</v>
      </c>
      <c r="BG129" s="193">
        <f>IF(N129="zákl. přenesená",J129,0)</f>
        <v>0</v>
      </c>
      <c r="BH129" s="193">
        <f>IF(N129="sníž. přenesená",J129,0)</f>
        <v>0</v>
      </c>
      <c r="BI129" s="193">
        <f>IF(N129="nulová",J129,0)</f>
        <v>0</v>
      </c>
      <c r="BJ129" s="20" t="s">
        <v>84</v>
      </c>
      <c r="BK129" s="193">
        <f>ROUND(I129*H129,2)</f>
        <v>0</v>
      </c>
      <c r="BL129" s="20" t="s">
        <v>204</v>
      </c>
      <c r="BM129" s="192" t="s">
        <v>403</v>
      </c>
    </row>
    <row r="130" spans="1:65" s="2" customFormat="1" ht="29.25">
      <c r="A130" s="37"/>
      <c r="B130" s="38"/>
      <c r="C130" s="39"/>
      <c r="D130" s="194" t="s">
        <v>206</v>
      </c>
      <c r="E130" s="39"/>
      <c r="F130" s="195" t="s">
        <v>404</v>
      </c>
      <c r="G130" s="39"/>
      <c r="H130" s="39"/>
      <c r="I130" s="196"/>
      <c r="J130" s="39"/>
      <c r="K130" s="39"/>
      <c r="L130" s="42"/>
      <c r="M130" s="197"/>
      <c r="N130" s="198"/>
      <c r="O130" s="67"/>
      <c r="P130" s="67"/>
      <c r="Q130" s="67"/>
      <c r="R130" s="67"/>
      <c r="S130" s="67"/>
      <c r="T130" s="68"/>
      <c r="U130" s="37"/>
      <c r="V130" s="37"/>
      <c r="W130" s="37"/>
      <c r="X130" s="37"/>
      <c r="Y130" s="37"/>
      <c r="Z130" s="37"/>
      <c r="AA130" s="37"/>
      <c r="AB130" s="37"/>
      <c r="AC130" s="37"/>
      <c r="AD130" s="37"/>
      <c r="AE130" s="37"/>
      <c r="AT130" s="20" t="s">
        <v>206</v>
      </c>
      <c r="AU130" s="20" t="s">
        <v>86</v>
      </c>
    </row>
    <row r="131" spans="1:65" s="2" customFormat="1" ht="11.25">
      <c r="A131" s="37"/>
      <c r="B131" s="38"/>
      <c r="C131" s="39"/>
      <c r="D131" s="199" t="s">
        <v>208</v>
      </c>
      <c r="E131" s="39"/>
      <c r="F131" s="200" t="s">
        <v>405</v>
      </c>
      <c r="G131" s="39"/>
      <c r="H131" s="39"/>
      <c r="I131" s="196"/>
      <c r="J131" s="39"/>
      <c r="K131" s="39"/>
      <c r="L131" s="42"/>
      <c r="M131" s="197"/>
      <c r="N131" s="198"/>
      <c r="O131" s="67"/>
      <c r="P131" s="67"/>
      <c r="Q131" s="67"/>
      <c r="R131" s="67"/>
      <c r="S131" s="67"/>
      <c r="T131" s="68"/>
      <c r="U131" s="37"/>
      <c r="V131" s="37"/>
      <c r="W131" s="37"/>
      <c r="X131" s="37"/>
      <c r="Y131" s="37"/>
      <c r="Z131" s="37"/>
      <c r="AA131" s="37"/>
      <c r="AB131" s="37"/>
      <c r="AC131" s="37"/>
      <c r="AD131" s="37"/>
      <c r="AE131" s="37"/>
      <c r="AT131" s="20" t="s">
        <v>208</v>
      </c>
      <c r="AU131" s="20" t="s">
        <v>86</v>
      </c>
    </row>
    <row r="132" spans="1:65" s="2" customFormat="1" ht="29.25">
      <c r="A132" s="37"/>
      <c r="B132" s="38"/>
      <c r="C132" s="39"/>
      <c r="D132" s="194" t="s">
        <v>252</v>
      </c>
      <c r="E132" s="39"/>
      <c r="F132" s="222" t="s">
        <v>406</v>
      </c>
      <c r="G132" s="39"/>
      <c r="H132" s="39"/>
      <c r="I132" s="196"/>
      <c r="J132" s="39"/>
      <c r="K132" s="39"/>
      <c r="L132" s="42"/>
      <c r="M132" s="197"/>
      <c r="N132" s="198"/>
      <c r="O132" s="67"/>
      <c r="P132" s="67"/>
      <c r="Q132" s="67"/>
      <c r="R132" s="67"/>
      <c r="S132" s="67"/>
      <c r="T132" s="68"/>
      <c r="U132" s="37"/>
      <c r="V132" s="37"/>
      <c r="W132" s="37"/>
      <c r="X132" s="37"/>
      <c r="Y132" s="37"/>
      <c r="Z132" s="37"/>
      <c r="AA132" s="37"/>
      <c r="AB132" s="37"/>
      <c r="AC132" s="37"/>
      <c r="AD132" s="37"/>
      <c r="AE132" s="37"/>
      <c r="AT132" s="20" t="s">
        <v>252</v>
      </c>
      <c r="AU132" s="20" t="s">
        <v>86</v>
      </c>
    </row>
    <row r="133" spans="1:65" s="13" customFormat="1" ht="22.5">
      <c r="B133" s="201"/>
      <c r="C133" s="202"/>
      <c r="D133" s="194" t="s">
        <v>210</v>
      </c>
      <c r="E133" s="203" t="s">
        <v>19</v>
      </c>
      <c r="F133" s="204" t="s">
        <v>407</v>
      </c>
      <c r="G133" s="202"/>
      <c r="H133" s="203" t="s">
        <v>19</v>
      </c>
      <c r="I133" s="205"/>
      <c r="J133" s="202"/>
      <c r="K133" s="202"/>
      <c r="L133" s="206"/>
      <c r="M133" s="207"/>
      <c r="N133" s="208"/>
      <c r="O133" s="208"/>
      <c r="P133" s="208"/>
      <c r="Q133" s="208"/>
      <c r="R133" s="208"/>
      <c r="S133" s="208"/>
      <c r="T133" s="209"/>
      <c r="AT133" s="210" t="s">
        <v>210</v>
      </c>
      <c r="AU133" s="210" t="s">
        <v>86</v>
      </c>
      <c r="AV133" s="13" t="s">
        <v>84</v>
      </c>
      <c r="AW133" s="13" t="s">
        <v>37</v>
      </c>
      <c r="AX133" s="13" t="s">
        <v>77</v>
      </c>
      <c r="AY133" s="210" t="s">
        <v>197</v>
      </c>
    </row>
    <row r="134" spans="1:65" s="13" customFormat="1" ht="22.5">
      <c r="B134" s="201"/>
      <c r="C134" s="202"/>
      <c r="D134" s="194" t="s">
        <v>210</v>
      </c>
      <c r="E134" s="203" t="s">
        <v>19</v>
      </c>
      <c r="F134" s="204" t="s">
        <v>934</v>
      </c>
      <c r="G134" s="202"/>
      <c r="H134" s="203" t="s">
        <v>19</v>
      </c>
      <c r="I134" s="205"/>
      <c r="J134" s="202"/>
      <c r="K134" s="202"/>
      <c r="L134" s="206"/>
      <c r="M134" s="207"/>
      <c r="N134" s="208"/>
      <c r="O134" s="208"/>
      <c r="P134" s="208"/>
      <c r="Q134" s="208"/>
      <c r="R134" s="208"/>
      <c r="S134" s="208"/>
      <c r="T134" s="209"/>
      <c r="AT134" s="210" t="s">
        <v>210</v>
      </c>
      <c r="AU134" s="210" t="s">
        <v>86</v>
      </c>
      <c r="AV134" s="13" t="s">
        <v>84</v>
      </c>
      <c r="AW134" s="13" t="s">
        <v>37</v>
      </c>
      <c r="AX134" s="13" t="s">
        <v>77</v>
      </c>
      <c r="AY134" s="210" t="s">
        <v>197</v>
      </c>
    </row>
    <row r="135" spans="1:65" s="14" customFormat="1" ht="11.25">
      <c r="B135" s="211"/>
      <c r="C135" s="212"/>
      <c r="D135" s="194" t="s">
        <v>210</v>
      </c>
      <c r="E135" s="213" t="s">
        <v>19</v>
      </c>
      <c r="F135" s="214" t="s">
        <v>935</v>
      </c>
      <c r="G135" s="212"/>
      <c r="H135" s="215">
        <v>76.099000000000004</v>
      </c>
      <c r="I135" s="216"/>
      <c r="J135" s="212"/>
      <c r="K135" s="212"/>
      <c r="L135" s="217"/>
      <c r="M135" s="218"/>
      <c r="N135" s="219"/>
      <c r="O135" s="219"/>
      <c r="P135" s="219"/>
      <c r="Q135" s="219"/>
      <c r="R135" s="219"/>
      <c r="S135" s="219"/>
      <c r="T135" s="220"/>
      <c r="AT135" s="221" t="s">
        <v>210</v>
      </c>
      <c r="AU135" s="221" t="s">
        <v>86</v>
      </c>
      <c r="AV135" s="14" t="s">
        <v>86</v>
      </c>
      <c r="AW135" s="14" t="s">
        <v>37</v>
      </c>
      <c r="AX135" s="14" t="s">
        <v>84</v>
      </c>
      <c r="AY135" s="221" t="s">
        <v>197</v>
      </c>
    </row>
    <row r="136" spans="1:65" s="2" customFormat="1" ht="33" customHeight="1">
      <c r="A136" s="37"/>
      <c r="B136" s="38"/>
      <c r="C136" s="181" t="s">
        <v>256</v>
      </c>
      <c r="D136" s="181" t="s">
        <v>199</v>
      </c>
      <c r="E136" s="182" t="s">
        <v>410</v>
      </c>
      <c r="F136" s="183" t="s">
        <v>411</v>
      </c>
      <c r="G136" s="184" t="s">
        <v>202</v>
      </c>
      <c r="H136" s="185">
        <v>76.099000000000004</v>
      </c>
      <c r="I136" s="186"/>
      <c r="J136" s="187">
        <f>ROUND(I136*H136,2)</f>
        <v>0</v>
      </c>
      <c r="K136" s="183" t="s">
        <v>203</v>
      </c>
      <c r="L136" s="42"/>
      <c r="M136" s="188" t="s">
        <v>19</v>
      </c>
      <c r="N136" s="189" t="s">
        <v>48</v>
      </c>
      <c r="O136" s="67"/>
      <c r="P136" s="190">
        <f>O136*H136</f>
        <v>0</v>
      </c>
      <c r="Q136" s="190">
        <v>0.20745</v>
      </c>
      <c r="R136" s="190">
        <f>Q136*H136</f>
        <v>15.78673755</v>
      </c>
      <c r="S136" s="190">
        <v>0</v>
      </c>
      <c r="T136" s="191">
        <f>S136*H136</f>
        <v>0</v>
      </c>
      <c r="U136" s="37"/>
      <c r="V136" s="37"/>
      <c r="W136" s="37"/>
      <c r="X136" s="37"/>
      <c r="Y136" s="37"/>
      <c r="Z136" s="37"/>
      <c r="AA136" s="37"/>
      <c r="AB136" s="37"/>
      <c r="AC136" s="37"/>
      <c r="AD136" s="37"/>
      <c r="AE136" s="37"/>
      <c r="AR136" s="192" t="s">
        <v>204</v>
      </c>
      <c r="AT136" s="192" t="s">
        <v>199</v>
      </c>
      <c r="AU136" s="192" t="s">
        <v>86</v>
      </c>
      <c r="AY136" s="20" t="s">
        <v>197</v>
      </c>
      <c r="BE136" s="193">
        <f>IF(N136="základní",J136,0)</f>
        <v>0</v>
      </c>
      <c r="BF136" s="193">
        <f>IF(N136="snížená",J136,0)</f>
        <v>0</v>
      </c>
      <c r="BG136" s="193">
        <f>IF(N136="zákl. přenesená",J136,0)</f>
        <v>0</v>
      </c>
      <c r="BH136" s="193">
        <f>IF(N136="sníž. přenesená",J136,0)</f>
        <v>0</v>
      </c>
      <c r="BI136" s="193">
        <f>IF(N136="nulová",J136,0)</f>
        <v>0</v>
      </c>
      <c r="BJ136" s="20" t="s">
        <v>84</v>
      </c>
      <c r="BK136" s="193">
        <f>ROUND(I136*H136,2)</f>
        <v>0</v>
      </c>
      <c r="BL136" s="20" t="s">
        <v>204</v>
      </c>
      <c r="BM136" s="192" t="s">
        <v>412</v>
      </c>
    </row>
    <row r="137" spans="1:65" s="2" customFormat="1" ht="29.25">
      <c r="A137" s="37"/>
      <c r="B137" s="38"/>
      <c r="C137" s="39"/>
      <c r="D137" s="194" t="s">
        <v>206</v>
      </c>
      <c r="E137" s="39"/>
      <c r="F137" s="195" t="s">
        <v>413</v>
      </c>
      <c r="G137" s="39"/>
      <c r="H137" s="39"/>
      <c r="I137" s="196"/>
      <c r="J137" s="39"/>
      <c r="K137" s="39"/>
      <c r="L137" s="42"/>
      <c r="M137" s="197"/>
      <c r="N137" s="198"/>
      <c r="O137" s="67"/>
      <c r="P137" s="67"/>
      <c r="Q137" s="67"/>
      <c r="R137" s="67"/>
      <c r="S137" s="67"/>
      <c r="T137" s="68"/>
      <c r="U137" s="37"/>
      <c r="V137" s="37"/>
      <c r="W137" s="37"/>
      <c r="X137" s="37"/>
      <c r="Y137" s="37"/>
      <c r="Z137" s="37"/>
      <c r="AA137" s="37"/>
      <c r="AB137" s="37"/>
      <c r="AC137" s="37"/>
      <c r="AD137" s="37"/>
      <c r="AE137" s="37"/>
      <c r="AT137" s="20" t="s">
        <v>206</v>
      </c>
      <c r="AU137" s="20" t="s">
        <v>86</v>
      </c>
    </row>
    <row r="138" spans="1:65" s="2" customFormat="1" ht="11.25">
      <c r="A138" s="37"/>
      <c r="B138" s="38"/>
      <c r="C138" s="39"/>
      <c r="D138" s="199" t="s">
        <v>208</v>
      </c>
      <c r="E138" s="39"/>
      <c r="F138" s="200" t="s">
        <v>414</v>
      </c>
      <c r="G138" s="39"/>
      <c r="H138" s="39"/>
      <c r="I138" s="196"/>
      <c r="J138" s="39"/>
      <c r="K138" s="39"/>
      <c r="L138" s="42"/>
      <c r="M138" s="197"/>
      <c r="N138" s="198"/>
      <c r="O138" s="67"/>
      <c r="P138" s="67"/>
      <c r="Q138" s="67"/>
      <c r="R138" s="67"/>
      <c r="S138" s="67"/>
      <c r="T138" s="68"/>
      <c r="U138" s="37"/>
      <c r="V138" s="37"/>
      <c r="W138" s="37"/>
      <c r="X138" s="37"/>
      <c r="Y138" s="37"/>
      <c r="Z138" s="37"/>
      <c r="AA138" s="37"/>
      <c r="AB138" s="37"/>
      <c r="AC138" s="37"/>
      <c r="AD138" s="37"/>
      <c r="AE138" s="37"/>
      <c r="AT138" s="20" t="s">
        <v>208</v>
      </c>
      <c r="AU138" s="20" t="s">
        <v>86</v>
      </c>
    </row>
    <row r="139" spans="1:65" s="2" customFormat="1" ht="29.25">
      <c r="A139" s="37"/>
      <c r="B139" s="38"/>
      <c r="C139" s="39"/>
      <c r="D139" s="194" t="s">
        <v>252</v>
      </c>
      <c r="E139" s="39"/>
      <c r="F139" s="222" t="s">
        <v>415</v>
      </c>
      <c r="G139" s="39"/>
      <c r="H139" s="39"/>
      <c r="I139" s="196"/>
      <c r="J139" s="39"/>
      <c r="K139" s="39"/>
      <c r="L139" s="42"/>
      <c r="M139" s="197"/>
      <c r="N139" s="198"/>
      <c r="O139" s="67"/>
      <c r="P139" s="67"/>
      <c r="Q139" s="67"/>
      <c r="R139" s="67"/>
      <c r="S139" s="67"/>
      <c r="T139" s="68"/>
      <c r="U139" s="37"/>
      <c r="V139" s="37"/>
      <c r="W139" s="37"/>
      <c r="X139" s="37"/>
      <c r="Y139" s="37"/>
      <c r="Z139" s="37"/>
      <c r="AA139" s="37"/>
      <c r="AB139" s="37"/>
      <c r="AC139" s="37"/>
      <c r="AD139" s="37"/>
      <c r="AE139" s="37"/>
      <c r="AT139" s="20" t="s">
        <v>252</v>
      </c>
      <c r="AU139" s="20" t="s">
        <v>86</v>
      </c>
    </row>
    <row r="140" spans="1:65" s="13" customFormat="1" ht="22.5">
      <c r="B140" s="201"/>
      <c r="C140" s="202"/>
      <c r="D140" s="194" t="s">
        <v>210</v>
      </c>
      <c r="E140" s="203" t="s">
        <v>19</v>
      </c>
      <c r="F140" s="204" t="s">
        <v>416</v>
      </c>
      <c r="G140" s="202"/>
      <c r="H140" s="203" t="s">
        <v>19</v>
      </c>
      <c r="I140" s="205"/>
      <c r="J140" s="202"/>
      <c r="K140" s="202"/>
      <c r="L140" s="206"/>
      <c r="M140" s="207"/>
      <c r="N140" s="208"/>
      <c r="O140" s="208"/>
      <c r="P140" s="208"/>
      <c r="Q140" s="208"/>
      <c r="R140" s="208"/>
      <c r="S140" s="208"/>
      <c r="T140" s="209"/>
      <c r="AT140" s="210" t="s">
        <v>210</v>
      </c>
      <c r="AU140" s="210" t="s">
        <v>86</v>
      </c>
      <c r="AV140" s="13" t="s">
        <v>84</v>
      </c>
      <c r="AW140" s="13" t="s">
        <v>37</v>
      </c>
      <c r="AX140" s="13" t="s">
        <v>77</v>
      </c>
      <c r="AY140" s="210" t="s">
        <v>197</v>
      </c>
    </row>
    <row r="141" spans="1:65" s="13" customFormat="1" ht="22.5">
      <c r="B141" s="201"/>
      <c r="C141" s="202"/>
      <c r="D141" s="194" t="s">
        <v>210</v>
      </c>
      <c r="E141" s="203" t="s">
        <v>19</v>
      </c>
      <c r="F141" s="204" t="s">
        <v>936</v>
      </c>
      <c r="G141" s="202"/>
      <c r="H141" s="203" t="s">
        <v>19</v>
      </c>
      <c r="I141" s="205"/>
      <c r="J141" s="202"/>
      <c r="K141" s="202"/>
      <c r="L141" s="206"/>
      <c r="M141" s="207"/>
      <c r="N141" s="208"/>
      <c r="O141" s="208"/>
      <c r="P141" s="208"/>
      <c r="Q141" s="208"/>
      <c r="R141" s="208"/>
      <c r="S141" s="208"/>
      <c r="T141" s="209"/>
      <c r="AT141" s="210" t="s">
        <v>210</v>
      </c>
      <c r="AU141" s="210" t="s">
        <v>86</v>
      </c>
      <c r="AV141" s="13" t="s">
        <v>84</v>
      </c>
      <c r="AW141" s="13" t="s">
        <v>37</v>
      </c>
      <c r="AX141" s="13" t="s">
        <v>77</v>
      </c>
      <c r="AY141" s="210" t="s">
        <v>197</v>
      </c>
    </row>
    <row r="142" spans="1:65" s="14" customFormat="1" ht="11.25">
      <c r="B142" s="211"/>
      <c r="C142" s="212"/>
      <c r="D142" s="194" t="s">
        <v>210</v>
      </c>
      <c r="E142" s="213" t="s">
        <v>19</v>
      </c>
      <c r="F142" s="214" t="s">
        <v>935</v>
      </c>
      <c r="G142" s="212"/>
      <c r="H142" s="215">
        <v>76.099000000000004</v>
      </c>
      <c r="I142" s="216"/>
      <c r="J142" s="212"/>
      <c r="K142" s="212"/>
      <c r="L142" s="217"/>
      <c r="M142" s="218"/>
      <c r="N142" s="219"/>
      <c r="O142" s="219"/>
      <c r="P142" s="219"/>
      <c r="Q142" s="219"/>
      <c r="R142" s="219"/>
      <c r="S142" s="219"/>
      <c r="T142" s="220"/>
      <c r="AT142" s="221" t="s">
        <v>210</v>
      </c>
      <c r="AU142" s="221" t="s">
        <v>86</v>
      </c>
      <c r="AV142" s="14" t="s">
        <v>86</v>
      </c>
      <c r="AW142" s="14" t="s">
        <v>37</v>
      </c>
      <c r="AX142" s="14" t="s">
        <v>84</v>
      </c>
      <c r="AY142" s="221" t="s">
        <v>197</v>
      </c>
    </row>
    <row r="143" spans="1:65" s="2" customFormat="1" ht="24.2" customHeight="1">
      <c r="A143" s="37"/>
      <c r="B143" s="38"/>
      <c r="C143" s="181" t="s">
        <v>265</v>
      </c>
      <c r="D143" s="181" t="s">
        <v>199</v>
      </c>
      <c r="E143" s="182" t="s">
        <v>418</v>
      </c>
      <c r="F143" s="183" t="s">
        <v>419</v>
      </c>
      <c r="G143" s="184" t="s">
        <v>202</v>
      </c>
      <c r="H143" s="185">
        <v>76.099000000000004</v>
      </c>
      <c r="I143" s="186"/>
      <c r="J143" s="187">
        <f>ROUND(I143*H143,2)</f>
        <v>0</v>
      </c>
      <c r="K143" s="183" t="s">
        <v>203</v>
      </c>
      <c r="L143" s="42"/>
      <c r="M143" s="188" t="s">
        <v>19</v>
      </c>
      <c r="N143" s="189" t="s">
        <v>48</v>
      </c>
      <c r="O143" s="67"/>
      <c r="P143" s="190">
        <f>O143*H143</f>
        <v>0</v>
      </c>
      <c r="Q143" s="190">
        <v>3.4000000000000002E-4</v>
      </c>
      <c r="R143" s="190">
        <f>Q143*H143</f>
        <v>2.5873660000000003E-2</v>
      </c>
      <c r="S143" s="190">
        <v>0</v>
      </c>
      <c r="T143" s="191">
        <f>S143*H143</f>
        <v>0</v>
      </c>
      <c r="U143" s="37"/>
      <c r="V143" s="37"/>
      <c r="W143" s="37"/>
      <c r="X143" s="37"/>
      <c r="Y143" s="37"/>
      <c r="Z143" s="37"/>
      <c r="AA143" s="37"/>
      <c r="AB143" s="37"/>
      <c r="AC143" s="37"/>
      <c r="AD143" s="37"/>
      <c r="AE143" s="37"/>
      <c r="AR143" s="192" t="s">
        <v>204</v>
      </c>
      <c r="AT143" s="192" t="s">
        <v>199</v>
      </c>
      <c r="AU143" s="192" t="s">
        <v>86</v>
      </c>
      <c r="AY143" s="20" t="s">
        <v>197</v>
      </c>
      <c r="BE143" s="193">
        <f>IF(N143="základní",J143,0)</f>
        <v>0</v>
      </c>
      <c r="BF143" s="193">
        <f>IF(N143="snížená",J143,0)</f>
        <v>0</v>
      </c>
      <c r="BG143" s="193">
        <f>IF(N143="zákl. přenesená",J143,0)</f>
        <v>0</v>
      </c>
      <c r="BH143" s="193">
        <f>IF(N143="sníž. přenesená",J143,0)</f>
        <v>0</v>
      </c>
      <c r="BI143" s="193">
        <f>IF(N143="nulová",J143,0)</f>
        <v>0</v>
      </c>
      <c r="BJ143" s="20" t="s">
        <v>84</v>
      </c>
      <c r="BK143" s="193">
        <f>ROUND(I143*H143,2)</f>
        <v>0</v>
      </c>
      <c r="BL143" s="20" t="s">
        <v>204</v>
      </c>
      <c r="BM143" s="192" t="s">
        <v>420</v>
      </c>
    </row>
    <row r="144" spans="1:65" s="2" customFormat="1" ht="11.25">
      <c r="A144" s="37"/>
      <c r="B144" s="38"/>
      <c r="C144" s="39"/>
      <c r="D144" s="194" t="s">
        <v>206</v>
      </c>
      <c r="E144" s="39"/>
      <c r="F144" s="195" t="s">
        <v>421</v>
      </c>
      <c r="G144" s="39"/>
      <c r="H144" s="39"/>
      <c r="I144" s="196"/>
      <c r="J144" s="39"/>
      <c r="K144" s="39"/>
      <c r="L144" s="42"/>
      <c r="M144" s="197"/>
      <c r="N144" s="198"/>
      <c r="O144" s="67"/>
      <c r="P144" s="67"/>
      <c r="Q144" s="67"/>
      <c r="R144" s="67"/>
      <c r="S144" s="67"/>
      <c r="T144" s="68"/>
      <c r="U144" s="37"/>
      <c r="V144" s="37"/>
      <c r="W144" s="37"/>
      <c r="X144" s="37"/>
      <c r="Y144" s="37"/>
      <c r="Z144" s="37"/>
      <c r="AA144" s="37"/>
      <c r="AB144" s="37"/>
      <c r="AC144" s="37"/>
      <c r="AD144" s="37"/>
      <c r="AE144" s="37"/>
      <c r="AT144" s="20" t="s">
        <v>206</v>
      </c>
      <c r="AU144" s="20" t="s">
        <v>86</v>
      </c>
    </row>
    <row r="145" spans="1:65" s="2" customFormat="1" ht="11.25">
      <c r="A145" s="37"/>
      <c r="B145" s="38"/>
      <c r="C145" s="39"/>
      <c r="D145" s="199" t="s">
        <v>208</v>
      </c>
      <c r="E145" s="39"/>
      <c r="F145" s="200" t="s">
        <v>422</v>
      </c>
      <c r="G145" s="39"/>
      <c r="H145" s="39"/>
      <c r="I145" s="196"/>
      <c r="J145" s="39"/>
      <c r="K145" s="39"/>
      <c r="L145" s="42"/>
      <c r="M145" s="197"/>
      <c r="N145" s="198"/>
      <c r="O145" s="67"/>
      <c r="P145" s="67"/>
      <c r="Q145" s="67"/>
      <c r="R145" s="67"/>
      <c r="S145" s="67"/>
      <c r="T145" s="68"/>
      <c r="U145" s="37"/>
      <c r="V145" s="37"/>
      <c r="W145" s="37"/>
      <c r="X145" s="37"/>
      <c r="Y145" s="37"/>
      <c r="Z145" s="37"/>
      <c r="AA145" s="37"/>
      <c r="AB145" s="37"/>
      <c r="AC145" s="37"/>
      <c r="AD145" s="37"/>
      <c r="AE145" s="37"/>
      <c r="AT145" s="20" t="s">
        <v>208</v>
      </c>
      <c r="AU145" s="20" t="s">
        <v>86</v>
      </c>
    </row>
    <row r="146" spans="1:65" s="2" customFormat="1" ht="19.5">
      <c r="A146" s="37"/>
      <c r="B146" s="38"/>
      <c r="C146" s="39"/>
      <c r="D146" s="194" t="s">
        <v>252</v>
      </c>
      <c r="E146" s="39"/>
      <c r="F146" s="222" t="s">
        <v>423</v>
      </c>
      <c r="G146" s="39"/>
      <c r="H146" s="39"/>
      <c r="I146" s="196"/>
      <c r="J146" s="39"/>
      <c r="K146" s="39"/>
      <c r="L146" s="42"/>
      <c r="M146" s="197"/>
      <c r="N146" s="198"/>
      <c r="O146" s="67"/>
      <c r="P146" s="67"/>
      <c r="Q146" s="67"/>
      <c r="R146" s="67"/>
      <c r="S146" s="67"/>
      <c r="T146" s="68"/>
      <c r="U146" s="37"/>
      <c r="V146" s="37"/>
      <c r="W146" s="37"/>
      <c r="X146" s="37"/>
      <c r="Y146" s="37"/>
      <c r="Z146" s="37"/>
      <c r="AA146" s="37"/>
      <c r="AB146" s="37"/>
      <c r="AC146" s="37"/>
      <c r="AD146" s="37"/>
      <c r="AE146" s="37"/>
      <c r="AT146" s="20" t="s">
        <v>252</v>
      </c>
      <c r="AU146" s="20" t="s">
        <v>86</v>
      </c>
    </row>
    <row r="147" spans="1:65" s="13" customFormat="1" ht="22.5">
      <c r="B147" s="201"/>
      <c r="C147" s="202"/>
      <c r="D147" s="194" t="s">
        <v>210</v>
      </c>
      <c r="E147" s="203" t="s">
        <v>19</v>
      </c>
      <c r="F147" s="204" t="s">
        <v>407</v>
      </c>
      <c r="G147" s="202"/>
      <c r="H147" s="203" t="s">
        <v>19</v>
      </c>
      <c r="I147" s="205"/>
      <c r="J147" s="202"/>
      <c r="K147" s="202"/>
      <c r="L147" s="206"/>
      <c r="M147" s="207"/>
      <c r="N147" s="208"/>
      <c r="O147" s="208"/>
      <c r="P147" s="208"/>
      <c r="Q147" s="208"/>
      <c r="R147" s="208"/>
      <c r="S147" s="208"/>
      <c r="T147" s="209"/>
      <c r="AT147" s="210" t="s">
        <v>210</v>
      </c>
      <c r="AU147" s="210" t="s">
        <v>86</v>
      </c>
      <c r="AV147" s="13" t="s">
        <v>84</v>
      </c>
      <c r="AW147" s="13" t="s">
        <v>37</v>
      </c>
      <c r="AX147" s="13" t="s">
        <v>77</v>
      </c>
      <c r="AY147" s="210" t="s">
        <v>197</v>
      </c>
    </row>
    <row r="148" spans="1:65" s="13" customFormat="1" ht="11.25">
      <c r="B148" s="201"/>
      <c r="C148" s="202"/>
      <c r="D148" s="194" t="s">
        <v>210</v>
      </c>
      <c r="E148" s="203" t="s">
        <v>19</v>
      </c>
      <c r="F148" s="204" t="s">
        <v>937</v>
      </c>
      <c r="G148" s="202"/>
      <c r="H148" s="203" t="s">
        <v>19</v>
      </c>
      <c r="I148" s="205"/>
      <c r="J148" s="202"/>
      <c r="K148" s="202"/>
      <c r="L148" s="206"/>
      <c r="M148" s="207"/>
      <c r="N148" s="208"/>
      <c r="O148" s="208"/>
      <c r="P148" s="208"/>
      <c r="Q148" s="208"/>
      <c r="R148" s="208"/>
      <c r="S148" s="208"/>
      <c r="T148" s="209"/>
      <c r="AT148" s="210" t="s">
        <v>210</v>
      </c>
      <c r="AU148" s="210" t="s">
        <v>86</v>
      </c>
      <c r="AV148" s="13" t="s">
        <v>84</v>
      </c>
      <c r="AW148" s="13" t="s">
        <v>37</v>
      </c>
      <c r="AX148" s="13" t="s">
        <v>77</v>
      </c>
      <c r="AY148" s="210" t="s">
        <v>197</v>
      </c>
    </row>
    <row r="149" spans="1:65" s="14" customFormat="1" ht="11.25">
      <c r="B149" s="211"/>
      <c r="C149" s="212"/>
      <c r="D149" s="194" t="s">
        <v>210</v>
      </c>
      <c r="E149" s="213" t="s">
        <v>19</v>
      </c>
      <c r="F149" s="214" t="s">
        <v>938</v>
      </c>
      <c r="G149" s="212"/>
      <c r="H149" s="215">
        <v>76.099000000000004</v>
      </c>
      <c r="I149" s="216"/>
      <c r="J149" s="212"/>
      <c r="K149" s="212"/>
      <c r="L149" s="217"/>
      <c r="M149" s="218"/>
      <c r="N149" s="219"/>
      <c r="O149" s="219"/>
      <c r="P149" s="219"/>
      <c r="Q149" s="219"/>
      <c r="R149" s="219"/>
      <c r="S149" s="219"/>
      <c r="T149" s="220"/>
      <c r="AT149" s="221" t="s">
        <v>210</v>
      </c>
      <c r="AU149" s="221" t="s">
        <v>86</v>
      </c>
      <c r="AV149" s="14" t="s">
        <v>86</v>
      </c>
      <c r="AW149" s="14" t="s">
        <v>37</v>
      </c>
      <c r="AX149" s="14" t="s">
        <v>84</v>
      </c>
      <c r="AY149" s="221" t="s">
        <v>197</v>
      </c>
    </row>
    <row r="150" spans="1:65" s="2" customFormat="1" ht="24.2" customHeight="1">
      <c r="A150" s="37"/>
      <c r="B150" s="38"/>
      <c r="C150" s="181" t="s">
        <v>273</v>
      </c>
      <c r="D150" s="181" t="s">
        <v>199</v>
      </c>
      <c r="E150" s="182" t="s">
        <v>425</v>
      </c>
      <c r="F150" s="183" t="s">
        <v>426</v>
      </c>
      <c r="G150" s="184" t="s">
        <v>202</v>
      </c>
      <c r="H150" s="185">
        <v>76.099000000000004</v>
      </c>
      <c r="I150" s="186"/>
      <c r="J150" s="187">
        <f>ROUND(I150*H150,2)</f>
        <v>0</v>
      </c>
      <c r="K150" s="183" t="s">
        <v>203</v>
      </c>
      <c r="L150" s="42"/>
      <c r="M150" s="188" t="s">
        <v>19</v>
      </c>
      <c r="N150" s="189" t="s">
        <v>48</v>
      </c>
      <c r="O150" s="67"/>
      <c r="P150" s="190">
        <f>O150*H150</f>
        <v>0</v>
      </c>
      <c r="Q150" s="190">
        <v>3.1E-4</v>
      </c>
      <c r="R150" s="190">
        <f>Q150*H150</f>
        <v>2.3590690000000001E-2</v>
      </c>
      <c r="S150" s="190">
        <v>0</v>
      </c>
      <c r="T150" s="191">
        <f>S150*H150</f>
        <v>0</v>
      </c>
      <c r="U150" s="37"/>
      <c r="V150" s="37"/>
      <c r="W150" s="37"/>
      <c r="X150" s="37"/>
      <c r="Y150" s="37"/>
      <c r="Z150" s="37"/>
      <c r="AA150" s="37"/>
      <c r="AB150" s="37"/>
      <c r="AC150" s="37"/>
      <c r="AD150" s="37"/>
      <c r="AE150" s="37"/>
      <c r="AR150" s="192" t="s">
        <v>204</v>
      </c>
      <c r="AT150" s="192" t="s">
        <v>199</v>
      </c>
      <c r="AU150" s="192" t="s">
        <v>86</v>
      </c>
      <c r="AY150" s="20" t="s">
        <v>197</v>
      </c>
      <c r="BE150" s="193">
        <f>IF(N150="základní",J150,0)</f>
        <v>0</v>
      </c>
      <c r="BF150" s="193">
        <f>IF(N150="snížená",J150,0)</f>
        <v>0</v>
      </c>
      <c r="BG150" s="193">
        <f>IF(N150="zákl. přenesená",J150,0)</f>
        <v>0</v>
      </c>
      <c r="BH150" s="193">
        <f>IF(N150="sníž. přenesená",J150,0)</f>
        <v>0</v>
      </c>
      <c r="BI150" s="193">
        <f>IF(N150="nulová",J150,0)</f>
        <v>0</v>
      </c>
      <c r="BJ150" s="20" t="s">
        <v>84</v>
      </c>
      <c r="BK150" s="193">
        <f>ROUND(I150*H150,2)</f>
        <v>0</v>
      </c>
      <c r="BL150" s="20" t="s">
        <v>204</v>
      </c>
      <c r="BM150" s="192" t="s">
        <v>427</v>
      </c>
    </row>
    <row r="151" spans="1:65" s="2" customFormat="1" ht="19.5">
      <c r="A151" s="37"/>
      <c r="B151" s="38"/>
      <c r="C151" s="39"/>
      <c r="D151" s="194" t="s">
        <v>206</v>
      </c>
      <c r="E151" s="39"/>
      <c r="F151" s="195" t="s">
        <v>428</v>
      </c>
      <c r="G151" s="39"/>
      <c r="H151" s="39"/>
      <c r="I151" s="196"/>
      <c r="J151" s="39"/>
      <c r="K151" s="39"/>
      <c r="L151" s="42"/>
      <c r="M151" s="197"/>
      <c r="N151" s="198"/>
      <c r="O151" s="67"/>
      <c r="P151" s="67"/>
      <c r="Q151" s="67"/>
      <c r="R151" s="67"/>
      <c r="S151" s="67"/>
      <c r="T151" s="68"/>
      <c r="U151" s="37"/>
      <c r="V151" s="37"/>
      <c r="W151" s="37"/>
      <c r="X151" s="37"/>
      <c r="Y151" s="37"/>
      <c r="Z151" s="37"/>
      <c r="AA151" s="37"/>
      <c r="AB151" s="37"/>
      <c r="AC151" s="37"/>
      <c r="AD151" s="37"/>
      <c r="AE151" s="37"/>
      <c r="AT151" s="20" t="s">
        <v>206</v>
      </c>
      <c r="AU151" s="20" t="s">
        <v>86</v>
      </c>
    </row>
    <row r="152" spans="1:65" s="2" customFormat="1" ht="11.25">
      <c r="A152" s="37"/>
      <c r="B152" s="38"/>
      <c r="C152" s="39"/>
      <c r="D152" s="199" t="s">
        <v>208</v>
      </c>
      <c r="E152" s="39"/>
      <c r="F152" s="200" t="s">
        <v>429</v>
      </c>
      <c r="G152" s="39"/>
      <c r="H152" s="39"/>
      <c r="I152" s="196"/>
      <c r="J152" s="39"/>
      <c r="K152" s="39"/>
      <c r="L152" s="42"/>
      <c r="M152" s="197"/>
      <c r="N152" s="198"/>
      <c r="O152" s="67"/>
      <c r="P152" s="67"/>
      <c r="Q152" s="67"/>
      <c r="R152" s="67"/>
      <c r="S152" s="67"/>
      <c r="T152" s="68"/>
      <c r="U152" s="37"/>
      <c r="V152" s="37"/>
      <c r="W152" s="37"/>
      <c r="X152" s="37"/>
      <c r="Y152" s="37"/>
      <c r="Z152" s="37"/>
      <c r="AA152" s="37"/>
      <c r="AB152" s="37"/>
      <c r="AC152" s="37"/>
      <c r="AD152" s="37"/>
      <c r="AE152" s="37"/>
      <c r="AT152" s="20" t="s">
        <v>208</v>
      </c>
      <c r="AU152" s="20" t="s">
        <v>86</v>
      </c>
    </row>
    <row r="153" spans="1:65" s="13" customFormat="1" ht="22.5">
      <c r="B153" s="201"/>
      <c r="C153" s="202"/>
      <c r="D153" s="194" t="s">
        <v>210</v>
      </c>
      <c r="E153" s="203" t="s">
        <v>19</v>
      </c>
      <c r="F153" s="204" t="s">
        <v>407</v>
      </c>
      <c r="G153" s="202"/>
      <c r="H153" s="203" t="s">
        <v>19</v>
      </c>
      <c r="I153" s="205"/>
      <c r="J153" s="202"/>
      <c r="K153" s="202"/>
      <c r="L153" s="206"/>
      <c r="M153" s="207"/>
      <c r="N153" s="208"/>
      <c r="O153" s="208"/>
      <c r="P153" s="208"/>
      <c r="Q153" s="208"/>
      <c r="R153" s="208"/>
      <c r="S153" s="208"/>
      <c r="T153" s="209"/>
      <c r="AT153" s="210" t="s">
        <v>210</v>
      </c>
      <c r="AU153" s="210" t="s">
        <v>86</v>
      </c>
      <c r="AV153" s="13" t="s">
        <v>84</v>
      </c>
      <c r="AW153" s="13" t="s">
        <v>37</v>
      </c>
      <c r="AX153" s="13" t="s">
        <v>77</v>
      </c>
      <c r="AY153" s="210" t="s">
        <v>197</v>
      </c>
    </row>
    <row r="154" spans="1:65" s="13" customFormat="1" ht="11.25">
      <c r="B154" s="201"/>
      <c r="C154" s="202"/>
      <c r="D154" s="194" t="s">
        <v>210</v>
      </c>
      <c r="E154" s="203" t="s">
        <v>19</v>
      </c>
      <c r="F154" s="204" t="s">
        <v>939</v>
      </c>
      <c r="G154" s="202"/>
      <c r="H154" s="203" t="s">
        <v>19</v>
      </c>
      <c r="I154" s="205"/>
      <c r="J154" s="202"/>
      <c r="K154" s="202"/>
      <c r="L154" s="206"/>
      <c r="M154" s="207"/>
      <c r="N154" s="208"/>
      <c r="O154" s="208"/>
      <c r="P154" s="208"/>
      <c r="Q154" s="208"/>
      <c r="R154" s="208"/>
      <c r="S154" s="208"/>
      <c r="T154" s="209"/>
      <c r="AT154" s="210" t="s">
        <v>210</v>
      </c>
      <c r="AU154" s="210" t="s">
        <v>86</v>
      </c>
      <c r="AV154" s="13" t="s">
        <v>84</v>
      </c>
      <c r="AW154" s="13" t="s">
        <v>37</v>
      </c>
      <c r="AX154" s="13" t="s">
        <v>77</v>
      </c>
      <c r="AY154" s="210" t="s">
        <v>197</v>
      </c>
    </row>
    <row r="155" spans="1:65" s="14" customFormat="1" ht="11.25">
      <c r="B155" s="211"/>
      <c r="C155" s="212"/>
      <c r="D155" s="194" t="s">
        <v>210</v>
      </c>
      <c r="E155" s="213" t="s">
        <v>19</v>
      </c>
      <c r="F155" s="214" t="s">
        <v>938</v>
      </c>
      <c r="G155" s="212"/>
      <c r="H155" s="215">
        <v>76.099000000000004</v>
      </c>
      <c r="I155" s="216"/>
      <c r="J155" s="212"/>
      <c r="K155" s="212"/>
      <c r="L155" s="217"/>
      <c r="M155" s="218"/>
      <c r="N155" s="219"/>
      <c r="O155" s="219"/>
      <c r="P155" s="219"/>
      <c r="Q155" s="219"/>
      <c r="R155" s="219"/>
      <c r="S155" s="219"/>
      <c r="T155" s="220"/>
      <c r="AT155" s="221" t="s">
        <v>210</v>
      </c>
      <c r="AU155" s="221" t="s">
        <v>86</v>
      </c>
      <c r="AV155" s="14" t="s">
        <v>86</v>
      </c>
      <c r="AW155" s="14" t="s">
        <v>37</v>
      </c>
      <c r="AX155" s="14" t="s">
        <v>84</v>
      </c>
      <c r="AY155" s="221" t="s">
        <v>197</v>
      </c>
    </row>
    <row r="156" spans="1:65" s="2" customFormat="1" ht="24.2" customHeight="1">
      <c r="A156" s="37"/>
      <c r="B156" s="38"/>
      <c r="C156" s="181" t="s">
        <v>277</v>
      </c>
      <c r="D156" s="181" t="s">
        <v>199</v>
      </c>
      <c r="E156" s="182" t="s">
        <v>431</v>
      </c>
      <c r="F156" s="183" t="s">
        <v>432</v>
      </c>
      <c r="G156" s="184" t="s">
        <v>202</v>
      </c>
      <c r="H156" s="185">
        <v>76.099000000000004</v>
      </c>
      <c r="I156" s="186"/>
      <c r="J156" s="187">
        <f>ROUND(I156*H156,2)</f>
        <v>0</v>
      </c>
      <c r="K156" s="183" t="s">
        <v>203</v>
      </c>
      <c r="L156" s="42"/>
      <c r="M156" s="188" t="s">
        <v>19</v>
      </c>
      <c r="N156" s="189" t="s">
        <v>48</v>
      </c>
      <c r="O156" s="67"/>
      <c r="P156" s="190">
        <f>O156*H156</f>
        <v>0</v>
      </c>
      <c r="Q156" s="190">
        <v>4.7999999999999996E-3</v>
      </c>
      <c r="R156" s="190">
        <f>Q156*H156</f>
        <v>0.36527519999999997</v>
      </c>
      <c r="S156" s="190">
        <v>0</v>
      </c>
      <c r="T156" s="191">
        <f>S156*H156</f>
        <v>0</v>
      </c>
      <c r="U156" s="37"/>
      <c r="V156" s="37"/>
      <c r="W156" s="37"/>
      <c r="X156" s="37"/>
      <c r="Y156" s="37"/>
      <c r="Z156" s="37"/>
      <c r="AA156" s="37"/>
      <c r="AB156" s="37"/>
      <c r="AC156" s="37"/>
      <c r="AD156" s="37"/>
      <c r="AE156" s="37"/>
      <c r="AR156" s="192" t="s">
        <v>204</v>
      </c>
      <c r="AT156" s="192" t="s">
        <v>199</v>
      </c>
      <c r="AU156" s="192" t="s">
        <v>86</v>
      </c>
      <c r="AY156" s="20" t="s">
        <v>197</v>
      </c>
      <c r="BE156" s="193">
        <f>IF(N156="základní",J156,0)</f>
        <v>0</v>
      </c>
      <c r="BF156" s="193">
        <f>IF(N156="snížená",J156,0)</f>
        <v>0</v>
      </c>
      <c r="BG156" s="193">
        <f>IF(N156="zákl. přenesená",J156,0)</f>
        <v>0</v>
      </c>
      <c r="BH156" s="193">
        <f>IF(N156="sníž. přenesená",J156,0)</f>
        <v>0</v>
      </c>
      <c r="BI156" s="193">
        <f>IF(N156="nulová",J156,0)</f>
        <v>0</v>
      </c>
      <c r="BJ156" s="20" t="s">
        <v>84</v>
      </c>
      <c r="BK156" s="193">
        <f>ROUND(I156*H156,2)</f>
        <v>0</v>
      </c>
      <c r="BL156" s="20" t="s">
        <v>204</v>
      </c>
      <c r="BM156" s="192" t="s">
        <v>433</v>
      </c>
    </row>
    <row r="157" spans="1:65" s="2" customFormat="1" ht="19.5">
      <c r="A157" s="37"/>
      <c r="B157" s="38"/>
      <c r="C157" s="39"/>
      <c r="D157" s="194" t="s">
        <v>206</v>
      </c>
      <c r="E157" s="39"/>
      <c r="F157" s="195" t="s">
        <v>434</v>
      </c>
      <c r="G157" s="39"/>
      <c r="H157" s="39"/>
      <c r="I157" s="196"/>
      <c r="J157" s="39"/>
      <c r="K157" s="39"/>
      <c r="L157" s="42"/>
      <c r="M157" s="197"/>
      <c r="N157" s="198"/>
      <c r="O157" s="67"/>
      <c r="P157" s="67"/>
      <c r="Q157" s="67"/>
      <c r="R157" s="67"/>
      <c r="S157" s="67"/>
      <c r="T157" s="68"/>
      <c r="U157" s="37"/>
      <c r="V157" s="37"/>
      <c r="W157" s="37"/>
      <c r="X157" s="37"/>
      <c r="Y157" s="37"/>
      <c r="Z157" s="37"/>
      <c r="AA157" s="37"/>
      <c r="AB157" s="37"/>
      <c r="AC157" s="37"/>
      <c r="AD157" s="37"/>
      <c r="AE157" s="37"/>
      <c r="AT157" s="20" t="s">
        <v>206</v>
      </c>
      <c r="AU157" s="20" t="s">
        <v>86</v>
      </c>
    </row>
    <row r="158" spans="1:65" s="2" customFormat="1" ht="11.25">
      <c r="A158" s="37"/>
      <c r="B158" s="38"/>
      <c r="C158" s="39"/>
      <c r="D158" s="199" t="s">
        <v>208</v>
      </c>
      <c r="E158" s="39"/>
      <c r="F158" s="200" t="s">
        <v>435</v>
      </c>
      <c r="G158" s="39"/>
      <c r="H158" s="39"/>
      <c r="I158" s="196"/>
      <c r="J158" s="39"/>
      <c r="K158" s="39"/>
      <c r="L158" s="42"/>
      <c r="M158" s="197"/>
      <c r="N158" s="198"/>
      <c r="O158" s="67"/>
      <c r="P158" s="67"/>
      <c r="Q158" s="67"/>
      <c r="R158" s="67"/>
      <c r="S158" s="67"/>
      <c r="T158" s="68"/>
      <c r="U158" s="37"/>
      <c r="V158" s="37"/>
      <c r="W158" s="37"/>
      <c r="X158" s="37"/>
      <c r="Y158" s="37"/>
      <c r="Z158" s="37"/>
      <c r="AA158" s="37"/>
      <c r="AB158" s="37"/>
      <c r="AC158" s="37"/>
      <c r="AD158" s="37"/>
      <c r="AE158" s="37"/>
      <c r="AT158" s="20" t="s">
        <v>208</v>
      </c>
      <c r="AU158" s="20" t="s">
        <v>86</v>
      </c>
    </row>
    <row r="159" spans="1:65" s="13" customFormat="1" ht="22.5">
      <c r="B159" s="201"/>
      <c r="C159" s="202"/>
      <c r="D159" s="194" t="s">
        <v>210</v>
      </c>
      <c r="E159" s="203" t="s">
        <v>19</v>
      </c>
      <c r="F159" s="204" t="s">
        <v>390</v>
      </c>
      <c r="G159" s="202"/>
      <c r="H159" s="203" t="s">
        <v>19</v>
      </c>
      <c r="I159" s="205"/>
      <c r="J159" s="202"/>
      <c r="K159" s="202"/>
      <c r="L159" s="206"/>
      <c r="M159" s="207"/>
      <c r="N159" s="208"/>
      <c r="O159" s="208"/>
      <c r="P159" s="208"/>
      <c r="Q159" s="208"/>
      <c r="R159" s="208"/>
      <c r="S159" s="208"/>
      <c r="T159" s="209"/>
      <c r="AT159" s="210" t="s">
        <v>210</v>
      </c>
      <c r="AU159" s="210" t="s">
        <v>86</v>
      </c>
      <c r="AV159" s="13" t="s">
        <v>84</v>
      </c>
      <c r="AW159" s="13" t="s">
        <v>37</v>
      </c>
      <c r="AX159" s="13" t="s">
        <v>77</v>
      </c>
      <c r="AY159" s="210" t="s">
        <v>197</v>
      </c>
    </row>
    <row r="160" spans="1:65" s="13" customFormat="1" ht="22.5">
      <c r="B160" s="201"/>
      <c r="C160" s="202"/>
      <c r="D160" s="194" t="s">
        <v>210</v>
      </c>
      <c r="E160" s="203" t="s">
        <v>19</v>
      </c>
      <c r="F160" s="204" t="s">
        <v>940</v>
      </c>
      <c r="G160" s="202"/>
      <c r="H160" s="203" t="s">
        <v>19</v>
      </c>
      <c r="I160" s="205"/>
      <c r="J160" s="202"/>
      <c r="K160" s="202"/>
      <c r="L160" s="206"/>
      <c r="M160" s="207"/>
      <c r="N160" s="208"/>
      <c r="O160" s="208"/>
      <c r="P160" s="208"/>
      <c r="Q160" s="208"/>
      <c r="R160" s="208"/>
      <c r="S160" s="208"/>
      <c r="T160" s="209"/>
      <c r="AT160" s="210" t="s">
        <v>210</v>
      </c>
      <c r="AU160" s="210" t="s">
        <v>86</v>
      </c>
      <c r="AV160" s="13" t="s">
        <v>84</v>
      </c>
      <c r="AW160" s="13" t="s">
        <v>37</v>
      </c>
      <c r="AX160" s="13" t="s">
        <v>77</v>
      </c>
      <c r="AY160" s="210" t="s">
        <v>197</v>
      </c>
    </row>
    <row r="161" spans="1:65" s="14" customFormat="1" ht="11.25">
      <c r="B161" s="211"/>
      <c r="C161" s="212"/>
      <c r="D161" s="194" t="s">
        <v>210</v>
      </c>
      <c r="E161" s="213" t="s">
        <v>19</v>
      </c>
      <c r="F161" s="214" t="s">
        <v>938</v>
      </c>
      <c r="G161" s="212"/>
      <c r="H161" s="215">
        <v>76.099000000000004</v>
      </c>
      <c r="I161" s="216"/>
      <c r="J161" s="212"/>
      <c r="K161" s="212"/>
      <c r="L161" s="217"/>
      <c r="M161" s="218"/>
      <c r="N161" s="219"/>
      <c r="O161" s="219"/>
      <c r="P161" s="219"/>
      <c r="Q161" s="219"/>
      <c r="R161" s="219"/>
      <c r="S161" s="219"/>
      <c r="T161" s="220"/>
      <c r="AT161" s="221" t="s">
        <v>210</v>
      </c>
      <c r="AU161" s="221" t="s">
        <v>86</v>
      </c>
      <c r="AV161" s="14" t="s">
        <v>86</v>
      </c>
      <c r="AW161" s="14" t="s">
        <v>37</v>
      </c>
      <c r="AX161" s="14" t="s">
        <v>84</v>
      </c>
      <c r="AY161" s="221" t="s">
        <v>197</v>
      </c>
    </row>
    <row r="162" spans="1:65" s="2" customFormat="1" ht="33" customHeight="1">
      <c r="A162" s="37"/>
      <c r="B162" s="38"/>
      <c r="C162" s="181" t="s">
        <v>287</v>
      </c>
      <c r="D162" s="181" t="s">
        <v>199</v>
      </c>
      <c r="E162" s="182" t="s">
        <v>941</v>
      </c>
      <c r="F162" s="183" t="s">
        <v>942</v>
      </c>
      <c r="G162" s="184" t="s">
        <v>202</v>
      </c>
      <c r="H162" s="185">
        <v>203.44</v>
      </c>
      <c r="I162" s="186"/>
      <c r="J162" s="187">
        <f>ROUND(I162*H162,2)</f>
        <v>0</v>
      </c>
      <c r="K162" s="183" t="s">
        <v>217</v>
      </c>
      <c r="L162" s="42"/>
      <c r="M162" s="188" t="s">
        <v>19</v>
      </c>
      <c r="N162" s="189" t="s">
        <v>48</v>
      </c>
      <c r="O162" s="67"/>
      <c r="P162" s="190">
        <f>O162*H162</f>
        <v>0</v>
      </c>
      <c r="Q162" s="190">
        <v>4.8120000000000003E-2</v>
      </c>
      <c r="R162" s="190">
        <f>Q162*H162</f>
        <v>9.7895327999999999</v>
      </c>
      <c r="S162" s="190">
        <v>0</v>
      </c>
      <c r="T162" s="191">
        <f>S162*H162</f>
        <v>0</v>
      </c>
      <c r="U162" s="37"/>
      <c r="V162" s="37"/>
      <c r="W162" s="37"/>
      <c r="X162" s="37"/>
      <c r="Y162" s="37"/>
      <c r="Z162" s="37"/>
      <c r="AA162" s="37"/>
      <c r="AB162" s="37"/>
      <c r="AC162" s="37"/>
      <c r="AD162" s="37"/>
      <c r="AE162" s="37"/>
      <c r="AR162" s="192" t="s">
        <v>204</v>
      </c>
      <c r="AT162" s="192" t="s">
        <v>199</v>
      </c>
      <c r="AU162" s="192" t="s">
        <v>86</v>
      </c>
      <c r="AY162" s="20" t="s">
        <v>197</v>
      </c>
      <c r="BE162" s="193">
        <f>IF(N162="základní",J162,0)</f>
        <v>0</v>
      </c>
      <c r="BF162" s="193">
        <f>IF(N162="snížená",J162,0)</f>
        <v>0</v>
      </c>
      <c r="BG162" s="193">
        <f>IF(N162="zákl. přenesená",J162,0)</f>
        <v>0</v>
      </c>
      <c r="BH162" s="193">
        <f>IF(N162="sníž. přenesená",J162,0)</f>
        <v>0</v>
      </c>
      <c r="BI162" s="193">
        <f>IF(N162="nulová",J162,0)</f>
        <v>0</v>
      </c>
      <c r="BJ162" s="20" t="s">
        <v>84</v>
      </c>
      <c r="BK162" s="193">
        <f>ROUND(I162*H162,2)</f>
        <v>0</v>
      </c>
      <c r="BL162" s="20" t="s">
        <v>204</v>
      </c>
      <c r="BM162" s="192" t="s">
        <v>943</v>
      </c>
    </row>
    <row r="163" spans="1:65" s="2" customFormat="1" ht="48.75">
      <c r="A163" s="37"/>
      <c r="B163" s="38"/>
      <c r="C163" s="39"/>
      <c r="D163" s="194" t="s">
        <v>206</v>
      </c>
      <c r="E163" s="39"/>
      <c r="F163" s="195" t="s">
        <v>944</v>
      </c>
      <c r="G163" s="39"/>
      <c r="H163" s="39"/>
      <c r="I163" s="196"/>
      <c r="J163" s="39"/>
      <c r="K163" s="39"/>
      <c r="L163" s="42"/>
      <c r="M163" s="197"/>
      <c r="N163" s="198"/>
      <c r="O163" s="67"/>
      <c r="P163" s="67"/>
      <c r="Q163" s="67"/>
      <c r="R163" s="67"/>
      <c r="S163" s="67"/>
      <c r="T163" s="68"/>
      <c r="U163" s="37"/>
      <c r="V163" s="37"/>
      <c r="W163" s="37"/>
      <c r="X163" s="37"/>
      <c r="Y163" s="37"/>
      <c r="Z163" s="37"/>
      <c r="AA163" s="37"/>
      <c r="AB163" s="37"/>
      <c r="AC163" s="37"/>
      <c r="AD163" s="37"/>
      <c r="AE163" s="37"/>
      <c r="AT163" s="20" t="s">
        <v>206</v>
      </c>
      <c r="AU163" s="20" t="s">
        <v>86</v>
      </c>
    </row>
    <row r="164" spans="1:65" s="2" customFormat="1" ht="11.25">
      <c r="A164" s="37"/>
      <c r="B164" s="38"/>
      <c r="C164" s="39"/>
      <c r="D164" s="199" t="s">
        <v>208</v>
      </c>
      <c r="E164" s="39"/>
      <c r="F164" s="200" t="s">
        <v>945</v>
      </c>
      <c r="G164" s="39"/>
      <c r="H164" s="39"/>
      <c r="I164" s="196"/>
      <c r="J164" s="39"/>
      <c r="K164" s="39"/>
      <c r="L164" s="42"/>
      <c r="M164" s="197"/>
      <c r="N164" s="198"/>
      <c r="O164" s="67"/>
      <c r="P164" s="67"/>
      <c r="Q164" s="67"/>
      <c r="R164" s="67"/>
      <c r="S164" s="67"/>
      <c r="T164" s="68"/>
      <c r="U164" s="37"/>
      <c r="V164" s="37"/>
      <c r="W164" s="37"/>
      <c r="X164" s="37"/>
      <c r="Y164" s="37"/>
      <c r="Z164" s="37"/>
      <c r="AA164" s="37"/>
      <c r="AB164" s="37"/>
      <c r="AC164" s="37"/>
      <c r="AD164" s="37"/>
      <c r="AE164" s="37"/>
      <c r="AT164" s="20" t="s">
        <v>208</v>
      </c>
      <c r="AU164" s="20" t="s">
        <v>86</v>
      </c>
    </row>
    <row r="165" spans="1:65" s="2" customFormat="1" ht="39">
      <c r="A165" s="37"/>
      <c r="B165" s="38"/>
      <c r="C165" s="39"/>
      <c r="D165" s="194" t="s">
        <v>252</v>
      </c>
      <c r="E165" s="39"/>
      <c r="F165" s="222" t="s">
        <v>946</v>
      </c>
      <c r="G165" s="39"/>
      <c r="H165" s="39"/>
      <c r="I165" s="196"/>
      <c r="J165" s="39"/>
      <c r="K165" s="39"/>
      <c r="L165" s="42"/>
      <c r="M165" s="197"/>
      <c r="N165" s="198"/>
      <c r="O165" s="67"/>
      <c r="P165" s="67"/>
      <c r="Q165" s="67"/>
      <c r="R165" s="67"/>
      <c r="S165" s="67"/>
      <c r="T165" s="68"/>
      <c r="U165" s="37"/>
      <c r="V165" s="37"/>
      <c r="W165" s="37"/>
      <c r="X165" s="37"/>
      <c r="Y165" s="37"/>
      <c r="Z165" s="37"/>
      <c r="AA165" s="37"/>
      <c r="AB165" s="37"/>
      <c r="AC165" s="37"/>
      <c r="AD165" s="37"/>
      <c r="AE165" s="37"/>
      <c r="AT165" s="20" t="s">
        <v>252</v>
      </c>
      <c r="AU165" s="20" t="s">
        <v>86</v>
      </c>
    </row>
    <row r="166" spans="1:65" s="13" customFormat="1" ht="22.5">
      <c r="B166" s="201"/>
      <c r="C166" s="202"/>
      <c r="D166" s="194" t="s">
        <v>210</v>
      </c>
      <c r="E166" s="203" t="s">
        <v>19</v>
      </c>
      <c r="F166" s="204" t="s">
        <v>932</v>
      </c>
      <c r="G166" s="202"/>
      <c r="H166" s="203" t="s">
        <v>19</v>
      </c>
      <c r="I166" s="205"/>
      <c r="J166" s="202"/>
      <c r="K166" s="202"/>
      <c r="L166" s="206"/>
      <c r="M166" s="207"/>
      <c r="N166" s="208"/>
      <c r="O166" s="208"/>
      <c r="P166" s="208"/>
      <c r="Q166" s="208"/>
      <c r="R166" s="208"/>
      <c r="S166" s="208"/>
      <c r="T166" s="209"/>
      <c r="AT166" s="210" t="s">
        <v>210</v>
      </c>
      <c r="AU166" s="210" t="s">
        <v>86</v>
      </c>
      <c r="AV166" s="13" t="s">
        <v>84</v>
      </c>
      <c r="AW166" s="13" t="s">
        <v>37</v>
      </c>
      <c r="AX166" s="13" t="s">
        <v>77</v>
      </c>
      <c r="AY166" s="210" t="s">
        <v>197</v>
      </c>
    </row>
    <row r="167" spans="1:65" s="13" customFormat="1" ht="22.5">
      <c r="B167" s="201"/>
      <c r="C167" s="202"/>
      <c r="D167" s="194" t="s">
        <v>210</v>
      </c>
      <c r="E167" s="203" t="s">
        <v>19</v>
      </c>
      <c r="F167" s="204" t="s">
        <v>947</v>
      </c>
      <c r="G167" s="202"/>
      <c r="H167" s="203" t="s">
        <v>19</v>
      </c>
      <c r="I167" s="205"/>
      <c r="J167" s="202"/>
      <c r="K167" s="202"/>
      <c r="L167" s="206"/>
      <c r="M167" s="207"/>
      <c r="N167" s="208"/>
      <c r="O167" s="208"/>
      <c r="P167" s="208"/>
      <c r="Q167" s="208"/>
      <c r="R167" s="208"/>
      <c r="S167" s="208"/>
      <c r="T167" s="209"/>
      <c r="AT167" s="210" t="s">
        <v>210</v>
      </c>
      <c r="AU167" s="210" t="s">
        <v>86</v>
      </c>
      <c r="AV167" s="13" t="s">
        <v>84</v>
      </c>
      <c r="AW167" s="13" t="s">
        <v>37</v>
      </c>
      <c r="AX167" s="13" t="s">
        <v>77</v>
      </c>
      <c r="AY167" s="210" t="s">
        <v>197</v>
      </c>
    </row>
    <row r="168" spans="1:65" s="14" customFormat="1" ht="11.25">
      <c r="B168" s="211"/>
      <c r="C168" s="212"/>
      <c r="D168" s="194" t="s">
        <v>210</v>
      </c>
      <c r="E168" s="213" t="s">
        <v>19</v>
      </c>
      <c r="F168" s="214" t="s">
        <v>948</v>
      </c>
      <c r="G168" s="212"/>
      <c r="H168" s="215">
        <v>197.22</v>
      </c>
      <c r="I168" s="216"/>
      <c r="J168" s="212"/>
      <c r="K168" s="212"/>
      <c r="L168" s="217"/>
      <c r="M168" s="218"/>
      <c r="N168" s="219"/>
      <c r="O168" s="219"/>
      <c r="P168" s="219"/>
      <c r="Q168" s="219"/>
      <c r="R168" s="219"/>
      <c r="S168" s="219"/>
      <c r="T168" s="220"/>
      <c r="AT168" s="221" t="s">
        <v>210</v>
      </c>
      <c r="AU168" s="221" t="s">
        <v>86</v>
      </c>
      <c r="AV168" s="14" t="s">
        <v>86</v>
      </c>
      <c r="AW168" s="14" t="s">
        <v>37</v>
      </c>
      <c r="AX168" s="14" t="s">
        <v>77</v>
      </c>
      <c r="AY168" s="221" t="s">
        <v>197</v>
      </c>
    </row>
    <row r="169" spans="1:65" s="14" customFormat="1" ht="22.5">
      <c r="B169" s="211"/>
      <c r="C169" s="212"/>
      <c r="D169" s="194" t="s">
        <v>210</v>
      </c>
      <c r="E169" s="213" t="s">
        <v>19</v>
      </c>
      <c r="F169" s="214" t="s">
        <v>949</v>
      </c>
      <c r="G169" s="212"/>
      <c r="H169" s="215">
        <v>1.4</v>
      </c>
      <c r="I169" s="216"/>
      <c r="J169" s="212"/>
      <c r="K169" s="212"/>
      <c r="L169" s="217"/>
      <c r="M169" s="218"/>
      <c r="N169" s="219"/>
      <c r="O169" s="219"/>
      <c r="P169" s="219"/>
      <c r="Q169" s="219"/>
      <c r="R169" s="219"/>
      <c r="S169" s="219"/>
      <c r="T169" s="220"/>
      <c r="AT169" s="221" t="s">
        <v>210</v>
      </c>
      <c r="AU169" s="221" t="s">
        <v>86</v>
      </c>
      <c r="AV169" s="14" t="s">
        <v>86</v>
      </c>
      <c r="AW169" s="14" t="s">
        <v>37</v>
      </c>
      <c r="AX169" s="14" t="s">
        <v>77</v>
      </c>
      <c r="AY169" s="221" t="s">
        <v>197</v>
      </c>
    </row>
    <row r="170" spans="1:65" s="14" customFormat="1" ht="22.5">
      <c r="B170" s="211"/>
      <c r="C170" s="212"/>
      <c r="D170" s="194" t="s">
        <v>210</v>
      </c>
      <c r="E170" s="213" t="s">
        <v>19</v>
      </c>
      <c r="F170" s="214" t="s">
        <v>950</v>
      </c>
      <c r="G170" s="212"/>
      <c r="H170" s="215">
        <v>0.93</v>
      </c>
      <c r="I170" s="216"/>
      <c r="J170" s="212"/>
      <c r="K170" s="212"/>
      <c r="L170" s="217"/>
      <c r="M170" s="218"/>
      <c r="N170" s="219"/>
      <c r="O170" s="219"/>
      <c r="P170" s="219"/>
      <c r="Q170" s="219"/>
      <c r="R170" s="219"/>
      <c r="S170" s="219"/>
      <c r="T170" s="220"/>
      <c r="AT170" s="221" t="s">
        <v>210</v>
      </c>
      <c r="AU170" s="221" t="s">
        <v>86</v>
      </c>
      <c r="AV170" s="14" t="s">
        <v>86</v>
      </c>
      <c r="AW170" s="14" t="s">
        <v>37</v>
      </c>
      <c r="AX170" s="14" t="s">
        <v>77</v>
      </c>
      <c r="AY170" s="221" t="s">
        <v>197</v>
      </c>
    </row>
    <row r="171" spans="1:65" s="14" customFormat="1" ht="33.75">
      <c r="B171" s="211"/>
      <c r="C171" s="212"/>
      <c r="D171" s="194" t="s">
        <v>210</v>
      </c>
      <c r="E171" s="213" t="s">
        <v>19</v>
      </c>
      <c r="F171" s="214" t="s">
        <v>951</v>
      </c>
      <c r="G171" s="212"/>
      <c r="H171" s="215">
        <v>3.89</v>
      </c>
      <c r="I171" s="216"/>
      <c r="J171" s="212"/>
      <c r="K171" s="212"/>
      <c r="L171" s="217"/>
      <c r="M171" s="218"/>
      <c r="N171" s="219"/>
      <c r="O171" s="219"/>
      <c r="P171" s="219"/>
      <c r="Q171" s="219"/>
      <c r="R171" s="219"/>
      <c r="S171" s="219"/>
      <c r="T171" s="220"/>
      <c r="AT171" s="221" t="s">
        <v>210</v>
      </c>
      <c r="AU171" s="221" t="s">
        <v>86</v>
      </c>
      <c r="AV171" s="14" t="s">
        <v>86</v>
      </c>
      <c r="AW171" s="14" t="s">
        <v>37</v>
      </c>
      <c r="AX171" s="14" t="s">
        <v>77</v>
      </c>
      <c r="AY171" s="221" t="s">
        <v>197</v>
      </c>
    </row>
    <row r="172" spans="1:65" s="15" customFormat="1" ht="11.25">
      <c r="B172" s="223"/>
      <c r="C172" s="224"/>
      <c r="D172" s="194" t="s">
        <v>210</v>
      </c>
      <c r="E172" s="225" t="s">
        <v>19</v>
      </c>
      <c r="F172" s="226" t="s">
        <v>295</v>
      </c>
      <c r="G172" s="224"/>
      <c r="H172" s="227">
        <v>203.44</v>
      </c>
      <c r="I172" s="228"/>
      <c r="J172" s="224"/>
      <c r="K172" s="224"/>
      <c r="L172" s="229"/>
      <c r="M172" s="230"/>
      <c r="N172" s="231"/>
      <c r="O172" s="231"/>
      <c r="P172" s="231"/>
      <c r="Q172" s="231"/>
      <c r="R172" s="231"/>
      <c r="S172" s="231"/>
      <c r="T172" s="232"/>
      <c r="AT172" s="233" t="s">
        <v>210</v>
      </c>
      <c r="AU172" s="233" t="s">
        <v>86</v>
      </c>
      <c r="AV172" s="15" t="s">
        <v>204</v>
      </c>
      <c r="AW172" s="15" t="s">
        <v>37</v>
      </c>
      <c r="AX172" s="15" t="s">
        <v>84</v>
      </c>
      <c r="AY172" s="233" t="s">
        <v>197</v>
      </c>
    </row>
    <row r="173" spans="1:65" s="2" customFormat="1" ht="24.2" customHeight="1">
      <c r="A173" s="37"/>
      <c r="B173" s="38"/>
      <c r="C173" s="237" t="s">
        <v>8</v>
      </c>
      <c r="D173" s="237" t="s">
        <v>452</v>
      </c>
      <c r="E173" s="238" t="s">
        <v>461</v>
      </c>
      <c r="F173" s="239" t="s">
        <v>454</v>
      </c>
      <c r="G173" s="240" t="s">
        <v>202</v>
      </c>
      <c r="H173" s="241">
        <v>207.08099999999999</v>
      </c>
      <c r="I173" s="242"/>
      <c r="J173" s="243">
        <f>ROUND(I173*H173,2)</f>
        <v>0</v>
      </c>
      <c r="K173" s="239" t="s">
        <v>203</v>
      </c>
      <c r="L173" s="244"/>
      <c r="M173" s="245" t="s">
        <v>19</v>
      </c>
      <c r="N173" s="246" t="s">
        <v>48</v>
      </c>
      <c r="O173" s="67"/>
      <c r="P173" s="190">
        <f>O173*H173</f>
        <v>0</v>
      </c>
      <c r="Q173" s="190">
        <v>0.17599999999999999</v>
      </c>
      <c r="R173" s="190">
        <f>Q173*H173</f>
        <v>36.446255999999998</v>
      </c>
      <c r="S173" s="190">
        <v>0</v>
      </c>
      <c r="T173" s="191">
        <f>S173*H173</f>
        <v>0</v>
      </c>
      <c r="U173" s="37"/>
      <c r="V173" s="37"/>
      <c r="W173" s="37"/>
      <c r="X173" s="37"/>
      <c r="Y173" s="37"/>
      <c r="Z173" s="37"/>
      <c r="AA173" s="37"/>
      <c r="AB173" s="37"/>
      <c r="AC173" s="37"/>
      <c r="AD173" s="37"/>
      <c r="AE173" s="37"/>
      <c r="AR173" s="192" t="s">
        <v>265</v>
      </c>
      <c r="AT173" s="192" t="s">
        <v>452</v>
      </c>
      <c r="AU173" s="192" t="s">
        <v>86</v>
      </c>
      <c r="AY173" s="20" t="s">
        <v>197</v>
      </c>
      <c r="BE173" s="193">
        <f>IF(N173="základní",J173,0)</f>
        <v>0</v>
      </c>
      <c r="BF173" s="193">
        <f>IF(N173="snížená",J173,0)</f>
        <v>0</v>
      </c>
      <c r="BG173" s="193">
        <f>IF(N173="zákl. přenesená",J173,0)</f>
        <v>0</v>
      </c>
      <c r="BH173" s="193">
        <f>IF(N173="sníž. přenesená",J173,0)</f>
        <v>0</v>
      </c>
      <c r="BI173" s="193">
        <f>IF(N173="nulová",J173,0)</f>
        <v>0</v>
      </c>
      <c r="BJ173" s="20" t="s">
        <v>84</v>
      </c>
      <c r="BK173" s="193">
        <f>ROUND(I173*H173,2)</f>
        <v>0</v>
      </c>
      <c r="BL173" s="20" t="s">
        <v>204</v>
      </c>
      <c r="BM173" s="192" t="s">
        <v>952</v>
      </c>
    </row>
    <row r="174" spans="1:65" s="2" customFormat="1" ht="11.25">
      <c r="A174" s="37"/>
      <c r="B174" s="38"/>
      <c r="C174" s="39"/>
      <c r="D174" s="194" t="s">
        <v>206</v>
      </c>
      <c r="E174" s="39"/>
      <c r="F174" s="195" t="s">
        <v>454</v>
      </c>
      <c r="G174" s="39"/>
      <c r="H174" s="39"/>
      <c r="I174" s="196"/>
      <c r="J174" s="39"/>
      <c r="K174" s="39"/>
      <c r="L174" s="42"/>
      <c r="M174" s="197"/>
      <c r="N174" s="198"/>
      <c r="O174" s="67"/>
      <c r="P174" s="67"/>
      <c r="Q174" s="67"/>
      <c r="R174" s="67"/>
      <c r="S174" s="67"/>
      <c r="T174" s="68"/>
      <c r="U174" s="37"/>
      <c r="V174" s="37"/>
      <c r="W174" s="37"/>
      <c r="X174" s="37"/>
      <c r="Y174" s="37"/>
      <c r="Z174" s="37"/>
      <c r="AA174" s="37"/>
      <c r="AB174" s="37"/>
      <c r="AC174" s="37"/>
      <c r="AD174" s="37"/>
      <c r="AE174" s="37"/>
      <c r="AT174" s="20" t="s">
        <v>206</v>
      </c>
      <c r="AU174" s="20" t="s">
        <v>86</v>
      </c>
    </row>
    <row r="175" spans="1:65" s="13" customFormat="1" ht="11.25">
      <c r="B175" s="201"/>
      <c r="C175" s="202"/>
      <c r="D175" s="194" t="s">
        <v>210</v>
      </c>
      <c r="E175" s="203" t="s">
        <v>19</v>
      </c>
      <c r="F175" s="204" t="s">
        <v>721</v>
      </c>
      <c r="G175" s="202"/>
      <c r="H175" s="203" t="s">
        <v>19</v>
      </c>
      <c r="I175" s="205"/>
      <c r="J175" s="202"/>
      <c r="K175" s="202"/>
      <c r="L175" s="206"/>
      <c r="M175" s="207"/>
      <c r="N175" s="208"/>
      <c r="O175" s="208"/>
      <c r="P175" s="208"/>
      <c r="Q175" s="208"/>
      <c r="R175" s="208"/>
      <c r="S175" s="208"/>
      <c r="T175" s="209"/>
      <c r="AT175" s="210" t="s">
        <v>210</v>
      </c>
      <c r="AU175" s="210" t="s">
        <v>86</v>
      </c>
      <c r="AV175" s="13" t="s">
        <v>84</v>
      </c>
      <c r="AW175" s="13" t="s">
        <v>37</v>
      </c>
      <c r="AX175" s="13" t="s">
        <v>77</v>
      </c>
      <c r="AY175" s="210" t="s">
        <v>197</v>
      </c>
    </row>
    <row r="176" spans="1:65" s="13" customFormat="1" ht="11.25">
      <c r="B176" s="201"/>
      <c r="C176" s="202"/>
      <c r="D176" s="194" t="s">
        <v>210</v>
      </c>
      <c r="E176" s="203" t="s">
        <v>19</v>
      </c>
      <c r="F176" s="204" t="s">
        <v>953</v>
      </c>
      <c r="G176" s="202"/>
      <c r="H176" s="203" t="s">
        <v>19</v>
      </c>
      <c r="I176" s="205"/>
      <c r="J176" s="202"/>
      <c r="K176" s="202"/>
      <c r="L176" s="206"/>
      <c r="M176" s="207"/>
      <c r="N176" s="208"/>
      <c r="O176" s="208"/>
      <c r="P176" s="208"/>
      <c r="Q176" s="208"/>
      <c r="R176" s="208"/>
      <c r="S176" s="208"/>
      <c r="T176" s="209"/>
      <c r="AT176" s="210" t="s">
        <v>210</v>
      </c>
      <c r="AU176" s="210" t="s">
        <v>86</v>
      </c>
      <c r="AV176" s="13" t="s">
        <v>84</v>
      </c>
      <c r="AW176" s="13" t="s">
        <v>37</v>
      </c>
      <c r="AX176" s="13" t="s">
        <v>77</v>
      </c>
      <c r="AY176" s="210" t="s">
        <v>197</v>
      </c>
    </row>
    <row r="177" spans="1:65" s="13" customFormat="1" ht="22.5">
      <c r="B177" s="201"/>
      <c r="C177" s="202"/>
      <c r="D177" s="194" t="s">
        <v>210</v>
      </c>
      <c r="E177" s="203" t="s">
        <v>19</v>
      </c>
      <c r="F177" s="204" t="s">
        <v>954</v>
      </c>
      <c r="G177" s="202"/>
      <c r="H177" s="203" t="s">
        <v>19</v>
      </c>
      <c r="I177" s="205"/>
      <c r="J177" s="202"/>
      <c r="K177" s="202"/>
      <c r="L177" s="206"/>
      <c r="M177" s="207"/>
      <c r="N177" s="208"/>
      <c r="O177" s="208"/>
      <c r="P177" s="208"/>
      <c r="Q177" s="208"/>
      <c r="R177" s="208"/>
      <c r="S177" s="208"/>
      <c r="T177" s="209"/>
      <c r="AT177" s="210" t="s">
        <v>210</v>
      </c>
      <c r="AU177" s="210" t="s">
        <v>86</v>
      </c>
      <c r="AV177" s="13" t="s">
        <v>84</v>
      </c>
      <c r="AW177" s="13" t="s">
        <v>37</v>
      </c>
      <c r="AX177" s="13" t="s">
        <v>77</v>
      </c>
      <c r="AY177" s="210" t="s">
        <v>197</v>
      </c>
    </row>
    <row r="178" spans="1:65" s="13" customFormat="1" ht="11.25">
      <c r="B178" s="201"/>
      <c r="C178" s="202"/>
      <c r="D178" s="194" t="s">
        <v>210</v>
      </c>
      <c r="E178" s="203" t="s">
        <v>19</v>
      </c>
      <c r="F178" s="204" t="s">
        <v>723</v>
      </c>
      <c r="G178" s="202"/>
      <c r="H178" s="203" t="s">
        <v>19</v>
      </c>
      <c r="I178" s="205"/>
      <c r="J178" s="202"/>
      <c r="K178" s="202"/>
      <c r="L178" s="206"/>
      <c r="M178" s="207"/>
      <c r="N178" s="208"/>
      <c r="O178" s="208"/>
      <c r="P178" s="208"/>
      <c r="Q178" s="208"/>
      <c r="R178" s="208"/>
      <c r="S178" s="208"/>
      <c r="T178" s="209"/>
      <c r="AT178" s="210" t="s">
        <v>210</v>
      </c>
      <c r="AU178" s="210" t="s">
        <v>86</v>
      </c>
      <c r="AV178" s="13" t="s">
        <v>84</v>
      </c>
      <c r="AW178" s="13" t="s">
        <v>37</v>
      </c>
      <c r="AX178" s="13" t="s">
        <v>77</v>
      </c>
      <c r="AY178" s="210" t="s">
        <v>197</v>
      </c>
    </row>
    <row r="179" spans="1:65" s="14" customFormat="1" ht="11.25">
      <c r="B179" s="211"/>
      <c r="C179" s="212"/>
      <c r="D179" s="194" t="s">
        <v>210</v>
      </c>
      <c r="E179" s="213" t="s">
        <v>19</v>
      </c>
      <c r="F179" s="214" t="s">
        <v>955</v>
      </c>
      <c r="G179" s="212"/>
      <c r="H179" s="215">
        <v>207.08099999999999</v>
      </c>
      <c r="I179" s="216"/>
      <c r="J179" s="212"/>
      <c r="K179" s="212"/>
      <c r="L179" s="217"/>
      <c r="M179" s="218"/>
      <c r="N179" s="219"/>
      <c r="O179" s="219"/>
      <c r="P179" s="219"/>
      <c r="Q179" s="219"/>
      <c r="R179" s="219"/>
      <c r="S179" s="219"/>
      <c r="T179" s="220"/>
      <c r="AT179" s="221" t="s">
        <v>210</v>
      </c>
      <c r="AU179" s="221" t="s">
        <v>86</v>
      </c>
      <c r="AV179" s="14" t="s">
        <v>86</v>
      </c>
      <c r="AW179" s="14" t="s">
        <v>37</v>
      </c>
      <c r="AX179" s="14" t="s">
        <v>84</v>
      </c>
      <c r="AY179" s="221" t="s">
        <v>197</v>
      </c>
    </row>
    <row r="180" spans="1:65" s="2" customFormat="1" ht="24.2" customHeight="1">
      <c r="A180" s="37"/>
      <c r="B180" s="38"/>
      <c r="C180" s="237" t="s">
        <v>303</v>
      </c>
      <c r="D180" s="237" t="s">
        <v>452</v>
      </c>
      <c r="E180" s="238" t="s">
        <v>726</v>
      </c>
      <c r="F180" s="239" t="s">
        <v>727</v>
      </c>
      <c r="G180" s="240" t="s">
        <v>202</v>
      </c>
      <c r="H180" s="241">
        <v>1.54</v>
      </c>
      <c r="I180" s="242"/>
      <c r="J180" s="243">
        <f>ROUND(I180*H180,2)</f>
        <v>0</v>
      </c>
      <c r="K180" s="239" t="s">
        <v>203</v>
      </c>
      <c r="L180" s="244"/>
      <c r="M180" s="245" t="s">
        <v>19</v>
      </c>
      <c r="N180" s="246" t="s">
        <v>48</v>
      </c>
      <c r="O180" s="67"/>
      <c r="P180" s="190">
        <f>O180*H180</f>
        <v>0</v>
      </c>
      <c r="Q180" s="190">
        <v>0.17499999999999999</v>
      </c>
      <c r="R180" s="190">
        <f>Q180*H180</f>
        <v>0.26949999999999996</v>
      </c>
      <c r="S180" s="190">
        <v>0</v>
      </c>
      <c r="T180" s="191">
        <f>S180*H180</f>
        <v>0</v>
      </c>
      <c r="U180" s="37"/>
      <c r="V180" s="37"/>
      <c r="W180" s="37"/>
      <c r="X180" s="37"/>
      <c r="Y180" s="37"/>
      <c r="Z180" s="37"/>
      <c r="AA180" s="37"/>
      <c r="AB180" s="37"/>
      <c r="AC180" s="37"/>
      <c r="AD180" s="37"/>
      <c r="AE180" s="37"/>
      <c r="AR180" s="192" t="s">
        <v>265</v>
      </c>
      <c r="AT180" s="192" t="s">
        <v>452</v>
      </c>
      <c r="AU180" s="192" t="s">
        <v>86</v>
      </c>
      <c r="AY180" s="20" t="s">
        <v>197</v>
      </c>
      <c r="BE180" s="193">
        <f>IF(N180="základní",J180,0)</f>
        <v>0</v>
      </c>
      <c r="BF180" s="193">
        <f>IF(N180="snížená",J180,0)</f>
        <v>0</v>
      </c>
      <c r="BG180" s="193">
        <f>IF(N180="zákl. přenesená",J180,0)</f>
        <v>0</v>
      </c>
      <c r="BH180" s="193">
        <f>IF(N180="sníž. přenesená",J180,0)</f>
        <v>0</v>
      </c>
      <c r="BI180" s="193">
        <f>IF(N180="nulová",J180,0)</f>
        <v>0</v>
      </c>
      <c r="BJ180" s="20" t="s">
        <v>84</v>
      </c>
      <c r="BK180" s="193">
        <f>ROUND(I180*H180,2)</f>
        <v>0</v>
      </c>
      <c r="BL180" s="20" t="s">
        <v>204</v>
      </c>
      <c r="BM180" s="192" t="s">
        <v>956</v>
      </c>
    </row>
    <row r="181" spans="1:65" s="2" customFormat="1" ht="11.25">
      <c r="A181" s="37"/>
      <c r="B181" s="38"/>
      <c r="C181" s="39"/>
      <c r="D181" s="194" t="s">
        <v>206</v>
      </c>
      <c r="E181" s="39"/>
      <c r="F181" s="195" t="s">
        <v>727</v>
      </c>
      <c r="G181" s="39"/>
      <c r="H181" s="39"/>
      <c r="I181" s="196"/>
      <c r="J181" s="39"/>
      <c r="K181" s="39"/>
      <c r="L181" s="42"/>
      <c r="M181" s="197"/>
      <c r="N181" s="198"/>
      <c r="O181" s="67"/>
      <c r="P181" s="67"/>
      <c r="Q181" s="67"/>
      <c r="R181" s="67"/>
      <c r="S181" s="67"/>
      <c r="T181" s="68"/>
      <c r="U181" s="37"/>
      <c r="V181" s="37"/>
      <c r="W181" s="37"/>
      <c r="X181" s="37"/>
      <c r="Y181" s="37"/>
      <c r="Z181" s="37"/>
      <c r="AA181" s="37"/>
      <c r="AB181" s="37"/>
      <c r="AC181" s="37"/>
      <c r="AD181" s="37"/>
      <c r="AE181" s="37"/>
      <c r="AT181" s="20" t="s">
        <v>206</v>
      </c>
      <c r="AU181" s="20" t="s">
        <v>86</v>
      </c>
    </row>
    <row r="182" spans="1:65" s="2" customFormat="1" ht="39">
      <c r="A182" s="37"/>
      <c r="B182" s="38"/>
      <c r="C182" s="39"/>
      <c r="D182" s="194" t="s">
        <v>252</v>
      </c>
      <c r="E182" s="39"/>
      <c r="F182" s="222" t="s">
        <v>729</v>
      </c>
      <c r="G182" s="39"/>
      <c r="H182" s="39"/>
      <c r="I182" s="196"/>
      <c r="J182" s="39"/>
      <c r="K182" s="39"/>
      <c r="L182" s="42"/>
      <c r="M182" s="197"/>
      <c r="N182" s="198"/>
      <c r="O182" s="67"/>
      <c r="P182" s="67"/>
      <c r="Q182" s="67"/>
      <c r="R182" s="67"/>
      <c r="S182" s="67"/>
      <c r="T182" s="68"/>
      <c r="U182" s="37"/>
      <c r="V182" s="37"/>
      <c r="W182" s="37"/>
      <c r="X182" s="37"/>
      <c r="Y182" s="37"/>
      <c r="Z182" s="37"/>
      <c r="AA182" s="37"/>
      <c r="AB182" s="37"/>
      <c r="AC182" s="37"/>
      <c r="AD182" s="37"/>
      <c r="AE182" s="37"/>
      <c r="AT182" s="20" t="s">
        <v>252</v>
      </c>
      <c r="AU182" s="20" t="s">
        <v>86</v>
      </c>
    </row>
    <row r="183" spans="1:65" s="13" customFormat="1" ht="11.25">
      <c r="B183" s="201"/>
      <c r="C183" s="202"/>
      <c r="D183" s="194" t="s">
        <v>210</v>
      </c>
      <c r="E183" s="203" t="s">
        <v>19</v>
      </c>
      <c r="F183" s="204" t="s">
        <v>721</v>
      </c>
      <c r="G183" s="202"/>
      <c r="H183" s="203" t="s">
        <v>19</v>
      </c>
      <c r="I183" s="205"/>
      <c r="J183" s="202"/>
      <c r="K183" s="202"/>
      <c r="L183" s="206"/>
      <c r="M183" s="207"/>
      <c r="N183" s="208"/>
      <c r="O183" s="208"/>
      <c r="P183" s="208"/>
      <c r="Q183" s="208"/>
      <c r="R183" s="208"/>
      <c r="S183" s="208"/>
      <c r="T183" s="209"/>
      <c r="AT183" s="210" t="s">
        <v>210</v>
      </c>
      <c r="AU183" s="210" t="s">
        <v>86</v>
      </c>
      <c r="AV183" s="13" t="s">
        <v>84</v>
      </c>
      <c r="AW183" s="13" t="s">
        <v>37</v>
      </c>
      <c r="AX183" s="13" t="s">
        <v>77</v>
      </c>
      <c r="AY183" s="210" t="s">
        <v>197</v>
      </c>
    </row>
    <row r="184" spans="1:65" s="13" customFormat="1" ht="11.25">
      <c r="B184" s="201"/>
      <c r="C184" s="202"/>
      <c r="D184" s="194" t="s">
        <v>210</v>
      </c>
      <c r="E184" s="203" t="s">
        <v>19</v>
      </c>
      <c r="F184" s="204" t="s">
        <v>957</v>
      </c>
      <c r="G184" s="202"/>
      <c r="H184" s="203" t="s">
        <v>19</v>
      </c>
      <c r="I184" s="205"/>
      <c r="J184" s="202"/>
      <c r="K184" s="202"/>
      <c r="L184" s="206"/>
      <c r="M184" s="207"/>
      <c r="N184" s="208"/>
      <c r="O184" s="208"/>
      <c r="P184" s="208"/>
      <c r="Q184" s="208"/>
      <c r="R184" s="208"/>
      <c r="S184" s="208"/>
      <c r="T184" s="209"/>
      <c r="AT184" s="210" t="s">
        <v>210</v>
      </c>
      <c r="AU184" s="210" t="s">
        <v>86</v>
      </c>
      <c r="AV184" s="13" t="s">
        <v>84</v>
      </c>
      <c r="AW184" s="13" t="s">
        <v>37</v>
      </c>
      <c r="AX184" s="13" t="s">
        <v>77</v>
      </c>
      <c r="AY184" s="210" t="s">
        <v>197</v>
      </c>
    </row>
    <row r="185" spans="1:65" s="13" customFormat="1" ht="22.5">
      <c r="B185" s="201"/>
      <c r="C185" s="202"/>
      <c r="D185" s="194" t="s">
        <v>210</v>
      </c>
      <c r="E185" s="203" t="s">
        <v>19</v>
      </c>
      <c r="F185" s="204" t="s">
        <v>958</v>
      </c>
      <c r="G185" s="202"/>
      <c r="H185" s="203" t="s">
        <v>19</v>
      </c>
      <c r="I185" s="205"/>
      <c r="J185" s="202"/>
      <c r="K185" s="202"/>
      <c r="L185" s="206"/>
      <c r="M185" s="207"/>
      <c r="N185" s="208"/>
      <c r="O185" s="208"/>
      <c r="P185" s="208"/>
      <c r="Q185" s="208"/>
      <c r="R185" s="208"/>
      <c r="S185" s="208"/>
      <c r="T185" s="209"/>
      <c r="AT185" s="210" t="s">
        <v>210</v>
      </c>
      <c r="AU185" s="210" t="s">
        <v>86</v>
      </c>
      <c r="AV185" s="13" t="s">
        <v>84</v>
      </c>
      <c r="AW185" s="13" t="s">
        <v>37</v>
      </c>
      <c r="AX185" s="13" t="s">
        <v>77</v>
      </c>
      <c r="AY185" s="210" t="s">
        <v>197</v>
      </c>
    </row>
    <row r="186" spans="1:65" s="13" customFormat="1" ht="11.25">
      <c r="B186" s="201"/>
      <c r="C186" s="202"/>
      <c r="D186" s="194" t="s">
        <v>210</v>
      </c>
      <c r="E186" s="203" t="s">
        <v>19</v>
      </c>
      <c r="F186" s="204" t="s">
        <v>734</v>
      </c>
      <c r="G186" s="202"/>
      <c r="H186" s="203" t="s">
        <v>19</v>
      </c>
      <c r="I186" s="205"/>
      <c r="J186" s="202"/>
      <c r="K186" s="202"/>
      <c r="L186" s="206"/>
      <c r="M186" s="207"/>
      <c r="N186" s="208"/>
      <c r="O186" s="208"/>
      <c r="P186" s="208"/>
      <c r="Q186" s="208"/>
      <c r="R186" s="208"/>
      <c r="S186" s="208"/>
      <c r="T186" s="209"/>
      <c r="AT186" s="210" t="s">
        <v>210</v>
      </c>
      <c r="AU186" s="210" t="s">
        <v>86</v>
      </c>
      <c r="AV186" s="13" t="s">
        <v>84</v>
      </c>
      <c r="AW186" s="13" t="s">
        <v>37</v>
      </c>
      <c r="AX186" s="13" t="s">
        <v>77</v>
      </c>
      <c r="AY186" s="210" t="s">
        <v>197</v>
      </c>
    </row>
    <row r="187" spans="1:65" s="14" customFormat="1" ht="11.25">
      <c r="B187" s="211"/>
      <c r="C187" s="212"/>
      <c r="D187" s="194" t="s">
        <v>210</v>
      </c>
      <c r="E187" s="213" t="s">
        <v>19</v>
      </c>
      <c r="F187" s="214" t="s">
        <v>959</v>
      </c>
      <c r="G187" s="212"/>
      <c r="H187" s="215">
        <v>1.54</v>
      </c>
      <c r="I187" s="216"/>
      <c r="J187" s="212"/>
      <c r="K187" s="212"/>
      <c r="L187" s="217"/>
      <c r="M187" s="218"/>
      <c r="N187" s="219"/>
      <c r="O187" s="219"/>
      <c r="P187" s="219"/>
      <c r="Q187" s="219"/>
      <c r="R187" s="219"/>
      <c r="S187" s="219"/>
      <c r="T187" s="220"/>
      <c r="AT187" s="221" t="s">
        <v>210</v>
      </c>
      <c r="AU187" s="221" t="s">
        <v>86</v>
      </c>
      <c r="AV187" s="14" t="s">
        <v>86</v>
      </c>
      <c r="AW187" s="14" t="s">
        <v>37</v>
      </c>
      <c r="AX187" s="14" t="s">
        <v>84</v>
      </c>
      <c r="AY187" s="221" t="s">
        <v>197</v>
      </c>
    </row>
    <row r="188" spans="1:65" s="2" customFormat="1" ht="24.2" customHeight="1">
      <c r="A188" s="37"/>
      <c r="B188" s="38"/>
      <c r="C188" s="237" t="s">
        <v>310</v>
      </c>
      <c r="D188" s="237" t="s">
        <v>452</v>
      </c>
      <c r="E188" s="238" t="s">
        <v>960</v>
      </c>
      <c r="F188" s="239" t="s">
        <v>961</v>
      </c>
      <c r="G188" s="240" t="s">
        <v>202</v>
      </c>
      <c r="H188" s="241">
        <v>4.2789999999999999</v>
      </c>
      <c r="I188" s="242"/>
      <c r="J188" s="243">
        <f>ROUND(I188*H188,2)</f>
        <v>0</v>
      </c>
      <c r="K188" s="239" t="s">
        <v>203</v>
      </c>
      <c r="L188" s="244"/>
      <c r="M188" s="245" t="s">
        <v>19</v>
      </c>
      <c r="N188" s="246" t="s">
        <v>48</v>
      </c>
      <c r="O188" s="67"/>
      <c r="P188" s="190">
        <f>O188*H188</f>
        <v>0</v>
      </c>
      <c r="Q188" s="190">
        <v>0.17599999999999999</v>
      </c>
      <c r="R188" s="190">
        <f>Q188*H188</f>
        <v>0.753104</v>
      </c>
      <c r="S188" s="190">
        <v>0</v>
      </c>
      <c r="T188" s="191">
        <f>S188*H188</f>
        <v>0</v>
      </c>
      <c r="U188" s="37"/>
      <c r="V188" s="37"/>
      <c r="W188" s="37"/>
      <c r="X188" s="37"/>
      <c r="Y188" s="37"/>
      <c r="Z188" s="37"/>
      <c r="AA188" s="37"/>
      <c r="AB188" s="37"/>
      <c r="AC188" s="37"/>
      <c r="AD188" s="37"/>
      <c r="AE188" s="37"/>
      <c r="AR188" s="192" t="s">
        <v>265</v>
      </c>
      <c r="AT188" s="192" t="s">
        <v>452</v>
      </c>
      <c r="AU188" s="192" t="s">
        <v>86</v>
      </c>
      <c r="AY188" s="20" t="s">
        <v>197</v>
      </c>
      <c r="BE188" s="193">
        <f>IF(N188="základní",J188,0)</f>
        <v>0</v>
      </c>
      <c r="BF188" s="193">
        <f>IF(N188="snížená",J188,0)</f>
        <v>0</v>
      </c>
      <c r="BG188" s="193">
        <f>IF(N188="zákl. přenesená",J188,0)</f>
        <v>0</v>
      </c>
      <c r="BH188" s="193">
        <f>IF(N188="sníž. přenesená",J188,0)</f>
        <v>0</v>
      </c>
      <c r="BI188" s="193">
        <f>IF(N188="nulová",J188,0)</f>
        <v>0</v>
      </c>
      <c r="BJ188" s="20" t="s">
        <v>84</v>
      </c>
      <c r="BK188" s="193">
        <f>ROUND(I188*H188,2)</f>
        <v>0</v>
      </c>
      <c r="BL188" s="20" t="s">
        <v>204</v>
      </c>
      <c r="BM188" s="192" t="s">
        <v>962</v>
      </c>
    </row>
    <row r="189" spans="1:65" s="2" customFormat="1" ht="11.25">
      <c r="A189" s="37"/>
      <c r="B189" s="38"/>
      <c r="C189" s="39"/>
      <c r="D189" s="194" t="s">
        <v>206</v>
      </c>
      <c r="E189" s="39"/>
      <c r="F189" s="195" t="s">
        <v>961</v>
      </c>
      <c r="G189" s="39"/>
      <c r="H189" s="39"/>
      <c r="I189" s="196"/>
      <c r="J189" s="39"/>
      <c r="K189" s="39"/>
      <c r="L189" s="42"/>
      <c r="M189" s="197"/>
      <c r="N189" s="198"/>
      <c r="O189" s="67"/>
      <c r="P189" s="67"/>
      <c r="Q189" s="67"/>
      <c r="R189" s="67"/>
      <c r="S189" s="67"/>
      <c r="T189" s="68"/>
      <c r="U189" s="37"/>
      <c r="V189" s="37"/>
      <c r="W189" s="37"/>
      <c r="X189" s="37"/>
      <c r="Y189" s="37"/>
      <c r="Z189" s="37"/>
      <c r="AA189" s="37"/>
      <c r="AB189" s="37"/>
      <c r="AC189" s="37"/>
      <c r="AD189" s="37"/>
      <c r="AE189" s="37"/>
      <c r="AT189" s="20" t="s">
        <v>206</v>
      </c>
      <c r="AU189" s="20" t="s">
        <v>86</v>
      </c>
    </row>
    <row r="190" spans="1:65" s="2" customFormat="1" ht="39">
      <c r="A190" s="37"/>
      <c r="B190" s="38"/>
      <c r="C190" s="39"/>
      <c r="D190" s="194" t="s">
        <v>252</v>
      </c>
      <c r="E190" s="39"/>
      <c r="F190" s="222" t="s">
        <v>963</v>
      </c>
      <c r="G190" s="39"/>
      <c r="H190" s="39"/>
      <c r="I190" s="196"/>
      <c r="J190" s="39"/>
      <c r="K190" s="39"/>
      <c r="L190" s="42"/>
      <c r="M190" s="197"/>
      <c r="N190" s="198"/>
      <c r="O190" s="67"/>
      <c r="P190" s="67"/>
      <c r="Q190" s="67"/>
      <c r="R190" s="67"/>
      <c r="S190" s="67"/>
      <c r="T190" s="68"/>
      <c r="U190" s="37"/>
      <c r="V190" s="37"/>
      <c r="W190" s="37"/>
      <c r="X190" s="37"/>
      <c r="Y190" s="37"/>
      <c r="Z190" s="37"/>
      <c r="AA190" s="37"/>
      <c r="AB190" s="37"/>
      <c r="AC190" s="37"/>
      <c r="AD190" s="37"/>
      <c r="AE190" s="37"/>
      <c r="AT190" s="20" t="s">
        <v>252</v>
      </c>
      <c r="AU190" s="20" t="s">
        <v>86</v>
      </c>
    </row>
    <row r="191" spans="1:65" s="13" customFormat="1" ht="11.25">
      <c r="B191" s="201"/>
      <c r="C191" s="202"/>
      <c r="D191" s="194" t="s">
        <v>210</v>
      </c>
      <c r="E191" s="203" t="s">
        <v>19</v>
      </c>
      <c r="F191" s="204" t="s">
        <v>721</v>
      </c>
      <c r="G191" s="202"/>
      <c r="H191" s="203" t="s">
        <v>19</v>
      </c>
      <c r="I191" s="205"/>
      <c r="J191" s="202"/>
      <c r="K191" s="202"/>
      <c r="L191" s="206"/>
      <c r="M191" s="207"/>
      <c r="N191" s="208"/>
      <c r="O191" s="208"/>
      <c r="P191" s="208"/>
      <c r="Q191" s="208"/>
      <c r="R191" s="208"/>
      <c r="S191" s="208"/>
      <c r="T191" s="209"/>
      <c r="AT191" s="210" t="s">
        <v>210</v>
      </c>
      <c r="AU191" s="210" t="s">
        <v>86</v>
      </c>
      <c r="AV191" s="13" t="s">
        <v>84</v>
      </c>
      <c r="AW191" s="13" t="s">
        <v>37</v>
      </c>
      <c r="AX191" s="13" t="s">
        <v>77</v>
      </c>
      <c r="AY191" s="210" t="s">
        <v>197</v>
      </c>
    </row>
    <row r="192" spans="1:65" s="13" customFormat="1" ht="22.5">
      <c r="B192" s="201"/>
      <c r="C192" s="202"/>
      <c r="D192" s="194" t="s">
        <v>210</v>
      </c>
      <c r="E192" s="203" t="s">
        <v>19</v>
      </c>
      <c r="F192" s="204" t="s">
        <v>964</v>
      </c>
      <c r="G192" s="202"/>
      <c r="H192" s="203" t="s">
        <v>19</v>
      </c>
      <c r="I192" s="205"/>
      <c r="J192" s="202"/>
      <c r="K192" s="202"/>
      <c r="L192" s="206"/>
      <c r="M192" s="207"/>
      <c r="N192" s="208"/>
      <c r="O192" s="208"/>
      <c r="P192" s="208"/>
      <c r="Q192" s="208"/>
      <c r="R192" s="208"/>
      <c r="S192" s="208"/>
      <c r="T192" s="209"/>
      <c r="AT192" s="210" t="s">
        <v>210</v>
      </c>
      <c r="AU192" s="210" t="s">
        <v>86</v>
      </c>
      <c r="AV192" s="13" t="s">
        <v>84</v>
      </c>
      <c r="AW192" s="13" t="s">
        <v>37</v>
      </c>
      <c r="AX192" s="13" t="s">
        <v>77</v>
      </c>
      <c r="AY192" s="210" t="s">
        <v>197</v>
      </c>
    </row>
    <row r="193" spans="1:65" s="13" customFormat="1" ht="22.5">
      <c r="B193" s="201"/>
      <c r="C193" s="202"/>
      <c r="D193" s="194" t="s">
        <v>210</v>
      </c>
      <c r="E193" s="203" t="s">
        <v>19</v>
      </c>
      <c r="F193" s="204" t="s">
        <v>965</v>
      </c>
      <c r="G193" s="202"/>
      <c r="H193" s="203" t="s">
        <v>19</v>
      </c>
      <c r="I193" s="205"/>
      <c r="J193" s="202"/>
      <c r="K193" s="202"/>
      <c r="L193" s="206"/>
      <c r="M193" s="207"/>
      <c r="N193" s="208"/>
      <c r="O193" s="208"/>
      <c r="P193" s="208"/>
      <c r="Q193" s="208"/>
      <c r="R193" s="208"/>
      <c r="S193" s="208"/>
      <c r="T193" s="209"/>
      <c r="AT193" s="210" t="s">
        <v>210</v>
      </c>
      <c r="AU193" s="210" t="s">
        <v>86</v>
      </c>
      <c r="AV193" s="13" t="s">
        <v>84</v>
      </c>
      <c r="AW193" s="13" t="s">
        <v>37</v>
      </c>
      <c r="AX193" s="13" t="s">
        <v>77</v>
      </c>
      <c r="AY193" s="210" t="s">
        <v>197</v>
      </c>
    </row>
    <row r="194" spans="1:65" s="13" customFormat="1" ht="11.25">
      <c r="B194" s="201"/>
      <c r="C194" s="202"/>
      <c r="D194" s="194" t="s">
        <v>210</v>
      </c>
      <c r="E194" s="203" t="s">
        <v>19</v>
      </c>
      <c r="F194" s="204" t="s">
        <v>734</v>
      </c>
      <c r="G194" s="202"/>
      <c r="H194" s="203" t="s">
        <v>19</v>
      </c>
      <c r="I194" s="205"/>
      <c r="J194" s="202"/>
      <c r="K194" s="202"/>
      <c r="L194" s="206"/>
      <c r="M194" s="207"/>
      <c r="N194" s="208"/>
      <c r="O194" s="208"/>
      <c r="P194" s="208"/>
      <c r="Q194" s="208"/>
      <c r="R194" s="208"/>
      <c r="S194" s="208"/>
      <c r="T194" s="209"/>
      <c r="AT194" s="210" t="s">
        <v>210</v>
      </c>
      <c r="AU194" s="210" t="s">
        <v>86</v>
      </c>
      <c r="AV194" s="13" t="s">
        <v>84</v>
      </c>
      <c r="AW194" s="13" t="s">
        <v>37</v>
      </c>
      <c r="AX194" s="13" t="s">
        <v>77</v>
      </c>
      <c r="AY194" s="210" t="s">
        <v>197</v>
      </c>
    </row>
    <row r="195" spans="1:65" s="14" customFormat="1" ht="11.25">
      <c r="B195" s="211"/>
      <c r="C195" s="212"/>
      <c r="D195" s="194" t="s">
        <v>210</v>
      </c>
      <c r="E195" s="213" t="s">
        <v>19</v>
      </c>
      <c r="F195" s="214" t="s">
        <v>966</v>
      </c>
      <c r="G195" s="212"/>
      <c r="H195" s="215">
        <v>4.2789999999999999</v>
      </c>
      <c r="I195" s="216"/>
      <c r="J195" s="212"/>
      <c r="K195" s="212"/>
      <c r="L195" s="217"/>
      <c r="M195" s="218"/>
      <c r="N195" s="219"/>
      <c r="O195" s="219"/>
      <c r="P195" s="219"/>
      <c r="Q195" s="219"/>
      <c r="R195" s="219"/>
      <c r="S195" s="219"/>
      <c r="T195" s="220"/>
      <c r="AT195" s="221" t="s">
        <v>210</v>
      </c>
      <c r="AU195" s="221" t="s">
        <v>86</v>
      </c>
      <c r="AV195" s="14" t="s">
        <v>86</v>
      </c>
      <c r="AW195" s="14" t="s">
        <v>37</v>
      </c>
      <c r="AX195" s="14" t="s">
        <v>84</v>
      </c>
      <c r="AY195" s="221" t="s">
        <v>197</v>
      </c>
    </row>
    <row r="196" spans="1:65" s="2" customFormat="1" ht="24.2" customHeight="1">
      <c r="A196" s="37"/>
      <c r="B196" s="38"/>
      <c r="C196" s="237" t="s">
        <v>320</v>
      </c>
      <c r="D196" s="237" t="s">
        <v>452</v>
      </c>
      <c r="E196" s="238" t="s">
        <v>967</v>
      </c>
      <c r="F196" s="239" t="s">
        <v>968</v>
      </c>
      <c r="G196" s="240" t="s">
        <v>202</v>
      </c>
      <c r="H196" s="241">
        <v>1.0229999999999999</v>
      </c>
      <c r="I196" s="242"/>
      <c r="J196" s="243">
        <f>ROUND(I196*H196,2)</f>
        <v>0</v>
      </c>
      <c r="K196" s="239" t="s">
        <v>969</v>
      </c>
      <c r="L196" s="244"/>
      <c r="M196" s="245" t="s">
        <v>19</v>
      </c>
      <c r="N196" s="246" t="s">
        <v>48</v>
      </c>
      <c r="O196" s="67"/>
      <c r="P196" s="190">
        <f>O196*H196</f>
        <v>0</v>
      </c>
      <c r="Q196" s="190">
        <v>0.17599999999999999</v>
      </c>
      <c r="R196" s="190">
        <f>Q196*H196</f>
        <v>0.18004799999999999</v>
      </c>
      <c r="S196" s="190">
        <v>0</v>
      </c>
      <c r="T196" s="191">
        <f>S196*H196</f>
        <v>0</v>
      </c>
      <c r="U196" s="37"/>
      <c r="V196" s="37"/>
      <c r="W196" s="37"/>
      <c r="X196" s="37"/>
      <c r="Y196" s="37"/>
      <c r="Z196" s="37"/>
      <c r="AA196" s="37"/>
      <c r="AB196" s="37"/>
      <c r="AC196" s="37"/>
      <c r="AD196" s="37"/>
      <c r="AE196" s="37"/>
      <c r="AR196" s="192" t="s">
        <v>265</v>
      </c>
      <c r="AT196" s="192" t="s">
        <v>452</v>
      </c>
      <c r="AU196" s="192" t="s">
        <v>86</v>
      </c>
      <c r="AY196" s="20" t="s">
        <v>197</v>
      </c>
      <c r="BE196" s="193">
        <f>IF(N196="základní",J196,0)</f>
        <v>0</v>
      </c>
      <c r="BF196" s="193">
        <f>IF(N196="snížená",J196,0)</f>
        <v>0</v>
      </c>
      <c r="BG196" s="193">
        <f>IF(N196="zákl. přenesená",J196,0)</f>
        <v>0</v>
      </c>
      <c r="BH196" s="193">
        <f>IF(N196="sníž. přenesená",J196,0)</f>
        <v>0</v>
      </c>
      <c r="BI196" s="193">
        <f>IF(N196="nulová",J196,0)</f>
        <v>0</v>
      </c>
      <c r="BJ196" s="20" t="s">
        <v>84</v>
      </c>
      <c r="BK196" s="193">
        <f>ROUND(I196*H196,2)</f>
        <v>0</v>
      </c>
      <c r="BL196" s="20" t="s">
        <v>204</v>
      </c>
      <c r="BM196" s="192" t="s">
        <v>970</v>
      </c>
    </row>
    <row r="197" spans="1:65" s="2" customFormat="1" ht="11.25">
      <c r="A197" s="37"/>
      <c r="B197" s="38"/>
      <c r="C197" s="39"/>
      <c r="D197" s="194" t="s">
        <v>206</v>
      </c>
      <c r="E197" s="39"/>
      <c r="F197" s="195" t="s">
        <v>968</v>
      </c>
      <c r="G197" s="39"/>
      <c r="H197" s="39"/>
      <c r="I197" s="196"/>
      <c r="J197" s="39"/>
      <c r="K197" s="39"/>
      <c r="L197" s="42"/>
      <c r="M197" s="197"/>
      <c r="N197" s="198"/>
      <c r="O197" s="67"/>
      <c r="P197" s="67"/>
      <c r="Q197" s="67"/>
      <c r="R197" s="67"/>
      <c r="S197" s="67"/>
      <c r="T197" s="68"/>
      <c r="U197" s="37"/>
      <c r="V197" s="37"/>
      <c r="W197" s="37"/>
      <c r="X197" s="37"/>
      <c r="Y197" s="37"/>
      <c r="Z197" s="37"/>
      <c r="AA197" s="37"/>
      <c r="AB197" s="37"/>
      <c r="AC197" s="37"/>
      <c r="AD197" s="37"/>
      <c r="AE197" s="37"/>
      <c r="AT197" s="20" t="s">
        <v>206</v>
      </c>
      <c r="AU197" s="20" t="s">
        <v>86</v>
      </c>
    </row>
    <row r="198" spans="1:65" s="2" customFormat="1" ht="39">
      <c r="A198" s="37"/>
      <c r="B198" s="38"/>
      <c r="C198" s="39"/>
      <c r="D198" s="194" t="s">
        <v>252</v>
      </c>
      <c r="E198" s="39"/>
      <c r="F198" s="222" t="s">
        <v>971</v>
      </c>
      <c r="G198" s="39"/>
      <c r="H198" s="39"/>
      <c r="I198" s="196"/>
      <c r="J198" s="39"/>
      <c r="K198" s="39"/>
      <c r="L198" s="42"/>
      <c r="M198" s="197"/>
      <c r="N198" s="198"/>
      <c r="O198" s="67"/>
      <c r="P198" s="67"/>
      <c r="Q198" s="67"/>
      <c r="R198" s="67"/>
      <c r="S198" s="67"/>
      <c r="T198" s="68"/>
      <c r="U198" s="37"/>
      <c r="V198" s="37"/>
      <c r="W198" s="37"/>
      <c r="X198" s="37"/>
      <c r="Y198" s="37"/>
      <c r="Z198" s="37"/>
      <c r="AA198" s="37"/>
      <c r="AB198" s="37"/>
      <c r="AC198" s="37"/>
      <c r="AD198" s="37"/>
      <c r="AE198" s="37"/>
      <c r="AT198" s="20" t="s">
        <v>252</v>
      </c>
      <c r="AU198" s="20" t="s">
        <v>86</v>
      </c>
    </row>
    <row r="199" spans="1:65" s="13" customFormat="1" ht="11.25">
      <c r="B199" s="201"/>
      <c r="C199" s="202"/>
      <c r="D199" s="194" t="s">
        <v>210</v>
      </c>
      <c r="E199" s="203" t="s">
        <v>19</v>
      </c>
      <c r="F199" s="204" t="s">
        <v>721</v>
      </c>
      <c r="G199" s="202"/>
      <c r="H199" s="203" t="s">
        <v>19</v>
      </c>
      <c r="I199" s="205"/>
      <c r="J199" s="202"/>
      <c r="K199" s="202"/>
      <c r="L199" s="206"/>
      <c r="M199" s="207"/>
      <c r="N199" s="208"/>
      <c r="O199" s="208"/>
      <c r="P199" s="208"/>
      <c r="Q199" s="208"/>
      <c r="R199" s="208"/>
      <c r="S199" s="208"/>
      <c r="T199" s="209"/>
      <c r="AT199" s="210" t="s">
        <v>210</v>
      </c>
      <c r="AU199" s="210" t="s">
        <v>86</v>
      </c>
      <c r="AV199" s="13" t="s">
        <v>84</v>
      </c>
      <c r="AW199" s="13" t="s">
        <v>37</v>
      </c>
      <c r="AX199" s="13" t="s">
        <v>77</v>
      </c>
      <c r="AY199" s="210" t="s">
        <v>197</v>
      </c>
    </row>
    <row r="200" spans="1:65" s="13" customFormat="1" ht="22.5">
      <c r="B200" s="201"/>
      <c r="C200" s="202"/>
      <c r="D200" s="194" t="s">
        <v>210</v>
      </c>
      <c r="E200" s="203" t="s">
        <v>19</v>
      </c>
      <c r="F200" s="204" t="s">
        <v>972</v>
      </c>
      <c r="G200" s="202"/>
      <c r="H200" s="203" t="s">
        <v>19</v>
      </c>
      <c r="I200" s="205"/>
      <c r="J200" s="202"/>
      <c r="K200" s="202"/>
      <c r="L200" s="206"/>
      <c r="M200" s="207"/>
      <c r="N200" s="208"/>
      <c r="O200" s="208"/>
      <c r="P200" s="208"/>
      <c r="Q200" s="208"/>
      <c r="R200" s="208"/>
      <c r="S200" s="208"/>
      <c r="T200" s="209"/>
      <c r="AT200" s="210" t="s">
        <v>210</v>
      </c>
      <c r="AU200" s="210" t="s">
        <v>86</v>
      </c>
      <c r="AV200" s="13" t="s">
        <v>84</v>
      </c>
      <c r="AW200" s="13" t="s">
        <v>37</v>
      </c>
      <c r="AX200" s="13" t="s">
        <v>77</v>
      </c>
      <c r="AY200" s="210" t="s">
        <v>197</v>
      </c>
    </row>
    <row r="201" spans="1:65" s="13" customFormat="1" ht="22.5">
      <c r="B201" s="201"/>
      <c r="C201" s="202"/>
      <c r="D201" s="194" t="s">
        <v>210</v>
      </c>
      <c r="E201" s="203" t="s">
        <v>19</v>
      </c>
      <c r="F201" s="204" t="s">
        <v>973</v>
      </c>
      <c r="G201" s="202"/>
      <c r="H201" s="203" t="s">
        <v>19</v>
      </c>
      <c r="I201" s="205"/>
      <c r="J201" s="202"/>
      <c r="K201" s="202"/>
      <c r="L201" s="206"/>
      <c r="M201" s="207"/>
      <c r="N201" s="208"/>
      <c r="O201" s="208"/>
      <c r="P201" s="208"/>
      <c r="Q201" s="208"/>
      <c r="R201" s="208"/>
      <c r="S201" s="208"/>
      <c r="T201" s="209"/>
      <c r="AT201" s="210" t="s">
        <v>210</v>
      </c>
      <c r="AU201" s="210" t="s">
        <v>86</v>
      </c>
      <c r="AV201" s="13" t="s">
        <v>84</v>
      </c>
      <c r="AW201" s="13" t="s">
        <v>37</v>
      </c>
      <c r="AX201" s="13" t="s">
        <v>77</v>
      </c>
      <c r="AY201" s="210" t="s">
        <v>197</v>
      </c>
    </row>
    <row r="202" spans="1:65" s="13" customFormat="1" ht="11.25">
      <c r="B202" s="201"/>
      <c r="C202" s="202"/>
      <c r="D202" s="194" t="s">
        <v>210</v>
      </c>
      <c r="E202" s="203" t="s">
        <v>19</v>
      </c>
      <c r="F202" s="204" t="s">
        <v>734</v>
      </c>
      <c r="G202" s="202"/>
      <c r="H202" s="203" t="s">
        <v>19</v>
      </c>
      <c r="I202" s="205"/>
      <c r="J202" s="202"/>
      <c r="K202" s="202"/>
      <c r="L202" s="206"/>
      <c r="M202" s="207"/>
      <c r="N202" s="208"/>
      <c r="O202" s="208"/>
      <c r="P202" s="208"/>
      <c r="Q202" s="208"/>
      <c r="R202" s="208"/>
      <c r="S202" s="208"/>
      <c r="T202" s="209"/>
      <c r="AT202" s="210" t="s">
        <v>210</v>
      </c>
      <c r="AU202" s="210" t="s">
        <v>86</v>
      </c>
      <c r="AV202" s="13" t="s">
        <v>84</v>
      </c>
      <c r="AW202" s="13" t="s">
        <v>37</v>
      </c>
      <c r="AX202" s="13" t="s">
        <v>77</v>
      </c>
      <c r="AY202" s="210" t="s">
        <v>197</v>
      </c>
    </row>
    <row r="203" spans="1:65" s="14" customFormat="1" ht="11.25">
      <c r="B203" s="211"/>
      <c r="C203" s="212"/>
      <c r="D203" s="194" t="s">
        <v>210</v>
      </c>
      <c r="E203" s="213" t="s">
        <v>19</v>
      </c>
      <c r="F203" s="214" t="s">
        <v>974</v>
      </c>
      <c r="G203" s="212"/>
      <c r="H203" s="215">
        <v>1.0229999999999999</v>
      </c>
      <c r="I203" s="216"/>
      <c r="J203" s="212"/>
      <c r="K203" s="212"/>
      <c r="L203" s="217"/>
      <c r="M203" s="218"/>
      <c r="N203" s="219"/>
      <c r="O203" s="219"/>
      <c r="P203" s="219"/>
      <c r="Q203" s="219"/>
      <c r="R203" s="219"/>
      <c r="S203" s="219"/>
      <c r="T203" s="220"/>
      <c r="AT203" s="221" t="s">
        <v>210</v>
      </c>
      <c r="AU203" s="221" t="s">
        <v>86</v>
      </c>
      <c r="AV203" s="14" t="s">
        <v>86</v>
      </c>
      <c r="AW203" s="14" t="s">
        <v>37</v>
      </c>
      <c r="AX203" s="14" t="s">
        <v>84</v>
      </c>
      <c r="AY203" s="221" t="s">
        <v>197</v>
      </c>
    </row>
    <row r="204" spans="1:65" s="2" customFormat="1" ht="24.2" customHeight="1">
      <c r="A204" s="37"/>
      <c r="B204" s="38"/>
      <c r="C204" s="181" t="s">
        <v>328</v>
      </c>
      <c r="D204" s="181" t="s">
        <v>199</v>
      </c>
      <c r="E204" s="182" t="s">
        <v>437</v>
      </c>
      <c r="F204" s="183" t="s">
        <v>438</v>
      </c>
      <c r="G204" s="184" t="s">
        <v>202</v>
      </c>
      <c r="H204" s="185">
        <v>63.32</v>
      </c>
      <c r="I204" s="186"/>
      <c r="J204" s="187">
        <f>ROUND(I204*H204,2)</f>
        <v>0</v>
      </c>
      <c r="K204" s="183" t="s">
        <v>203</v>
      </c>
      <c r="L204" s="42"/>
      <c r="M204" s="188" t="s">
        <v>19</v>
      </c>
      <c r="N204" s="189" t="s">
        <v>48</v>
      </c>
      <c r="O204" s="67"/>
      <c r="P204" s="190">
        <f>O204*H204</f>
        <v>0</v>
      </c>
      <c r="Q204" s="190">
        <v>0.11162</v>
      </c>
      <c r="R204" s="190">
        <f>Q204*H204</f>
        <v>7.0677783999999999</v>
      </c>
      <c r="S204" s="190">
        <v>0</v>
      </c>
      <c r="T204" s="191">
        <f>S204*H204</f>
        <v>0</v>
      </c>
      <c r="U204" s="37"/>
      <c r="V204" s="37"/>
      <c r="W204" s="37"/>
      <c r="X204" s="37"/>
      <c r="Y204" s="37"/>
      <c r="Z204" s="37"/>
      <c r="AA204" s="37"/>
      <c r="AB204" s="37"/>
      <c r="AC204" s="37"/>
      <c r="AD204" s="37"/>
      <c r="AE204" s="37"/>
      <c r="AR204" s="192" t="s">
        <v>204</v>
      </c>
      <c r="AT204" s="192" t="s">
        <v>199</v>
      </c>
      <c r="AU204" s="192" t="s">
        <v>86</v>
      </c>
      <c r="AY204" s="20" t="s">
        <v>197</v>
      </c>
      <c r="BE204" s="193">
        <f>IF(N204="základní",J204,0)</f>
        <v>0</v>
      </c>
      <c r="BF204" s="193">
        <f>IF(N204="snížená",J204,0)</f>
        <v>0</v>
      </c>
      <c r="BG204" s="193">
        <f>IF(N204="zákl. přenesená",J204,0)</f>
        <v>0</v>
      </c>
      <c r="BH204" s="193">
        <f>IF(N204="sníž. přenesená",J204,0)</f>
        <v>0</v>
      </c>
      <c r="BI204" s="193">
        <f>IF(N204="nulová",J204,0)</f>
        <v>0</v>
      </c>
      <c r="BJ204" s="20" t="s">
        <v>84</v>
      </c>
      <c r="BK204" s="193">
        <f>ROUND(I204*H204,2)</f>
        <v>0</v>
      </c>
      <c r="BL204" s="20" t="s">
        <v>204</v>
      </c>
      <c r="BM204" s="192" t="s">
        <v>439</v>
      </c>
    </row>
    <row r="205" spans="1:65" s="2" customFormat="1" ht="48.75">
      <c r="A205" s="37"/>
      <c r="B205" s="38"/>
      <c r="C205" s="39"/>
      <c r="D205" s="194" t="s">
        <v>206</v>
      </c>
      <c r="E205" s="39"/>
      <c r="F205" s="195" t="s">
        <v>440</v>
      </c>
      <c r="G205" s="39"/>
      <c r="H205" s="39"/>
      <c r="I205" s="196"/>
      <c r="J205" s="39"/>
      <c r="K205" s="39"/>
      <c r="L205" s="42"/>
      <c r="M205" s="197"/>
      <c r="N205" s="198"/>
      <c r="O205" s="67"/>
      <c r="P205" s="67"/>
      <c r="Q205" s="67"/>
      <c r="R205" s="67"/>
      <c r="S205" s="67"/>
      <c r="T205" s="68"/>
      <c r="U205" s="37"/>
      <c r="V205" s="37"/>
      <c r="W205" s="37"/>
      <c r="X205" s="37"/>
      <c r="Y205" s="37"/>
      <c r="Z205" s="37"/>
      <c r="AA205" s="37"/>
      <c r="AB205" s="37"/>
      <c r="AC205" s="37"/>
      <c r="AD205" s="37"/>
      <c r="AE205" s="37"/>
      <c r="AT205" s="20" t="s">
        <v>206</v>
      </c>
      <c r="AU205" s="20" t="s">
        <v>86</v>
      </c>
    </row>
    <row r="206" spans="1:65" s="2" customFormat="1" ht="11.25">
      <c r="A206" s="37"/>
      <c r="B206" s="38"/>
      <c r="C206" s="39"/>
      <c r="D206" s="199" t="s">
        <v>208</v>
      </c>
      <c r="E206" s="39"/>
      <c r="F206" s="200" t="s">
        <v>441</v>
      </c>
      <c r="G206" s="39"/>
      <c r="H206" s="39"/>
      <c r="I206" s="196"/>
      <c r="J206" s="39"/>
      <c r="K206" s="39"/>
      <c r="L206" s="42"/>
      <c r="M206" s="197"/>
      <c r="N206" s="198"/>
      <c r="O206" s="67"/>
      <c r="P206" s="67"/>
      <c r="Q206" s="67"/>
      <c r="R206" s="67"/>
      <c r="S206" s="67"/>
      <c r="T206" s="68"/>
      <c r="U206" s="37"/>
      <c r="V206" s="37"/>
      <c r="W206" s="37"/>
      <c r="X206" s="37"/>
      <c r="Y206" s="37"/>
      <c r="Z206" s="37"/>
      <c r="AA206" s="37"/>
      <c r="AB206" s="37"/>
      <c r="AC206" s="37"/>
      <c r="AD206" s="37"/>
      <c r="AE206" s="37"/>
      <c r="AT206" s="20" t="s">
        <v>208</v>
      </c>
      <c r="AU206" s="20" t="s">
        <v>86</v>
      </c>
    </row>
    <row r="207" spans="1:65" s="2" customFormat="1" ht="39">
      <c r="A207" s="37"/>
      <c r="B207" s="38"/>
      <c r="C207" s="39"/>
      <c r="D207" s="194" t="s">
        <v>252</v>
      </c>
      <c r="E207" s="39"/>
      <c r="F207" s="222" t="s">
        <v>442</v>
      </c>
      <c r="G207" s="39"/>
      <c r="H207" s="39"/>
      <c r="I207" s="196"/>
      <c r="J207" s="39"/>
      <c r="K207" s="39"/>
      <c r="L207" s="42"/>
      <c r="M207" s="197"/>
      <c r="N207" s="198"/>
      <c r="O207" s="67"/>
      <c r="P207" s="67"/>
      <c r="Q207" s="67"/>
      <c r="R207" s="67"/>
      <c r="S207" s="67"/>
      <c r="T207" s="68"/>
      <c r="U207" s="37"/>
      <c r="V207" s="37"/>
      <c r="W207" s="37"/>
      <c r="X207" s="37"/>
      <c r="Y207" s="37"/>
      <c r="Z207" s="37"/>
      <c r="AA207" s="37"/>
      <c r="AB207" s="37"/>
      <c r="AC207" s="37"/>
      <c r="AD207" s="37"/>
      <c r="AE207" s="37"/>
      <c r="AT207" s="20" t="s">
        <v>252</v>
      </c>
      <c r="AU207" s="20" t="s">
        <v>86</v>
      </c>
    </row>
    <row r="208" spans="1:65" s="13" customFormat="1" ht="22.5">
      <c r="B208" s="201"/>
      <c r="C208" s="202"/>
      <c r="D208" s="194" t="s">
        <v>210</v>
      </c>
      <c r="E208" s="203" t="s">
        <v>19</v>
      </c>
      <c r="F208" s="204" t="s">
        <v>929</v>
      </c>
      <c r="G208" s="202"/>
      <c r="H208" s="203" t="s">
        <v>19</v>
      </c>
      <c r="I208" s="205"/>
      <c r="J208" s="202"/>
      <c r="K208" s="202"/>
      <c r="L208" s="206"/>
      <c r="M208" s="207"/>
      <c r="N208" s="208"/>
      <c r="O208" s="208"/>
      <c r="P208" s="208"/>
      <c r="Q208" s="208"/>
      <c r="R208" s="208"/>
      <c r="S208" s="208"/>
      <c r="T208" s="209"/>
      <c r="AT208" s="210" t="s">
        <v>210</v>
      </c>
      <c r="AU208" s="210" t="s">
        <v>86</v>
      </c>
      <c r="AV208" s="13" t="s">
        <v>84</v>
      </c>
      <c r="AW208" s="13" t="s">
        <v>37</v>
      </c>
      <c r="AX208" s="13" t="s">
        <v>77</v>
      </c>
      <c r="AY208" s="210" t="s">
        <v>197</v>
      </c>
    </row>
    <row r="209" spans="1:65" s="13" customFormat="1" ht="11.25">
      <c r="B209" s="201"/>
      <c r="C209" s="202"/>
      <c r="D209" s="194" t="s">
        <v>210</v>
      </c>
      <c r="E209" s="203" t="s">
        <v>19</v>
      </c>
      <c r="F209" s="204" t="s">
        <v>714</v>
      </c>
      <c r="G209" s="202"/>
      <c r="H209" s="203" t="s">
        <v>19</v>
      </c>
      <c r="I209" s="205"/>
      <c r="J209" s="202"/>
      <c r="K209" s="202"/>
      <c r="L209" s="206"/>
      <c r="M209" s="207"/>
      <c r="N209" s="208"/>
      <c r="O209" s="208"/>
      <c r="P209" s="208"/>
      <c r="Q209" s="208"/>
      <c r="R209" s="208"/>
      <c r="S209" s="208"/>
      <c r="T209" s="209"/>
      <c r="AT209" s="210" t="s">
        <v>210</v>
      </c>
      <c r="AU209" s="210" t="s">
        <v>86</v>
      </c>
      <c r="AV209" s="13" t="s">
        <v>84</v>
      </c>
      <c r="AW209" s="13" t="s">
        <v>37</v>
      </c>
      <c r="AX209" s="13" t="s">
        <v>77</v>
      </c>
      <c r="AY209" s="210" t="s">
        <v>197</v>
      </c>
    </row>
    <row r="210" spans="1:65" s="14" customFormat="1" ht="11.25">
      <c r="B210" s="211"/>
      <c r="C210" s="212"/>
      <c r="D210" s="194" t="s">
        <v>210</v>
      </c>
      <c r="E210" s="213" t="s">
        <v>19</v>
      </c>
      <c r="F210" s="214" t="s">
        <v>975</v>
      </c>
      <c r="G210" s="212"/>
      <c r="H210" s="215">
        <v>31.954999999999998</v>
      </c>
      <c r="I210" s="216"/>
      <c r="J210" s="212"/>
      <c r="K210" s="212"/>
      <c r="L210" s="217"/>
      <c r="M210" s="218"/>
      <c r="N210" s="219"/>
      <c r="O210" s="219"/>
      <c r="P210" s="219"/>
      <c r="Q210" s="219"/>
      <c r="R210" s="219"/>
      <c r="S210" s="219"/>
      <c r="T210" s="220"/>
      <c r="AT210" s="221" t="s">
        <v>210</v>
      </c>
      <c r="AU210" s="221" t="s">
        <v>86</v>
      </c>
      <c r="AV210" s="14" t="s">
        <v>86</v>
      </c>
      <c r="AW210" s="14" t="s">
        <v>37</v>
      </c>
      <c r="AX210" s="14" t="s">
        <v>77</v>
      </c>
      <c r="AY210" s="221" t="s">
        <v>197</v>
      </c>
    </row>
    <row r="211" spans="1:65" s="14" customFormat="1" ht="22.5">
      <c r="B211" s="211"/>
      <c r="C211" s="212"/>
      <c r="D211" s="194" t="s">
        <v>210</v>
      </c>
      <c r="E211" s="213" t="s">
        <v>19</v>
      </c>
      <c r="F211" s="214" t="s">
        <v>976</v>
      </c>
      <c r="G211" s="212"/>
      <c r="H211" s="215">
        <v>10</v>
      </c>
      <c r="I211" s="216"/>
      <c r="J211" s="212"/>
      <c r="K211" s="212"/>
      <c r="L211" s="217"/>
      <c r="M211" s="218"/>
      <c r="N211" s="219"/>
      <c r="O211" s="219"/>
      <c r="P211" s="219"/>
      <c r="Q211" s="219"/>
      <c r="R211" s="219"/>
      <c r="S211" s="219"/>
      <c r="T211" s="220"/>
      <c r="AT211" s="221" t="s">
        <v>210</v>
      </c>
      <c r="AU211" s="221" t="s">
        <v>86</v>
      </c>
      <c r="AV211" s="14" t="s">
        <v>86</v>
      </c>
      <c r="AW211" s="14" t="s">
        <v>37</v>
      </c>
      <c r="AX211" s="14" t="s">
        <v>77</v>
      </c>
      <c r="AY211" s="221" t="s">
        <v>197</v>
      </c>
    </row>
    <row r="212" spans="1:65" s="14" customFormat="1" ht="22.5">
      <c r="B212" s="211"/>
      <c r="C212" s="212"/>
      <c r="D212" s="194" t="s">
        <v>210</v>
      </c>
      <c r="E212" s="213" t="s">
        <v>19</v>
      </c>
      <c r="F212" s="214" t="s">
        <v>977</v>
      </c>
      <c r="G212" s="212"/>
      <c r="H212" s="215">
        <v>7.82</v>
      </c>
      <c r="I212" s="216"/>
      <c r="J212" s="212"/>
      <c r="K212" s="212"/>
      <c r="L212" s="217"/>
      <c r="M212" s="218"/>
      <c r="N212" s="219"/>
      <c r="O212" s="219"/>
      <c r="P212" s="219"/>
      <c r="Q212" s="219"/>
      <c r="R212" s="219"/>
      <c r="S212" s="219"/>
      <c r="T212" s="220"/>
      <c r="AT212" s="221" t="s">
        <v>210</v>
      </c>
      <c r="AU212" s="221" t="s">
        <v>86</v>
      </c>
      <c r="AV212" s="14" t="s">
        <v>86</v>
      </c>
      <c r="AW212" s="14" t="s">
        <v>37</v>
      </c>
      <c r="AX212" s="14" t="s">
        <v>77</v>
      </c>
      <c r="AY212" s="221" t="s">
        <v>197</v>
      </c>
    </row>
    <row r="213" spans="1:65" s="14" customFormat="1" ht="33.75">
      <c r="B213" s="211"/>
      <c r="C213" s="212"/>
      <c r="D213" s="194" t="s">
        <v>210</v>
      </c>
      <c r="E213" s="213" t="s">
        <v>19</v>
      </c>
      <c r="F213" s="214" t="s">
        <v>978</v>
      </c>
      <c r="G213" s="212"/>
      <c r="H213" s="215">
        <v>13.545</v>
      </c>
      <c r="I213" s="216"/>
      <c r="J213" s="212"/>
      <c r="K213" s="212"/>
      <c r="L213" s="217"/>
      <c r="M213" s="218"/>
      <c r="N213" s="219"/>
      <c r="O213" s="219"/>
      <c r="P213" s="219"/>
      <c r="Q213" s="219"/>
      <c r="R213" s="219"/>
      <c r="S213" s="219"/>
      <c r="T213" s="220"/>
      <c r="AT213" s="221" t="s">
        <v>210</v>
      </c>
      <c r="AU213" s="221" t="s">
        <v>86</v>
      </c>
      <c r="AV213" s="14" t="s">
        <v>86</v>
      </c>
      <c r="AW213" s="14" t="s">
        <v>37</v>
      </c>
      <c r="AX213" s="14" t="s">
        <v>77</v>
      </c>
      <c r="AY213" s="221" t="s">
        <v>197</v>
      </c>
    </row>
    <row r="214" spans="1:65" s="15" customFormat="1" ht="11.25">
      <c r="B214" s="223"/>
      <c r="C214" s="224"/>
      <c r="D214" s="194" t="s">
        <v>210</v>
      </c>
      <c r="E214" s="225" t="s">
        <v>19</v>
      </c>
      <c r="F214" s="226" t="s">
        <v>295</v>
      </c>
      <c r="G214" s="224"/>
      <c r="H214" s="227">
        <v>63.32</v>
      </c>
      <c r="I214" s="228"/>
      <c r="J214" s="224"/>
      <c r="K214" s="224"/>
      <c r="L214" s="229"/>
      <c r="M214" s="230"/>
      <c r="N214" s="231"/>
      <c r="O214" s="231"/>
      <c r="P214" s="231"/>
      <c r="Q214" s="231"/>
      <c r="R214" s="231"/>
      <c r="S214" s="231"/>
      <c r="T214" s="232"/>
      <c r="AT214" s="233" t="s">
        <v>210</v>
      </c>
      <c r="AU214" s="233" t="s">
        <v>86</v>
      </c>
      <c r="AV214" s="15" t="s">
        <v>204</v>
      </c>
      <c r="AW214" s="15" t="s">
        <v>37</v>
      </c>
      <c r="AX214" s="15" t="s">
        <v>84</v>
      </c>
      <c r="AY214" s="233" t="s">
        <v>197</v>
      </c>
    </row>
    <row r="215" spans="1:65" s="2" customFormat="1" ht="24.2" customHeight="1">
      <c r="A215" s="37"/>
      <c r="B215" s="38"/>
      <c r="C215" s="237" t="s">
        <v>337</v>
      </c>
      <c r="D215" s="237" t="s">
        <v>452</v>
      </c>
      <c r="E215" s="238" t="s">
        <v>461</v>
      </c>
      <c r="F215" s="239" t="s">
        <v>454</v>
      </c>
      <c r="G215" s="240" t="s">
        <v>202</v>
      </c>
      <c r="H215" s="241">
        <v>33.552999999999997</v>
      </c>
      <c r="I215" s="242"/>
      <c r="J215" s="243">
        <f>ROUND(I215*H215,2)</f>
        <v>0</v>
      </c>
      <c r="K215" s="239" t="s">
        <v>203</v>
      </c>
      <c r="L215" s="244"/>
      <c r="M215" s="245" t="s">
        <v>19</v>
      </c>
      <c r="N215" s="246" t="s">
        <v>48</v>
      </c>
      <c r="O215" s="67"/>
      <c r="P215" s="190">
        <f>O215*H215</f>
        <v>0</v>
      </c>
      <c r="Q215" s="190">
        <v>0.17599999999999999</v>
      </c>
      <c r="R215" s="190">
        <f>Q215*H215</f>
        <v>5.905327999999999</v>
      </c>
      <c r="S215" s="190">
        <v>0</v>
      </c>
      <c r="T215" s="191">
        <f>S215*H215</f>
        <v>0</v>
      </c>
      <c r="U215" s="37"/>
      <c r="V215" s="37"/>
      <c r="W215" s="37"/>
      <c r="X215" s="37"/>
      <c r="Y215" s="37"/>
      <c r="Z215" s="37"/>
      <c r="AA215" s="37"/>
      <c r="AB215" s="37"/>
      <c r="AC215" s="37"/>
      <c r="AD215" s="37"/>
      <c r="AE215" s="37"/>
      <c r="AR215" s="192" t="s">
        <v>265</v>
      </c>
      <c r="AT215" s="192" t="s">
        <v>452</v>
      </c>
      <c r="AU215" s="192" t="s">
        <v>86</v>
      </c>
      <c r="AY215" s="20" t="s">
        <v>197</v>
      </c>
      <c r="BE215" s="193">
        <f>IF(N215="základní",J215,0)</f>
        <v>0</v>
      </c>
      <c r="BF215" s="193">
        <f>IF(N215="snížená",J215,0)</f>
        <v>0</v>
      </c>
      <c r="BG215" s="193">
        <f>IF(N215="zákl. přenesená",J215,0)</f>
        <v>0</v>
      </c>
      <c r="BH215" s="193">
        <f>IF(N215="sníž. přenesená",J215,0)</f>
        <v>0</v>
      </c>
      <c r="BI215" s="193">
        <f>IF(N215="nulová",J215,0)</f>
        <v>0</v>
      </c>
      <c r="BJ215" s="20" t="s">
        <v>84</v>
      </c>
      <c r="BK215" s="193">
        <f>ROUND(I215*H215,2)</f>
        <v>0</v>
      </c>
      <c r="BL215" s="20" t="s">
        <v>204</v>
      </c>
      <c r="BM215" s="192" t="s">
        <v>462</v>
      </c>
    </row>
    <row r="216" spans="1:65" s="2" customFormat="1" ht="11.25">
      <c r="A216" s="37"/>
      <c r="B216" s="38"/>
      <c r="C216" s="39"/>
      <c r="D216" s="194" t="s">
        <v>206</v>
      </c>
      <c r="E216" s="39"/>
      <c r="F216" s="195" t="s">
        <v>454</v>
      </c>
      <c r="G216" s="39"/>
      <c r="H216" s="39"/>
      <c r="I216" s="196"/>
      <c r="J216" s="39"/>
      <c r="K216" s="39"/>
      <c r="L216" s="42"/>
      <c r="M216" s="197"/>
      <c r="N216" s="198"/>
      <c r="O216" s="67"/>
      <c r="P216" s="67"/>
      <c r="Q216" s="67"/>
      <c r="R216" s="67"/>
      <c r="S216" s="67"/>
      <c r="T216" s="68"/>
      <c r="U216" s="37"/>
      <c r="V216" s="37"/>
      <c r="W216" s="37"/>
      <c r="X216" s="37"/>
      <c r="Y216" s="37"/>
      <c r="Z216" s="37"/>
      <c r="AA216" s="37"/>
      <c r="AB216" s="37"/>
      <c r="AC216" s="37"/>
      <c r="AD216" s="37"/>
      <c r="AE216" s="37"/>
      <c r="AT216" s="20" t="s">
        <v>206</v>
      </c>
      <c r="AU216" s="20" t="s">
        <v>86</v>
      </c>
    </row>
    <row r="217" spans="1:65" s="13" customFormat="1" ht="11.25">
      <c r="B217" s="201"/>
      <c r="C217" s="202"/>
      <c r="D217" s="194" t="s">
        <v>210</v>
      </c>
      <c r="E217" s="203" t="s">
        <v>19</v>
      </c>
      <c r="F217" s="204" t="s">
        <v>721</v>
      </c>
      <c r="G217" s="202"/>
      <c r="H217" s="203" t="s">
        <v>19</v>
      </c>
      <c r="I217" s="205"/>
      <c r="J217" s="202"/>
      <c r="K217" s="202"/>
      <c r="L217" s="206"/>
      <c r="M217" s="207"/>
      <c r="N217" s="208"/>
      <c r="O217" s="208"/>
      <c r="P217" s="208"/>
      <c r="Q217" s="208"/>
      <c r="R217" s="208"/>
      <c r="S217" s="208"/>
      <c r="T217" s="209"/>
      <c r="AT217" s="210" t="s">
        <v>210</v>
      </c>
      <c r="AU217" s="210" t="s">
        <v>86</v>
      </c>
      <c r="AV217" s="13" t="s">
        <v>84</v>
      </c>
      <c r="AW217" s="13" t="s">
        <v>37</v>
      </c>
      <c r="AX217" s="13" t="s">
        <v>77</v>
      </c>
      <c r="AY217" s="210" t="s">
        <v>197</v>
      </c>
    </row>
    <row r="218" spans="1:65" s="13" customFormat="1" ht="22.5">
      <c r="B218" s="201"/>
      <c r="C218" s="202"/>
      <c r="D218" s="194" t="s">
        <v>210</v>
      </c>
      <c r="E218" s="203" t="s">
        <v>19</v>
      </c>
      <c r="F218" s="204" t="s">
        <v>979</v>
      </c>
      <c r="G218" s="202"/>
      <c r="H218" s="203" t="s">
        <v>19</v>
      </c>
      <c r="I218" s="205"/>
      <c r="J218" s="202"/>
      <c r="K218" s="202"/>
      <c r="L218" s="206"/>
      <c r="M218" s="207"/>
      <c r="N218" s="208"/>
      <c r="O218" s="208"/>
      <c r="P218" s="208"/>
      <c r="Q218" s="208"/>
      <c r="R218" s="208"/>
      <c r="S218" s="208"/>
      <c r="T218" s="209"/>
      <c r="AT218" s="210" t="s">
        <v>210</v>
      </c>
      <c r="AU218" s="210" t="s">
        <v>86</v>
      </c>
      <c r="AV218" s="13" t="s">
        <v>84</v>
      </c>
      <c r="AW218" s="13" t="s">
        <v>37</v>
      </c>
      <c r="AX218" s="13" t="s">
        <v>77</v>
      </c>
      <c r="AY218" s="210" t="s">
        <v>197</v>
      </c>
    </row>
    <row r="219" spans="1:65" s="13" customFormat="1" ht="11.25">
      <c r="B219" s="201"/>
      <c r="C219" s="202"/>
      <c r="D219" s="194" t="s">
        <v>210</v>
      </c>
      <c r="E219" s="203" t="s">
        <v>19</v>
      </c>
      <c r="F219" s="204" t="s">
        <v>980</v>
      </c>
      <c r="G219" s="202"/>
      <c r="H219" s="203" t="s">
        <v>19</v>
      </c>
      <c r="I219" s="205"/>
      <c r="J219" s="202"/>
      <c r="K219" s="202"/>
      <c r="L219" s="206"/>
      <c r="M219" s="207"/>
      <c r="N219" s="208"/>
      <c r="O219" s="208"/>
      <c r="P219" s="208"/>
      <c r="Q219" s="208"/>
      <c r="R219" s="208"/>
      <c r="S219" s="208"/>
      <c r="T219" s="209"/>
      <c r="AT219" s="210" t="s">
        <v>210</v>
      </c>
      <c r="AU219" s="210" t="s">
        <v>86</v>
      </c>
      <c r="AV219" s="13" t="s">
        <v>84</v>
      </c>
      <c r="AW219" s="13" t="s">
        <v>37</v>
      </c>
      <c r="AX219" s="13" t="s">
        <v>77</v>
      </c>
      <c r="AY219" s="210" t="s">
        <v>197</v>
      </c>
    </row>
    <row r="220" spans="1:65" s="13" customFormat="1" ht="11.25">
      <c r="B220" s="201"/>
      <c r="C220" s="202"/>
      <c r="D220" s="194" t="s">
        <v>210</v>
      </c>
      <c r="E220" s="203" t="s">
        <v>19</v>
      </c>
      <c r="F220" s="204" t="s">
        <v>723</v>
      </c>
      <c r="G220" s="202"/>
      <c r="H220" s="203" t="s">
        <v>19</v>
      </c>
      <c r="I220" s="205"/>
      <c r="J220" s="202"/>
      <c r="K220" s="202"/>
      <c r="L220" s="206"/>
      <c r="M220" s="207"/>
      <c r="N220" s="208"/>
      <c r="O220" s="208"/>
      <c r="P220" s="208"/>
      <c r="Q220" s="208"/>
      <c r="R220" s="208"/>
      <c r="S220" s="208"/>
      <c r="T220" s="209"/>
      <c r="AT220" s="210" t="s">
        <v>210</v>
      </c>
      <c r="AU220" s="210" t="s">
        <v>86</v>
      </c>
      <c r="AV220" s="13" t="s">
        <v>84</v>
      </c>
      <c r="AW220" s="13" t="s">
        <v>37</v>
      </c>
      <c r="AX220" s="13" t="s">
        <v>77</v>
      </c>
      <c r="AY220" s="210" t="s">
        <v>197</v>
      </c>
    </row>
    <row r="221" spans="1:65" s="14" customFormat="1" ht="11.25">
      <c r="B221" s="211"/>
      <c r="C221" s="212"/>
      <c r="D221" s="194" t="s">
        <v>210</v>
      </c>
      <c r="E221" s="213" t="s">
        <v>19</v>
      </c>
      <c r="F221" s="214" t="s">
        <v>981</v>
      </c>
      <c r="G221" s="212"/>
      <c r="H221" s="215">
        <v>33.552999999999997</v>
      </c>
      <c r="I221" s="216"/>
      <c r="J221" s="212"/>
      <c r="K221" s="212"/>
      <c r="L221" s="217"/>
      <c r="M221" s="218"/>
      <c r="N221" s="219"/>
      <c r="O221" s="219"/>
      <c r="P221" s="219"/>
      <c r="Q221" s="219"/>
      <c r="R221" s="219"/>
      <c r="S221" s="219"/>
      <c r="T221" s="220"/>
      <c r="AT221" s="221" t="s">
        <v>210</v>
      </c>
      <c r="AU221" s="221" t="s">
        <v>86</v>
      </c>
      <c r="AV221" s="14" t="s">
        <v>86</v>
      </c>
      <c r="AW221" s="14" t="s">
        <v>37</v>
      </c>
      <c r="AX221" s="14" t="s">
        <v>84</v>
      </c>
      <c r="AY221" s="221" t="s">
        <v>197</v>
      </c>
    </row>
    <row r="222" spans="1:65" s="2" customFormat="1" ht="24.2" customHeight="1">
      <c r="A222" s="37"/>
      <c r="B222" s="38"/>
      <c r="C222" s="237" t="s">
        <v>347</v>
      </c>
      <c r="D222" s="237" t="s">
        <v>452</v>
      </c>
      <c r="E222" s="238" t="s">
        <v>726</v>
      </c>
      <c r="F222" s="239" t="s">
        <v>727</v>
      </c>
      <c r="G222" s="240" t="s">
        <v>202</v>
      </c>
      <c r="H222" s="241">
        <v>11</v>
      </c>
      <c r="I222" s="242"/>
      <c r="J222" s="243">
        <f>ROUND(I222*H222,2)</f>
        <v>0</v>
      </c>
      <c r="K222" s="239" t="s">
        <v>203</v>
      </c>
      <c r="L222" s="244"/>
      <c r="M222" s="245" t="s">
        <v>19</v>
      </c>
      <c r="N222" s="246" t="s">
        <v>48</v>
      </c>
      <c r="O222" s="67"/>
      <c r="P222" s="190">
        <f>O222*H222</f>
        <v>0</v>
      </c>
      <c r="Q222" s="190">
        <v>0.17499999999999999</v>
      </c>
      <c r="R222" s="190">
        <f>Q222*H222</f>
        <v>1.9249999999999998</v>
      </c>
      <c r="S222" s="190">
        <v>0</v>
      </c>
      <c r="T222" s="191">
        <f>S222*H222</f>
        <v>0</v>
      </c>
      <c r="U222" s="37"/>
      <c r="V222" s="37"/>
      <c r="W222" s="37"/>
      <c r="X222" s="37"/>
      <c r="Y222" s="37"/>
      <c r="Z222" s="37"/>
      <c r="AA222" s="37"/>
      <c r="AB222" s="37"/>
      <c r="AC222" s="37"/>
      <c r="AD222" s="37"/>
      <c r="AE222" s="37"/>
      <c r="AR222" s="192" t="s">
        <v>265</v>
      </c>
      <c r="AT222" s="192" t="s">
        <v>452</v>
      </c>
      <c r="AU222" s="192" t="s">
        <v>86</v>
      </c>
      <c r="AY222" s="20" t="s">
        <v>197</v>
      </c>
      <c r="BE222" s="193">
        <f>IF(N222="základní",J222,0)</f>
        <v>0</v>
      </c>
      <c r="BF222" s="193">
        <f>IF(N222="snížená",J222,0)</f>
        <v>0</v>
      </c>
      <c r="BG222" s="193">
        <f>IF(N222="zákl. přenesená",J222,0)</f>
        <v>0</v>
      </c>
      <c r="BH222" s="193">
        <f>IF(N222="sníž. přenesená",J222,0)</f>
        <v>0</v>
      </c>
      <c r="BI222" s="193">
        <f>IF(N222="nulová",J222,0)</f>
        <v>0</v>
      </c>
      <c r="BJ222" s="20" t="s">
        <v>84</v>
      </c>
      <c r="BK222" s="193">
        <f>ROUND(I222*H222,2)</f>
        <v>0</v>
      </c>
      <c r="BL222" s="20" t="s">
        <v>204</v>
      </c>
      <c r="BM222" s="192" t="s">
        <v>728</v>
      </c>
    </row>
    <row r="223" spans="1:65" s="2" customFormat="1" ht="11.25">
      <c r="A223" s="37"/>
      <c r="B223" s="38"/>
      <c r="C223" s="39"/>
      <c r="D223" s="194" t="s">
        <v>206</v>
      </c>
      <c r="E223" s="39"/>
      <c r="F223" s="195" t="s">
        <v>727</v>
      </c>
      <c r="G223" s="39"/>
      <c r="H223" s="39"/>
      <c r="I223" s="196"/>
      <c r="J223" s="39"/>
      <c r="K223" s="39"/>
      <c r="L223" s="42"/>
      <c r="M223" s="197"/>
      <c r="N223" s="198"/>
      <c r="O223" s="67"/>
      <c r="P223" s="67"/>
      <c r="Q223" s="67"/>
      <c r="R223" s="67"/>
      <c r="S223" s="67"/>
      <c r="T223" s="68"/>
      <c r="U223" s="37"/>
      <c r="V223" s="37"/>
      <c r="W223" s="37"/>
      <c r="X223" s="37"/>
      <c r="Y223" s="37"/>
      <c r="Z223" s="37"/>
      <c r="AA223" s="37"/>
      <c r="AB223" s="37"/>
      <c r="AC223" s="37"/>
      <c r="AD223" s="37"/>
      <c r="AE223" s="37"/>
      <c r="AT223" s="20" t="s">
        <v>206</v>
      </c>
      <c r="AU223" s="20" t="s">
        <v>86</v>
      </c>
    </row>
    <row r="224" spans="1:65" s="2" customFormat="1" ht="39">
      <c r="A224" s="37"/>
      <c r="B224" s="38"/>
      <c r="C224" s="39"/>
      <c r="D224" s="194" t="s">
        <v>252</v>
      </c>
      <c r="E224" s="39"/>
      <c r="F224" s="222" t="s">
        <v>729</v>
      </c>
      <c r="G224" s="39"/>
      <c r="H224" s="39"/>
      <c r="I224" s="196"/>
      <c r="J224" s="39"/>
      <c r="K224" s="39"/>
      <c r="L224" s="42"/>
      <c r="M224" s="197"/>
      <c r="N224" s="198"/>
      <c r="O224" s="67"/>
      <c r="P224" s="67"/>
      <c r="Q224" s="67"/>
      <c r="R224" s="67"/>
      <c r="S224" s="67"/>
      <c r="T224" s="68"/>
      <c r="U224" s="37"/>
      <c r="V224" s="37"/>
      <c r="W224" s="37"/>
      <c r="X224" s="37"/>
      <c r="Y224" s="37"/>
      <c r="Z224" s="37"/>
      <c r="AA224" s="37"/>
      <c r="AB224" s="37"/>
      <c r="AC224" s="37"/>
      <c r="AD224" s="37"/>
      <c r="AE224" s="37"/>
      <c r="AT224" s="20" t="s">
        <v>252</v>
      </c>
      <c r="AU224" s="20" t="s">
        <v>86</v>
      </c>
    </row>
    <row r="225" spans="1:65" s="13" customFormat="1" ht="11.25">
      <c r="B225" s="201"/>
      <c r="C225" s="202"/>
      <c r="D225" s="194" t="s">
        <v>210</v>
      </c>
      <c r="E225" s="203" t="s">
        <v>19</v>
      </c>
      <c r="F225" s="204" t="s">
        <v>721</v>
      </c>
      <c r="G225" s="202"/>
      <c r="H225" s="203" t="s">
        <v>19</v>
      </c>
      <c r="I225" s="205"/>
      <c r="J225" s="202"/>
      <c r="K225" s="202"/>
      <c r="L225" s="206"/>
      <c r="M225" s="207"/>
      <c r="N225" s="208"/>
      <c r="O225" s="208"/>
      <c r="P225" s="208"/>
      <c r="Q225" s="208"/>
      <c r="R225" s="208"/>
      <c r="S225" s="208"/>
      <c r="T225" s="209"/>
      <c r="AT225" s="210" t="s">
        <v>210</v>
      </c>
      <c r="AU225" s="210" t="s">
        <v>86</v>
      </c>
      <c r="AV225" s="13" t="s">
        <v>84</v>
      </c>
      <c r="AW225" s="13" t="s">
        <v>37</v>
      </c>
      <c r="AX225" s="13" t="s">
        <v>77</v>
      </c>
      <c r="AY225" s="210" t="s">
        <v>197</v>
      </c>
    </row>
    <row r="226" spans="1:65" s="13" customFormat="1" ht="22.5">
      <c r="B226" s="201"/>
      <c r="C226" s="202"/>
      <c r="D226" s="194" t="s">
        <v>210</v>
      </c>
      <c r="E226" s="203" t="s">
        <v>19</v>
      </c>
      <c r="F226" s="204" t="s">
        <v>982</v>
      </c>
      <c r="G226" s="202"/>
      <c r="H226" s="203" t="s">
        <v>19</v>
      </c>
      <c r="I226" s="205"/>
      <c r="J226" s="202"/>
      <c r="K226" s="202"/>
      <c r="L226" s="206"/>
      <c r="M226" s="207"/>
      <c r="N226" s="208"/>
      <c r="O226" s="208"/>
      <c r="P226" s="208"/>
      <c r="Q226" s="208"/>
      <c r="R226" s="208"/>
      <c r="S226" s="208"/>
      <c r="T226" s="209"/>
      <c r="AT226" s="210" t="s">
        <v>210</v>
      </c>
      <c r="AU226" s="210" t="s">
        <v>86</v>
      </c>
      <c r="AV226" s="13" t="s">
        <v>84</v>
      </c>
      <c r="AW226" s="13" t="s">
        <v>37</v>
      </c>
      <c r="AX226" s="13" t="s">
        <v>77</v>
      </c>
      <c r="AY226" s="210" t="s">
        <v>197</v>
      </c>
    </row>
    <row r="227" spans="1:65" s="13" customFormat="1" ht="22.5">
      <c r="B227" s="201"/>
      <c r="C227" s="202"/>
      <c r="D227" s="194" t="s">
        <v>210</v>
      </c>
      <c r="E227" s="203" t="s">
        <v>19</v>
      </c>
      <c r="F227" s="204" t="s">
        <v>983</v>
      </c>
      <c r="G227" s="202"/>
      <c r="H227" s="203" t="s">
        <v>19</v>
      </c>
      <c r="I227" s="205"/>
      <c r="J227" s="202"/>
      <c r="K227" s="202"/>
      <c r="L227" s="206"/>
      <c r="M227" s="207"/>
      <c r="N227" s="208"/>
      <c r="O227" s="208"/>
      <c r="P227" s="208"/>
      <c r="Q227" s="208"/>
      <c r="R227" s="208"/>
      <c r="S227" s="208"/>
      <c r="T227" s="209"/>
      <c r="AT227" s="210" t="s">
        <v>210</v>
      </c>
      <c r="AU227" s="210" t="s">
        <v>86</v>
      </c>
      <c r="AV227" s="13" t="s">
        <v>84</v>
      </c>
      <c r="AW227" s="13" t="s">
        <v>37</v>
      </c>
      <c r="AX227" s="13" t="s">
        <v>77</v>
      </c>
      <c r="AY227" s="210" t="s">
        <v>197</v>
      </c>
    </row>
    <row r="228" spans="1:65" s="13" customFormat="1" ht="11.25">
      <c r="B228" s="201"/>
      <c r="C228" s="202"/>
      <c r="D228" s="194" t="s">
        <v>210</v>
      </c>
      <c r="E228" s="203" t="s">
        <v>19</v>
      </c>
      <c r="F228" s="204" t="s">
        <v>734</v>
      </c>
      <c r="G228" s="202"/>
      <c r="H228" s="203" t="s">
        <v>19</v>
      </c>
      <c r="I228" s="205"/>
      <c r="J228" s="202"/>
      <c r="K228" s="202"/>
      <c r="L228" s="206"/>
      <c r="M228" s="207"/>
      <c r="N228" s="208"/>
      <c r="O228" s="208"/>
      <c r="P228" s="208"/>
      <c r="Q228" s="208"/>
      <c r="R228" s="208"/>
      <c r="S228" s="208"/>
      <c r="T228" s="209"/>
      <c r="AT228" s="210" t="s">
        <v>210</v>
      </c>
      <c r="AU228" s="210" t="s">
        <v>86</v>
      </c>
      <c r="AV228" s="13" t="s">
        <v>84</v>
      </c>
      <c r="AW228" s="13" t="s">
        <v>37</v>
      </c>
      <c r="AX228" s="13" t="s">
        <v>77</v>
      </c>
      <c r="AY228" s="210" t="s">
        <v>197</v>
      </c>
    </row>
    <row r="229" spans="1:65" s="14" customFormat="1" ht="11.25">
      <c r="B229" s="211"/>
      <c r="C229" s="212"/>
      <c r="D229" s="194" t="s">
        <v>210</v>
      </c>
      <c r="E229" s="213" t="s">
        <v>19</v>
      </c>
      <c r="F229" s="214" t="s">
        <v>984</v>
      </c>
      <c r="G229" s="212"/>
      <c r="H229" s="215">
        <v>11</v>
      </c>
      <c r="I229" s="216"/>
      <c r="J229" s="212"/>
      <c r="K229" s="212"/>
      <c r="L229" s="217"/>
      <c r="M229" s="218"/>
      <c r="N229" s="219"/>
      <c r="O229" s="219"/>
      <c r="P229" s="219"/>
      <c r="Q229" s="219"/>
      <c r="R229" s="219"/>
      <c r="S229" s="219"/>
      <c r="T229" s="220"/>
      <c r="AT229" s="221" t="s">
        <v>210</v>
      </c>
      <c r="AU229" s="221" t="s">
        <v>86</v>
      </c>
      <c r="AV229" s="14" t="s">
        <v>86</v>
      </c>
      <c r="AW229" s="14" t="s">
        <v>37</v>
      </c>
      <c r="AX229" s="14" t="s">
        <v>84</v>
      </c>
      <c r="AY229" s="221" t="s">
        <v>197</v>
      </c>
    </row>
    <row r="230" spans="1:65" s="2" customFormat="1" ht="24.2" customHeight="1">
      <c r="A230" s="37"/>
      <c r="B230" s="38"/>
      <c r="C230" s="237" t="s">
        <v>356</v>
      </c>
      <c r="D230" s="237" t="s">
        <v>452</v>
      </c>
      <c r="E230" s="238" t="s">
        <v>985</v>
      </c>
      <c r="F230" s="239" t="s">
        <v>986</v>
      </c>
      <c r="G230" s="240" t="s">
        <v>202</v>
      </c>
      <c r="H230" s="241">
        <v>8.6020000000000003</v>
      </c>
      <c r="I230" s="242"/>
      <c r="J230" s="243">
        <f>ROUND(I230*H230,2)</f>
        <v>0</v>
      </c>
      <c r="K230" s="239" t="s">
        <v>969</v>
      </c>
      <c r="L230" s="244"/>
      <c r="M230" s="245" t="s">
        <v>19</v>
      </c>
      <c r="N230" s="246" t="s">
        <v>48</v>
      </c>
      <c r="O230" s="67"/>
      <c r="P230" s="190">
        <f>O230*H230</f>
        <v>0</v>
      </c>
      <c r="Q230" s="190">
        <v>0.16600000000000001</v>
      </c>
      <c r="R230" s="190">
        <f>Q230*H230</f>
        <v>1.4279320000000002</v>
      </c>
      <c r="S230" s="190">
        <v>0</v>
      </c>
      <c r="T230" s="191">
        <f>S230*H230</f>
        <v>0</v>
      </c>
      <c r="U230" s="37"/>
      <c r="V230" s="37"/>
      <c r="W230" s="37"/>
      <c r="X230" s="37"/>
      <c r="Y230" s="37"/>
      <c r="Z230" s="37"/>
      <c r="AA230" s="37"/>
      <c r="AB230" s="37"/>
      <c r="AC230" s="37"/>
      <c r="AD230" s="37"/>
      <c r="AE230" s="37"/>
      <c r="AR230" s="192" t="s">
        <v>265</v>
      </c>
      <c r="AT230" s="192" t="s">
        <v>452</v>
      </c>
      <c r="AU230" s="192" t="s">
        <v>86</v>
      </c>
      <c r="AY230" s="20" t="s">
        <v>197</v>
      </c>
      <c r="BE230" s="193">
        <f>IF(N230="základní",J230,0)</f>
        <v>0</v>
      </c>
      <c r="BF230" s="193">
        <f>IF(N230="snížená",J230,0)</f>
        <v>0</v>
      </c>
      <c r="BG230" s="193">
        <f>IF(N230="zákl. přenesená",J230,0)</f>
        <v>0</v>
      </c>
      <c r="BH230" s="193">
        <f>IF(N230="sníž. přenesená",J230,0)</f>
        <v>0</v>
      </c>
      <c r="BI230" s="193">
        <f>IF(N230="nulová",J230,0)</f>
        <v>0</v>
      </c>
      <c r="BJ230" s="20" t="s">
        <v>84</v>
      </c>
      <c r="BK230" s="193">
        <f>ROUND(I230*H230,2)</f>
        <v>0</v>
      </c>
      <c r="BL230" s="20" t="s">
        <v>204</v>
      </c>
      <c r="BM230" s="192" t="s">
        <v>987</v>
      </c>
    </row>
    <row r="231" spans="1:65" s="2" customFormat="1" ht="19.5">
      <c r="A231" s="37"/>
      <c r="B231" s="38"/>
      <c r="C231" s="39"/>
      <c r="D231" s="194" t="s">
        <v>206</v>
      </c>
      <c r="E231" s="39"/>
      <c r="F231" s="195" t="s">
        <v>986</v>
      </c>
      <c r="G231" s="39"/>
      <c r="H231" s="39"/>
      <c r="I231" s="196"/>
      <c r="J231" s="39"/>
      <c r="K231" s="39"/>
      <c r="L231" s="42"/>
      <c r="M231" s="197"/>
      <c r="N231" s="198"/>
      <c r="O231" s="67"/>
      <c r="P231" s="67"/>
      <c r="Q231" s="67"/>
      <c r="R231" s="67"/>
      <c r="S231" s="67"/>
      <c r="T231" s="68"/>
      <c r="U231" s="37"/>
      <c r="V231" s="37"/>
      <c r="W231" s="37"/>
      <c r="X231" s="37"/>
      <c r="Y231" s="37"/>
      <c r="Z231" s="37"/>
      <c r="AA231" s="37"/>
      <c r="AB231" s="37"/>
      <c r="AC231" s="37"/>
      <c r="AD231" s="37"/>
      <c r="AE231" s="37"/>
      <c r="AT231" s="20" t="s">
        <v>206</v>
      </c>
      <c r="AU231" s="20" t="s">
        <v>86</v>
      </c>
    </row>
    <row r="232" spans="1:65" s="2" customFormat="1" ht="19.5">
      <c r="A232" s="37"/>
      <c r="B232" s="38"/>
      <c r="C232" s="39"/>
      <c r="D232" s="194" t="s">
        <v>252</v>
      </c>
      <c r="E232" s="39"/>
      <c r="F232" s="222" t="s">
        <v>988</v>
      </c>
      <c r="G232" s="39"/>
      <c r="H232" s="39"/>
      <c r="I232" s="196"/>
      <c r="J232" s="39"/>
      <c r="K232" s="39"/>
      <c r="L232" s="42"/>
      <c r="M232" s="197"/>
      <c r="N232" s="198"/>
      <c r="O232" s="67"/>
      <c r="P232" s="67"/>
      <c r="Q232" s="67"/>
      <c r="R232" s="67"/>
      <c r="S232" s="67"/>
      <c r="T232" s="68"/>
      <c r="U232" s="37"/>
      <c r="V232" s="37"/>
      <c r="W232" s="37"/>
      <c r="X232" s="37"/>
      <c r="Y232" s="37"/>
      <c r="Z232" s="37"/>
      <c r="AA232" s="37"/>
      <c r="AB232" s="37"/>
      <c r="AC232" s="37"/>
      <c r="AD232" s="37"/>
      <c r="AE232" s="37"/>
      <c r="AT232" s="20" t="s">
        <v>252</v>
      </c>
      <c r="AU232" s="20" t="s">
        <v>86</v>
      </c>
    </row>
    <row r="233" spans="1:65" s="13" customFormat="1" ht="11.25">
      <c r="B233" s="201"/>
      <c r="C233" s="202"/>
      <c r="D233" s="194" t="s">
        <v>210</v>
      </c>
      <c r="E233" s="203" t="s">
        <v>19</v>
      </c>
      <c r="F233" s="204" t="s">
        <v>721</v>
      </c>
      <c r="G233" s="202"/>
      <c r="H233" s="203" t="s">
        <v>19</v>
      </c>
      <c r="I233" s="205"/>
      <c r="J233" s="202"/>
      <c r="K233" s="202"/>
      <c r="L233" s="206"/>
      <c r="M233" s="207"/>
      <c r="N233" s="208"/>
      <c r="O233" s="208"/>
      <c r="P233" s="208"/>
      <c r="Q233" s="208"/>
      <c r="R233" s="208"/>
      <c r="S233" s="208"/>
      <c r="T233" s="209"/>
      <c r="AT233" s="210" t="s">
        <v>210</v>
      </c>
      <c r="AU233" s="210" t="s">
        <v>86</v>
      </c>
      <c r="AV233" s="13" t="s">
        <v>84</v>
      </c>
      <c r="AW233" s="13" t="s">
        <v>37</v>
      </c>
      <c r="AX233" s="13" t="s">
        <v>77</v>
      </c>
      <c r="AY233" s="210" t="s">
        <v>197</v>
      </c>
    </row>
    <row r="234" spans="1:65" s="13" customFormat="1" ht="22.5">
      <c r="B234" s="201"/>
      <c r="C234" s="202"/>
      <c r="D234" s="194" t="s">
        <v>210</v>
      </c>
      <c r="E234" s="203" t="s">
        <v>19</v>
      </c>
      <c r="F234" s="204" t="s">
        <v>989</v>
      </c>
      <c r="G234" s="202"/>
      <c r="H234" s="203" t="s">
        <v>19</v>
      </c>
      <c r="I234" s="205"/>
      <c r="J234" s="202"/>
      <c r="K234" s="202"/>
      <c r="L234" s="206"/>
      <c r="M234" s="207"/>
      <c r="N234" s="208"/>
      <c r="O234" s="208"/>
      <c r="P234" s="208"/>
      <c r="Q234" s="208"/>
      <c r="R234" s="208"/>
      <c r="S234" s="208"/>
      <c r="T234" s="209"/>
      <c r="AT234" s="210" t="s">
        <v>210</v>
      </c>
      <c r="AU234" s="210" t="s">
        <v>86</v>
      </c>
      <c r="AV234" s="13" t="s">
        <v>84</v>
      </c>
      <c r="AW234" s="13" t="s">
        <v>37</v>
      </c>
      <c r="AX234" s="13" t="s">
        <v>77</v>
      </c>
      <c r="AY234" s="210" t="s">
        <v>197</v>
      </c>
    </row>
    <row r="235" spans="1:65" s="13" customFormat="1" ht="22.5">
      <c r="B235" s="201"/>
      <c r="C235" s="202"/>
      <c r="D235" s="194" t="s">
        <v>210</v>
      </c>
      <c r="E235" s="203" t="s">
        <v>19</v>
      </c>
      <c r="F235" s="204" t="s">
        <v>990</v>
      </c>
      <c r="G235" s="202"/>
      <c r="H235" s="203" t="s">
        <v>19</v>
      </c>
      <c r="I235" s="205"/>
      <c r="J235" s="202"/>
      <c r="K235" s="202"/>
      <c r="L235" s="206"/>
      <c r="M235" s="207"/>
      <c r="N235" s="208"/>
      <c r="O235" s="208"/>
      <c r="P235" s="208"/>
      <c r="Q235" s="208"/>
      <c r="R235" s="208"/>
      <c r="S235" s="208"/>
      <c r="T235" s="209"/>
      <c r="AT235" s="210" t="s">
        <v>210</v>
      </c>
      <c r="AU235" s="210" t="s">
        <v>86</v>
      </c>
      <c r="AV235" s="13" t="s">
        <v>84</v>
      </c>
      <c r="AW235" s="13" t="s">
        <v>37</v>
      </c>
      <c r="AX235" s="13" t="s">
        <v>77</v>
      </c>
      <c r="AY235" s="210" t="s">
        <v>197</v>
      </c>
    </row>
    <row r="236" spans="1:65" s="13" customFormat="1" ht="11.25">
      <c r="B236" s="201"/>
      <c r="C236" s="202"/>
      <c r="D236" s="194" t="s">
        <v>210</v>
      </c>
      <c r="E236" s="203" t="s">
        <v>19</v>
      </c>
      <c r="F236" s="204" t="s">
        <v>734</v>
      </c>
      <c r="G236" s="202"/>
      <c r="H236" s="203" t="s">
        <v>19</v>
      </c>
      <c r="I236" s="205"/>
      <c r="J236" s="202"/>
      <c r="K236" s="202"/>
      <c r="L236" s="206"/>
      <c r="M236" s="207"/>
      <c r="N236" s="208"/>
      <c r="O236" s="208"/>
      <c r="P236" s="208"/>
      <c r="Q236" s="208"/>
      <c r="R236" s="208"/>
      <c r="S236" s="208"/>
      <c r="T236" s="209"/>
      <c r="AT236" s="210" t="s">
        <v>210</v>
      </c>
      <c r="AU236" s="210" t="s">
        <v>86</v>
      </c>
      <c r="AV236" s="13" t="s">
        <v>84</v>
      </c>
      <c r="AW236" s="13" t="s">
        <v>37</v>
      </c>
      <c r="AX236" s="13" t="s">
        <v>77</v>
      </c>
      <c r="AY236" s="210" t="s">
        <v>197</v>
      </c>
    </row>
    <row r="237" spans="1:65" s="14" customFormat="1" ht="11.25">
      <c r="B237" s="211"/>
      <c r="C237" s="212"/>
      <c r="D237" s="194" t="s">
        <v>210</v>
      </c>
      <c r="E237" s="213" t="s">
        <v>19</v>
      </c>
      <c r="F237" s="214" t="s">
        <v>991</v>
      </c>
      <c r="G237" s="212"/>
      <c r="H237" s="215">
        <v>8.6020000000000003</v>
      </c>
      <c r="I237" s="216"/>
      <c r="J237" s="212"/>
      <c r="K237" s="212"/>
      <c r="L237" s="217"/>
      <c r="M237" s="218"/>
      <c r="N237" s="219"/>
      <c r="O237" s="219"/>
      <c r="P237" s="219"/>
      <c r="Q237" s="219"/>
      <c r="R237" s="219"/>
      <c r="S237" s="219"/>
      <c r="T237" s="220"/>
      <c r="AT237" s="221" t="s">
        <v>210</v>
      </c>
      <c r="AU237" s="221" t="s">
        <v>86</v>
      </c>
      <c r="AV237" s="14" t="s">
        <v>86</v>
      </c>
      <c r="AW237" s="14" t="s">
        <v>37</v>
      </c>
      <c r="AX237" s="14" t="s">
        <v>84</v>
      </c>
      <c r="AY237" s="221" t="s">
        <v>197</v>
      </c>
    </row>
    <row r="238" spans="1:65" s="2" customFormat="1" ht="24.2" customHeight="1">
      <c r="A238" s="37"/>
      <c r="B238" s="38"/>
      <c r="C238" s="237" t="s">
        <v>362</v>
      </c>
      <c r="D238" s="237" t="s">
        <v>452</v>
      </c>
      <c r="E238" s="238" t="s">
        <v>967</v>
      </c>
      <c r="F238" s="239" t="s">
        <v>968</v>
      </c>
      <c r="G238" s="240" t="s">
        <v>202</v>
      </c>
      <c r="H238" s="241">
        <v>14.9</v>
      </c>
      <c r="I238" s="242"/>
      <c r="J238" s="243">
        <f>ROUND(I238*H238,2)</f>
        <v>0</v>
      </c>
      <c r="K238" s="239" t="s">
        <v>969</v>
      </c>
      <c r="L238" s="244"/>
      <c r="M238" s="245" t="s">
        <v>19</v>
      </c>
      <c r="N238" s="246" t="s">
        <v>48</v>
      </c>
      <c r="O238" s="67"/>
      <c r="P238" s="190">
        <f>O238*H238</f>
        <v>0</v>
      </c>
      <c r="Q238" s="190">
        <v>0.17599999999999999</v>
      </c>
      <c r="R238" s="190">
        <f>Q238*H238</f>
        <v>2.6223999999999998</v>
      </c>
      <c r="S238" s="190">
        <v>0</v>
      </c>
      <c r="T238" s="191">
        <f>S238*H238</f>
        <v>0</v>
      </c>
      <c r="U238" s="37"/>
      <c r="V238" s="37"/>
      <c r="W238" s="37"/>
      <c r="X238" s="37"/>
      <c r="Y238" s="37"/>
      <c r="Z238" s="37"/>
      <c r="AA238" s="37"/>
      <c r="AB238" s="37"/>
      <c r="AC238" s="37"/>
      <c r="AD238" s="37"/>
      <c r="AE238" s="37"/>
      <c r="AR238" s="192" t="s">
        <v>265</v>
      </c>
      <c r="AT238" s="192" t="s">
        <v>452</v>
      </c>
      <c r="AU238" s="192" t="s">
        <v>86</v>
      </c>
      <c r="AY238" s="20" t="s">
        <v>197</v>
      </c>
      <c r="BE238" s="193">
        <f>IF(N238="základní",J238,0)</f>
        <v>0</v>
      </c>
      <c r="BF238" s="193">
        <f>IF(N238="snížená",J238,0)</f>
        <v>0</v>
      </c>
      <c r="BG238" s="193">
        <f>IF(N238="zákl. přenesená",J238,0)</f>
        <v>0</v>
      </c>
      <c r="BH238" s="193">
        <f>IF(N238="sníž. přenesená",J238,0)</f>
        <v>0</v>
      </c>
      <c r="BI238" s="193">
        <f>IF(N238="nulová",J238,0)</f>
        <v>0</v>
      </c>
      <c r="BJ238" s="20" t="s">
        <v>84</v>
      </c>
      <c r="BK238" s="193">
        <f>ROUND(I238*H238,2)</f>
        <v>0</v>
      </c>
      <c r="BL238" s="20" t="s">
        <v>204</v>
      </c>
      <c r="BM238" s="192" t="s">
        <v>992</v>
      </c>
    </row>
    <row r="239" spans="1:65" s="2" customFormat="1" ht="11.25">
      <c r="A239" s="37"/>
      <c r="B239" s="38"/>
      <c r="C239" s="39"/>
      <c r="D239" s="194" t="s">
        <v>206</v>
      </c>
      <c r="E239" s="39"/>
      <c r="F239" s="195" t="s">
        <v>968</v>
      </c>
      <c r="G239" s="39"/>
      <c r="H239" s="39"/>
      <c r="I239" s="196"/>
      <c r="J239" s="39"/>
      <c r="K239" s="39"/>
      <c r="L239" s="42"/>
      <c r="M239" s="197"/>
      <c r="N239" s="198"/>
      <c r="O239" s="67"/>
      <c r="P239" s="67"/>
      <c r="Q239" s="67"/>
      <c r="R239" s="67"/>
      <c r="S239" s="67"/>
      <c r="T239" s="68"/>
      <c r="U239" s="37"/>
      <c r="V239" s="37"/>
      <c r="W239" s="37"/>
      <c r="X239" s="37"/>
      <c r="Y239" s="37"/>
      <c r="Z239" s="37"/>
      <c r="AA239" s="37"/>
      <c r="AB239" s="37"/>
      <c r="AC239" s="37"/>
      <c r="AD239" s="37"/>
      <c r="AE239" s="37"/>
      <c r="AT239" s="20" t="s">
        <v>206</v>
      </c>
      <c r="AU239" s="20" t="s">
        <v>86</v>
      </c>
    </row>
    <row r="240" spans="1:65" s="2" customFormat="1" ht="39">
      <c r="A240" s="37"/>
      <c r="B240" s="38"/>
      <c r="C240" s="39"/>
      <c r="D240" s="194" t="s">
        <v>252</v>
      </c>
      <c r="E240" s="39"/>
      <c r="F240" s="222" t="s">
        <v>971</v>
      </c>
      <c r="G240" s="39"/>
      <c r="H240" s="39"/>
      <c r="I240" s="196"/>
      <c r="J240" s="39"/>
      <c r="K240" s="39"/>
      <c r="L240" s="42"/>
      <c r="M240" s="197"/>
      <c r="N240" s="198"/>
      <c r="O240" s="67"/>
      <c r="P240" s="67"/>
      <c r="Q240" s="67"/>
      <c r="R240" s="67"/>
      <c r="S240" s="67"/>
      <c r="T240" s="68"/>
      <c r="U240" s="37"/>
      <c r="V240" s="37"/>
      <c r="W240" s="37"/>
      <c r="X240" s="37"/>
      <c r="Y240" s="37"/>
      <c r="Z240" s="37"/>
      <c r="AA240" s="37"/>
      <c r="AB240" s="37"/>
      <c r="AC240" s="37"/>
      <c r="AD240" s="37"/>
      <c r="AE240" s="37"/>
      <c r="AT240" s="20" t="s">
        <v>252</v>
      </c>
      <c r="AU240" s="20" t="s">
        <v>86</v>
      </c>
    </row>
    <row r="241" spans="1:65" s="13" customFormat="1" ht="11.25">
      <c r="B241" s="201"/>
      <c r="C241" s="202"/>
      <c r="D241" s="194" t="s">
        <v>210</v>
      </c>
      <c r="E241" s="203" t="s">
        <v>19</v>
      </c>
      <c r="F241" s="204" t="s">
        <v>721</v>
      </c>
      <c r="G241" s="202"/>
      <c r="H241" s="203" t="s">
        <v>19</v>
      </c>
      <c r="I241" s="205"/>
      <c r="J241" s="202"/>
      <c r="K241" s="202"/>
      <c r="L241" s="206"/>
      <c r="M241" s="207"/>
      <c r="N241" s="208"/>
      <c r="O241" s="208"/>
      <c r="P241" s="208"/>
      <c r="Q241" s="208"/>
      <c r="R241" s="208"/>
      <c r="S241" s="208"/>
      <c r="T241" s="209"/>
      <c r="AT241" s="210" t="s">
        <v>210</v>
      </c>
      <c r="AU241" s="210" t="s">
        <v>86</v>
      </c>
      <c r="AV241" s="13" t="s">
        <v>84</v>
      </c>
      <c r="AW241" s="13" t="s">
        <v>37</v>
      </c>
      <c r="AX241" s="13" t="s">
        <v>77</v>
      </c>
      <c r="AY241" s="210" t="s">
        <v>197</v>
      </c>
    </row>
    <row r="242" spans="1:65" s="13" customFormat="1" ht="22.5">
      <c r="B242" s="201"/>
      <c r="C242" s="202"/>
      <c r="D242" s="194" t="s">
        <v>210</v>
      </c>
      <c r="E242" s="203" t="s">
        <v>19</v>
      </c>
      <c r="F242" s="204" t="s">
        <v>993</v>
      </c>
      <c r="G242" s="202"/>
      <c r="H242" s="203" t="s">
        <v>19</v>
      </c>
      <c r="I242" s="205"/>
      <c r="J242" s="202"/>
      <c r="K242" s="202"/>
      <c r="L242" s="206"/>
      <c r="M242" s="207"/>
      <c r="N242" s="208"/>
      <c r="O242" s="208"/>
      <c r="P242" s="208"/>
      <c r="Q242" s="208"/>
      <c r="R242" s="208"/>
      <c r="S242" s="208"/>
      <c r="T242" s="209"/>
      <c r="AT242" s="210" t="s">
        <v>210</v>
      </c>
      <c r="AU242" s="210" t="s">
        <v>86</v>
      </c>
      <c r="AV242" s="13" t="s">
        <v>84</v>
      </c>
      <c r="AW242" s="13" t="s">
        <v>37</v>
      </c>
      <c r="AX242" s="13" t="s">
        <v>77</v>
      </c>
      <c r="AY242" s="210" t="s">
        <v>197</v>
      </c>
    </row>
    <row r="243" spans="1:65" s="13" customFormat="1" ht="22.5">
      <c r="B243" s="201"/>
      <c r="C243" s="202"/>
      <c r="D243" s="194" t="s">
        <v>210</v>
      </c>
      <c r="E243" s="203" t="s">
        <v>19</v>
      </c>
      <c r="F243" s="204" t="s">
        <v>994</v>
      </c>
      <c r="G243" s="202"/>
      <c r="H243" s="203" t="s">
        <v>19</v>
      </c>
      <c r="I243" s="205"/>
      <c r="J243" s="202"/>
      <c r="K243" s="202"/>
      <c r="L243" s="206"/>
      <c r="M243" s="207"/>
      <c r="N243" s="208"/>
      <c r="O243" s="208"/>
      <c r="P243" s="208"/>
      <c r="Q243" s="208"/>
      <c r="R243" s="208"/>
      <c r="S243" s="208"/>
      <c r="T243" s="209"/>
      <c r="AT243" s="210" t="s">
        <v>210</v>
      </c>
      <c r="AU243" s="210" t="s">
        <v>86</v>
      </c>
      <c r="AV243" s="13" t="s">
        <v>84</v>
      </c>
      <c r="AW243" s="13" t="s">
        <v>37</v>
      </c>
      <c r="AX243" s="13" t="s">
        <v>77</v>
      </c>
      <c r="AY243" s="210" t="s">
        <v>197</v>
      </c>
    </row>
    <row r="244" spans="1:65" s="13" customFormat="1" ht="11.25">
      <c r="B244" s="201"/>
      <c r="C244" s="202"/>
      <c r="D244" s="194" t="s">
        <v>210</v>
      </c>
      <c r="E244" s="203" t="s">
        <v>19</v>
      </c>
      <c r="F244" s="204" t="s">
        <v>734</v>
      </c>
      <c r="G244" s="202"/>
      <c r="H244" s="203" t="s">
        <v>19</v>
      </c>
      <c r="I244" s="205"/>
      <c r="J244" s="202"/>
      <c r="K244" s="202"/>
      <c r="L244" s="206"/>
      <c r="M244" s="207"/>
      <c r="N244" s="208"/>
      <c r="O244" s="208"/>
      <c r="P244" s="208"/>
      <c r="Q244" s="208"/>
      <c r="R244" s="208"/>
      <c r="S244" s="208"/>
      <c r="T244" s="209"/>
      <c r="AT244" s="210" t="s">
        <v>210</v>
      </c>
      <c r="AU244" s="210" t="s">
        <v>86</v>
      </c>
      <c r="AV244" s="13" t="s">
        <v>84</v>
      </c>
      <c r="AW244" s="13" t="s">
        <v>37</v>
      </c>
      <c r="AX244" s="13" t="s">
        <v>77</v>
      </c>
      <c r="AY244" s="210" t="s">
        <v>197</v>
      </c>
    </row>
    <row r="245" spans="1:65" s="14" customFormat="1" ht="11.25">
      <c r="B245" s="211"/>
      <c r="C245" s="212"/>
      <c r="D245" s="194" t="s">
        <v>210</v>
      </c>
      <c r="E245" s="213" t="s">
        <v>19</v>
      </c>
      <c r="F245" s="214" t="s">
        <v>995</v>
      </c>
      <c r="G245" s="212"/>
      <c r="H245" s="215">
        <v>14.9</v>
      </c>
      <c r="I245" s="216"/>
      <c r="J245" s="212"/>
      <c r="K245" s="212"/>
      <c r="L245" s="217"/>
      <c r="M245" s="218"/>
      <c r="N245" s="219"/>
      <c r="O245" s="219"/>
      <c r="P245" s="219"/>
      <c r="Q245" s="219"/>
      <c r="R245" s="219"/>
      <c r="S245" s="219"/>
      <c r="T245" s="220"/>
      <c r="AT245" s="221" t="s">
        <v>210</v>
      </c>
      <c r="AU245" s="221" t="s">
        <v>86</v>
      </c>
      <c r="AV245" s="14" t="s">
        <v>86</v>
      </c>
      <c r="AW245" s="14" t="s">
        <v>37</v>
      </c>
      <c r="AX245" s="14" t="s">
        <v>84</v>
      </c>
      <c r="AY245" s="221" t="s">
        <v>197</v>
      </c>
    </row>
    <row r="246" spans="1:65" s="2" customFormat="1" ht="33" customHeight="1">
      <c r="A246" s="37"/>
      <c r="B246" s="38"/>
      <c r="C246" s="181" t="s">
        <v>7</v>
      </c>
      <c r="D246" s="181" t="s">
        <v>199</v>
      </c>
      <c r="E246" s="182" t="s">
        <v>996</v>
      </c>
      <c r="F246" s="183" t="s">
        <v>997</v>
      </c>
      <c r="G246" s="184" t="s">
        <v>202</v>
      </c>
      <c r="H246" s="185">
        <v>63.32</v>
      </c>
      <c r="I246" s="186"/>
      <c r="J246" s="187">
        <f>ROUND(I246*H246,2)</f>
        <v>0</v>
      </c>
      <c r="K246" s="183" t="s">
        <v>203</v>
      </c>
      <c r="L246" s="42"/>
      <c r="M246" s="188" t="s">
        <v>19</v>
      </c>
      <c r="N246" s="189" t="s">
        <v>48</v>
      </c>
      <c r="O246" s="67"/>
      <c r="P246" s="190">
        <f>O246*H246</f>
        <v>0</v>
      </c>
      <c r="Q246" s="190">
        <v>0</v>
      </c>
      <c r="R246" s="190">
        <f>Q246*H246</f>
        <v>0</v>
      </c>
      <c r="S246" s="190">
        <v>0</v>
      </c>
      <c r="T246" s="191">
        <f>S246*H246</f>
        <v>0</v>
      </c>
      <c r="U246" s="37"/>
      <c r="V246" s="37"/>
      <c r="W246" s="37"/>
      <c r="X246" s="37"/>
      <c r="Y246" s="37"/>
      <c r="Z246" s="37"/>
      <c r="AA246" s="37"/>
      <c r="AB246" s="37"/>
      <c r="AC246" s="37"/>
      <c r="AD246" s="37"/>
      <c r="AE246" s="37"/>
      <c r="AR246" s="192" t="s">
        <v>204</v>
      </c>
      <c r="AT246" s="192" t="s">
        <v>199</v>
      </c>
      <c r="AU246" s="192" t="s">
        <v>86</v>
      </c>
      <c r="AY246" s="20" t="s">
        <v>197</v>
      </c>
      <c r="BE246" s="193">
        <f>IF(N246="základní",J246,0)</f>
        <v>0</v>
      </c>
      <c r="BF246" s="193">
        <f>IF(N246="snížená",J246,0)</f>
        <v>0</v>
      </c>
      <c r="BG246" s="193">
        <f>IF(N246="zákl. přenesená",J246,0)</f>
        <v>0</v>
      </c>
      <c r="BH246" s="193">
        <f>IF(N246="sníž. přenesená",J246,0)</f>
        <v>0</v>
      </c>
      <c r="BI246" s="193">
        <f>IF(N246="nulová",J246,0)</f>
        <v>0</v>
      </c>
      <c r="BJ246" s="20" t="s">
        <v>84</v>
      </c>
      <c r="BK246" s="193">
        <f>ROUND(I246*H246,2)</f>
        <v>0</v>
      </c>
      <c r="BL246" s="20" t="s">
        <v>204</v>
      </c>
      <c r="BM246" s="192" t="s">
        <v>998</v>
      </c>
    </row>
    <row r="247" spans="1:65" s="2" customFormat="1" ht="48.75">
      <c r="A247" s="37"/>
      <c r="B247" s="38"/>
      <c r="C247" s="39"/>
      <c r="D247" s="194" t="s">
        <v>206</v>
      </c>
      <c r="E247" s="39"/>
      <c r="F247" s="195" t="s">
        <v>999</v>
      </c>
      <c r="G247" s="39"/>
      <c r="H247" s="39"/>
      <c r="I247" s="196"/>
      <c r="J247" s="39"/>
      <c r="K247" s="39"/>
      <c r="L247" s="42"/>
      <c r="M247" s="197"/>
      <c r="N247" s="198"/>
      <c r="O247" s="67"/>
      <c r="P247" s="67"/>
      <c r="Q247" s="67"/>
      <c r="R247" s="67"/>
      <c r="S247" s="67"/>
      <c r="T247" s="68"/>
      <c r="U247" s="37"/>
      <c r="V247" s="37"/>
      <c r="W247" s="37"/>
      <c r="X247" s="37"/>
      <c r="Y247" s="37"/>
      <c r="Z247" s="37"/>
      <c r="AA247" s="37"/>
      <c r="AB247" s="37"/>
      <c r="AC247" s="37"/>
      <c r="AD247" s="37"/>
      <c r="AE247" s="37"/>
      <c r="AT247" s="20" t="s">
        <v>206</v>
      </c>
      <c r="AU247" s="20" t="s">
        <v>86</v>
      </c>
    </row>
    <row r="248" spans="1:65" s="2" customFormat="1" ht="11.25">
      <c r="A248" s="37"/>
      <c r="B248" s="38"/>
      <c r="C248" s="39"/>
      <c r="D248" s="199" t="s">
        <v>208</v>
      </c>
      <c r="E248" s="39"/>
      <c r="F248" s="200" t="s">
        <v>1000</v>
      </c>
      <c r="G248" s="39"/>
      <c r="H248" s="39"/>
      <c r="I248" s="196"/>
      <c r="J248" s="39"/>
      <c r="K248" s="39"/>
      <c r="L248" s="42"/>
      <c r="M248" s="197"/>
      <c r="N248" s="198"/>
      <c r="O248" s="67"/>
      <c r="P248" s="67"/>
      <c r="Q248" s="67"/>
      <c r="R248" s="67"/>
      <c r="S248" s="67"/>
      <c r="T248" s="68"/>
      <c r="U248" s="37"/>
      <c r="V248" s="37"/>
      <c r="W248" s="37"/>
      <c r="X248" s="37"/>
      <c r="Y248" s="37"/>
      <c r="Z248" s="37"/>
      <c r="AA248" s="37"/>
      <c r="AB248" s="37"/>
      <c r="AC248" s="37"/>
      <c r="AD248" s="37"/>
      <c r="AE248" s="37"/>
      <c r="AT248" s="20" t="s">
        <v>208</v>
      </c>
      <c r="AU248" s="20" t="s">
        <v>86</v>
      </c>
    </row>
    <row r="249" spans="1:65" s="13" customFormat="1" ht="22.5">
      <c r="B249" s="201"/>
      <c r="C249" s="202"/>
      <c r="D249" s="194" t="s">
        <v>210</v>
      </c>
      <c r="E249" s="203" t="s">
        <v>19</v>
      </c>
      <c r="F249" s="204" t="s">
        <v>929</v>
      </c>
      <c r="G249" s="202"/>
      <c r="H249" s="203" t="s">
        <v>19</v>
      </c>
      <c r="I249" s="205"/>
      <c r="J249" s="202"/>
      <c r="K249" s="202"/>
      <c r="L249" s="206"/>
      <c r="M249" s="207"/>
      <c r="N249" s="208"/>
      <c r="O249" s="208"/>
      <c r="P249" s="208"/>
      <c r="Q249" s="208"/>
      <c r="R249" s="208"/>
      <c r="S249" s="208"/>
      <c r="T249" s="209"/>
      <c r="AT249" s="210" t="s">
        <v>210</v>
      </c>
      <c r="AU249" s="210" t="s">
        <v>86</v>
      </c>
      <c r="AV249" s="13" t="s">
        <v>84</v>
      </c>
      <c r="AW249" s="13" t="s">
        <v>37</v>
      </c>
      <c r="AX249" s="13" t="s">
        <v>77</v>
      </c>
      <c r="AY249" s="210" t="s">
        <v>197</v>
      </c>
    </row>
    <row r="250" spans="1:65" s="13" customFormat="1" ht="11.25">
      <c r="B250" s="201"/>
      <c r="C250" s="202"/>
      <c r="D250" s="194" t="s">
        <v>210</v>
      </c>
      <c r="E250" s="203" t="s">
        <v>19</v>
      </c>
      <c r="F250" s="204" t="s">
        <v>714</v>
      </c>
      <c r="G250" s="202"/>
      <c r="H250" s="203" t="s">
        <v>19</v>
      </c>
      <c r="I250" s="205"/>
      <c r="J250" s="202"/>
      <c r="K250" s="202"/>
      <c r="L250" s="206"/>
      <c r="M250" s="207"/>
      <c r="N250" s="208"/>
      <c r="O250" s="208"/>
      <c r="P250" s="208"/>
      <c r="Q250" s="208"/>
      <c r="R250" s="208"/>
      <c r="S250" s="208"/>
      <c r="T250" s="209"/>
      <c r="AT250" s="210" t="s">
        <v>210</v>
      </c>
      <c r="AU250" s="210" t="s">
        <v>86</v>
      </c>
      <c r="AV250" s="13" t="s">
        <v>84</v>
      </c>
      <c r="AW250" s="13" t="s">
        <v>37</v>
      </c>
      <c r="AX250" s="13" t="s">
        <v>77</v>
      </c>
      <c r="AY250" s="210" t="s">
        <v>197</v>
      </c>
    </row>
    <row r="251" spans="1:65" s="14" customFormat="1" ht="11.25">
      <c r="B251" s="211"/>
      <c r="C251" s="212"/>
      <c r="D251" s="194" t="s">
        <v>210</v>
      </c>
      <c r="E251" s="213" t="s">
        <v>19</v>
      </c>
      <c r="F251" s="214" t="s">
        <v>975</v>
      </c>
      <c r="G251" s="212"/>
      <c r="H251" s="215">
        <v>31.954999999999998</v>
      </c>
      <c r="I251" s="216"/>
      <c r="J251" s="212"/>
      <c r="K251" s="212"/>
      <c r="L251" s="217"/>
      <c r="M251" s="218"/>
      <c r="N251" s="219"/>
      <c r="O251" s="219"/>
      <c r="P251" s="219"/>
      <c r="Q251" s="219"/>
      <c r="R251" s="219"/>
      <c r="S251" s="219"/>
      <c r="T251" s="220"/>
      <c r="AT251" s="221" t="s">
        <v>210</v>
      </c>
      <c r="AU251" s="221" t="s">
        <v>86</v>
      </c>
      <c r="AV251" s="14" t="s">
        <v>86</v>
      </c>
      <c r="AW251" s="14" t="s">
        <v>37</v>
      </c>
      <c r="AX251" s="14" t="s">
        <v>77</v>
      </c>
      <c r="AY251" s="221" t="s">
        <v>197</v>
      </c>
    </row>
    <row r="252" spans="1:65" s="14" customFormat="1" ht="22.5">
      <c r="B252" s="211"/>
      <c r="C252" s="212"/>
      <c r="D252" s="194" t="s">
        <v>210</v>
      </c>
      <c r="E252" s="213" t="s">
        <v>19</v>
      </c>
      <c r="F252" s="214" t="s">
        <v>976</v>
      </c>
      <c r="G252" s="212"/>
      <c r="H252" s="215">
        <v>10</v>
      </c>
      <c r="I252" s="216"/>
      <c r="J252" s="212"/>
      <c r="K252" s="212"/>
      <c r="L252" s="217"/>
      <c r="M252" s="218"/>
      <c r="N252" s="219"/>
      <c r="O252" s="219"/>
      <c r="P252" s="219"/>
      <c r="Q252" s="219"/>
      <c r="R252" s="219"/>
      <c r="S252" s="219"/>
      <c r="T252" s="220"/>
      <c r="AT252" s="221" t="s">
        <v>210</v>
      </c>
      <c r="AU252" s="221" t="s">
        <v>86</v>
      </c>
      <c r="AV252" s="14" t="s">
        <v>86</v>
      </c>
      <c r="AW252" s="14" t="s">
        <v>37</v>
      </c>
      <c r="AX252" s="14" t="s">
        <v>77</v>
      </c>
      <c r="AY252" s="221" t="s">
        <v>197</v>
      </c>
    </row>
    <row r="253" spans="1:65" s="14" customFormat="1" ht="22.5">
      <c r="B253" s="211"/>
      <c r="C253" s="212"/>
      <c r="D253" s="194" t="s">
        <v>210</v>
      </c>
      <c r="E253" s="213" t="s">
        <v>19</v>
      </c>
      <c r="F253" s="214" t="s">
        <v>977</v>
      </c>
      <c r="G253" s="212"/>
      <c r="H253" s="215">
        <v>7.82</v>
      </c>
      <c r="I253" s="216"/>
      <c r="J253" s="212"/>
      <c r="K253" s="212"/>
      <c r="L253" s="217"/>
      <c r="M253" s="218"/>
      <c r="N253" s="219"/>
      <c r="O253" s="219"/>
      <c r="P253" s="219"/>
      <c r="Q253" s="219"/>
      <c r="R253" s="219"/>
      <c r="S253" s="219"/>
      <c r="T253" s="220"/>
      <c r="AT253" s="221" t="s">
        <v>210</v>
      </c>
      <c r="AU253" s="221" t="s">
        <v>86</v>
      </c>
      <c r="AV253" s="14" t="s">
        <v>86</v>
      </c>
      <c r="AW253" s="14" t="s">
        <v>37</v>
      </c>
      <c r="AX253" s="14" t="s">
        <v>77</v>
      </c>
      <c r="AY253" s="221" t="s">
        <v>197</v>
      </c>
    </row>
    <row r="254" spans="1:65" s="14" customFormat="1" ht="33.75">
      <c r="B254" s="211"/>
      <c r="C254" s="212"/>
      <c r="D254" s="194" t="s">
        <v>210</v>
      </c>
      <c r="E254" s="213" t="s">
        <v>19</v>
      </c>
      <c r="F254" s="214" t="s">
        <v>978</v>
      </c>
      <c r="G254" s="212"/>
      <c r="H254" s="215">
        <v>13.545</v>
      </c>
      <c r="I254" s="216"/>
      <c r="J254" s="212"/>
      <c r="K254" s="212"/>
      <c r="L254" s="217"/>
      <c r="M254" s="218"/>
      <c r="N254" s="219"/>
      <c r="O254" s="219"/>
      <c r="P254" s="219"/>
      <c r="Q254" s="219"/>
      <c r="R254" s="219"/>
      <c r="S254" s="219"/>
      <c r="T254" s="220"/>
      <c r="AT254" s="221" t="s">
        <v>210</v>
      </c>
      <c r="AU254" s="221" t="s">
        <v>86</v>
      </c>
      <c r="AV254" s="14" t="s">
        <v>86</v>
      </c>
      <c r="AW254" s="14" t="s">
        <v>37</v>
      </c>
      <c r="AX254" s="14" t="s">
        <v>77</v>
      </c>
      <c r="AY254" s="221" t="s">
        <v>197</v>
      </c>
    </row>
    <row r="255" spans="1:65" s="15" customFormat="1" ht="11.25">
      <c r="B255" s="223"/>
      <c r="C255" s="224"/>
      <c r="D255" s="194" t="s">
        <v>210</v>
      </c>
      <c r="E255" s="225" t="s">
        <v>19</v>
      </c>
      <c r="F255" s="226" t="s">
        <v>295</v>
      </c>
      <c r="G255" s="224"/>
      <c r="H255" s="227">
        <v>63.32</v>
      </c>
      <c r="I255" s="228"/>
      <c r="J255" s="224"/>
      <c r="K255" s="224"/>
      <c r="L255" s="229"/>
      <c r="M255" s="230"/>
      <c r="N255" s="231"/>
      <c r="O255" s="231"/>
      <c r="P255" s="231"/>
      <c r="Q255" s="231"/>
      <c r="R255" s="231"/>
      <c r="S255" s="231"/>
      <c r="T255" s="232"/>
      <c r="AT255" s="233" t="s">
        <v>210</v>
      </c>
      <c r="AU255" s="233" t="s">
        <v>86</v>
      </c>
      <c r="AV255" s="15" t="s">
        <v>204</v>
      </c>
      <c r="AW255" s="15" t="s">
        <v>37</v>
      </c>
      <c r="AX255" s="15" t="s">
        <v>84</v>
      </c>
      <c r="AY255" s="233" t="s">
        <v>197</v>
      </c>
    </row>
    <row r="256" spans="1:65" s="12" customFormat="1" ht="22.9" customHeight="1">
      <c r="B256" s="165"/>
      <c r="C256" s="166"/>
      <c r="D256" s="167" t="s">
        <v>76</v>
      </c>
      <c r="E256" s="179" t="s">
        <v>273</v>
      </c>
      <c r="F256" s="179" t="s">
        <v>296</v>
      </c>
      <c r="G256" s="166"/>
      <c r="H256" s="166"/>
      <c r="I256" s="169"/>
      <c r="J256" s="180">
        <f>BK256</f>
        <v>0</v>
      </c>
      <c r="K256" s="166"/>
      <c r="L256" s="171"/>
      <c r="M256" s="172"/>
      <c r="N256" s="173"/>
      <c r="O256" s="173"/>
      <c r="P256" s="174">
        <f>SUM(P257:P306)</f>
        <v>0</v>
      </c>
      <c r="Q256" s="173"/>
      <c r="R256" s="174">
        <f>SUM(R257:R306)</f>
        <v>136.96693164943997</v>
      </c>
      <c r="S256" s="173"/>
      <c r="T256" s="175">
        <f>SUM(T257:T306)</f>
        <v>0</v>
      </c>
      <c r="AR256" s="176" t="s">
        <v>84</v>
      </c>
      <c r="AT256" s="177" t="s">
        <v>76</v>
      </c>
      <c r="AU256" s="177" t="s">
        <v>84</v>
      </c>
      <c r="AY256" s="176" t="s">
        <v>197</v>
      </c>
      <c r="BK256" s="178">
        <f>SUM(BK257:BK306)</f>
        <v>0</v>
      </c>
    </row>
    <row r="257" spans="1:65" s="2" customFormat="1" ht="21.75" customHeight="1">
      <c r="A257" s="37"/>
      <c r="B257" s="38"/>
      <c r="C257" s="181" t="s">
        <v>373</v>
      </c>
      <c r="D257" s="181" t="s">
        <v>199</v>
      </c>
      <c r="E257" s="182" t="s">
        <v>467</v>
      </c>
      <c r="F257" s="183" t="s">
        <v>468</v>
      </c>
      <c r="G257" s="184" t="s">
        <v>240</v>
      </c>
      <c r="H257" s="185">
        <v>380</v>
      </c>
      <c r="I257" s="186"/>
      <c r="J257" s="187">
        <f>ROUND(I257*H257,2)</f>
        <v>0</v>
      </c>
      <c r="K257" s="183" t="s">
        <v>469</v>
      </c>
      <c r="L257" s="42"/>
      <c r="M257" s="188" t="s">
        <v>19</v>
      </c>
      <c r="N257" s="189" t="s">
        <v>48</v>
      </c>
      <c r="O257" s="67"/>
      <c r="P257" s="190">
        <f>O257*H257</f>
        <v>0</v>
      </c>
      <c r="Q257" s="190">
        <v>0</v>
      </c>
      <c r="R257" s="190">
        <f>Q257*H257</f>
        <v>0</v>
      </c>
      <c r="S257" s="190">
        <v>0</v>
      </c>
      <c r="T257" s="191">
        <f>S257*H257</f>
        <v>0</v>
      </c>
      <c r="U257" s="37"/>
      <c r="V257" s="37"/>
      <c r="W257" s="37"/>
      <c r="X257" s="37"/>
      <c r="Y257" s="37"/>
      <c r="Z257" s="37"/>
      <c r="AA257" s="37"/>
      <c r="AB257" s="37"/>
      <c r="AC257" s="37"/>
      <c r="AD257" s="37"/>
      <c r="AE257" s="37"/>
      <c r="AR257" s="192" t="s">
        <v>204</v>
      </c>
      <c r="AT257" s="192" t="s">
        <v>199</v>
      </c>
      <c r="AU257" s="192" t="s">
        <v>86</v>
      </c>
      <c r="AY257" s="20" t="s">
        <v>197</v>
      </c>
      <c r="BE257" s="193">
        <f>IF(N257="základní",J257,0)</f>
        <v>0</v>
      </c>
      <c r="BF257" s="193">
        <f>IF(N257="snížená",J257,0)</f>
        <v>0</v>
      </c>
      <c r="BG257" s="193">
        <f>IF(N257="zákl. přenesená",J257,0)</f>
        <v>0</v>
      </c>
      <c r="BH257" s="193">
        <f>IF(N257="sníž. přenesená",J257,0)</f>
        <v>0</v>
      </c>
      <c r="BI257" s="193">
        <f>IF(N257="nulová",J257,0)</f>
        <v>0</v>
      </c>
      <c r="BJ257" s="20" t="s">
        <v>84</v>
      </c>
      <c r="BK257" s="193">
        <f>ROUND(I257*H257,2)</f>
        <v>0</v>
      </c>
      <c r="BL257" s="20" t="s">
        <v>204</v>
      </c>
      <c r="BM257" s="192" t="s">
        <v>1001</v>
      </c>
    </row>
    <row r="258" spans="1:65" s="2" customFormat="1" ht="11.25">
      <c r="A258" s="37"/>
      <c r="B258" s="38"/>
      <c r="C258" s="39"/>
      <c r="D258" s="194" t="s">
        <v>206</v>
      </c>
      <c r="E258" s="39"/>
      <c r="F258" s="195" t="s">
        <v>468</v>
      </c>
      <c r="G258" s="39"/>
      <c r="H258" s="39"/>
      <c r="I258" s="196"/>
      <c r="J258" s="39"/>
      <c r="K258" s="39"/>
      <c r="L258" s="42"/>
      <c r="M258" s="197"/>
      <c r="N258" s="198"/>
      <c r="O258" s="67"/>
      <c r="P258" s="67"/>
      <c r="Q258" s="67"/>
      <c r="R258" s="67"/>
      <c r="S258" s="67"/>
      <c r="T258" s="68"/>
      <c r="U258" s="37"/>
      <c r="V258" s="37"/>
      <c r="W258" s="37"/>
      <c r="X258" s="37"/>
      <c r="Y258" s="37"/>
      <c r="Z258" s="37"/>
      <c r="AA258" s="37"/>
      <c r="AB258" s="37"/>
      <c r="AC258" s="37"/>
      <c r="AD258" s="37"/>
      <c r="AE258" s="37"/>
      <c r="AT258" s="20" t="s">
        <v>206</v>
      </c>
      <c r="AU258" s="20" t="s">
        <v>86</v>
      </c>
    </row>
    <row r="259" spans="1:65" s="2" customFormat="1" ht="33" customHeight="1">
      <c r="A259" s="37"/>
      <c r="B259" s="38"/>
      <c r="C259" s="181" t="s">
        <v>678</v>
      </c>
      <c r="D259" s="181" t="s">
        <v>199</v>
      </c>
      <c r="E259" s="182" t="s">
        <v>471</v>
      </c>
      <c r="F259" s="183" t="s">
        <v>472</v>
      </c>
      <c r="G259" s="184" t="s">
        <v>240</v>
      </c>
      <c r="H259" s="185">
        <v>361.49700000000001</v>
      </c>
      <c r="I259" s="186"/>
      <c r="J259" s="187">
        <f>ROUND(I259*H259,2)</f>
        <v>0</v>
      </c>
      <c r="K259" s="183" t="s">
        <v>217</v>
      </c>
      <c r="L259" s="42"/>
      <c r="M259" s="188" t="s">
        <v>19</v>
      </c>
      <c r="N259" s="189" t="s">
        <v>48</v>
      </c>
      <c r="O259" s="67"/>
      <c r="P259" s="190">
        <f>O259*H259</f>
        <v>0</v>
      </c>
      <c r="Q259" s="190">
        <v>0.16850351999999999</v>
      </c>
      <c r="R259" s="190">
        <f>Q259*H259</f>
        <v>60.913516969439996</v>
      </c>
      <c r="S259" s="190">
        <v>0</v>
      </c>
      <c r="T259" s="191">
        <f>S259*H259</f>
        <v>0</v>
      </c>
      <c r="U259" s="37"/>
      <c r="V259" s="37"/>
      <c r="W259" s="37"/>
      <c r="X259" s="37"/>
      <c r="Y259" s="37"/>
      <c r="Z259" s="37"/>
      <c r="AA259" s="37"/>
      <c r="AB259" s="37"/>
      <c r="AC259" s="37"/>
      <c r="AD259" s="37"/>
      <c r="AE259" s="37"/>
      <c r="AR259" s="192" t="s">
        <v>204</v>
      </c>
      <c r="AT259" s="192" t="s">
        <v>199</v>
      </c>
      <c r="AU259" s="192" t="s">
        <v>86</v>
      </c>
      <c r="AY259" s="20" t="s">
        <v>197</v>
      </c>
      <c r="BE259" s="193">
        <f>IF(N259="základní",J259,0)</f>
        <v>0</v>
      </c>
      <c r="BF259" s="193">
        <f>IF(N259="snížená",J259,0)</f>
        <v>0</v>
      </c>
      <c r="BG259" s="193">
        <f>IF(N259="zákl. přenesená",J259,0)</f>
        <v>0</v>
      </c>
      <c r="BH259" s="193">
        <f>IF(N259="sníž. přenesená",J259,0)</f>
        <v>0</v>
      </c>
      <c r="BI259" s="193">
        <f>IF(N259="nulová",J259,0)</f>
        <v>0</v>
      </c>
      <c r="BJ259" s="20" t="s">
        <v>84</v>
      </c>
      <c r="BK259" s="193">
        <f>ROUND(I259*H259,2)</f>
        <v>0</v>
      </c>
      <c r="BL259" s="20" t="s">
        <v>204</v>
      </c>
      <c r="BM259" s="192" t="s">
        <v>473</v>
      </c>
    </row>
    <row r="260" spans="1:65" s="2" customFormat="1" ht="29.25">
      <c r="A260" s="37"/>
      <c r="B260" s="38"/>
      <c r="C260" s="39"/>
      <c r="D260" s="194" t="s">
        <v>206</v>
      </c>
      <c r="E260" s="39"/>
      <c r="F260" s="195" t="s">
        <v>474</v>
      </c>
      <c r="G260" s="39"/>
      <c r="H260" s="39"/>
      <c r="I260" s="196"/>
      <c r="J260" s="39"/>
      <c r="K260" s="39"/>
      <c r="L260" s="42"/>
      <c r="M260" s="197"/>
      <c r="N260" s="198"/>
      <c r="O260" s="67"/>
      <c r="P260" s="67"/>
      <c r="Q260" s="67"/>
      <c r="R260" s="67"/>
      <c r="S260" s="67"/>
      <c r="T260" s="68"/>
      <c r="U260" s="37"/>
      <c r="V260" s="37"/>
      <c r="W260" s="37"/>
      <c r="X260" s="37"/>
      <c r="Y260" s="37"/>
      <c r="Z260" s="37"/>
      <c r="AA260" s="37"/>
      <c r="AB260" s="37"/>
      <c r="AC260" s="37"/>
      <c r="AD260" s="37"/>
      <c r="AE260" s="37"/>
      <c r="AT260" s="20" t="s">
        <v>206</v>
      </c>
      <c r="AU260" s="20" t="s">
        <v>86</v>
      </c>
    </row>
    <row r="261" spans="1:65" s="2" customFormat="1" ht="11.25">
      <c r="A261" s="37"/>
      <c r="B261" s="38"/>
      <c r="C261" s="39"/>
      <c r="D261" s="199" t="s">
        <v>208</v>
      </c>
      <c r="E261" s="39"/>
      <c r="F261" s="200" t="s">
        <v>475</v>
      </c>
      <c r="G261" s="39"/>
      <c r="H261" s="39"/>
      <c r="I261" s="196"/>
      <c r="J261" s="39"/>
      <c r="K261" s="39"/>
      <c r="L261" s="42"/>
      <c r="M261" s="197"/>
      <c r="N261" s="198"/>
      <c r="O261" s="67"/>
      <c r="P261" s="67"/>
      <c r="Q261" s="67"/>
      <c r="R261" s="67"/>
      <c r="S261" s="67"/>
      <c r="T261" s="68"/>
      <c r="U261" s="37"/>
      <c r="V261" s="37"/>
      <c r="W261" s="37"/>
      <c r="X261" s="37"/>
      <c r="Y261" s="37"/>
      <c r="Z261" s="37"/>
      <c r="AA261" s="37"/>
      <c r="AB261" s="37"/>
      <c r="AC261" s="37"/>
      <c r="AD261" s="37"/>
      <c r="AE261" s="37"/>
      <c r="AT261" s="20" t="s">
        <v>208</v>
      </c>
      <c r="AU261" s="20" t="s">
        <v>86</v>
      </c>
    </row>
    <row r="262" spans="1:65" s="13" customFormat="1" ht="11.25">
      <c r="B262" s="201"/>
      <c r="C262" s="202"/>
      <c r="D262" s="194" t="s">
        <v>210</v>
      </c>
      <c r="E262" s="203" t="s">
        <v>19</v>
      </c>
      <c r="F262" s="204" t="s">
        <v>744</v>
      </c>
      <c r="G262" s="202"/>
      <c r="H262" s="203" t="s">
        <v>19</v>
      </c>
      <c r="I262" s="205"/>
      <c r="J262" s="202"/>
      <c r="K262" s="202"/>
      <c r="L262" s="206"/>
      <c r="M262" s="207"/>
      <c r="N262" s="208"/>
      <c r="O262" s="208"/>
      <c r="P262" s="208"/>
      <c r="Q262" s="208"/>
      <c r="R262" s="208"/>
      <c r="S262" s="208"/>
      <c r="T262" s="209"/>
      <c r="AT262" s="210" t="s">
        <v>210</v>
      </c>
      <c r="AU262" s="210" t="s">
        <v>86</v>
      </c>
      <c r="AV262" s="13" t="s">
        <v>84</v>
      </c>
      <c r="AW262" s="13" t="s">
        <v>37</v>
      </c>
      <c r="AX262" s="13" t="s">
        <v>77</v>
      </c>
      <c r="AY262" s="210" t="s">
        <v>197</v>
      </c>
    </row>
    <row r="263" spans="1:65" s="13" customFormat="1" ht="11.25">
      <c r="B263" s="201"/>
      <c r="C263" s="202"/>
      <c r="D263" s="194" t="s">
        <v>210</v>
      </c>
      <c r="E263" s="203" t="s">
        <v>19</v>
      </c>
      <c r="F263" s="204" t="s">
        <v>1002</v>
      </c>
      <c r="G263" s="202"/>
      <c r="H263" s="203" t="s">
        <v>19</v>
      </c>
      <c r="I263" s="205"/>
      <c r="J263" s="202"/>
      <c r="K263" s="202"/>
      <c r="L263" s="206"/>
      <c r="M263" s="207"/>
      <c r="N263" s="208"/>
      <c r="O263" s="208"/>
      <c r="P263" s="208"/>
      <c r="Q263" s="208"/>
      <c r="R263" s="208"/>
      <c r="S263" s="208"/>
      <c r="T263" s="209"/>
      <c r="AT263" s="210" t="s">
        <v>210</v>
      </c>
      <c r="AU263" s="210" t="s">
        <v>86</v>
      </c>
      <c r="AV263" s="13" t="s">
        <v>84</v>
      </c>
      <c r="AW263" s="13" t="s">
        <v>37</v>
      </c>
      <c r="AX263" s="13" t="s">
        <v>77</v>
      </c>
      <c r="AY263" s="210" t="s">
        <v>197</v>
      </c>
    </row>
    <row r="264" spans="1:65" s="14" customFormat="1" ht="11.25">
      <c r="B264" s="211"/>
      <c r="C264" s="212"/>
      <c r="D264" s="194" t="s">
        <v>210</v>
      </c>
      <c r="E264" s="213" t="s">
        <v>19</v>
      </c>
      <c r="F264" s="214" t="s">
        <v>1003</v>
      </c>
      <c r="G264" s="212"/>
      <c r="H264" s="215">
        <v>324.61599999999999</v>
      </c>
      <c r="I264" s="216"/>
      <c r="J264" s="212"/>
      <c r="K264" s="212"/>
      <c r="L264" s="217"/>
      <c r="M264" s="218"/>
      <c r="N264" s="219"/>
      <c r="O264" s="219"/>
      <c r="P264" s="219"/>
      <c r="Q264" s="219"/>
      <c r="R264" s="219"/>
      <c r="S264" s="219"/>
      <c r="T264" s="220"/>
      <c r="AT264" s="221" t="s">
        <v>210</v>
      </c>
      <c r="AU264" s="221" t="s">
        <v>86</v>
      </c>
      <c r="AV264" s="14" t="s">
        <v>86</v>
      </c>
      <c r="AW264" s="14" t="s">
        <v>37</v>
      </c>
      <c r="AX264" s="14" t="s">
        <v>77</v>
      </c>
      <c r="AY264" s="221" t="s">
        <v>197</v>
      </c>
    </row>
    <row r="265" spans="1:65" s="13" customFormat="1" ht="11.25">
      <c r="B265" s="201"/>
      <c r="C265" s="202"/>
      <c r="D265" s="194" t="s">
        <v>210</v>
      </c>
      <c r="E265" s="203" t="s">
        <v>19</v>
      </c>
      <c r="F265" s="204" t="s">
        <v>1004</v>
      </c>
      <c r="G265" s="202"/>
      <c r="H265" s="203" t="s">
        <v>19</v>
      </c>
      <c r="I265" s="205"/>
      <c r="J265" s="202"/>
      <c r="K265" s="202"/>
      <c r="L265" s="206"/>
      <c r="M265" s="207"/>
      <c r="N265" s="208"/>
      <c r="O265" s="208"/>
      <c r="P265" s="208"/>
      <c r="Q265" s="208"/>
      <c r="R265" s="208"/>
      <c r="S265" s="208"/>
      <c r="T265" s="209"/>
      <c r="AT265" s="210" t="s">
        <v>210</v>
      </c>
      <c r="AU265" s="210" t="s">
        <v>86</v>
      </c>
      <c r="AV265" s="13" t="s">
        <v>84</v>
      </c>
      <c r="AW265" s="13" t="s">
        <v>37</v>
      </c>
      <c r="AX265" s="13" t="s">
        <v>77</v>
      </c>
      <c r="AY265" s="210" t="s">
        <v>197</v>
      </c>
    </row>
    <row r="266" spans="1:65" s="14" customFormat="1" ht="11.25">
      <c r="B266" s="211"/>
      <c r="C266" s="212"/>
      <c r="D266" s="194" t="s">
        <v>210</v>
      </c>
      <c r="E266" s="213" t="s">
        <v>19</v>
      </c>
      <c r="F266" s="214" t="s">
        <v>1005</v>
      </c>
      <c r="G266" s="212"/>
      <c r="H266" s="215">
        <v>29.881</v>
      </c>
      <c r="I266" s="216"/>
      <c r="J266" s="212"/>
      <c r="K266" s="212"/>
      <c r="L266" s="217"/>
      <c r="M266" s="218"/>
      <c r="N266" s="219"/>
      <c r="O266" s="219"/>
      <c r="P266" s="219"/>
      <c r="Q266" s="219"/>
      <c r="R266" s="219"/>
      <c r="S266" s="219"/>
      <c r="T266" s="220"/>
      <c r="AT266" s="221" t="s">
        <v>210</v>
      </c>
      <c r="AU266" s="221" t="s">
        <v>86</v>
      </c>
      <c r="AV266" s="14" t="s">
        <v>86</v>
      </c>
      <c r="AW266" s="14" t="s">
        <v>37</v>
      </c>
      <c r="AX266" s="14" t="s">
        <v>77</v>
      </c>
      <c r="AY266" s="221" t="s">
        <v>197</v>
      </c>
    </row>
    <row r="267" spans="1:65" s="13" customFormat="1" ht="22.5">
      <c r="B267" s="201"/>
      <c r="C267" s="202"/>
      <c r="D267" s="194" t="s">
        <v>210</v>
      </c>
      <c r="E267" s="203" t="s">
        <v>19</v>
      </c>
      <c r="F267" s="204" t="s">
        <v>1006</v>
      </c>
      <c r="G267" s="202"/>
      <c r="H267" s="203" t="s">
        <v>19</v>
      </c>
      <c r="I267" s="205"/>
      <c r="J267" s="202"/>
      <c r="K267" s="202"/>
      <c r="L267" s="206"/>
      <c r="M267" s="207"/>
      <c r="N267" s="208"/>
      <c r="O267" s="208"/>
      <c r="P267" s="208"/>
      <c r="Q267" s="208"/>
      <c r="R267" s="208"/>
      <c r="S267" s="208"/>
      <c r="T267" s="209"/>
      <c r="AT267" s="210" t="s">
        <v>210</v>
      </c>
      <c r="AU267" s="210" t="s">
        <v>86</v>
      </c>
      <c r="AV267" s="13" t="s">
        <v>84</v>
      </c>
      <c r="AW267" s="13" t="s">
        <v>37</v>
      </c>
      <c r="AX267" s="13" t="s">
        <v>77</v>
      </c>
      <c r="AY267" s="210" t="s">
        <v>197</v>
      </c>
    </row>
    <row r="268" spans="1:65" s="14" customFormat="1" ht="11.25">
      <c r="B268" s="211"/>
      <c r="C268" s="212"/>
      <c r="D268" s="194" t="s">
        <v>210</v>
      </c>
      <c r="E268" s="213" t="s">
        <v>19</v>
      </c>
      <c r="F268" s="214" t="s">
        <v>1007</v>
      </c>
      <c r="G268" s="212"/>
      <c r="H268" s="215">
        <v>7</v>
      </c>
      <c r="I268" s="216"/>
      <c r="J268" s="212"/>
      <c r="K268" s="212"/>
      <c r="L268" s="217"/>
      <c r="M268" s="218"/>
      <c r="N268" s="219"/>
      <c r="O268" s="219"/>
      <c r="P268" s="219"/>
      <c r="Q268" s="219"/>
      <c r="R268" s="219"/>
      <c r="S268" s="219"/>
      <c r="T268" s="220"/>
      <c r="AT268" s="221" t="s">
        <v>210</v>
      </c>
      <c r="AU268" s="221" t="s">
        <v>86</v>
      </c>
      <c r="AV268" s="14" t="s">
        <v>86</v>
      </c>
      <c r="AW268" s="14" t="s">
        <v>37</v>
      </c>
      <c r="AX268" s="14" t="s">
        <v>77</v>
      </c>
      <c r="AY268" s="221" t="s">
        <v>197</v>
      </c>
    </row>
    <row r="269" spans="1:65" s="15" customFormat="1" ht="11.25">
      <c r="B269" s="223"/>
      <c r="C269" s="224"/>
      <c r="D269" s="194" t="s">
        <v>210</v>
      </c>
      <c r="E269" s="225" t="s">
        <v>19</v>
      </c>
      <c r="F269" s="226" t="s">
        <v>295</v>
      </c>
      <c r="G269" s="224"/>
      <c r="H269" s="227">
        <v>361.49700000000001</v>
      </c>
      <c r="I269" s="228"/>
      <c r="J269" s="224"/>
      <c r="K269" s="224"/>
      <c r="L269" s="229"/>
      <c r="M269" s="230"/>
      <c r="N269" s="231"/>
      <c r="O269" s="231"/>
      <c r="P269" s="231"/>
      <c r="Q269" s="231"/>
      <c r="R269" s="231"/>
      <c r="S269" s="231"/>
      <c r="T269" s="232"/>
      <c r="AT269" s="233" t="s">
        <v>210</v>
      </c>
      <c r="AU269" s="233" t="s">
        <v>86</v>
      </c>
      <c r="AV269" s="15" t="s">
        <v>204</v>
      </c>
      <c r="AW269" s="15" t="s">
        <v>37</v>
      </c>
      <c r="AX269" s="15" t="s">
        <v>84</v>
      </c>
      <c r="AY269" s="233" t="s">
        <v>197</v>
      </c>
    </row>
    <row r="270" spans="1:65" s="2" customFormat="1" ht="16.5" customHeight="1">
      <c r="A270" s="37"/>
      <c r="B270" s="38"/>
      <c r="C270" s="237" t="s">
        <v>679</v>
      </c>
      <c r="D270" s="237" t="s">
        <v>452</v>
      </c>
      <c r="E270" s="238" t="s">
        <v>477</v>
      </c>
      <c r="F270" s="239" t="s">
        <v>478</v>
      </c>
      <c r="G270" s="240" t="s">
        <v>240</v>
      </c>
      <c r="H270" s="241">
        <v>340.84699999999998</v>
      </c>
      <c r="I270" s="242"/>
      <c r="J270" s="243">
        <f>ROUND(I270*H270,2)</f>
        <v>0</v>
      </c>
      <c r="K270" s="239" t="s">
        <v>203</v>
      </c>
      <c r="L270" s="244"/>
      <c r="M270" s="245" t="s">
        <v>19</v>
      </c>
      <c r="N270" s="246" t="s">
        <v>48</v>
      </c>
      <c r="O270" s="67"/>
      <c r="P270" s="190">
        <f>O270*H270</f>
        <v>0</v>
      </c>
      <c r="Q270" s="190">
        <v>0.10199999999999999</v>
      </c>
      <c r="R270" s="190">
        <f>Q270*H270</f>
        <v>34.766393999999998</v>
      </c>
      <c r="S270" s="190">
        <v>0</v>
      </c>
      <c r="T270" s="191">
        <f>S270*H270</f>
        <v>0</v>
      </c>
      <c r="U270" s="37"/>
      <c r="V270" s="37"/>
      <c r="W270" s="37"/>
      <c r="X270" s="37"/>
      <c r="Y270" s="37"/>
      <c r="Z270" s="37"/>
      <c r="AA270" s="37"/>
      <c r="AB270" s="37"/>
      <c r="AC270" s="37"/>
      <c r="AD270" s="37"/>
      <c r="AE270" s="37"/>
      <c r="AR270" s="192" t="s">
        <v>265</v>
      </c>
      <c r="AT270" s="192" t="s">
        <v>452</v>
      </c>
      <c r="AU270" s="192" t="s">
        <v>86</v>
      </c>
      <c r="AY270" s="20" t="s">
        <v>197</v>
      </c>
      <c r="BE270" s="193">
        <f>IF(N270="základní",J270,0)</f>
        <v>0</v>
      </c>
      <c r="BF270" s="193">
        <f>IF(N270="snížená",J270,0)</f>
        <v>0</v>
      </c>
      <c r="BG270" s="193">
        <f>IF(N270="zákl. přenesená",J270,0)</f>
        <v>0</v>
      </c>
      <c r="BH270" s="193">
        <f>IF(N270="sníž. přenesená",J270,0)</f>
        <v>0</v>
      </c>
      <c r="BI270" s="193">
        <f>IF(N270="nulová",J270,0)</f>
        <v>0</v>
      </c>
      <c r="BJ270" s="20" t="s">
        <v>84</v>
      </c>
      <c r="BK270" s="193">
        <f>ROUND(I270*H270,2)</f>
        <v>0</v>
      </c>
      <c r="BL270" s="20" t="s">
        <v>204</v>
      </c>
      <c r="BM270" s="192" t="s">
        <v>479</v>
      </c>
    </row>
    <row r="271" spans="1:65" s="2" customFormat="1" ht="11.25">
      <c r="A271" s="37"/>
      <c r="B271" s="38"/>
      <c r="C271" s="39"/>
      <c r="D271" s="194" t="s">
        <v>206</v>
      </c>
      <c r="E271" s="39"/>
      <c r="F271" s="195" t="s">
        <v>478</v>
      </c>
      <c r="G271" s="39"/>
      <c r="H271" s="39"/>
      <c r="I271" s="196"/>
      <c r="J271" s="39"/>
      <c r="K271" s="39"/>
      <c r="L271" s="42"/>
      <c r="M271" s="197"/>
      <c r="N271" s="198"/>
      <c r="O271" s="67"/>
      <c r="P271" s="67"/>
      <c r="Q271" s="67"/>
      <c r="R271" s="67"/>
      <c r="S271" s="67"/>
      <c r="T271" s="68"/>
      <c r="U271" s="37"/>
      <c r="V271" s="37"/>
      <c r="W271" s="37"/>
      <c r="X271" s="37"/>
      <c r="Y271" s="37"/>
      <c r="Z271" s="37"/>
      <c r="AA271" s="37"/>
      <c r="AB271" s="37"/>
      <c r="AC271" s="37"/>
      <c r="AD271" s="37"/>
      <c r="AE271" s="37"/>
      <c r="AT271" s="20" t="s">
        <v>206</v>
      </c>
      <c r="AU271" s="20" t="s">
        <v>86</v>
      </c>
    </row>
    <row r="272" spans="1:65" s="13" customFormat="1" ht="22.5">
      <c r="B272" s="201"/>
      <c r="C272" s="202"/>
      <c r="D272" s="194" t="s">
        <v>210</v>
      </c>
      <c r="E272" s="203" t="s">
        <v>19</v>
      </c>
      <c r="F272" s="204" t="s">
        <v>1008</v>
      </c>
      <c r="G272" s="202"/>
      <c r="H272" s="203" t="s">
        <v>19</v>
      </c>
      <c r="I272" s="205"/>
      <c r="J272" s="202"/>
      <c r="K272" s="202"/>
      <c r="L272" s="206"/>
      <c r="M272" s="207"/>
      <c r="N272" s="208"/>
      <c r="O272" s="208"/>
      <c r="P272" s="208"/>
      <c r="Q272" s="208"/>
      <c r="R272" s="208"/>
      <c r="S272" s="208"/>
      <c r="T272" s="209"/>
      <c r="AT272" s="210" t="s">
        <v>210</v>
      </c>
      <c r="AU272" s="210" t="s">
        <v>86</v>
      </c>
      <c r="AV272" s="13" t="s">
        <v>84</v>
      </c>
      <c r="AW272" s="13" t="s">
        <v>37</v>
      </c>
      <c r="AX272" s="13" t="s">
        <v>77</v>
      </c>
      <c r="AY272" s="210" t="s">
        <v>197</v>
      </c>
    </row>
    <row r="273" spans="1:65" s="13" customFormat="1" ht="22.5">
      <c r="B273" s="201"/>
      <c r="C273" s="202"/>
      <c r="D273" s="194" t="s">
        <v>210</v>
      </c>
      <c r="E273" s="203" t="s">
        <v>19</v>
      </c>
      <c r="F273" s="204" t="s">
        <v>760</v>
      </c>
      <c r="G273" s="202"/>
      <c r="H273" s="203" t="s">
        <v>19</v>
      </c>
      <c r="I273" s="205"/>
      <c r="J273" s="202"/>
      <c r="K273" s="202"/>
      <c r="L273" s="206"/>
      <c r="M273" s="207"/>
      <c r="N273" s="208"/>
      <c r="O273" s="208"/>
      <c r="P273" s="208"/>
      <c r="Q273" s="208"/>
      <c r="R273" s="208"/>
      <c r="S273" s="208"/>
      <c r="T273" s="209"/>
      <c r="AT273" s="210" t="s">
        <v>210</v>
      </c>
      <c r="AU273" s="210" t="s">
        <v>86</v>
      </c>
      <c r="AV273" s="13" t="s">
        <v>84</v>
      </c>
      <c r="AW273" s="13" t="s">
        <v>37</v>
      </c>
      <c r="AX273" s="13" t="s">
        <v>77</v>
      </c>
      <c r="AY273" s="210" t="s">
        <v>197</v>
      </c>
    </row>
    <row r="274" spans="1:65" s="13" customFormat="1" ht="11.25">
      <c r="B274" s="201"/>
      <c r="C274" s="202"/>
      <c r="D274" s="194" t="s">
        <v>210</v>
      </c>
      <c r="E274" s="203" t="s">
        <v>19</v>
      </c>
      <c r="F274" s="204" t="s">
        <v>1009</v>
      </c>
      <c r="G274" s="202"/>
      <c r="H274" s="203" t="s">
        <v>19</v>
      </c>
      <c r="I274" s="205"/>
      <c r="J274" s="202"/>
      <c r="K274" s="202"/>
      <c r="L274" s="206"/>
      <c r="M274" s="207"/>
      <c r="N274" s="208"/>
      <c r="O274" s="208"/>
      <c r="P274" s="208"/>
      <c r="Q274" s="208"/>
      <c r="R274" s="208"/>
      <c r="S274" s="208"/>
      <c r="T274" s="209"/>
      <c r="AT274" s="210" t="s">
        <v>210</v>
      </c>
      <c r="AU274" s="210" t="s">
        <v>86</v>
      </c>
      <c r="AV274" s="13" t="s">
        <v>84</v>
      </c>
      <c r="AW274" s="13" t="s">
        <v>37</v>
      </c>
      <c r="AX274" s="13" t="s">
        <v>77</v>
      </c>
      <c r="AY274" s="210" t="s">
        <v>197</v>
      </c>
    </row>
    <row r="275" spans="1:65" s="14" customFormat="1" ht="11.25">
      <c r="B275" s="211"/>
      <c r="C275" s="212"/>
      <c r="D275" s="194" t="s">
        <v>210</v>
      </c>
      <c r="E275" s="213" t="s">
        <v>19</v>
      </c>
      <c r="F275" s="214" t="s">
        <v>1010</v>
      </c>
      <c r="G275" s="212"/>
      <c r="H275" s="215">
        <v>340.84699999999998</v>
      </c>
      <c r="I275" s="216"/>
      <c r="J275" s="212"/>
      <c r="K275" s="212"/>
      <c r="L275" s="217"/>
      <c r="M275" s="218"/>
      <c r="N275" s="219"/>
      <c r="O275" s="219"/>
      <c r="P275" s="219"/>
      <c r="Q275" s="219"/>
      <c r="R275" s="219"/>
      <c r="S275" s="219"/>
      <c r="T275" s="220"/>
      <c r="AT275" s="221" t="s">
        <v>210</v>
      </c>
      <c r="AU275" s="221" t="s">
        <v>86</v>
      </c>
      <c r="AV275" s="14" t="s">
        <v>86</v>
      </c>
      <c r="AW275" s="14" t="s">
        <v>37</v>
      </c>
      <c r="AX275" s="14" t="s">
        <v>84</v>
      </c>
      <c r="AY275" s="221" t="s">
        <v>197</v>
      </c>
    </row>
    <row r="276" spans="1:65" s="2" customFormat="1" ht="24.2" customHeight="1">
      <c r="A276" s="37"/>
      <c r="B276" s="38"/>
      <c r="C276" s="237" t="s">
        <v>680</v>
      </c>
      <c r="D276" s="237" t="s">
        <v>452</v>
      </c>
      <c r="E276" s="238" t="s">
        <v>765</v>
      </c>
      <c r="F276" s="239" t="s">
        <v>766</v>
      </c>
      <c r="G276" s="240" t="s">
        <v>240</v>
      </c>
      <c r="H276" s="241">
        <v>31.375</v>
      </c>
      <c r="I276" s="242"/>
      <c r="J276" s="243">
        <f>ROUND(I276*H276,2)</f>
        <v>0</v>
      </c>
      <c r="K276" s="239" t="s">
        <v>203</v>
      </c>
      <c r="L276" s="244"/>
      <c r="M276" s="245" t="s">
        <v>19</v>
      </c>
      <c r="N276" s="246" t="s">
        <v>48</v>
      </c>
      <c r="O276" s="67"/>
      <c r="P276" s="190">
        <f>O276*H276</f>
        <v>0</v>
      </c>
      <c r="Q276" s="190">
        <v>4.8300000000000003E-2</v>
      </c>
      <c r="R276" s="190">
        <f>Q276*H276</f>
        <v>1.5154125000000001</v>
      </c>
      <c r="S276" s="190">
        <v>0</v>
      </c>
      <c r="T276" s="191">
        <f>S276*H276</f>
        <v>0</v>
      </c>
      <c r="U276" s="37"/>
      <c r="V276" s="37"/>
      <c r="W276" s="37"/>
      <c r="X276" s="37"/>
      <c r="Y276" s="37"/>
      <c r="Z276" s="37"/>
      <c r="AA276" s="37"/>
      <c r="AB276" s="37"/>
      <c r="AC276" s="37"/>
      <c r="AD276" s="37"/>
      <c r="AE276" s="37"/>
      <c r="AR276" s="192" t="s">
        <v>265</v>
      </c>
      <c r="AT276" s="192" t="s">
        <v>452</v>
      </c>
      <c r="AU276" s="192" t="s">
        <v>86</v>
      </c>
      <c r="AY276" s="20" t="s">
        <v>197</v>
      </c>
      <c r="BE276" s="193">
        <f>IF(N276="základní",J276,0)</f>
        <v>0</v>
      </c>
      <c r="BF276" s="193">
        <f>IF(N276="snížená",J276,0)</f>
        <v>0</v>
      </c>
      <c r="BG276" s="193">
        <f>IF(N276="zákl. přenesená",J276,0)</f>
        <v>0</v>
      </c>
      <c r="BH276" s="193">
        <f>IF(N276="sníž. přenesená",J276,0)</f>
        <v>0</v>
      </c>
      <c r="BI276" s="193">
        <f>IF(N276="nulová",J276,0)</f>
        <v>0</v>
      </c>
      <c r="BJ276" s="20" t="s">
        <v>84</v>
      </c>
      <c r="BK276" s="193">
        <f>ROUND(I276*H276,2)</f>
        <v>0</v>
      </c>
      <c r="BL276" s="20" t="s">
        <v>204</v>
      </c>
      <c r="BM276" s="192" t="s">
        <v>767</v>
      </c>
    </row>
    <row r="277" spans="1:65" s="2" customFormat="1" ht="11.25">
      <c r="A277" s="37"/>
      <c r="B277" s="38"/>
      <c r="C277" s="39"/>
      <c r="D277" s="194" t="s">
        <v>206</v>
      </c>
      <c r="E277" s="39"/>
      <c r="F277" s="195" t="s">
        <v>766</v>
      </c>
      <c r="G277" s="39"/>
      <c r="H277" s="39"/>
      <c r="I277" s="196"/>
      <c r="J277" s="39"/>
      <c r="K277" s="39"/>
      <c r="L277" s="42"/>
      <c r="M277" s="197"/>
      <c r="N277" s="198"/>
      <c r="O277" s="67"/>
      <c r="P277" s="67"/>
      <c r="Q277" s="67"/>
      <c r="R277" s="67"/>
      <c r="S277" s="67"/>
      <c r="T277" s="68"/>
      <c r="U277" s="37"/>
      <c r="V277" s="37"/>
      <c r="W277" s="37"/>
      <c r="X277" s="37"/>
      <c r="Y277" s="37"/>
      <c r="Z277" s="37"/>
      <c r="AA277" s="37"/>
      <c r="AB277" s="37"/>
      <c r="AC277" s="37"/>
      <c r="AD277" s="37"/>
      <c r="AE277" s="37"/>
      <c r="AT277" s="20" t="s">
        <v>206</v>
      </c>
      <c r="AU277" s="20" t="s">
        <v>86</v>
      </c>
    </row>
    <row r="278" spans="1:65" s="13" customFormat="1" ht="11.25">
      <c r="B278" s="201"/>
      <c r="C278" s="202"/>
      <c r="D278" s="194" t="s">
        <v>210</v>
      </c>
      <c r="E278" s="203" t="s">
        <v>19</v>
      </c>
      <c r="F278" s="204" t="s">
        <v>1011</v>
      </c>
      <c r="G278" s="202"/>
      <c r="H278" s="203" t="s">
        <v>19</v>
      </c>
      <c r="I278" s="205"/>
      <c r="J278" s="202"/>
      <c r="K278" s="202"/>
      <c r="L278" s="206"/>
      <c r="M278" s="207"/>
      <c r="N278" s="208"/>
      <c r="O278" s="208"/>
      <c r="P278" s="208"/>
      <c r="Q278" s="208"/>
      <c r="R278" s="208"/>
      <c r="S278" s="208"/>
      <c r="T278" s="209"/>
      <c r="AT278" s="210" t="s">
        <v>210</v>
      </c>
      <c r="AU278" s="210" t="s">
        <v>86</v>
      </c>
      <c r="AV278" s="13" t="s">
        <v>84</v>
      </c>
      <c r="AW278" s="13" t="s">
        <v>37</v>
      </c>
      <c r="AX278" s="13" t="s">
        <v>77</v>
      </c>
      <c r="AY278" s="210" t="s">
        <v>197</v>
      </c>
    </row>
    <row r="279" spans="1:65" s="13" customFormat="1" ht="11.25">
      <c r="B279" s="201"/>
      <c r="C279" s="202"/>
      <c r="D279" s="194" t="s">
        <v>210</v>
      </c>
      <c r="E279" s="203" t="s">
        <v>19</v>
      </c>
      <c r="F279" s="204" t="s">
        <v>1012</v>
      </c>
      <c r="G279" s="202"/>
      <c r="H279" s="203" t="s">
        <v>19</v>
      </c>
      <c r="I279" s="205"/>
      <c r="J279" s="202"/>
      <c r="K279" s="202"/>
      <c r="L279" s="206"/>
      <c r="M279" s="207"/>
      <c r="N279" s="208"/>
      <c r="O279" s="208"/>
      <c r="P279" s="208"/>
      <c r="Q279" s="208"/>
      <c r="R279" s="208"/>
      <c r="S279" s="208"/>
      <c r="T279" s="209"/>
      <c r="AT279" s="210" t="s">
        <v>210</v>
      </c>
      <c r="AU279" s="210" t="s">
        <v>86</v>
      </c>
      <c r="AV279" s="13" t="s">
        <v>84</v>
      </c>
      <c r="AW279" s="13" t="s">
        <v>37</v>
      </c>
      <c r="AX279" s="13" t="s">
        <v>77</v>
      </c>
      <c r="AY279" s="210" t="s">
        <v>197</v>
      </c>
    </row>
    <row r="280" spans="1:65" s="13" customFormat="1" ht="11.25">
      <c r="B280" s="201"/>
      <c r="C280" s="202"/>
      <c r="D280" s="194" t="s">
        <v>210</v>
      </c>
      <c r="E280" s="203" t="s">
        <v>19</v>
      </c>
      <c r="F280" s="204" t="s">
        <v>770</v>
      </c>
      <c r="G280" s="202"/>
      <c r="H280" s="203" t="s">
        <v>19</v>
      </c>
      <c r="I280" s="205"/>
      <c r="J280" s="202"/>
      <c r="K280" s="202"/>
      <c r="L280" s="206"/>
      <c r="M280" s="207"/>
      <c r="N280" s="208"/>
      <c r="O280" s="208"/>
      <c r="P280" s="208"/>
      <c r="Q280" s="208"/>
      <c r="R280" s="208"/>
      <c r="S280" s="208"/>
      <c r="T280" s="209"/>
      <c r="AT280" s="210" t="s">
        <v>210</v>
      </c>
      <c r="AU280" s="210" t="s">
        <v>86</v>
      </c>
      <c r="AV280" s="13" t="s">
        <v>84</v>
      </c>
      <c r="AW280" s="13" t="s">
        <v>37</v>
      </c>
      <c r="AX280" s="13" t="s">
        <v>77</v>
      </c>
      <c r="AY280" s="210" t="s">
        <v>197</v>
      </c>
    </row>
    <row r="281" spans="1:65" s="14" customFormat="1" ht="11.25">
      <c r="B281" s="211"/>
      <c r="C281" s="212"/>
      <c r="D281" s="194" t="s">
        <v>210</v>
      </c>
      <c r="E281" s="213" t="s">
        <v>19</v>
      </c>
      <c r="F281" s="214" t="s">
        <v>1013</v>
      </c>
      <c r="G281" s="212"/>
      <c r="H281" s="215">
        <v>31.375</v>
      </c>
      <c r="I281" s="216"/>
      <c r="J281" s="212"/>
      <c r="K281" s="212"/>
      <c r="L281" s="217"/>
      <c r="M281" s="218"/>
      <c r="N281" s="219"/>
      <c r="O281" s="219"/>
      <c r="P281" s="219"/>
      <c r="Q281" s="219"/>
      <c r="R281" s="219"/>
      <c r="S281" s="219"/>
      <c r="T281" s="220"/>
      <c r="AT281" s="221" t="s">
        <v>210</v>
      </c>
      <c r="AU281" s="221" t="s">
        <v>86</v>
      </c>
      <c r="AV281" s="14" t="s">
        <v>86</v>
      </c>
      <c r="AW281" s="14" t="s">
        <v>37</v>
      </c>
      <c r="AX281" s="14" t="s">
        <v>84</v>
      </c>
      <c r="AY281" s="221" t="s">
        <v>197</v>
      </c>
    </row>
    <row r="282" spans="1:65" s="2" customFormat="1" ht="24.2" customHeight="1">
      <c r="A282" s="37"/>
      <c r="B282" s="38"/>
      <c r="C282" s="237" t="s">
        <v>915</v>
      </c>
      <c r="D282" s="237" t="s">
        <v>452</v>
      </c>
      <c r="E282" s="238" t="s">
        <v>774</v>
      </c>
      <c r="F282" s="239" t="s">
        <v>775</v>
      </c>
      <c r="G282" s="240" t="s">
        <v>240</v>
      </c>
      <c r="H282" s="241">
        <v>7.35</v>
      </c>
      <c r="I282" s="242"/>
      <c r="J282" s="243">
        <f>ROUND(I282*H282,2)</f>
        <v>0</v>
      </c>
      <c r="K282" s="239" t="s">
        <v>203</v>
      </c>
      <c r="L282" s="244"/>
      <c r="M282" s="245" t="s">
        <v>19</v>
      </c>
      <c r="N282" s="246" t="s">
        <v>48</v>
      </c>
      <c r="O282" s="67"/>
      <c r="P282" s="190">
        <f>O282*H282</f>
        <v>0</v>
      </c>
      <c r="Q282" s="190">
        <v>6.5670000000000006E-2</v>
      </c>
      <c r="R282" s="190">
        <f>Q282*H282</f>
        <v>0.48267450000000001</v>
      </c>
      <c r="S282" s="190">
        <v>0</v>
      </c>
      <c r="T282" s="191">
        <f>S282*H282</f>
        <v>0</v>
      </c>
      <c r="U282" s="37"/>
      <c r="V282" s="37"/>
      <c r="W282" s="37"/>
      <c r="X282" s="37"/>
      <c r="Y282" s="37"/>
      <c r="Z282" s="37"/>
      <c r="AA282" s="37"/>
      <c r="AB282" s="37"/>
      <c r="AC282" s="37"/>
      <c r="AD282" s="37"/>
      <c r="AE282" s="37"/>
      <c r="AR282" s="192" t="s">
        <v>265</v>
      </c>
      <c r="AT282" s="192" t="s">
        <v>452</v>
      </c>
      <c r="AU282" s="192" t="s">
        <v>86</v>
      </c>
      <c r="AY282" s="20" t="s">
        <v>197</v>
      </c>
      <c r="BE282" s="193">
        <f>IF(N282="základní",J282,0)</f>
        <v>0</v>
      </c>
      <c r="BF282" s="193">
        <f>IF(N282="snížená",J282,0)</f>
        <v>0</v>
      </c>
      <c r="BG282" s="193">
        <f>IF(N282="zákl. přenesená",J282,0)</f>
        <v>0</v>
      </c>
      <c r="BH282" s="193">
        <f>IF(N282="sníž. přenesená",J282,0)</f>
        <v>0</v>
      </c>
      <c r="BI282" s="193">
        <f>IF(N282="nulová",J282,0)</f>
        <v>0</v>
      </c>
      <c r="BJ282" s="20" t="s">
        <v>84</v>
      </c>
      <c r="BK282" s="193">
        <f>ROUND(I282*H282,2)</f>
        <v>0</v>
      </c>
      <c r="BL282" s="20" t="s">
        <v>204</v>
      </c>
      <c r="BM282" s="192" t="s">
        <v>776</v>
      </c>
    </row>
    <row r="283" spans="1:65" s="2" customFormat="1" ht="11.25">
      <c r="A283" s="37"/>
      <c r="B283" s="38"/>
      <c r="C283" s="39"/>
      <c r="D283" s="194" t="s">
        <v>206</v>
      </c>
      <c r="E283" s="39"/>
      <c r="F283" s="195" t="s">
        <v>775</v>
      </c>
      <c r="G283" s="39"/>
      <c r="H283" s="39"/>
      <c r="I283" s="196"/>
      <c r="J283" s="39"/>
      <c r="K283" s="39"/>
      <c r="L283" s="42"/>
      <c r="M283" s="197"/>
      <c r="N283" s="198"/>
      <c r="O283" s="67"/>
      <c r="P283" s="67"/>
      <c r="Q283" s="67"/>
      <c r="R283" s="67"/>
      <c r="S283" s="67"/>
      <c r="T283" s="68"/>
      <c r="U283" s="37"/>
      <c r="V283" s="37"/>
      <c r="W283" s="37"/>
      <c r="X283" s="37"/>
      <c r="Y283" s="37"/>
      <c r="Z283" s="37"/>
      <c r="AA283" s="37"/>
      <c r="AB283" s="37"/>
      <c r="AC283" s="37"/>
      <c r="AD283" s="37"/>
      <c r="AE283" s="37"/>
      <c r="AT283" s="20" t="s">
        <v>206</v>
      </c>
      <c r="AU283" s="20" t="s">
        <v>86</v>
      </c>
    </row>
    <row r="284" spans="1:65" s="13" customFormat="1" ht="11.25">
      <c r="B284" s="201"/>
      <c r="C284" s="202"/>
      <c r="D284" s="194" t="s">
        <v>210</v>
      </c>
      <c r="E284" s="203" t="s">
        <v>19</v>
      </c>
      <c r="F284" s="204" t="s">
        <v>1014</v>
      </c>
      <c r="G284" s="202"/>
      <c r="H284" s="203" t="s">
        <v>19</v>
      </c>
      <c r="I284" s="205"/>
      <c r="J284" s="202"/>
      <c r="K284" s="202"/>
      <c r="L284" s="206"/>
      <c r="M284" s="207"/>
      <c r="N284" s="208"/>
      <c r="O284" s="208"/>
      <c r="P284" s="208"/>
      <c r="Q284" s="208"/>
      <c r="R284" s="208"/>
      <c r="S284" s="208"/>
      <c r="T284" s="209"/>
      <c r="AT284" s="210" t="s">
        <v>210</v>
      </c>
      <c r="AU284" s="210" t="s">
        <v>86</v>
      </c>
      <c r="AV284" s="13" t="s">
        <v>84</v>
      </c>
      <c r="AW284" s="13" t="s">
        <v>37</v>
      </c>
      <c r="AX284" s="13" t="s">
        <v>77</v>
      </c>
      <c r="AY284" s="210" t="s">
        <v>197</v>
      </c>
    </row>
    <row r="285" spans="1:65" s="13" customFormat="1" ht="11.25">
      <c r="B285" s="201"/>
      <c r="C285" s="202"/>
      <c r="D285" s="194" t="s">
        <v>210</v>
      </c>
      <c r="E285" s="203" t="s">
        <v>19</v>
      </c>
      <c r="F285" s="204" t="s">
        <v>723</v>
      </c>
      <c r="G285" s="202"/>
      <c r="H285" s="203" t="s">
        <v>19</v>
      </c>
      <c r="I285" s="205"/>
      <c r="J285" s="202"/>
      <c r="K285" s="202"/>
      <c r="L285" s="206"/>
      <c r="M285" s="207"/>
      <c r="N285" s="208"/>
      <c r="O285" s="208"/>
      <c r="P285" s="208"/>
      <c r="Q285" s="208"/>
      <c r="R285" s="208"/>
      <c r="S285" s="208"/>
      <c r="T285" s="209"/>
      <c r="AT285" s="210" t="s">
        <v>210</v>
      </c>
      <c r="AU285" s="210" t="s">
        <v>86</v>
      </c>
      <c r="AV285" s="13" t="s">
        <v>84</v>
      </c>
      <c r="AW285" s="13" t="s">
        <v>37</v>
      </c>
      <c r="AX285" s="13" t="s">
        <v>77</v>
      </c>
      <c r="AY285" s="210" t="s">
        <v>197</v>
      </c>
    </row>
    <row r="286" spans="1:65" s="14" customFormat="1" ht="11.25">
      <c r="B286" s="211"/>
      <c r="C286" s="212"/>
      <c r="D286" s="194" t="s">
        <v>210</v>
      </c>
      <c r="E286" s="213" t="s">
        <v>19</v>
      </c>
      <c r="F286" s="214" t="s">
        <v>1015</v>
      </c>
      <c r="G286" s="212"/>
      <c r="H286" s="215">
        <v>7.35</v>
      </c>
      <c r="I286" s="216"/>
      <c r="J286" s="212"/>
      <c r="K286" s="212"/>
      <c r="L286" s="217"/>
      <c r="M286" s="218"/>
      <c r="N286" s="219"/>
      <c r="O286" s="219"/>
      <c r="P286" s="219"/>
      <c r="Q286" s="219"/>
      <c r="R286" s="219"/>
      <c r="S286" s="219"/>
      <c r="T286" s="220"/>
      <c r="AT286" s="221" t="s">
        <v>210</v>
      </c>
      <c r="AU286" s="221" t="s">
        <v>86</v>
      </c>
      <c r="AV286" s="14" t="s">
        <v>86</v>
      </c>
      <c r="AW286" s="14" t="s">
        <v>37</v>
      </c>
      <c r="AX286" s="14" t="s">
        <v>84</v>
      </c>
      <c r="AY286" s="221" t="s">
        <v>197</v>
      </c>
    </row>
    <row r="287" spans="1:65" s="2" customFormat="1" ht="24.2" customHeight="1">
      <c r="A287" s="37"/>
      <c r="B287" s="38"/>
      <c r="C287" s="181" t="s">
        <v>920</v>
      </c>
      <c r="D287" s="181" t="s">
        <v>199</v>
      </c>
      <c r="E287" s="182" t="s">
        <v>1016</v>
      </c>
      <c r="F287" s="183" t="s">
        <v>1017</v>
      </c>
      <c r="G287" s="184" t="s">
        <v>240</v>
      </c>
      <c r="H287" s="185">
        <v>19</v>
      </c>
      <c r="I287" s="186"/>
      <c r="J287" s="187">
        <f>ROUND(I287*H287,2)</f>
        <v>0</v>
      </c>
      <c r="K287" s="183" t="s">
        <v>203</v>
      </c>
      <c r="L287" s="42"/>
      <c r="M287" s="188" t="s">
        <v>19</v>
      </c>
      <c r="N287" s="189" t="s">
        <v>48</v>
      </c>
      <c r="O287" s="67"/>
      <c r="P287" s="190">
        <f>O287*H287</f>
        <v>0</v>
      </c>
      <c r="Q287" s="190">
        <v>0.34612999999999999</v>
      </c>
      <c r="R287" s="190">
        <f>Q287*H287</f>
        <v>6.5764699999999996</v>
      </c>
      <c r="S287" s="190">
        <v>0</v>
      </c>
      <c r="T287" s="191">
        <f>S287*H287</f>
        <v>0</v>
      </c>
      <c r="U287" s="37"/>
      <c r="V287" s="37"/>
      <c r="W287" s="37"/>
      <c r="X287" s="37"/>
      <c r="Y287" s="37"/>
      <c r="Z287" s="37"/>
      <c r="AA287" s="37"/>
      <c r="AB287" s="37"/>
      <c r="AC287" s="37"/>
      <c r="AD287" s="37"/>
      <c r="AE287" s="37"/>
      <c r="AR287" s="192" t="s">
        <v>204</v>
      </c>
      <c r="AT287" s="192" t="s">
        <v>199</v>
      </c>
      <c r="AU287" s="192" t="s">
        <v>86</v>
      </c>
      <c r="AY287" s="20" t="s">
        <v>197</v>
      </c>
      <c r="BE287" s="193">
        <f>IF(N287="základní",J287,0)</f>
        <v>0</v>
      </c>
      <c r="BF287" s="193">
        <f>IF(N287="snížená",J287,0)</f>
        <v>0</v>
      </c>
      <c r="BG287" s="193">
        <f>IF(N287="zákl. přenesená",J287,0)</f>
        <v>0</v>
      </c>
      <c r="BH287" s="193">
        <f>IF(N287="sníž. přenesená",J287,0)</f>
        <v>0</v>
      </c>
      <c r="BI287" s="193">
        <f>IF(N287="nulová",J287,0)</f>
        <v>0</v>
      </c>
      <c r="BJ287" s="20" t="s">
        <v>84</v>
      </c>
      <c r="BK287" s="193">
        <f>ROUND(I287*H287,2)</f>
        <v>0</v>
      </c>
      <c r="BL287" s="20" t="s">
        <v>204</v>
      </c>
      <c r="BM287" s="192" t="s">
        <v>1018</v>
      </c>
    </row>
    <row r="288" spans="1:65" s="2" customFormat="1" ht="19.5">
      <c r="A288" s="37"/>
      <c r="B288" s="38"/>
      <c r="C288" s="39"/>
      <c r="D288" s="194" t="s">
        <v>206</v>
      </c>
      <c r="E288" s="39"/>
      <c r="F288" s="195" t="s">
        <v>1019</v>
      </c>
      <c r="G288" s="39"/>
      <c r="H288" s="39"/>
      <c r="I288" s="196"/>
      <c r="J288" s="39"/>
      <c r="K288" s="39"/>
      <c r="L288" s="42"/>
      <c r="M288" s="197"/>
      <c r="N288" s="198"/>
      <c r="O288" s="67"/>
      <c r="P288" s="67"/>
      <c r="Q288" s="67"/>
      <c r="R288" s="67"/>
      <c r="S288" s="67"/>
      <c r="T288" s="68"/>
      <c r="U288" s="37"/>
      <c r="V288" s="37"/>
      <c r="W288" s="37"/>
      <c r="X288" s="37"/>
      <c r="Y288" s="37"/>
      <c r="Z288" s="37"/>
      <c r="AA288" s="37"/>
      <c r="AB288" s="37"/>
      <c r="AC288" s="37"/>
      <c r="AD288" s="37"/>
      <c r="AE288" s="37"/>
      <c r="AT288" s="20" t="s">
        <v>206</v>
      </c>
      <c r="AU288" s="20" t="s">
        <v>86</v>
      </c>
    </row>
    <row r="289" spans="1:65" s="2" customFormat="1" ht="11.25">
      <c r="A289" s="37"/>
      <c r="B289" s="38"/>
      <c r="C289" s="39"/>
      <c r="D289" s="199" t="s">
        <v>208</v>
      </c>
      <c r="E289" s="39"/>
      <c r="F289" s="200" t="s">
        <v>1020</v>
      </c>
      <c r="G289" s="39"/>
      <c r="H289" s="39"/>
      <c r="I289" s="196"/>
      <c r="J289" s="39"/>
      <c r="K289" s="39"/>
      <c r="L289" s="42"/>
      <c r="M289" s="197"/>
      <c r="N289" s="198"/>
      <c r="O289" s="67"/>
      <c r="P289" s="67"/>
      <c r="Q289" s="67"/>
      <c r="R289" s="67"/>
      <c r="S289" s="67"/>
      <c r="T289" s="68"/>
      <c r="U289" s="37"/>
      <c r="V289" s="37"/>
      <c r="W289" s="37"/>
      <c r="X289" s="37"/>
      <c r="Y289" s="37"/>
      <c r="Z289" s="37"/>
      <c r="AA289" s="37"/>
      <c r="AB289" s="37"/>
      <c r="AC289" s="37"/>
      <c r="AD289" s="37"/>
      <c r="AE289" s="37"/>
      <c r="AT289" s="20" t="s">
        <v>208</v>
      </c>
      <c r="AU289" s="20" t="s">
        <v>86</v>
      </c>
    </row>
    <row r="290" spans="1:65" s="2" customFormat="1" ht="19.5">
      <c r="A290" s="37"/>
      <c r="B290" s="38"/>
      <c r="C290" s="39"/>
      <c r="D290" s="194" t="s">
        <v>252</v>
      </c>
      <c r="E290" s="39"/>
      <c r="F290" s="222" t="s">
        <v>1021</v>
      </c>
      <c r="G290" s="39"/>
      <c r="H290" s="39"/>
      <c r="I290" s="196"/>
      <c r="J290" s="39"/>
      <c r="K290" s="39"/>
      <c r="L290" s="42"/>
      <c r="M290" s="197"/>
      <c r="N290" s="198"/>
      <c r="O290" s="67"/>
      <c r="P290" s="67"/>
      <c r="Q290" s="67"/>
      <c r="R290" s="67"/>
      <c r="S290" s="67"/>
      <c r="T290" s="68"/>
      <c r="U290" s="37"/>
      <c r="V290" s="37"/>
      <c r="W290" s="37"/>
      <c r="X290" s="37"/>
      <c r="Y290" s="37"/>
      <c r="Z290" s="37"/>
      <c r="AA290" s="37"/>
      <c r="AB290" s="37"/>
      <c r="AC290" s="37"/>
      <c r="AD290" s="37"/>
      <c r="AE290" s="37"/>
      <c r="AT290" s="20" t="s">
        <v>252</v>
      </c>
      <c r="AU290" s="20" t="s">
        <v>86</v>
      </c>
    </row>
    <row r="291" spans="1:65" s="13" customFormat="1" ht="11.25">
      <c r="B291" s="201"/>
      <c r="C291" s="202"/>
      <c r="D291" s="194" t="s">
        <v>210</v>
      </c>
      <c r="E291" s="203" t="s">
        <v>19</v>
      </c>
      <c r="F291" s="204" t="s">
        <v>1022</v>
      </c>
      <c r="G291" s="202"/>
      <c r="H291" s="203" t="s">
        <v>19</v>
      </c>
      <c r="I291" s="205"/>
      <c r="J291" s="202"/>
      <c r="K291" s="202"/>
      <c r="L291" s="206"/>
      <c r="M291" s="207"/>
      <c r="N291" s="208"/>
      <c r="O291" s="208"/>
      <c r="P291" s="208"/>
      <c r="Q291" s="208"/>
      <c r="R291" s="208"/>
      <c r="S291" s="208"/>
      <c r="T291" s="209"/>
      <c r="AT291" s="210" t="s">
        <v>210</v>
      </c>
      <c r="AU291" s="210" t="s">
        <v>86</v>
      </c>
      <c r="AV291" s="13" t="s">
        <v>84</v>
      </c>
      <c r="AW291" s="13" t="s">
        <v>37</v>
      </c>
      <c r="AX291" s="13" t="s">
        <v>77</v>
      </c>
      <c r="AY291" s="210" t="s">
        <v>197</v>
      </c>
    </row>
    <row r="292" spans="1:65" s="14" customFormat="1" ht="11.25">
      <c r="B292" s="211"/>
      <c r="C292" s="212"/>
      <c r="D292" s="194" t="s">
        <v>210</v>
      </c>
      <c r="E292" s="213" t="s">
        <v>19</v>
      </c>
      <c r="F292" s="214" t="s">
        <v>1023</v>
      </c>
      <c r="G292" s="212"/>
      <c r="H292" s="215">
        <v>17</v>
      </c>
      <c r="I292" s="216"/>
      <c r="J292" s="212"/>
      <c r="K292" s="212"/>
      <c r="L292" s="217"/>
      <c r="M292" s="218"/>
      <c r="N292" s="219"/>
      <c r="O292" s="219"/>
      <c r="P292" s="219"/>
      <c r="Q292" s="219"/>
      <c r="R292" s="219"/>
      <c r="S292" s="219"/>
      <c r="T292" s="220"/>
      <c r="AT292" s="221" t="s">
        <v>210</v>
      </c>
      <c r="AU292" s="221" t="s">
        <v>86</v>
      </c>
      <c r="AV292" s="14" t="s">
        <v>86</v>
      </c>
      <c r="AW292" s="14" t="s">
        <v>37</v>
      </c>
      <c r="AX292" s="14" t="s">
        <v>77</v>
      </c>
      <c r="AY292" s="221" t="s">
        <v>197</v>
      </c>
    </row>
    <row r="293" spans="1:65" s="14" customFormat="1" ht="11.25">
      <c r="B293" s="211"/>
      <c r="C293" s="212"/>
      <c r="D293" s="194" t="s">
        <v>210</v>
      </c>
      <c r="E293" s="213" t="s">
        <v>19</v>
      </c>
      <c r="F293" s="214" t="s">
        <v>1024</v>
      </c>
      <c r="G293" s="212"/>
      <c r="H293" s="215">
        <v>2</v>
      </c>
      <c r="I293" s="216"/>
      <c r="J293" s="212"/>
      <c r="K293" s="212"/>
      <c r="L293" s="217"/>
      <c r="M293" s="218"/>
      <c r="N293" s="219"/>
      <c r="O293" s="219"/>
      <c r="P293" s="219"/>
      <c r="Q293" s="219"/>
      <c r="R293" s="219"/>
      <c r="S293" s="219"/>
      <c r="T293" s="220"/>
      <c r="AT293" s="221" t="s">
        <v>210</v>
      </c>
      <c r="AU293" s="221" t="s">
        <v>86</v>
      </c>
      <c r="AV293" s="14" t="s">
        <v>86</v>
      </c>
      <c r="AW293" s="14" t="s">
        <v>37</v>
      </c>
      <c r="AX293" s="14" t="s">
        <v>77</v>
      </c>
      <c r="AY293" s="221" t="s">
        <v>197</v>
      </c>
    </row>
    <row r="294" spans="1:65" s="15" customFormat="1" ht="11.25">
      <c r="B294" s="223"/>
      <c r="C294" s="224"/>
      <c r="D294" s="194" t="s">
        <v>210</v>
      </c>
      <c r="E294" s="225" t="s">
        <v>19</v>
      </c>
      <c r="F294" s="226" t="s">
        <v>295</v>
      </c>
      <c r="G294" s="224"/>
      <c r="H294" s="227">
        <v>19</v>
      </c>
      <c r="I294" s="228"/>
      <c r="J294" s="224"/>
      <c r="K294" s="224"/>
      <c r="L294" s="229"/>
      <c r="M294" s="230"/>
      <c r="N294" s="231"/>
      <c r="O294" s="231"/>
      <c r="P294" s="231"/>
      <c r="Q294" s="231"/>
      <c r="R294" s="231"/>
      <c r="S294" s="231"/>
      <c r="T294" s="232"/>
      <c r="AT294" s="233" t="s">
        <v>210</v>
      </c>
      <c r="AU294" s="233" t="s">
        <v>86</v>
      </c>
      <c r="AV294" s="15" t="s">
        <v>204</v>
      </c>
      <c r="AW294" s="15" t="s">
        <v>37</v>
      </c>
      <c r="AX294" s="15" t="s">
        <v>84</v>
      </c>
      <c r="AY294" s="233" t="s">
        <v>197</v>
      </c>
    </row>
    <row r="295" spans="1:65" s="2" customFormat="1" ht="16.5" customHeight="1">
      <c r="A295" s="37"/>
      <c r="B295" s="38"/>
      <c r="C295" s="237" t="s">
        <v>921</v>
      </c>
      <c r="D295" s="237" t="s">
        <v>452</v>
      </c>
      <c r="E295" s="238" t="s">
        <v>1025</v>
      </c>
      <c r="F295" s="239" t="s">
        <v>1026</v>
      </c>
      <c r="G295" s="240" t="s">
        <v>240</v>
      </c>
      <c r="H295" s="241">
        <v>17.170000000000002</v>
      </c>
      <c r="I295" s="242"/>
      <c r="J295" s="243">
        <f>ROUND(I295*H295,2)</f>
        <v>0</v>
      </c>
      <c r="K295" s="239" t="s">
        <v>203</v>
      </c>
      <c r="L295" s="244"/>
      <c r="M295" s="245" t="s">
        <v>19</v>
      </c>
      <c r="N295" s="246" t="s">
        <v>48</v>
      </c>
      <c r="O295" s="67"/>
      <c r="P295" s="190">
        <f>O295*H295</f>
        <v>0</v>
      </c>
      <c r="Q295" s="190">
        <v>0.22500000000000001</v>
      </c>
      <c r="R295" s="190">
        <f>Q295*H295</f>
        <v>3.8632500000000003</v>
      </c>
      <c r="S295" s="190">
        <v>0</v>
      </c>
      <c r="T295" s="191">
        <f>S295*H295</f>
        <v>0</v>
      </c>
      <c r="U295" s="37"/>
      <c r="V295" s="37"/>
      <c r="W295" s="37"/>
      <c r="X295" s="37"/>
      <c r="Y295" s="37"/>
      <c r="Z295" s="37"/>
      <c r="AA295" s="37"/>
      <c r="AB295" s="37"/>
      <c r="AC295" s="37"/>
      <c r="AD295" s="37"/>
      <c r="AE295" s="37"/>
      <c r="AR295" s="192" t="s">
        <v>265</v>
      </c>
      <c r="AT295" s="192" t="s">
        <v>452</v>
      </c>
      <c r="AU295" s="192" t="s">
        <v>86</v>
      </c>
      <c r="AY295" s="20" t="s">
        <v>197</v>
      </c>
      <c r="BE295" s="193">
        <f>IF(N295="základní",J295,0)</f>
        <v>0</v>
      </c>
      <c r="BF295" s="193">
        <f>IF(N295="snížená",J295,0)</f>
        <v>0</v>
      </c>
      <c r="BG295" s="193">
        <f>IF(N295="zákl. přenesená",J295,0)</f>
        <v>0</v>
      </c>
      <c r="BH295" s="193">
        <f>IF(N295="sníž. přenesená",J295,0)</f>
        <v>0</v>
      </c>
      <c r="BI295" s="193">
        <f>IF(N295="nulová",J295,0)</f>
        <v>0</v>
      </c>
      <c r="BJ295" s="20" t="s">
        <v>84</v>
      </c>
      <c r="BK295" s="193">
        <f>ROUND(I295*H295,2)</f>
        <v>0</v>
      </c>
      <c r="BL295" s="20" t="s">
        <v>204</v>
      </c>
      <c r="BM295" s="192" t="s">
        <v>1027</v>
      </c>
    </row>
    <row r="296" spans="1:65" s="2" customFormat="1" ht="11.25">
      <c r="A296" s="37"/>
      <c r="B296" s="38"/>
      <c r="C296" s="39"/>
      <c r="D296" s="194" t="s">
        <v>206</v>
      </c>
      <c r="E296" s="39"/>
      <c r="F296" s="195" t="s">
        <v>1026</v>
      </c>
      <c r="G296" s="39"/>
      <c r="H296" s="39"/>
      <c r="I296" s="196"/>
      <c r="J296" s="39"/>
      <c r="K296" s="39"/>
      <c r="L296" s="42"/>
      <c r="M296" s="197"/>
      <c r="N296" s="198"/>
      <c r="O296" s="67"/>
      <c r="P296" s="67"/>
      <c r="Q296" s="67"/>
      <c r="R296" s="67"/>
      <c r="S296" s="67"/>
      <c r="T296" s="68"/>
      <c r="U296" s="37"/>
      <c r="V296" s="37"/>
      <c r="W296" s="37"/>
      <c r="X296" s="37"/>
      <c r="Y296" s="37"/>
      <c r="Z296" s="37"/>
      <c r="AA296" s="37"/>
      <c r="AB296" s="37"/>
      <c r="AC296" s="37"/>
      <c r="AD296" s="37"/>
      <c r="AE296" s="37"/>
      <c r="AT296" s="20" t="s">
        <v>206</v>
      </c>
      <c r="AU296" s="20" t="s">
        <v>86</v>
      </c>
    </row>
    <row r="297" spans="1:65" s="13" customFormat="1" ht="11.25">
      <c r="B297" s="201"/>
      <c r="C297" s="202"/>
      <c r="D297" s="194" t="s">
        <v>210</v>
      </c>
      <c r="E297" s="203" t="s">
        <v>19</v>
      </c>
      <c r="F297" s="204" t="s">
        <v>1028</v>
      </c>
      <c r="G297" s="202"/>
      <c r="H297" s="203" t="s">
        <v>19</v>
      </c>
      <c r="I297" s="205"/>
      <c r="J297" s="202"/>
      <c r="K297" s="202"/>
      <c r="L297" s="206"/>
      <c r="M297" s="207"/>
      <c r="N297" s="208"/>
      <c r="O297" s="208"/>
      <c r="P297" s="208"/>
      <c r="Q297" s="208"/>
      <c r="R297" s="208"/>
      <c r="S297" s="208"/>
      <c r="T297" s="209"/>
      <c r="AT297" s="210" t="s">
        <v>210</v>
      </c>
      <c r="AU297" s="210" t="s">
        <v>86</v>
      </c>
      <c r="AV297" s="13" t="s">
        <v>84</v>
      </c>
      <c r="AW297" s="13" t="s">
        <v>37</v>
      </c>
      <c r="AX297" s="13" t="s">
        <v>77</v>
      </c>
      <c r="AY297" s="210" t="s">
        <v>197</v>
      </c>
    </row>
    <row r="298" spans="1:65" s="14" customFormat="1" ht="11.25">
      <c r="B298" s="211"/>
      <c r="C298" s="212"/>
      <c r="D298" s="194" t="s">
        <v>210</v>
      </c>
      <c r="E298" s="213" t="s">
        <v>19</v>
      </c>
      <c r="F298" s="214" t="s">
        <v>1029</v>
      </c>
      <c r="G298" s="212"/>
      <c r="H298" s="215">
        <v>17.170000000000002</v>
      </c>
      <c r="I298" s="216"/>
      <c r="J298" s="212"/>
      <c r="K298" s="212"/>
      <c r="L298" s="217"/>
      <c r="M298" s="218"/>
      <c r="N298" s="219"/>
      <c r="O298" s="219"/>
      <c r="P298" s="219"/>
      <c r="Q298" s="219"/>
      <c r="R298" s="219"/>
      <c r="S298" s="219"/>
      <c r="T298" s="220"/>
      <c r="AT298" s="221" t="s">
        <v>210</v>
      </c>
      <c r="AU298" s="221" t="s">
        <v>86</v>
      </c>
      <c r="AV298" s="14" t="s">
        <v>86</v>
      </c>
      <c r="AW298" s="14" t="s">
        <v>37</v>
      </c>
      <c r="AX298" s="14" t="s">
        <v>84</v>
      </c>
      <c r="AY298" s="221" t="s">
        <v>197</v>
      </c>
    </row>
    <row r="299" spans="1:65" s="2" customFormat="1" ht="24.2" customHeight="1">
      <c r="A299" s="37"/>
      <c r="B299" s="38"/>
      <c r="C299" s="237" t="s">
        <v>922</v>
      </c>
      <c r="D299" s="237" t="s">
        <v>452</v>
      </c>
      <c r="E299" s="238" t="s">
        <v>1030</v>
      </c>
      <c r="F299" s="239" t="s">
        <v>1031</v>
      </c>
      <c r="G299" s="240" t="s">
        <v>240</v>
      </c>
      <c r="H299" s="241">
        <v>2</v>
      </c>
      <c r="I299" s="242"/>
      <c r="J299" s="243">
        <f>ROUND(I299*H299,2)</f>
        <v>0</v>
      </c>
      <c r="K299" s="239" t="s">
        <v>203</v>
      </c>
      <c r="L299" s="244"/>
      <c r="M299" s="245" t="s">
        <v>19</v>
      </c>
      <c r="N299" s="246" t="s">
        <v>48</v>
      </c>
      <c r="O299" s="67"/>
      <c r="P299" s="190">
        <f>O299*H299</f>
        <v>0</v>
      </c>
      <c r="Q299" s="190">
        <v>0.151</v>
      </c>
      <c r="R299" s="190">
        <f>Q299*H299</f>
        <v>0.30199999999999999</v>
      </c>
      <c r="S299" s="190">
        <v>0</v>
      </c>
      <c r="T299" s="191">
        <f>S299*H299</f>
        <v>0</v>
      </c>
      <c r="U299" s="37"/>
      <c r="V299" s="37"/>
      <c r="W299" s="37"/>
      <c r="X299" s="37"/>
      <c r="Y299" s="37"/>
      <c r="Z299" s="37"/>
      <c r="AA299" s="37"/>
      <c r="AB299" s="37"/>
      <c r="AC299" s="37"/>
      <c r="AD299" s="37"/>
      <c r="AE299" s="37"/>
      <c r="AR299" s="192" t="s">
        <v>265</v>
      </c>
      <c r="AT299" s="192" t="s">
        <v>452</v>
      </c>
      <c r="AU299" s="192" t="s">
        <v>86</v>
      </c>
      <c r="AY299" s="20" t="s">
        <v>197</v>
      </c>
      <c r="BE299" s="193">
        <f>IF(N299="základní",J299,0)</f>
        <v>0</v>
      </c>
      <c r="BF299" s="193">
        <f>IF(N299="snížená",J299,0)</f>
        <v>0</v>
      </c>
      <c r="BG299" s="193">
        <f>IF(N299="zákl. přenesená",J299,0)</f>
        <v>0</v>
      </c>
      <c r="BH299" s="193">
        <f>IF(N299="sníž. přenesená",J299,0)</f>
        <v>0</v>
      </c>
      <c r="BI299" s="193">
        <f>IF(N299="nulová",J299,0)</f>
        <v>0</v>
      </c>
      <c r="BJ299" s="20" t="s">
        <v>84</v>
      </c>
      <c r="BK299" s="193">
        <f>ROUND(I299*H299,2)</f>
        <v>0</v>
      </c>
      <c r="BL299" s="20" t="s">
        <v>204</v>
      </c>
      <c r="BM299" s="192" t="s">
        <v>1032</v>
      </c>
    </row>
    <row r="300" spans="1:65" s="2" customFormat="1" ht="11.25">
      <c r="A300" s="37"/>
      <c r="B300" s="38"/>
      <c r="C300" s="39"/>
      <c r="D300" s="194" t="s">
        <v>206</v>
      </c>
      <c r="E300" s="39"/>
      <c r="F300" s="195" t="s">
        <v>1031</v>
      </c>
      <c r="G300" s="39"/>
      <c r="H300" s="39"/>
      <c r="I300" s="196"/>
      <c r="J300" s="39"/>
      <c r="K300" s="39"/>
      <c r="L300" s="42"/>
      <c r="M300" s="197"/>
      <c r="N300" s="198"/>
      <c r="O300" s="67"/>
      <c r="P300" s="67"/>
      <c r="Q300" s="67"/>
      <c r="R300" s="67"/>
      <c r="S300" s="67"/>
      <c r="T300" s="68"/>
      <c r="U300" s="37"/>
      <c r="V300" s="37"/>
      <c r="W300" s="37"/>
      <c r="X300" s="37"/>
      <c r="Y300" s="37"/>
      <c r="Z300" s="37"/>
      <c r="AA300" s="37"/>
      <c r="AB300" s="37"/>
      <c r="AC300" s="37"/>
      <c r="AD300" s="37"/>
      <c r="AE300" s="37"/>
      <c r="AT300" s="20" t="s">
        <v>206</v>
      </c>
      <c r="AU300" s="20" t="s">
        <v>86</v>
      </c>
    </row>
    <row r="301" spans="1:65" s="2" customFormat="1" ht="33" customHeight="1">
      <c r="A301" s="37"/>
      <c r="B301" s="38"/>
      <c r="C301" s="181" t="s">
        <v>923</v>
      </c>
      <c r="D301" s="181" t="s">
        <v>199</v>
      </c>
      <c r="E301" s="182" t="s">
        <v>481</v>
      </c>
      <c r="F301" s="183" t="s">
        <v>482</v>
      </c>
      <c r="G301" s="184" t="s">
        <v>259</v>
      </c>
      <c r="H301" s="185">
        <v>12.651999999999999</v>
      </c>
      <c r="I301" s="186"/>
      <c r="J301" s="187">
        <f>ROUND(I301*H301,2)</f>
        <v>0</v>
      </c>
      <c r="K301" s="183" t="s">
        <v>217</v>
      </c>
      <c r="L301" s="42"/>
      <c r="M301" s="188" t="s">
        <v>19</v>
      </c>
      <c r="N301" s="189" t="s">
        <v>48</v>
      </c>
      <c r="O301" s="67"/>
      <c r="P301" s="190">
        <f>O301*H301</f>
        <v>0</v>
      </c>
      <c r="Q301" s="190">
        <v>2.2563399999999998</v>
      </c>
      <c r="R301" s="190">
        <f>Q301*H301</f>
        <v>28.547213679999995</v>
      </c>
      <c r="S301" s="190">
        <v>0</v>
      </c>
      <c r="T301" s="191">
        <f>S301*H301</f>
        <v>0</v>
      </c>
      <c r="U301" s="37"/>
      <c r="V301" s="37"/>
      <c r="W301" s="37"/>
      <c r="X301" s="37"/>
      <c r="Y301" s="37"/>
      <c r="Z301" s="37"/>
      <c r="AA301" s="37"/>
      <c r="AB301" s="37"/>
      <c r="AC301" s="37"/>
      <c r="AD301" s="37"/>
      <c r="AE301" s="37"/>
      <c r="AR301" s="192" t="s">
        <v>204</v>
      </c>
      <c r="AT301" s="192" t="s">
        <v>199</v>
      </c>
      <c r="AU301" s="192" t="s">
        <v>86</v>
      </c>
      <c r="AY301" s="20" t="s">
        <v>197</v>
      </c>
      <c r="BE301" s="193">
        <f>IF(N301="základní",J301,0)</f>
        <v>0</v>
      </c>
      <c r="BF301" s="193">
        <f>IF(N301="snížená",J301,0)</f>
        <v>0</v>
      </c>
      <c r="BG301" s="193">
        <f>IF(N301="zákl. přenesená",J301,0)</f>
        <v>0</v>
      </c>
      <c r="BH301" s="193">
        <f>IF(N301="sníž. přenesená",J301,0)</f>
        <v>0</v>
      </c>
      <c r="BI301" s="193">
        <f>IF(N301="nulová",J301,0)</f>
        <v>0</v>
      </c>
      <c r="BJ301" s="20" t="s">
        <v>84</v>
      </c>
      <c r="BK301" s="193">
        <f>ROUND(I301*H301,2)</f>
        <v>0</v>
      </c>
      <c r="BL301" s="20" t="s">
        <v>204</v>
      </c>
      <c r="BM301" s="192" t="s">
        <v>483</v>
      </c>
    </row>
    <row r="302" spans="1:65" s="2" customFormat="1" ht="19.5">
      <c r="A302" s="37"/>
      <c r="B302" s="38"/>
      <c r="C302" s="39"/>
      <c r="D302" s="194" t="s">
        <v>206</v>
      </c>
      <c r="E302" s="39"/>
      <c r="F302" s="195" t="s">
        <v>484</v>
      </c>
      <c r="G302" s="39"/>
      <c r="H302" s="39"/>
      <c r="I302" s="196"/>
      <c r="J302" s="39"/>
      <c r="K302" s="39"/>
      <c r="L302" s="42"/>
      <c r="M302" s="197"/>
      <c r="N302" s="198"/>
      <c r="O302" s="67"/>
      <c r="P302" s="67"/>
      <c r="Q302" s="67"/>
      <c r="R302" s="67"/>
      <c r="S302" s="67"/>
      <c r="T302" s="68"/>
      <c r="U302" s="37"/>
      <c r="V302" s="37"/>
      <c r="W302" s="37"/>
      <c r="X302" s="37"/>
      <c r="Y302" s="37"/>
      <c r="Z302" s="37"/>
      <c r="AA302" s="37"/>
      <c r="AB302" s="37"/>
      <c r="AC302" s="37"/>
      <c r="AD302" s="37"/>
      <c r="AE302" s="37"/>
      <c r="AT302" s="20" t="s">
        <v>206</v>
      </c>
      <c r="AU302" s="20" t="s">
        <v>86</v>
      </c>
    </row>
    <row r="303" spans="1:65" s="2" customFormat="1" ht="11.25">
      <c r="A303" s="37"/>
      <c r="B303" s="38"/>
      <c r="C303" s="39"/>
      <c r="D303" s="199" t="s">
        <v>208</v>
      </c>
      <c r="E303" s="39"/>
      <c r="F303" s="200" t="s">
        <v>485</v>
      </c>
      <c r="G303" s="39"/>
      <c r="H303" s="39"/>
      <c r="I303" s="196"/>
      <c r="J303" s="39"/>
      <c r="K303" s="39"/>
      <c r="L303" s="42"/>
      <c r="M303" s="197"/>
      <c r="N303" s="198"/>
      <c r="O303" s="67"/>
      <c r="P303" s="67"/>
      <c r="Q303" s="67"/>
      <c r="R303" s="67"/>
      <c r="S303" s="67"/>
      <c r="T303" s="68"/>
      <c r="U303" s="37"/>
      <c r="V303" s="37"/>
      <c r="W303" s="37"/>
      <c r="X303" s="37"/>
      <c r="Y303" s="37"/>
      <c r="Z303" s="37"/>
      <c r="AA303" s="37"/>
      <c r="AB303" s="37"/>
      <c r="AC303" s="37"/>
      <c r="AD303" s="37"/>
      <c r="AE303" s="37"/>
      <c r="AT303" s="20" t="s">
        <v>208</v>
      </c>
      <c r="AU303" s="20" t="s">
        <v>86</v>
      </c>
    </row>
    <row r="304" spans="1:65" s="2" customFormat="1" ht="19.5">
      <c r="A304" s="37"/>
      <c r="B304" s="38"/>
      <c r="C304" s="39"/>
      <c r="D304" s="194" t="s">
        <v>252</v>
      </c>
      <c r="E304" s="39"/>
      <c r="F304" s="222" t="s">
        <v>486</v>
      </c>
      <c r="G304" s="39"/>
      <c r="H304" s="39"/>
      <c r="I304" s="196"/>
      <c r="J304" s="39"/>
      <c r="K304" s="39"/>
      <c r="L304" s="42"/>
      <c r="M304" s="197"/>
      <c r="N304" s="198"/>
      <c r="O304" s="67"/>
      <c r="P304" s="67"/>
      <c r="Q304" s="67"/>
      <c r="R304" s="67"/>
      <c r="S304" s="67"/>
      <c r="T304" s="68"/>
      <c r="U304" s="37"/>
      <c r="V304" s="37"/>
      <c r="W304" s="37"/>
      <c r="X304" s="37"/>
      <c r="Y304" s="37"/>
      <c r="Z304" s="37"/>
      <c r="AA304" s="37"/>
      <c r="AB304" s="37"/>
      <c r="AC304" s="37"/>
      <c r="AD304" s="37"/>
      <c r="AE304" s="37"/>
      <c r="AT304" s="20" t="s">
        <v>252</v>
      </c>
      <c r="AU304" s="20" t="s">
        <v>86</v>
      </c>
    </row>
    <row r="305" spans="1:65" s="13" customFormat="1" ht="11.25">
      <c r="B305" s="201"/>
      <c r="C305" s="202"/>
      <c r="D305" s="194" t="s">
        <v>210</v>
      </c>
      <c r="E305" s="203" t="s">
        <v>19</v>
      </c>
      <c r="F305" s="204" t="s">
        <v>487</v>
      </c>
      <c r="G305" s="202"/>
      <c r="H305" s="203" t="s">
        <v>19</v>
      </c>
      <c r="I305" s="205"/>
      <c r="J305" s="202"/>
      <c r="K305" s="202"/>
      <c r="L305" s="206"/>
      <c r="M305" s="207"/>
      <c r="N305" s="208"/>
      <c r="O305" s="208"/>
      <c r="P305" s="208"/>
      <c r="Q305" s="208"/>
      <c r="R305" s="208"/>
      <c r="S305" s="208"/>
      <c r="T305" s="209"/>
      <c r="AT305" s="210" t="s">
        <v>210</v>
      </c>
      <c r="AU305" s="210" t="s">
        <v>86</v>
      </c>
      <c r="AV305" s="13" t="s">
        <v>84</v>
      </c>
      <c r="AW305" s="13" t="s">
        <v>37</v>
      </c>
      <c r="AX305" s="13" t="s">
        <v>77</v>
      </c>
      <c r="AY305" s="210" t="s">
        <v>197</v>
      </c>
    </row>
    <row r="306" spans="1:65" s="14" customFormat="1" ht="11.25">
      <c r="B306" s="211"/>
      <c r="C306" s="212"/>
      <c r="D306" s="194" t="s">
        <v>210</v>
      </c>
      <c r="E306" s="213" t="s">
        <v>19</v>
      </c>
      <c r="F306" s="214" t="s">
        <v>1033</v>
      </c>
      <c r="G306" s="212"/>
      <c r="H306" s="215">
        <v>12.651999999999999</v>
      </c>
      <c r="I306" s="216"/>
      <c r="J306" s="212"/>
      <c r="K306" s="212"/>
      <c r="L306" s="217"/>
      <c r="M306" s="218"/>
      <c r="N306" s="219"/>
      <c r="O306" s="219"/>
      <c r="P306" s="219"/>
      <c r="Q306" s="219"/>
      <c r="R306" s="219"/>
      <c r="S306" s="219"/>
      <c r="T306" s="220"/>
      <c r="AT306" s="221" t="s">
        <v>210</v>
      </c>
      <c r="AU306" s="221" t="s">
        <v>86</v>
      </c>
      <c r="AV306" s="14" t="s">
        <v>86</v>
      </c>
      <c r="AW306" s="14" t="s">
        <v>37</v>
      </c>
      <c r="AX306" s="14" t="s">
        <v>84</v>
      </c>
      <c r="AY306" s="221" t="s">
        <v>197</v>
      </c>
    </row>
    <row r="307" spans="1:65" s="12" customFormat="1" ht="22.9" customHeight="1">
      <c r="B307" s="165"/>
      <c r="C307" s="166"/>
      <c r="D307" s="167" t="s">
        <v>76</v>
      </c>
      <c r="E307" s="179" t="s">
        <v>489</v>
      </c>
      <c r="F307" s="179" t="s">
        <v>490</v>
      </c>
      <c r="G307" s="166"/>
      <c r="H307" s="166"/>
      <c r="I307" s="169"/>
      <c r="J307" s="180">
        <f>BK307</f>
        <v>0</v>
      </c>
      <c r="K307" s="166"/>
      <c r="L307" s="171"/>
      <c r="M307" s="172"/>
      <c r="N307" s="173"/>
      <c r="O307" s="173"/>
      <c r="P307" s="174">
        <f>SUM(P308:P310)</f>
        <v>0</v>
      </c>
      <c r="Q307" s="173"/>
      <c r="R307" s="174">
        <f>SUM(R308:R310)</f>
        <v>0</v>
      </c>
      <c r="S307" s="173"/>
      <c r="T307" s="175">
        <f>SUM(T308:T310)</f>
        <v>0</v>
      </c>
      <c r="AR307" s="176" t="s">
        <v>84</v>
      </c>
      <c r="AT307" s="177" t="s">
        <v>76</v>
      </c>
      <c r="AU307" s="177" t="s">
        <v>84</v>
      </c>
      <c r="AY307" s="176" t="s">
        <v>197</v>
      </c>
      <c r="BK307" s="178">
        <f>SUM(BK308:BK310)</f>
        <v>0</v>
      </c>
    </row>
    <row r="308" spans="1:65" s="2" customFormat="1" ht="24.2" customHeight="1">
      <c r="A308" s="37"/>
      <c r="B308" s="38"/>
      <c r="C308" s="181" t="s">
        <v>1034</v>
      </c>
      <c r="D308" s="181" t="s">
        <v>199</v>
      </c>
      <c r="E308" s="182" t="s">
        <v>491</v>
      </c>
      <c r="F308" s="183" t="s">
        <v>492</v>
      </c>
      <c r="G308" s="184" t="s">
        <v>323</v>
      </c>
      <c r="H308" s="185">
        <v>308.63200000000001</v>
      </c>
      <c r="I308" s="186"/>
      <c r="J308" s="187">
        <f>ROUND(I308*H308,2)</f>
        <v>0</v>
      </c>
      <c r="K308" s="183" t="s">
        <v>203</v>
      </c>
      <c r="L308" s="42"/>
      <c r="M308" s="188" t="s">
        <v>19</v>
      </c>
      <c r="N308" s="189" t="s">
        <v>48</v>
      </c>
      <c r="O308" s="67"/>
      <c r="P308" s="190">
        <f>O308*H308</f>
        <v>0</v>
      </c>
      <c r="Q308" s="190">
        <v>0</v>
      </c>
      <c r="R308" s="190">
        <f>Q308*H308</f>
        <v>0</v>
      </c>
      <c r="S308" s="190">
        <v>0</v>
      </c>
      <c r="T308" s="191">
        <f>S308*H308</f>
        <v>0</v>
      </c>
      <c r="U308" s="37"/>
      <c r="V308" s="37"/>
      <c r="W308" s="37"/>
      <c r="X308" s="37"/>
      <c r="Y308" s="37"/>
      <c r="Z308" s="37"/>
      <c r="AA308" s="37"/>
      <c r="AB308" s="37"/>
      <c r="AC308" s="37"/>
      <c r="AD308" s="37"/>
      <c r="AE308" s="37"/>
      <c r="AR308" s="192" t="s">
        <v>204</v>
      </c>
      <c r="AT308" s="192" t="s">
        <v>199</v>
      </c>
      <c r="AU308" s="192" t="s">
        <v>86</v>
      </c>
      <c r="AY308" s="20" t="s">
        <v>197</v>
      </c>
      <c r="BE308" s="193">
        <f>IF(N308="základní",J308,0)</f>
        <v>0</v>
      </c>
      <c r="BF308" s="193">
        <f>IF(N308="snížená",J308,0)</f>
        <v>0</v>
      </c>
      <c r="BG308" s="193">
        <f>IF(N308="zákl. přenesená",J308,0)</f>
        <v>0</v>
      </c>
      <c r="BH308" s="193">
        <f>IF(N308="sníž. přenesená",J308,0)</f>
        <v>0</v>
      </c>
      <c r="BI308" s="193">
        <f>IF(N308="nulová",J308,0)</f>
        <v>0</v>
      </c>
      <c r="BJ308" s="20" t="s">
        <v>84</v>
      </c>
      <c r="BK308" s="193">
        <f>ROUND(I308*H308,2)</f>
        <v>0</v>
      </c>
      <c r="BL308" s="20" t="s">
        <v>204</v>
      </c>
      <c r="BM308" s="192" t="s">
        <v>493</v>
      </c>
    </row>
    <row r="309" spans="1:65" s="2" customFormat="1" ht="19.5">
      <c r="A309" s="37"/>
      <c r="B309" s="38"/>
      <c r="C309" s="39"/>
      <c r="D309" s="194" t="s">
        <v>206</v>
      </c>
      <c r="E309" s="39"/>
      <c r="F309" s="195" t="s">
        <v>494</v>
      </c>
      <c r="G309" s="39"/>
      <c r="H309" s="39"/>
      <c r="I309" s="196"/>
      <c r="J309" s="39"/>
      <c r="K309" s="39"/>
      <c r="L309" s="42"/>
      <c r="M309" s="197"/>
      <c r="N309" s="198"/>
      <c r="O309" s="67"/>
      <c r="P309" s="67"/>
      <c r="Q309" s="67"/>
      <c r="R309" s="67"/>
      <c r="S309" s="67"/>
      <c r="T309" s="68"/>
      <c r="U309" s="37"/>
      <c r="V309" s="37"/>
      <c r="W309" s="37"/>
      <c r="X309" s="37"/>
      <c r="Y309" s="37"/>
      <c r="Z309" s="37"/>
      <c r="AA309" s="37"/>
      <c r="AB309" s="37"/>
      <c r="AC309" s="37"/>
      <c r="AD309" s="37"/>
      <c r="AE309" s="37"/>
      <c r="AT309" s="20" t="s">
        <v>206</v>
      </c>
      <c r="AU309" s="20" t="s">
        <v>86</v>
      </c>
    </row>
    <row r="310" spans="1:65" s="2" customFormat="1" ht="11.25">
      <c r="A310" s="37"/>
      <c r="B310" s="38"/>
      <c r="C310" s="39"/>
      <c r="D310" s="199" t="s">
        <v>208</v>
      </c>
      <c r="E310" s="39"/>
      <c r="F310" s="200" t="s">
        <v>495</v>
      </c>
      <c r="G310" s="39"/>
      <c r="H310" s="39"/>
      <c r="I310" s="196"/>
      <c r="J310" s="39"/>
      <c r="K310" s="39"/>
      <c r="L310" s="42"/>
      <c r="M310" s="247"/>
      <c r="N310" s="248"/>
      <c r="O310" s="249"/>
      <c r="P310" s="249"/>
      <c r="Q310" s="249"/>
      <c r="R310" s="249"/>
      <c r="S310" s="249"/>
      <c r="T310" s="250"/>
      <c r="U310" s="37"/>
      <c r="V310" s="37"/>
      <c r="W310" s="37"/>
      <c r="X310" s="37"/>
      <c r="Y310" s="37"/>
      <c r="Z310" s="37"/>
      <c r="AA310" s="37"/>
      <c r="AB310" s="37"/>
      <c r="AC310" s="37"/>
      <c r="AD310" s="37"/>
      <c r="AE310" s="37"/>
      <c r="AT310" s="20" t="s">
        <v>208</v>
      </c>
      <c r="AU310" s="20" t="s">
        <v>86</v>
      </c>
    </row>
    <row r="311" spans="1:65" s="2" customFormat="1" ht="6.95" customHeight="1">
      <c r="A311" s="37"/>
      <c r="B311" s="50"/>
      <c r="C311" s="51"/>
      <c r="D311" s="51"/>
      <c r="E311" s="51"/>
      <c r="F311" s="51"/>
      <c r="G311" s="51"/>
      <c r="H311" s="51"/>
      <c r="I311" s="51"/>
      <c r="J311" s="51"/>
      <c r="K311" s="51"/>
      <c r="L311" s="42"/>
      <c r="M311" s="37"/>
      <c r="O311" s="37"/>
      <c r="P311" s="37"/>
      <c r="Q311" s="37"/>
      <c r="R311" s="37"/>
      <c r="S311" s="37"/>
      <c r="T311" s="37"/>
      <c r="U311" s="37"/>
      <c r="V311" s="37"/>
      <c r="W311" s="37"/>
      <c r="X311" s="37"/>
      <c r="Y311" s="37"/>
      <c r="Z311" s="37"/>
      <c r="AA311" s="37"/>
      <c r="AB311" s="37"/>
      <c r="AC311" s="37"/>
      <c r="AD311" s="37"/>
      <c r="AE311" s="37"/>
    </row>
  </sheetData>
  <sheetProtection algorithmName="SHA-512" hashValue="gmFTI+UJxTdO1qKQ2gl/GF40H21sSZ6XGfGEpJwjQx/I5nVAssmAl8jVqksuqZzno/h8GBNJcVSIE5nRAH/H6Q==" saltValue="kMv6oeE+eY0UNdaaQQ6yZ8hfITpYdZyGb3Xf72OJ2TcRdaLRNscvRjykH9A78/OHQkqKDhbDczbauVJI7cGEaQ==" spinCount="100000" sheet="1" objects="1" scenarios="1" formatColumns="0" formatRows="0" autoFilter="0"/>
  <autoFilter ref="C90:K310" xr:uid="{00000000-0009-0000-0000-000008000000}"/>
  <mergeCells count="12">
    <mergeCell ref="E83:H83"/>
    <mergeCell ref="L2:V2"/>
    <mergeCell ref="E50:H50"/>
    <mergeCell ref="E52:H52"/>
    <mergeCell ref="E54:H54"/>
    <mergeCell ref="E79:H79"/>
    <mergeCell ref="E81:H81"/>
    <mergeCell ref="E7:H7"/>
    <mergeCell ref="E9:H9"/>
    <mergeCell ref="E11:H11"/>
    <mergeCell ref="E20:H20"/>
    <mergeCell ref="E29:H29"/>
  </mergeCells>
  <hyperlinks>
    <hyperlink ref="F96" r:id="rId1" xr:uid="{00000000-0004-0000-0800-000000000000}"/>
    <hyperlink ref="F104" r:id="rId2" xr:uid="{00000000-0004-0000-0800-000001000000}"/>
    <hyperlink ref="F111" r:id="rId3" xr:uid="{00000000-0004-0000-0800-000002000000}"/>
    <hyperlink ref="F118" r:id="rId4" xr:uid="{00000000-0004-0000-0800-000003000000}"/>
    <hyperlink ref="F125" r:id="rId5" xr:uid="{00000000-0004-0000-0800-000004000000}"/>
    <hyperlink ref="F131" r:id="rId6" xr:uid="{00000000-0004-0000-0800-000005000000}"/>
    <hyperlink ref="F138" r:id="rId7" xr:uid="{00000000-0004-0000-0800-000006000000}"/>
    <hyperlink ref="F145" r:id="rId8" xr:uid="{00000000-0004-0000-0800-000007000000}"/>
    <hyperlink ref="F152" r:id="rId9" xr:uid="{00000000-0004-0000-0800-000008000000}"/>
    <hyperlink ref="F158" r:id="rId10" xr:uid="{00000000-0004-0000-0800-000009000000}"/>
    <hyperlink ref="F164" r:id="rId11" xr:uid="{00000000-0004-0000-0800-00000A000000}"/>
    <hyperlink ref="F206" r:id="rId12" xr:uid="{00000000-0004-0000-0800-00000B000000}"/>
    <hyperlink ref="F248" r:id="rId13" xr:uid="{00000000-0004-0000-0800-00000C000000}"/>
    <hyperlink ref="F261" r:id="rId14" xr:uid="{00000000-0004-0000-0800-00000D000000}"/>
    <hyperlink ref="F289" r:id="rId15" xr:uid="{00000000-0004-0000-0800-00000E000000}"/>
    <hyperlink ref="F303" r:id="rId16" xr:uid="{00000000-0004-0000-0800-00000F000000}"/>
    <hyperlink ref="F310" r:id="rId17" xr:uid="{00000000-0004-0000-0800-000010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1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26</vt:i4>
      </vt:variant>
      <vt:variant>
        <vt:lpstr>Pojmenované oblasti</vt:lpstr>
      </vt:variant>
      <vt:variant>
        <vt:i4>51</vt:i4>
      </vt:variant>
    </vt:vector>
  </HeadingPairs>
  <TitlesOfParts>
    <vt:vector size="77" baseType="lpstr">
      <vt:lpstr>Rekapitulace stavby</vt:lpstr>
      <vt:lpstr>101 - Bourací a zemní práce</vt:lpstr>
      <vt:lpstr>102 - Nové konstrukce</vt:lpstr>
      <vt:lpstr>103 - Úprava zelených pásů</vt:lpstr>
      <vt:lpstr>201 - Bourací a zemní práce</vt:lpstr>
      <vt:lpstr>202 - Nové konstrukce</vt:lpstr>
      <vt:lpstr>203 - Úprava zelených pásů</vt:lpstr>
      <vt:lpstr>301 - Bourací a zemní práce</vt:lpstr>
      <vt:lpstr>302 - Nové konstrukce</vt:lpstr>
      <vt:lpstr>303 - Úprava zelených pásů</vt:lpstr>
      <vt:lpstr>401 - Bourací a zemní práce</vt:lpstr>
      <vt:lpstr>402 - Nové konstrukce</vt:lpstr>
      <vt:lpstr>403 - Úprava zelených pásů</vt:lpstr>
      <vt:lpstr>501 - Záhon č.1 (v úseku ...</vt:lpstr>
      <vt:lpstr>502 - Záhon č.2 (v úseku ...</vt:lpstr>
      <vt:lpstr>503 - Záhon č.3 (v úseku ...</vt:lpstr>
      <vt:lpstr>504 - Záhon č.4 (v úseku ...</vt:lpstr>
      <vt:lpstr>505 - Záhon č.5 (v úseku ...</vt:lpstr>
      <vt:lpstr>506 - Záhon č.6 (v úseku ...</vt:lpstr>
      <vt:lpstr>5071 - Následná péče - 1....</vt:lpstr>
      <vt:lpstr>5072 - Následná péče - 2....</vt:lpstr>
      <vt:lpstr>5073 - Následná péče - 3....</vt:lpstr>
      <vt:lpstr>5074 - Následná péče - 4....</vt:lpstr>
      <vt:lpstr>5075 - Následná péče - 5....</vt:lpstr>
      <vt:lpstr>006 - Vedlejší náklady</vt:lpstr>
      <vt:lpstr>Pokyny pro vyplnění</vt:lpstr>
      <vt:lpstr>'006 - Vedlejší náklady'!Názvy_tisku</vt:lpstr>
      <vt:lpstr>'101 - Bourací a zemní práce'!Názvy_tisku</vt:lpstr>
      <vt:lpstr>'102 - Nové konstrukce'!Názvy_tisku</vt:lpstr>
      <vt:lpstr>'103 - Úprava zelených pásů'!Názvy_tisku</vt:lpstr>
      <vt:lpstr>'201 - Bourací a zemní práce'!Názvy_tisku</vt:lpstr>
      <vt:lpstr>'202 - Nové konstrukce'!Názvy_tisku</vt:lpstr>
      <vt:lpstr>'203 - Úprava zelených pásů'!Názvy_tisku</vt:lpstr>
      <vt:lpstr>'301 - Bourací a zemní práce'!Názvy_tisku</vt:lpstr>
      <vt:lpstr>'302 - Nové konstrukce'!Názvy_tisku</vt:lpstr>
      <vt:lpstr>'303 - Úprava zelených pásů'!Názvy_tisku</vt:lpstr>
      <vt:lpstr>'401 - Bourací a zemní práce'!Názvy_tisku</vt:lpstr>
      <vt:lpstr>'402 - Nové konstrukce'!Názvy_tisku</vt:lpstr>
      <vt:lpstr>'403 - Úprava zelených pásů'!Názvy_tisku</vt:lpstr>
      <vt:lpstr>'501 - Záhon č.1 (v úseku ...'!Názvy_tisku</vt:lpstr>
      <vt:lpstr>'502 - Záhon č.2 (v úseku ...'!Názvy_tisku</vt:lpstr>
      <vt:lpstr>'503 - Záhon č.3 (v úseku ...'!Názvy_tisku</vt:lpstr>
      <vt:lpstr>'504 - Záhon č.4 (v úseku ...'!Názvy_tisku</vt:lpstr>
      <vt:lpstr>'505 - Záhon č.5 (v úseku ...'!Názvy_tisku</vt:lpstr>
      <vt:lpstr>'506 - Záhon č.6 (v úseku ...'!Názvy_tisku</vt:lpstr>
      <vt:lpstr>'5071 - Následná péče - 1....'!Názvy_tisku</vt:lpstr>
      <vt:lpstr>'5072 - Následná péče - 2....'!Názvy_tisku</vt:lpstr>
      <vt:lpstr>'5073 - Následná péče - 3....'!Názvy_tisku</vt:lpstr>
      <vt:lpstr>'5074 - Následná péče - 4....'!Názvy_tisku</vt:lpstr>
      <vt:lpstr>'5075 - Následná péče - 5....'!Názvy_tisku</vt:lpstr>
      <vt:lpstr>'Rekapitulace stavby'!Názvy_tisku</vt:lpstr>
      <vt:lpstr>'006 - Vedlejší náklady'!Oblast_tisku</vt:lpstr>
      <vt:lpstr>'101 - Bourací a zemní práce'!Oblast_tisku</vt:lpstr>
      <vt:lpstr>'102 - Nové konstrukce'!Oblast_tisku</vt:lpstr>
      <vt:lpstr>'103 - Úprava zelených pásů'!Oblast_tisku</vt:lpstr>
      <vt:lpstr>'201 - Bourací a zemní práce'!Oblast_tisku</vt:lpstr>
      <vt:lpstr>'202 - Nové konstrukce'!Oblast_tisku</vt:lpstr>
      <vt:lpstr>'203 - Úprava zelených pásů'!Oblast_tisku</vt:lpstr>
      <vt:lpstr>'301 - Bourací a zemní práce'!Oblast_tisku</vt:lpstr>
      <vt:lpstr>'302 - Nové konstrukce'!Oblast_tisku</vt:lpstr>
      <vt:lpstr>'303 - Úprava zelených pásů'!Oblast_tisku</vt:lpstr>
      <vt:lpstr>'401 - Bourací a zemní práce'!Oblast_tisku</vt:lpstr>
      <vt:lpstr>'402 - Nové konstrukce'!Oblast_tisku</vt:lpstr>
      <vt:lpstr>'403 - Úprava zelených pásů'!Oblast_tisku</vt:lpstr>
      <vt:lpstr>'501 - Záhon č.1 (v úseku ...'!Oblast_tisku</vt:lpstr>
      <vt:lpstr>'502 - Záhon č.2 (v úseku ...'!Oblast_tisku</vt:lpstr>
      <vt:lpstr>'503 - Záhon č.3 (v úseku ...'!Oblast_tisku</vt:lpstr>
      <vt:lpstr>'504 - Záhon č.4 (v úseku ...'!Oblast_tisku</vt:lpstr>
      <vt:lpstr>'505 - Záhon č.5 (v úseku ...'!Oblast_tisku</vt:lpstr>
      <vt:lpstr>'506 - Záhon č.6 (v úseku ...'!Oblast_tisku</vt:lpstr>
      <vt:lpstr>'5071 - Následná péče - 1....'!Oblast_tisku</vt:lpstr>
      <vt:lpstr>'5072 - Následná péče - 2....'!Oblast_tisku</vt:lpstr>
      <vt:lpstr>'5073 - Následná péče - 3....'!Oblast_tisku</vt:lpstr>
      <vt:lpstr>'5074 - Následná péče - 4....'!Oblast_tisku</vt:lpstr>
      <vt:lpstr>'5075 - Následná péče - 5....'!Oblast_tisku</vt:lpstr>
      <vt:lpstr>'Pokyny pro vyplnění'!Oblast_tisku</vt:lpstr>
      <vt:lpstr>'Rekapitulace stavby'!Oblast_tisku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DESKTOP-T2OCMQ5\Pavel Vochozka</dc:creator>
  <cp:lastModifiedBy>Pavel Vochozka</cp:lastModifiedBy>
  <dcterms:created xsi:type="dcterms:W3CDTF">2026-01-08T21:29:55Z</dcterms:created>
  <dcterms:modified xsi:type="dcterms:W3CDTF">2026-01-08T21:40:07Z</dcterms:modified>
</cp:coreProperties>
</file>