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onesova\Documents\Dokumenty\Výběrová řízení a dotace k akcím\Pumptrack\VŘ\k dotazu\"/>
    </mc:Choice>
  </mc:AlternateContent>
  <bookViews>
    <workbookView xWindow="0" yWindow="0" windowWidth="28800" windowHeight="12435" activeTab="3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Pol'!$A$1:$Y$176</definedName>
    <definedName name="_xlnm.Print_Area" localSheetId="1">Stavba!$A$1:$J$65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I63" i="1"/>
  <c r="I62" i="1"/>
  <c r="I61" i="1"/>
  <c r="I60" i="1"/>
  <c r="I59" i="1"/>
  <c r="I58" i="1"/>
  <c r="G42" i="1"/>
  <c r="F42" i="1"/>
  <c r="G41" i="1"/>
  <c r="F41" i="1"/>
  <c r="G39" i="1"/>
  <c r="F39" i="1"/>
  <c r="G175" i="12"/>
  <c r="BA171" i="12"/>
  <c r="BA166" i="12"/>
  <c r="BA117" i="12"/>
  <c r="BA57" i="12"/>
  <c r="BA40" i="12"/>
  <c r="BA29" i="12"/>
  <c r="BA23" i="12"/>
  <c r="BA18" i="12"/>
  <c r="BA10" i="12"/>
  <c r="G8" i="12"/>
  <c r="O8" i="12"/>
  <c r="G9" i="12"/>
  <c r="M9" i="12" s="1"/>
  <c r="I9" i="12"/>
  <c r="K9" i="12"/>
  <c r="O9" i="12"/>
  <c r="Q9" i="12"/>
  <c r="V9" i="12"/>
  <c r="V8" i="12" s="1"/>
  <c r="G12" i="12"/>
  <c r="M12" i="12" s="1"/>
  <c r="I12" i="12"/>
  <c r="I8" i="12" s="1"/>
  <c r="K12" i="12"/>
  <c r="K8" i="12" s="1"/>
  <c r="O12" i="12"/>
  <c r="Q12" i="12"/>
  <c r="Q8" i="12" s="1"/>
  <c r="V12" i="12"/>
  <c r="G17" i="12"/>
  <c r="M17" i="12" s="1"/>
  <c r="I17" i="12"/>
  <c r="K17" i="12"/>
  <c r="O17" i="12"/>
  <c r="Q17" i="12"/>
  <c r="V17" i="12"/>
  <c r="G22" i="12"/>
  <c r="I22" i="12"/>
  <c r="K22" i="12"/>
  <c r="M22" i="12"/>
  <c r="O22" i="12"/>
  <c r="Q22" i="12"/>
  <c r="V22" i="12"/>
  <c r="G28" i="12"/>
  <c r="M28" i="12" s="1"/>
  <c r="I28" i="12"/>
  <c r="K28" i="12"/>
  <c r="O28" i="12"/>
  <c r="Q28" i="12"/>
  <c r="V28" i="12"/>
  <c r="G31" i="12"/>
  <c r="I31" i="12"/>
  <c r="K31" i="12"/>
  <c r="M31" i="12"/>
  <c r="O31" i="12"/>
  <c r="Q31" i="12"/>
  <c r="V31" i="12"/>
  <c r="G36" i="12"/>
  <c r="I36" i="12"/>
  <c r="K36" i="12"/>
  <c r="M36" i="12"/>
  <c r="O36" i="12"/>
  <c r="Q36" i="12"/>
  <c r="V36" i="12"/>
  <c r="G39" i="12"/>
  <c r="I39" i="12"/>
  <c r="K39" i="12"/>
  <c r="M39" i="12"/>
  <c r="O39" i="12"/>
  <c r="Q39" i="12"/>
  <c r="V39" i="12"/>
  <c r="G42" i="12"/>
  <c r="M42" i="12" s="1"/>
  <c r="I42" i="12"/>
  <c r="K42" i="12"/>
  <c r="O42" i="12"/>
  <c r="Q42" i="12"/>
  <c r="V42" i="12"/>
  <c r="G47" i="12"/>
  <c r="M47" i="12" s="1"/>
  <c r="I47" i="12"/>
  <c r="K47" i="12"/>
  <c r="O47" i="12"/>
  <c r="Q47" i="12"/>
  <c r="V47" i="12"/>
  <c r="G51" i="12"/>
  <c r="I51" i="12"/>
  <c r="K51" i="12"/>
  <c r="M51" i="12"/>
  <c r="O51" i="12"/>
  <c r="Q51" i="12"/>
  <c r="V51" i="12"/>
  <c r="G56" i="12"/>
  <c r="M56" i="12" s="1"/>
  <c r="I56" i="12"/>
  <c r="K56" i="12"/>
  <c r="O56" i="12"/>
  <c r="Q56" i="12"/>
  <c r="V56" i="12"/>
  <c r="G59" i="12"/>
  <c r="I59" i="12"/>
  <c r="K59" i="12"/>
  <c r="M59" i="12"/>
  <c r="O59" i="12"/>
  <c r="Q59" i="12"/>
  <c r="V59" i="12"/>
  <c r="I63" i="12"/>
  <c r="K63" i="12"/>
  <c r="G64" i="12"/>
  <c r="I64" i="12"/>
  <c r="K64" i="12"/>
  <c r="M64" i="12"/>
  <c r="O64" i="12"/>
  <c r="Q64" i="12"/>
  <c r="Q63" i="12" s="1"/>
  <c r="V64" i="12"/>
  <c r="V63" i="12" s="1"/>
  <c r="G70" i="12"/>
  <c r="G63" i="12" s="1"/>
  <c r="I70" i="12"/>
  <c r="K70" i="12"/>
  <c r="M70" i="12"/>
  <c r="O70" i="12"/>
  <c r="O63" i="12" s="1"/>
  <c r="Q70" i="12"/>
  <c r="V70" i="12"/>
  <c r="G72" i="12"/>
  <c r="M72" i="12" s="1"/>
  <c r="I72" i="12"/>
  <c r="K72" i="12"/>
  <c r="O72" i="12"/>
  <c r="Q72" i="12"/>
  <c r="V72" i="12"/>
  <c r="G74" i="12"/>
  <c r="M74" i="12" s="1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78" i="12"/>
  <c r="I78" i="12"/>
  <c r="K78" i="12"/>
  <c r="M78" i="12"/>
  <c r="O78" i="12"/>
  <c r="Q78" i="12"/>
  <c r="V78" i="12"/>
  <c r="G80" i="12"/>
  <c r="I80" i="12"/>
  <c r="G81" i="12"/>
  <c r="I81" i="12"/>
  <c r="K81" i="12"/>
  <c r="M81" i="12"/>
  <c r="O81" i="12"/>
  <c r="O80" i="12" s="1"/>
  <c r="Q81" i="12"/>
  <c r="Q80" i="12" s="1"/>
  <c r="V81" i="12"/>
  <c r="V80" i="12" s="1"/>
  <c r="G84" i="12"/>
  <c r="I84" i="12"/>
  <c r="K84" i="12"/>
  <c r="K80" i="12" s="1"/>
  <c r="M84" i="12"/>
  <c r="M80" i="12" s="1"/>
  <c r="O84" i="12"/>
  <c r="Q84" i="12"/>
  <c r="V84" i="12"/>
  <c r="G87" i="12"/>
  <c r="I87" i="12"/>
  <c r="K87" i="12"/>
  <c r="M87" i="12"/>
  <c r="O87" i="12"/>
  <c r="Q87" i="12"/>
  <c r="V87" i="12"/>
  <c r="G90" i="12"/>
  <c r="I90" i="12"/>
  <c r="K90" i="12"/>
  <c r="M90" i="12"/>
  <c r="O90" i="12"/>
  <c r="Q90" i="12"/>
  <c r="V90" i="12"/>
  <c r="G93" i="12"/>
  <c r="G94" i="12"/>
  <c r="I94" i="12"/>
  <c r="I93" i="12" s="1"/>
  <c r="K94" i="12"/>
  <c r="K93" i="12" s="1"/>
  <c r="M94" i="12"/>
  <c r="O94" i="12"/>
  <c r="O93" i="12" s="1"/>
  <c r="Q94" i="12"/>
  <c r="Q93" i="12" s="1"/>
  <c r="V94" i="12"/>
  <c r="V93" i="12" s="1"/>
  <c r="G98" i="12"/>
  <c r="M98" i="12" s="1"/>
  <c r="I98" i="12"/>
  <c r="K98" i="12"/>
  <c r="O98" i="12"/>
  <c r="Q98" i="12"/>
  <c r="V98" i="12"/>
  <c r="G105" i="12"/>
  <c r="I105" i="12"/>
  <c r="K105" i="12"/>
  <c r="M105" i="12"/>
  <c r="O105" i="12"/>
  <c r="Q105" i="12"/>
  <c r="V105" i="12"/>
  <c r="G107" i="12"/>
  <c r="M107" i="12" s="1"/>
  <c r="I107" i="12"/>
  <c r="K107" i="12"/>
  <c r="O107" i="12"/>
  <c r="Q107" i="12"/>
  <c r="V107" i="12"/>
  <c r="G109" i="12"/>
  <c r="I109" i="12"/>
  <c r="K109" i="12"/>
  <c r="M109" i="12"/>
  <c r="O109" i="12"/>
  <c r="Q109" i="12"/>
  <c r="V109" i="12"/>
  <c r="G112" i="12"/>
  <c r="I112" i="12"/>
  <c r="K112" i="12"/>
  <c r="M112" i="12"/>
  <c r="O112" i="12"/>
  <c r="Q112" i="12"/>
  <c r="V112" i="12"/>
  <c r="G116" i="12"/>
  <c r="G115" i="12" s="1"/>
  <c r="I116" i="12"/>
  <c r="I115" i="12" s="1"/>
  <c r="K116" i="12"/>
  <c r="K115" i="12" s="1"/>
  <c r="O116" i="12"/>
  <c r="O115" i="12" s="1"/>
  <c r="Q116" i="12"/>
  <c r="Q115" i="12" s="1"/>
  <c r="V116" i="12"/>
  <c r="V115" i="12" s="1"/>
  <c r="G123" i="12"/>
  <c r="M123" i="12" s="1"/>
  <c r="I123" i="12"/>
  <c r="K123" i="12"/>
  <c r="O123" i="12"/>
  <c r="Q123" i="12"/>
  <c r="V123" i="12"/>
  <c r="G125" i="12"/>
  <c r="I125" i="12"/>
  <c r="K125" i="12"/>
  <c r="M125" i="12"/>
  <c r="O125" i="12"/>
  <c r="Q125" i="12"/>
  <c r="V125" i="12"/>
  <c r="G129" i="12"/>
  <c r="I129" i="12"/>
  <c r="K129" i="12"/>
  <c r="M129" i="12"/>
  <c r="O129" i="12"/>
  <c r="Q129" i="12"/>
  <c r="V129" i="12"/>
  <c r="G131" i="12"/>
  <c r="I131" i="12"/>
  <c r="K131" i="12"/>
  <c r="M131" i="12"/>
  <c r="O131" i="12"/>
  <c r="Q131" i="12"/>
  <c r="V131" i="12"/>
  <c r="G135" i="12"/>
  <c r="I135" i="12"/>
  <c r="K135" i="12"/>
  <c r="M135" i="12"/>
  <c r="O135" i="12"/>
  <c r="Q135" i="12"/>
  <c r="V135" i="12"/>
  <c r="G148" i="12"/>
  <c r="I148" i="12"/>
  <c r="K148" i="12"/>
  <c r="M148" i="12"/>
  <c r="O148" i="12"/>
  <c r="Q148" i="12"/>
  <c r="V148" i="12"/>
  <c r="I155" i="12"/>
  <c r="K155" i="12"/>
  <c r="O155" i="12"/>
  <c r="Q155" i="12"/>
  <c r="V155" i="12"/>
  <c r="G156" i="12"/>
  <c r="M156" i="12" s="1"/>
  <c r="M155" i="12" s="1"/>
  <c r="I156" i="12"/>
  <c r="K156" i="12"/>
  <c r="O156" i="12"/>
  <c r="Q156" i="12"/>
  <c r="V156" i="12"/>
  <c r="Q163" i="12"/>
  <c r="V163" i="12"/>
  <c r="G164" i="12"/>
  <c r="M164" i="12" s="1"/>
  <c r="M163" i="12" s="1"/>
  <c r="I164" i="12"/>
  <c r="I163" i="12" s="1"/>
  <c r="K164" i="12"/>
  <c r="K163" i="12" s="1"/>
  <c r="O164" i="12"/>
  <c r="Q164" i="12"/>
  <c r="V164" i="12"/>
  <c r="G167" i="12"/>
  <c r="I167" i="12"/>
  <c r="K167" i="12"/>
  <c r="M167" i="12"/>
  <c r="O167" i="12"/>
  <c r="O163" i="12" s="1"/>
  <c r="Q167" i="12"/>
  <c r="V167" i="12"/>
  <c r="G170" i="12"/>
  <c r="I170" i="12"/>
  <c r="K170" i="12"/>
  <c r="M170" i="12"/>
  <c r="O170" i="12"/>
  <c r="Q170" i="12"/>
  <c r="V170" i="12"/>
  <c r="G172" i="12"/>
  <c r="I172" i="12"/>
  <c r="K172" i="12"/>
  <c r="M172" i="12"/>
  <c r="O172" i="12"/>
  <c r="Q172" i="12"/>
  <c r="V172" i="12"/>
  <c r="AE175" i="12"/>
  <c r="I20" i="1"/>
  <c r="I19" i="1"/>
  <c r="I18" i="1"/>
  <c r="I17" i="1"/>
  <c r="I16" i="1"/>
  <c r="I65" i="1"/>
  <c r="J58" i="1" s="1"/>
  <c r="J62" i="1"/>
  <c r="J61" i="1"/>
  <c r="J60" i="1"/>
  <c r="J59" i="1"/>
  <c r="AZ52" i="1"/>
  <c r="AZ51" i="1"/>
  <c r="AZ50" i="1"/>
  <c r="AZ49" i="1"/>
  <c r="AZ48" i="1"/>
  <c r="F43" i="1"/>
  <c r="G43" i="1"/>
  <c r="G25" i="1" s="1"/>
  <c r="A25" i="1" s="1"/>
  <c r="H42" i="1"/>
  <c r="I42" i="1" s="1"/>
  <c r="H41" i="1"/>
  <c r="I41" i="1" s="1"/>
  <c r="H40" i="1"/>
  <c r="H39" i="1"/>
  <c r="H43" i="1" s="1"/>
  <c r="J28" i="1"/>
  <c r="J26" i="1"/>
  <c r="G38" i="1"/>
  <c r="F38" i="1"/>
  <c r="J23" i="1"/>
  <c r="J24" i="1"/>
  <c r="J25" i="1"/>
  <c r="J27" i="1"/>
  <c r="E24" i="1"/>
  <c r="E26" i="1"/>
  <c r="J63" i="1" l="1"/>
  <c r="J64" i="1"/>
  <c r="J65" i="1" s="1"/>
  <c r="G26" i="1"/>
  <c r="A26" i="1"/>
  <c r="G28" i="1"/>
  <c r="G23" i="1"/>
  <c r="M63" i="12"/>
  <c r="M8" i="12"/>
  <c r="M93" i="12"/>
  <c r="AF175" i="12"/>
  <c r="M116" i="12"/>
  <c r="M115" i="12" s="1"/>
  <c r="G155" i="12"/>
  <c r="G163" i="12"/>
  <c r="I21" i="1"/>
  <c r="I39" i="1"/>
  <c r="I43" i="1" s="1"/>
  <c r="A23" i="1" l="1"/>
  <c r="J39" i="1"/>
  <c r="J43" i="1" s="1"/>
  <c r="J42" i="1"/>
  <c r="J41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Jan Kobr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<sst xmlns="http://schemas.openxmlformats.org/spreadsheetml/2006/main" count="784" uniqueCount="333">
  <si>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</si>
  <si>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</si>
  <si>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</si>
  <si>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</si>
  <si>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</si>
  <si>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</si>
  <si>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</si>
  <si>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</si>
  <si>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</si>
  <si>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</si>
  <si>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</si>
  <si>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</si>
  <si>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</si>
  <si>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</si>
  <si>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</si>
  <si>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</si>
  <si>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</si>
  <si>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</si>
  <si>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</si>
  <si>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</si>
  <si>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</si>
  <si>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</si>
  <si>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</si>
  <si>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</si>
  <si>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</si>
  <si>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</si>
  <si>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</si>
  <si>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</si>
  <si>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</si>
  <si>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</si>
  <si>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</si>
  <si>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</si>
  <si>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</si>
  <si>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</si>
  <si>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</si>
  <si>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</si>
  <si>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</si>
  <si>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</si>
  <si>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</si>
  <si>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</si>
  <si>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</si>
  <si>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</si>
  <si>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</si>
  <si>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</si>
  <si>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PUMPTRACK - REV18042024</t>
  </si>
  <si>
    <t>OBJEKT</t>
  </si>
  <si>
    <t>Objekt:</t>
  </si>
  <si>
    <t>Rozpočet:</t>
  </si>
  <si>
    <t>956</t>
  </si>
  <si>
    <t>PUMPTRACK CHODOVÁ PLANÁ</t>
  </si>
  <si>
    <t>Městys Chodová Planá</t>
  </si>
  <si>
    <t>Pohraniční stráže 129</t>
  </si>
  <si>
    <t>Chodová Planá</t>
  </si>
  <si>
    <t>34813</t>
  </si>
  <si>
    <t>00259861</t>
  </si>
  <si>
    <t>CZ00259861</t>
  </si>
  <si>
    <t>Stavba</t>
  </si>
  <si>
    <t>Stavební objekt</t>
  </si>
  <si>
    <t>Celkem za stavbu</t>
  </si>
  <si>
    <t>CZK</t>
  </si>
  <si>
    <t>#POPS</t>
  </si>
  <si>
    <t>Popis stavby: 956 - PUMPTRACK CHODOVÁ PLANÁ</t>
  </si>
  <si>
    <t>#POPO</t>
  </si>
  <si>
    <t>Popis objektu: 01 - OBJEKT</t>
  </si>
  <si>
    <t>#POPR</t>
  </si>
  <si>
    <t>Popis rozpočtu: 01 - PUMPTRACK - REV18042024</t>
  </si>
  <si>
    <t>Charakteristika území:</t>
  </si>
  <si>
    <t>Jedná se o pozemek městysu Chodová Planá parc. č. 3896, k.ú Chodová Planá. Pozemek je na severním okraji obce u stávající komunikace a poblíž železniční tratě. Volná plocha pro umístění je bez vzrostlých stromů, porostlá travou v mírném svahu od komunikace.</t>
  </si>
  <si>
    <t>Plocha pro umístění dráhy je v ochranném pásmu žel. trati – ČD a silnice I. třídy.</t>
  </si>
  <si>
    <t>Přístup na pozemek je z přilehlé komunikace ul Nádražní.</t>
  </si>
  <si>
    <t>Druh pozemku dle katastru nemovitostí parc.č. 3896, k.ú Chodová Planá – TTP.</t>
  </si>
  <si>
    <t>Rekapitulace dílů</t>
  </si>
  <si>
    <t>Typ dílu</t>
  </si>
  <si>
    <t>1</t>
  </si>
  <si>
    <t>Zemní práce</t>
  </si>
  <si>
    <t>110</t>
  </si>
  <si>
    <t>Sadové a krajinářské úpravy</t>
  </si>
  <si>
    <t>17</t>
  </si>
  <si>
    <t>Konstrukce ze zemin</t>
  </si>
  <si>
    <t>2</t>
  </si>
  <si>
    <t>Základy a zvláštní zakládání</t>
  </si>
  <si>
    <t>5</t>
  </si>
  <si>
    <t>Komunikace</t>
  </si>
  <si>
    <t>99</t>
  </si>
  <si>
    <t>Staveništní přesun hmot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</si>
  <si>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</si>
  <si>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</si>
  <si>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</si>
  <si>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</si>
  <si>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</si>
  <si>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</si>
  <si>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</si>
  <si>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</si>
  <si>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</si>
  <si>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</si>
  <si>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</si>
  <si>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</si>
  <si>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</si>
  <si>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</si>
  <si>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</si>
  <si>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</si>
  <si>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</si>
  <si>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</si>
  <si>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</si>
  <si>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</si>
  <si>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</si>
  <si>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</si>
  <si>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</si>
  <si>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</si>
  <si>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</si>
  <si>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</si>
  <si>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</si>
  <si>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</si>
  <si>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</si>
  <si>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</si>
  <si>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</si>
  <si>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121101100R00</t>
  </si>
  <si>
    <t>Sejmutí ornice s přemístěním na vzdálenost do 50 m</t>
  </si>
  <si>
    <t>m3</t>
  </si>
  <si>
    <t>800-1</t>
  </si>
  <si>
    <t>RTS 24/ I</t>
  </si>
  <si>
    <t>Práce</t>
  </si>
  <si>
    <t>Běžná</t>
  </si>
  <si>
    <t>POL1_</t>
  </si>
  <si>
    <t>nebo lesní půdy, s vodorovným přemístěním na hromady v místě upotřebení nebo na dočasné či trvalé skládky se složením</t>
  </si>
  <si>
    <t>SPI</t>
  </si>
  <si>
    <t>plocha upravovaného území dráhou .....1700 m2 : 1700*0,15</t>
  </si>
  <si>
    <t>VV</t>
  </si>
  <si>
    <t>122201102R00</t>
  </si>
  <si>
    <t>Odkopávky a  prokopávky nezapažené v hornině 3  přes 100 do 1 000 m3</t>
  </si>
  <si>
    <t>s přehozením výkopku na vzdálenost do 3 m nebo s naložením na dopravní prostředek,</t>
  </si>
  <si>
    <t>Zastavěná plocha pumptracku 549 m2 , odkop a srovnání terénu + 50% plochy rozvin tl. 200 mm : 549*1,5*0,2</t>
  </si>
  <si>
    <t>přístupová cesta 32,5 m2 : 32,5*0,2</t>
  </si>
  <si>
    <t>štěrkový trávník 60 m2 : 60*0,2</t>
  </si>
  <si>
    <t>122702119R00</t>
  </si>
  <si>
    <t>Odkopávky a prokopávky výsypek  , příplatek za lepivost zemin</t>
  </si>
  <si>
    <t>823-2</t>
  </si>
  <si>
    <t>s přehozením výkopku do 3 m nebo s naložením na dopravní prostředek v horninách rozpojitelných bez předchozího rozrušení, příplatek za lepivost hornin</t>
  </si>
  <si>
    <t>Odkaz na mn. položky pořadí 2 : 183,20000</t>
  </si>
  <si>
    <t>Odkaz na mn. položky pořadí 4 : 21,25000</t>
  </si>
  <si>
    <t>Odkaz na mn. položky pořadí 5 : 33,60000</t>
  </si>
  <si>
    <t>131201110R00</t>
  </si>
  <si>
    <t>Hloubení nezapažených jam a zářezů do 50 m3, v hornině 3, hloubení strojně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</si>
  <si>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</si>
  <si>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hloubení vsakovacích jam d = 0,8 m - hl. -0,4 - 8 kus : 1*1*8*0,4</t>
  </si>
  <si>
    <t>hloubení vsakovacích jam d = 0,8 m - hl. -0,6 - 3 kus : 1*1*3*0,6</t>
  </si>
  <si>
    <t>hloubení vsakovacích jam d = 2,5 m - hl. -0,6 - 1 kus : 2,5*2,5*1*0,6</t>
  </si>
  <si>
    <t>jámy vsaku - bloky 2 x sestava : 2,5*2,5*2</t>
  </si>
  <si>
    <t>132201110R00</t>
  </si>
  <si>
    <t>Hloubení rýh šířky do 60 cm do 50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</si>
  <si>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</si>
  <si>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pokládka drenážního potrubí DN 150 - výkop od -0,6 m HTU : 70*0,6*0,8</t>
  </si>
  <si>
    <t>162201102R00</t>
  </si>
  <si>
    <t>Vodorovné přemístění výkopku z horniny 1 až 4, na vzdálenost přes 20  do 50 m</t>
  </si>
  <si>
    <t>po suchu, bez naložení výkopku, avšak se složením bez rozhrnutí, zpáteční cesta vozidla.</t>
  </si>
  <si>
    <t>167101102R00</t>
  </si>
  <si>
    <t>Nakládání, skládání, překládání neulehlého výkopku nakládání výkopku  přes 100 m3, z horniny 1 až 4</t>
  </si>
  <si>
    <t>Odkaz na mn. položky pořadí 6 : 238,05000</t>
  </si>
  <si>
    <t>Odkaz na mn. položky pořadí 9 : 16,80000*-1</t>
  </si>
  <si>
    <t>171201101R00</t>
  </si>
  <si>
    <t>Uložení sypaniny do násypů nezhutněných</t>
  </si>
  <si>
    <t>Uložení sypaniny do násypů nebo na skládku s rozprostřením sypaniny ve vrstvách a s hrubým urovnáním.</t>
  </si>
  <si>
    <t>POP</t>
  </si>
  <si>
    <t>Odkaz na mn. položky pořadí 7 : 221,25000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</si>
  <si>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</si>
  <si>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</si>
  <si>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</si>
  <si>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</si>
  <si>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pokládka drenážního potrubí DN 150 - výkop od -0,6 m HTU : -70*0,6*0,4</t>
  </si>
  <si>
    <t>181101101R00</t>
  </si>
  <si>
    <t>Úprava pláně v zářezech v hornině 1 až 4, bez zhutnění</t>
  </si>
  <si>
    <t>m2</t>
  </si>
  <si>
    <t>vyrovnáním výškových rozdílů, ploch vodorovných a ploch do sklonu 1 : 5.</t>
  </si>
  <si>
    <t>plocha sportoviště 1270 m2 : 1270</t>
  </si>
  <si>
    <t>Odkaz na mn. položky pořadí 11 : 1075,60000*-1</t>
  </si>
  <si>
    <t>181101102R00</t>
  </si>
  <si>
    <t>Úprava pláně v zářezech v hornině 1 až 4, se zhutněním</t>
  </si>
  <si>
    <t xml:space="preserve">první vrstva strojně : </t>
  </si>
  <si>
    <t>vrstva asf. cesty : 32,5</t>
  </si>
  <si>
    <t>vrstva 1  -0,2/0,0 m koef. rozvin 1,9 (zahloubeno) : 549*1,9</t>
  </si>
  <si>
    <t>181301114R00</t>
  </si>
  <si>
    <t>Rozprostření a urovnání ornice v rovině v souvislé ploše přes 500 m2, tloušťka vrstvy přes 200 do 250 mm</t>
  </si>
  <si>
    <t>s případným nutným přemístěním hromad nebo dočasných skládek na místo potřeby ze vzdálenosti do 30 m, v rovině nebo ve svahu do 1 : 5,</t>
  </si>
  <si>
    <t>Odkaz na mn. položky pořadí 14 : 1330,50000</t>
  </si>
  <si>
    <t>100004101R00.1</t>
  </si>
  <si>
    <t>Uložení sypaniny vrstva do 60 cm</t>
  </si>
  <si>
    <t>Vlastní</t>
  </si>
  <si>
    <t xml:space="preserve">rozrovnání výkopku tělasa pumptracku : </t>
  </si>
  <si>
    <t>Odkaz na mn. položky pořadí 22 : 280,00000*-0,2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</si>
  <si>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</si>
  <si>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</si>
  <si>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</si>
  <si>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</si>
  <si>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plocha upravovaného území dráhou .....1700 m2 : 1700</t>
  </si>
  <si>
    <t>boky : 280</t>
  </si>
  <si>
    <t>celková rozvinutá plocha asfaltové části : -617</t>
  </si>
  <si>
    <t>přístupová cesta 32,5 m2 : -32,5</t>
  </si>
  <si>
    <t>185804311R00</t>
  </si>
  <si>
    <t xml:space="preserve">Zalití rostlin vodou plocha do 20 m2,  </t>
  </si>
  <si>
    <t>závlahy trávníků : 1330*0,007</t>
  </si>
  <si>
    <t>185851111R00</t>
  </si>
  <si>
    <t>Dovoz vody pro zálivku rostlin dovoz vody pro zálivku rostlin na vzdálenost do 6000 m</t>
  </si>
  <si>
    <t>Odkaz na mn. položky pořadí 15 : 9,31000</t>
  </si>
  <si>
    <t>00572407R</t>
  </si>
  <si>
    <t>směs travní do sucha</t>
  </si>
  <si>
    <t>kg</t>
  </si>
  <si>
    <t>SPCM</t>
  </si>
  <si>
    <t>Specifikace</t>
  </si>
  <si>
    <t>POL3_</t>
  </si>
  <si>
    <t>1330*0,025</t>
  </si>
  <si>
    <t>10371500R</t>
  </si>
  <si>
    <t>Substrát zahradnický, volně ložený</t>
  </si>
  <si>
    <t>štěrkový trávník 20% substrát : 60*0,1*0,2</t>
  </si>
  <si>
    <t>583323271R.1</t>
  </si>
  <si>
    <t>Kamenivo těžené 0/32 Z</t>
  </si>
  <si>
    <t>t</t>
  </si>
  <si>
    <t>80% kamenivo štěrkový trávník : 60*0,1*0,8*2,25</t>
  </si>
  <si>
    <t>119001101R00</t>
  </si>
  <si>
    <t>Úprava výkopku vlhčením za účelem dosažení optimální vlhkost</t>
  </si>
  <si>
    <t>za účelem dosažení optimální vlhkosti,</t>
  </si>
  <si>
    <t>Odkaz na mn. položky pořadí 22 : 280,00000*0,2</t>
  </si>
  <si>
    <t>171151101R00</t>
  </si>
  <si>
    <t>Hutnění boků násypů z hornin soudržných a sypkých pro jakýkoliv sklon a pro jakoukoliv délku a míru zhutnění svahu.</t>
  </si>
  <si>
    <t>pro jakýkoliv sklon a pro jakoukoliv délku a míru zhutnění svahu,</t>
  </si>
  <si>
    <t>boky a šikminy : 280</t>
  </si>
  <si>
    <t>181006123R00</t>
  </si>
  <si>
    <t>Rozprostření zemin schopných zúrodnění sklon svahu přes 1:5, tloušťka přes 150 do 200 mm</t>
  </si>
  <si>
    <t>v rovině a ve sklonu do 1:5 ve sklonu přes 1:5</t>
  </si>
  <si>
    <t>Odkaz na mn. položky pořadí 21 : 280,00000</t>
  </si>
  <si>
    <t>181201111R00</t>
  </si>
  <si>
    <t>Úprava pláně v násypech bez rozlišení horniny, se zhutněním - ručně</t>
  </si>
  <si>
    <t>vyrovnání výškových rozdílů, plochy vodorovné a plochy do sklonu 1 : 5,</t>
  </si>
  <si>
    <t>211971110R00</t>
  </si>
  <si>
    <t xml:space="preserve">Zřízení opláštění odvod. žeber z geotextilie o sklonu do 1:2,5,  </t>
  </si>
  <si>
    <t>800-2</t>
  </si>
  <si>
    <t>v rýze nebo v zářezu se stěnami,</t>
  </si>
  <si>
    <t>pokládka drenážního potrubí DN 150 - výkop od -0,6 m HTU : 70*(0,6+0,5+0,5+0,6)*1,3</t>
  </si>
  <si>
    <t>jámy vsaku - bloky 1 x sestava : ((1,2*1,2)*2+(0,6*1,2)*4)*1,3</t>
  </si>
  <si>
    <t>212531111R00</t>
  </si>
  <si>
    <t>Výplň trativodů kamenivem hrubým drceným, frakce 16-63 mm</t>
  </si>
  <si>
    <t>do rýh bez zhutnění s úpravou povrchu výplně,</t>
  </si>
  <si>
    <t>pokládka drenážního potrubí DN 150 - výkop od -0,6 m HTU : 70*0,6*0,4</t>
  </si>
  <si>
    <t>jámy vsaku - bloky 2 x sestava : 2,5*2,5*2-(1,2*1,2*0,6)</t>
  </si>
  <si>
    <t>213151111R00</t>
  </si>
  <si>
    <t>Montáž vsakovacích nádrží blok nebo tunel do V 450 l</t>
  </si>
  <si>
    <t>kus</t>
  </si>
  <si>
    <t>827-1</t>
  </si>
  <si>
    <t>Odkaz na mn. položky pořadí 28 : 5,00000</t>
  </si>
  <si>
    <t>289971211R00</t>
  </si>
  <si>
    <t>Zřízení vrstvy z geotextilie na upraveném povrchu sklon do 1:5, šířka od 0 do 3 m</t>
  </si>
  <si>
    <t>štěrkový trávník 60 m2 : 60</t>
  </si>
  <si>
    <t>28697902R</t>
  </si>
  <si>
    <t>Modul zasakovací materiál: PP; retenční objem = 600 l; dl = 1 160 mm; š = 800 mm; v = 1 020 mm</t>
  </si>
  <si>
    <t>hloubení vsakovacích jam d = 0,8 m - hl. -0,6 - 3 kus : 3*1</t>
  </si>
  <si>
    <t>jámy vsaku - bloky 1 x sestava : 2</t>
  </si>
  <si>
    <t>67352004R</t>
  </si>
  <si>
    <t>Geosyntetika typ: geotextilie; netkaná; materiál: PET; plošná hmotnost = 300 g/m2; Pevnost v tahu podélně = 12,0 kN/m; Pevnost v tahu příčně = 16,0 kN/m</t>
  </si>
  <si>
    <t>Odkaz na mn. položky pořadí 24 : 207,68800*1,1</t>
  </si>
  <si>
    <t>Odkaz na mn. položky pořadí 27 : 60,00000*1,1</t>
  </si>
  <si>
    <t>215901101RT5</t>
  </si>
  <si>
    <t>Zhutnění podloží z rostlé horniny 1 až 4 pod násypy z hornin soudržných do 92% PS a nesoudržných  sypkých relativní ulehlosti l(d) do 0,8 vibrační deskou</t>
  </si>
  <si>
    <t>z rostlé horniny tř.1 - 4 pod násypy z hornin soudržných do 92% PS a hornin nesoudržných sypkých relativní ulehlosti I(d) do 0,8</t>
  </si>
  <si>
    <t xml:space="preserve">těleso pumptracku hutněho po vrstvách tl. 200 mm : </t>
  </si>
  <si>
    <t>Odkaz na mn. položky pořadí 35 : 717,45500*5</t>
  </si>
  <si>
    <t xml:space="preserve">první vrstva strojně - odečet : </t>
  </si>
  <si>
    <t>vrstva asf. cesty : -32,5</t>
  </si>
  <si>
    <t>vrstva 1  -0,2/0,0 m koef. rozvin 1,9 (zahloubeno) : -549*1,9</t>
  </si>
  <si>
    <t>566224PHST00</t>
  </si>
  <si>
    <t>Vodorovné přemístění asfaltové směsi kolečkem do vzdálenosti 20 m včetně ručního naložení</t>
  </si>
  <si>
    <t>Indiv</t>
  </si>
  <si>
    <t>Odkaz na mn. položky pořadí 36 : 150,68400</t>
  </si>
  <si>
    <t>564791111R00</t>
  </si>
  <si>
    <t>Podklad z kameniva drceného podklad pro zpevněné plochy z kameniva drceného se zhutněním frakce 0 - 63 mm</t>
  </si>
  <si>
    <t>pro zpevněné plochy se zhutněním,</t>
  </si>
  <si>
    <t>Včetně kameniva, rozprostření a zhutnění podkladu.</t>
  </si>
  <si>
    <t>štěrkový trávník frakce 0/63 mm : 60*0,1</t>
  </si>
  <si>
    <t>564831111R00</t>
  </si>
  <si>
    <t>Podklad ze štěrkodrti s rozprostřením a zhutněním frakce 0-63 mm, tloušťka po zhutnění 100 mm</t>
  </si>
  <si>
    <t>822-1</t>
  </si>
  <si>
    <t>štěrkový trávník frakce 16/32 mm : 60</t>
  </si>
  <si>
    <t>566225PHST00</t>
  </si>
  <si>
    <t>Ruční rozprostření a modelace asfaltu figur max. 200 mm - minimální tl. 80 mm po zhutnění</t>
  </si>
  <si>
    <t>Ruční modelace asfaltové směsi - zhotovení včetně pracovních spar</t>
  </si>
  <si>
    <t>celková rozvinutá plocha asfaltové části : 617</t>
  </si>
  <si>
    <t>přístupová cesta 32,5 m2 : 32,5</t>
  </si>
  <si>
    <t>271531113R0R</t>
  </si>
  <si>
    <t>Podkladní vrstva z nenasákavého materiálu např. kameniva nebo živ. recyklátu frakce 0-32 mm</t>
  </si>
  <si>
    <t>Mezisoučet</t>
  </si>
  <si>
    <t xml:space="preserve">těleso pumptracku hutněho po vrstvách tl. 200 mm, těleso 1300 mm : </t>
  </si>
  <si>
    <t xml:space="preserve">stanovená objemová hmotnost hutněného tělesa 2,5 t/m3, boky svah 1:1 max : </t>
  </si>
  <si>
    <t>vrstva asf. cesty : 32,5*0,2</t>
  </si>
  <si>
    <t>vrstva 1  -0,2/0,0 m koef. rozvin 1,9 (zahloubeno) : 549*1,9*0,2</t>
  </si>
  <si>
    <t>vrstva 2  -+0,2 m koef. rozvin 1,5 : 549*1,5*0,2</t>
  </si>
  <si>
    <t>vrstva 3  +0,4 m koef. rozvin 1,3 : 549*1,3*0,2</t>
  </si>
  <si>
    <t>vrstva 4  +0,6 m koef. rozvin 1,4 - 45% : 549*1,4*0,2*0,45</t>
  </si>
  <si>
    <t>vrstva 5  +0,8 m koef. rozvin 1,35 - 40% : 549*1,35*0,2*0,4</t>
  </si>
  <si>
    <t>vrstva 6  +1,0 m koef. rozvin 1,25 - 30 % : 549*1,25*0,2*0,3</t>
  </si>
  <si>
    <t>vrstva 7  +1,2-1,4 m koef. rozvin 1,15 - 20% : 549*1,15*0,2*0,2</t>
  </si>
  <si>
    <t>58942461R</t>
  </si>
  <si>
    <t>beton asfaltový vrstva obrusná; zrno do 8 mm; pojivo 70/100; třída dopravního zatížení CH</t>
  </si>
  <si>
    <t>Asfaltový beton jemnozrnný dle ČSN EN 13108-1</t>
  </si>
  <si>
    <t/>
  </si>
  <si>
    <t>Směs určena pro nemotoristické komunikace a chodníkové úpravy</t>
  </si>
  <si>
    <t>Směs se vyznačuje plynulou čarou zrnitosti.</t>
  </si>
  <si>
    <t>Po rozprostření a dokonalém zhutnění je směs prakticky vodotěsná.</t>
  </si>
  <si>
    <t>celková plocha asfaltové části : 649,5*0,08*2,9</t>
  </si>
  <si>
    <t>998222012R00</t>
  </si>
  <si>
    <t xml:space="preserve">Přesun hmot pro zpevněné plochy s krytem z kameniva </t>
  </si>
  <si>
    <t>Odkaz na hmot. položky pořadí 19 : 10,80000</t>
  </si>
  <si>
    <t>Odkaz na hmot. položky pořadí 25 : 60,61318</t>
  </si>
  <si>
    <t>Hodnota z bývalého odkazu. : 0,285426</t>
  </si>
  <si>
    <t>Odkaz na hmot. položky pořadí 29 : 0,08834</t>
  </si>
  <si>
    <t>Odkaz na hmot. položky pořadí 35 : 1793,63750</t>
  </si>
  <si>
    <t>Odkaz na hmot. položky pořadí 32 : 13,22400</t>
  </si>
  <si>
    <t>005111020R</t>
  </si>
  <si>
    <t>Vytyčení stavby</t>
  </si>
  <si>
    <t>Soubor</t>
  </si>
  <si>
    <t>VRN</t>
  </si>
  <si>
    <t>POL99_2</t>
  </si>
  <si>
    <t>Vyhotovení protokolu o vytyčení stavby se seznamem souřadnic vytyčených bodů a jejich polohopisnými (S-JTSK) a výškopisnými (Bpv) hodnotami.</t>
  </si>
  <si>
    <t>005121 R</t>
  </si>
  <si>
    <t>Zařízení staveniště</t>
  </si>
  <si>
    <t>Veškeré náklady spojené s vybudováním, provozem a odstraněním zařízení staveniště.</t>
  </si>
  <si>
    <t>Zahrnuje mobilní oplocení po dobu výstavby.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</si>
  <si>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</si>
  <si>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</si>
  <si>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</si>
  <si>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005124010R</t>
  </si>
  <si>
    <t>Koordinační činnost</t>
  </si>
  <si>
    <t>Koordinace stavebních a technologických dodávek stavby.</t>
  </si>
  <si>
    <t>SUM</t>
  </si>
  <si>
    <t>Geodetické zaměření rohů stavby, stabilizace bodů a sestavení laviček.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</si>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</sst>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7"/>
      <name val="Arial CE"/>
      <family val="2"/>
      <charset val="238"/>
    </font>
    <font>
      <b/>
      <sz val="11"/>
      <name val="Arial CE"/>
      <family val="2"/>
      <charset val="238"/>
    </font>
    <font>
      <b/>
      <sz val="13"/>
      <name val="Arial CE"/>
      <family val="2"/>
      <charset val="238"/>
    </font>
    <font>
      <sz val="11"/>
      <name val="Arial CE"/>
      <family val="2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rgb="FFDF7000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0" fontId="19" fillId="0" borderId="0" xfId="0" applyFont="1" applyAlignment="1">
      <alignment horizontal="center" vertical="top" shrinkToFit="1"/>
    </xf>
    <xf numFmtId="165" fontId="19" fillId="0" borderId="0" xfId="0" applyNumberFormat="1" applyFont="1" applyAlignment="1">
      <alignment vertical="top" shrinkToFit="1"/>
    </xf>
    <xf numFmtId="4" fontId="19" fillId="0" borderId="0" xfId="0" applyNumberFormat="1" applyFont="1" applyAlignment="1">
      <alignment vertical="top" shrinkToFi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9" xfId="0" applyFont="1" applyBorder="1" applyAlignment="1">
      <alignment vertical="top"/>
    </xf>
    <xf numFmtId="49" fontId="17" fillId="0" borderId="40" xfId="0" applyNumberFormat="1" applyFont="1" applyBorder="1" applyAlignment="1">
      <alignment vertical="top"/>
    </xf>
    <xf numFmtId="0" fontId="17" fillId="0" borderId="40" xfId="0" applyFont="1" applyBorder="1" applyAlignment="1">
      <alignment horizontal="center" vertical="top" shrinkToFit="1"/>
    </xf>
    <xf numFmtId="165" fontId="17" fillId="0" borderId="40" xfId="0" applyNumberFormat="1" applyFont="1" applyBorder="1" applyAlignment="1">
      <alignment vertical="top" shrinkToFit="1"/>
    </xf>
    <xf numFmtId="4" fontId="17" fillId="4" borderId="40" xfId="0" applyNumberFormat="1" applyFont="1" applyFill="1" applyBorder="1" applyAlignment="1" applyProtection="1">
      <alignment vertical="top" shrinkToFit="1"/>
      <protection locked="0"/>
    </xf>
    <xf numFmtId="4" fontId="17" fillId="0" borderId="40" xfId="0" applyNumberFormat="1" applyFont="1" applyBorder="1" applyAlignment="1">
      <alignment vertical="top" shrinkToFit="1"/>
    </xf>
    <xf numFmtId="4" fontId="17" fillId="0" borderId="41" xfId="0" applyNumberFormat="1" applyFont="1" applyBorder="1" applyAlignment="1">
      <alignment vertical="top" shrinkToFit="1"/>
    </xf>
    <xf numFmtId="0" fontId="21" fillId="0" borderId="0" xfId="0" applyFont="1" applyAlignment="1">
      <alignment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40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165" fontId="20" fillId="0" borderId="0" xfId="0" quotePrefix="1" applyNumberFormat="1" applyFont="1" applyAlignment="1">
      <alignment horizontal="left" vertical="top" wrapText="1"/>
    </xf>
    <xf numFmtId="49" fontId="19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0" xfId="0" applyAlignment="1">
      <alignment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3" t="s">
        <v>39</v>
      </c>
      <c r="B2" s="193"/>
      <c r="C2" s="193"/>
      <c r="D2" s="193"/>
      <c r="E2" s="193"/>
      <c r="F2" s="193"/>
      <c r="G2" s="193"/>
    </row>
  </sheetData>
  <sheetProtection algorithmName="SHA-512" hashValue="TyBfcmizqjpOtSMFIXPFU/fL/hpiImv2rBC4rQ0CYztDAjCYUPWFpJxLOW14z4sQX8c+pacXmAx6VUV04FR6iw==" saltValue="algnuXcifdgI8BMw/5ra+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68"/>
  <sheetViews>
    <sheetView showGridLines="0" topLeftCell="B17" zoomScaleNormal="100" zoomScaleSheetLayoutView="75" workbookViewId="0">
      <selection activeCell="G15" sqref="G15:H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36</v>
      </c>
      <c r="B1" s="194" t="s">
        <v>41</v>
      </c>
      <c r="C1" s="195"/>
      <c r="D1" s="195"/>
      <c r="E1" s="195"/>
      <c r="F1" s="195"/>
      <c r="G1" s="195"/>
      <c r="H1" s="195"/>
      <c r="I1" s="195"/>
      <c r="J1" s="196"/>
    </row>
    <row r="2" spans="1:15" ht="36" customHeight="1" x14ac:dyDescent="0.2">
      <c r="A2" s="2"/>
      <c r="B2" s="78" t="s">
        <v>22</v>
      </c>
      <c r="C2" s="79"/>
      <c r="D2" s="80" t="s">
        <v>48</v>
      </c>
      <c r="E2" s="203" t="s">
        <v>49</v>
      </c>
      <c r="F2" s="204"/>
      <c r="G2" s="204"/>
      <c r="H2" s="204"/>
      <c r="I2" s="204"/>
      <c r="J2" s="205"/>
      <c r="O2" s="1"/>
    </row>
    <row r="3" spans="1:15" ht="27" customHeight="1" x14ac:dyDescent="0.2">
      <c r="A3" s="2"/>
      <c r="B3" s="81" t="s">
        <v>46</v>
      </c>
      <c r="C3" s="79"/>
      <c r="D3" s="82" t="s">
        <v>43</v>
      </c>
      <c r="E3" s="206" t="s">
        <v>45</v>
      </c>
      <c r="F3" s="207"/>
      <c r="G3" s="207"/>
      <c r="H3" s="207"/>
      <c r="I3" s="207"/>
      <c r="J3" s="208"/>
    </row>
    <row r="4" spans="1:15" ht="23.25" customHeight="1" x14ac:dyDescent="0.2">
      <c r="A4" s="76">
        <v>2500</v>
      </c>
      <c r="B4" s="83" t="s">
        <v>47</v>
      </c>
      <c r="C4" s="84"/>
      <c r="D4" s="85" t="s">
        <v>43</v>
      </c>
      <c r="E4" s="216" t="s">
        <v>44</v>
      </c>
      <c r="F4" s="217"/>
      <c r="G4" s="217"/>
      <c r="H4" s="217"/>
      <c r="I4" s="217"/>
      <c r="J4" s="218"/>
    </row>
    <row r="5" spans="1:15" ht="24" customHeight="1" x14ac:dyDescent="0.2">
      <c r="A5" s="2"/>
      <c r="B5" s="31" t="s">
        <v>42</v>
      </c>
      <c r="D5" s="221" t="s">
        <v>50</v>
      </c>
      <c r="E5" s="222"/>
      <c r="F5" s="222"/>
      <c r="G5" s="222"/>
      <c r="H5" s="18" t="s">
        <v>40</v>
      </c>
      <c r="I5" s="86" t="s">
        <v>54</v>
      </c>
      <c r="J5" s="8"/>
    </row>
    <row r="6" spans="1:15" ht="15.75" customHeight="1" x14ac:dyDescent="0.2">
      <c r="A6" s="2"/>
      <c r="B6" s="28"/>
      <c r="C6" s="55"/>
      <c r="D6" s="223" t="s">
        <v>51</v>
      </c>
      <c r="E6" s="224"/>
      <c r="F6" s="224"/>
      <c r="G6" s="224"/>
      <c r="H6" s="18" t="s">
        <v>34</v>
      </c>
      <c r="I6" s="86" t="s">
        <v>55</v>
      </c>
      <c r="J6" s="8"/>
    </row>
    <row r="7" spans="1:15" ht="15.75" customHeight="1" x14ac:dyDescent="0.2">
      <c r="A7" s="2"/>
      <c r="B7" s="29"/>
      <c r="C7" s="56"/>
      <c r="D7" s="77" t="s">
        <v>53</v>
      </c>
      <c r="E7" s="225" t="s">
        <v>52</v>
      </c>
      <c r="F7" s="226"/>
      <c r="G7" s="22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10"/>
      <c r="E11" s="210"/>
      <c r="F11" s="210"/>
      <c r="G11" s="210"/>
      <c r="H11" s="18" t="s">
        <v>40</v>
      </c>
      <c r="I11" s="87"/>
      <c r="J11" s="8"/>
    </row>
    <row r="12" spans="1:15" ht="15.75" customHeight="1" x14ac:dyDescent="0.2">
      <c r="A12" s="2"/>
      <c r="B12" s="28"/>
      <c r="C12" s="55"/>
      <c r="D12" s="215"/>
      <c r="E12" s="215"/>
      <c r="F12" s="215"/>
      <c r="G12" s="215"/>
      <c r="H12" s="18" t="s">
        <v>34</v>
      </c>
      <c r="I12" s="87"/>
      <c r="J12" s="8"/>
    </row>
    <row r="13" spans="1:15" ht="15.75" customHeight="1" x14ac:dyDescent="0.2">
      <c r="A13" s="2"/>
      <c r="B13" s="29"/>
      <c r="C13" s="56"/>
      <c r="D13" s="88"/>
      <c r="E13" s="219"/>
      <c r="F13" s="220"/>
      <c r="G13" s="22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09"/>
      <c r="F15" s="209"/>
      <c r="G15" s="211"/>
      <c r="H15" s="211"/>
      <c r="I15" s="211" t="s">
        <v>29</v>
      </c>
      <c r="J15" s="212"/>
    </row>
    <row r="16" spans="1:15" ht="23.25" customHeight="1" x14ac:dyDescent="0.2">
      <c r="A16" s="142" t="s">
        <v>24</v>
      </c>
      <c r="B16" s="38" t="s">
        <v>24</v>
      </c>
      <c r="C16" s="62"/>
      <c r="D16" s="63"/>
      <c r="E16" s="200"/>
      <c r="F16" s="201"/>
      <c r="G16" s="200"/>
      <c r="H16" s="201"/>
      <c r="I16" s="200">
        <f>SUMIF(F58:F64,A16,I58:I64)+SUMIF(F58:F64,"PSU",I58:I64)</f>
        <v>0</v>
      </c>
      <c r="J16" s="202"/>
    </row>
    <row r="17" spans="1:10" ht="23.25" customHeight="1" x14ac:dyDescent="0.2">
      <c r="A17" s="142" t="s">
        <v>25</v>
      </c>
      <c r="B17" s="38" t="s">
        <v>25</v>
      </c>
      <c r="C17" s="62"/>
      <c r="D17" s="63"/>
      <c r="E17" s="200"/>
      <c r="F17" s="201"/>
      <c r="G17" s="200"/>
      <c r="H17" s="201"/>
      <c r="I17" s="200">
        <f>SUMIF(F58:F64,A17,I58:I64)</f>
        <v>0</v>
      </c>
      <c r="J17" s="202"/>
    </row>
    <row r="18" spans="1:10" ht="23.25" customHeight="1" x14ac:dyDescent="0.2">
      <c r="A18" s="142" t="s">
        <v>26</v>
      </c>
      <c r="B18" s="38" t="s">
        <v>26</v>
      </c>
      <c r="C18" s="62"/>
      <c r="D18" s="63"/>
      <c r="E18" s="200"/>
      <c r="F18" s="201"/>
      <c r="G18" s="200"/>
      <c r="H18" s="201"/>
      <c r="I18" s="200">
        <f>SUMIF(F58:F64,A18,I58:I64)</f>
        <v>0</v>
      </c>
      <c r="J18" s="202"/>
    </row>
    <row r="19" spans="1:10" ht="23.25" customHeight="1" x14ac:dyDescent="0.2">
      <c r="A19" s="142" t="s">
        <v>85</v>
      </c>
      <c r="B19" s="38" t="s">
        <v>27</v>
      </c>
      <c r="C19" s="62"/>
      <c r="D19" s="63"/>
      <c r="E19" s="200"/>
      <c r="F19" s="201"/>
      <c r="G19" s="200"/>
      <c r="H19" s="201"/>
      <c r="I19" s="200">
        <f>SUMIF(F58:F64,A19,I58:I64)</f>
        <v>0</v>
      </c>
      <c r="J19" s="202"/>
    </row>
    <row r="20" spans="1:10" ht="23.25" customHeight="1" x14ac:dyDescent="0.2">
      <c r="A20" s="142" t="s">
        <v>86</v>
      </c>
      <c r="B20" s="38" t="s">
        <v>28</v>
      </c>
      <c r="C20" s="62"/>
      <c r="D20" s="63"/>
      <c r="E20" s="200"/>
      <c r="F20" s="201"/>
      <c r="G20" s="200"/>
      <c r="H20" s="201"/>
      <c r="I20" s="200">
        <f>SUMIF(F58:F64,A20,I58:I64)</f>
        <v>0</v>
      </c>
      <c r="J20" s="202"/>
    </row>
    <row r="21" spans="1:10" ht="23.25" customHeight="1" x14ac:dyDescent="0.2">
      <c r="A21" s="2"/>
      <c r="B21" s="48" t="s">
        <v>29</v>
      </c>
      <c r="C21" s="64"/>
      <c r="D21" s="65"/>
      <c r="E21" s="213"/>
      <c r="F21" s="214"/>
      <c r="G21" s="213"/>
      <c r="H21" s="214"/>
      <c r="I21" s="213">
        <f>SUM(I16:J20)</f>
        <v>0</v>
      </c>
      <c r="J21" s="23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230">
        <f>ZakladDPHSniVypocet</f>
        <v>0</v>
      </c>
      <c r="H23" s="231"/>
      <c r="I23" s="23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228">
        <f>ROUNDUP(A23, 0)</f>
        <v>0</v>
      </c>
      <c r="H24" s="229"/>
      <c r="I24" s="22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30">
        <f>ZakladDPHZaklVypocet</f>
        <v>0</v>
      </c>
      <c r="H25" s="231"/>
      <c r="I25" s="23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197">
        <f>ROUNDUP(A25, 0)</f>
        <v>0</v>
      </c>
      <c r="H26" s="198"/>
      <c r="I26" s="198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199">
        <f>CenaCelkem-(ZakladDPHSni+DPHSni+ZakladDPHZakl+DPHZakl)</f>
        <v>0</v>
      </c>
      <c r="H27" s="199"/>
      <c r="I27" s="199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23</v>
      </c>
      <c r="C28" s="115"/>
      <c r="D28" s="115"/>
      <c r="E28" s="116"/>
      <c r="F28" s="117"/>
      <c r="G28" s="234">
        <f>ZakladDPHSniVypocet+ZakladDPHZaklVypocet</f>
        <v>0</v>
      </c>
      <c r="H28" s="234"/>
      <c r="I28" s="234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35</v>
      </c>
      <c r="C29" s="119"/>
      <c r="D29" s="119"/>
      <c r="E29" s="119"/>
      <c r="F29" s="120"/>
      <c r="G29" s="233">
        <f>ROUNDUP(A27, 0)</f>
        <v>0</v>
      </c>
      <c r="H29" s="233"/>
      <c r="I29" s="233"/>
      <c r="J29" s="121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235"/>
      <c r="E34" s="236"/>
      <c r="G34" s="237"/>
      <c r="H34" s="238"/>
      <c r="I34" s="238"/>
      <c r="J34" s="25"/>
    </row>
    <row r="35" spans="1:52" ht="12.75" customHeight="1" x14ac:dyDescent="0.2">
      <c r="A35" s="2"/>
      <c r="B35" s="2"/>
      <c r="D35" s="227" t="s">
        <v>2</v>
      </c>
      <c r="E35" s="227"/>
      <c r="H35" s="10" t="s">
        <v>3</v>
      </c>
      <c r="J35" s="9"/>
    </row>
    <row r="36" spans="1:52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hidden="1" customHeight="1" x14ac:dyDescent="0.2">
      <c r="B37" s="91" t="s">
        <v>16</v>
      </c>
      <c r="C37" s="92"/>
      <c r="D37" s="92"/>
      <c r="E37" s="92"/>
      <c r="F37" s="93"/>
      <c r="G37" s="93"/>
      <c r="H37" s="93"/>
      <c r="I37" s="93"/>
      <c r="J37" s="94"/>
    </row>
    <row r="38" spans="1:52" ht="25.5" hidden="1" customHeight="1" x14ac:dyDescent="0.2">
      <c r="A38" s="90" t="s">
        <v>37</v>
      </c>
      <c r="B38" s="95" t="s">
        <v>17</v>
      </c>
      <c r="C38" s="96" t="s">
        <v>5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18</v>
      </c>
      <c r="I38" s="98" t="s">
        <v>1</v>
      </c>
      <c r="J38" s="99" t="s">
        <v>0</v>
      </c>
    </row>
    <row r="39" spans="1:52" ht="25.5" hidden="1" customHeight="1" x14ac:dyDescent="0.2">
      <c r="A39" s="90">
        <v>1</v>
      </c>
      <c r="B39" s="100" t="s">
        <v>56</v>
      </c>
      <c r="C39" s="239"/>
      <c r="D39" s="239"/>
      <c r="E39" s="239"/>
      <c r="F39" s="101">
        <f>'01 01 Pol'!AE175</f>
        <v>0</v>
      </c>
      <c r="G39" s="102">
        <f>'01 01 Pol'!AF175</f>
        <v>0</v>
      </c>
      <c r="H39" s="103">
        <f>(F39*SazbaDPH1/100)+(G39*SazbaDPH2/100)</f>
        <v>0</v>
      </c>
      <c r="I39" s="103">
        <f>F39+G39+H39</f>
        <v>0</v>
      </c>
      <c r="J39" s="104" t="str">
        <f>IF(_xlfn.SINGLE(CenaCelkemVypocet)=0,"",I39/_xlfn.SINGLE(CenaCelkemVypocet)*100)</f>
        <v/>
      </c>
    </row>
    <row r="40" spans="1:52" ht="25.5" hidden="1" customHeight="1" x14ac:dyDescent="0.2">
      <c r="A40" s="90">
        <v>2</v>
      </c>
      <c r="B40" s="105"/>
      <c r="C40" s="240" t="s">
        <v>57</v>
      </c>
      <c r="D40" s="240"/>
      <c r="E40" s="240"/>
      <c r="F40" s="106"/>
      <c r="G40" s="107"/>
      <c r="H40" s="107">
        <f>(F40*SazbaDPH1/100)+(G40*SazbaDPH2/100)</f>
        <v>0</v>
      </c>
      <c r="I40" s="107"/>
      <c r="J40" s="108"/>
    </row>
    <row r="41" spans="1:52" ht="25.5" hidden="1" customHeight="1" x14ac:dyDescent="0.2">
      <c r="A41" s="90">
        <v>2</v>
      </c>
      <c r="B41" s="105" t="s">
        <v>43</v>
      </c>
      <c r="C41" s="240" t="s">
        <v>45</v>
      </c>
      <c r="D41" s="240"/>
      <c r="E41" s="240"/>
      <c r="F41" s="106">
        <f>'01 01 Pol'!AE175</f>
        <v>0</v>
      </c>
      <c r="G41" s="107">
        <f>'01 01 Pol'!AF175</f>
        <v>0</v>
      </c>
      <c r="H41" s="107">
        <f>(F41*SazbaDPH1/100)+(G41*SazbaDPH2/100)</f>
        <v>0</v>
      </c>
      <c r="I41" s="107">
        <f>F41+G41+H41</f>
        <v>0</v>
      </c>
      <c r="J41" s="108" t="str">
        <f>IF(_xlfn.SINGLE(CenaCelkemVypocet)=0,"",I41/_xlfn.SINGLE(CenaCelkemVypocet)*100)</f>
        <v/>
      </c>
    </row>
    <row r="42" spans="1:52" ht="25.5" hidden="1" customHeight="1" x14ac:dyDescent="0.2">
      <c r="A42" s="90">
        <v>3</v>
      </c>
      <c r="B42" s="109" t="s">
        <v>43</v>
      </c>
      <c r="C42" s="239" t="s">
        <v>44</v>
      </c>
      <c r="D42" s="239"/>
      <c r="E42" s="239"/>
      <c r="F42" s="110">
        <f>'01 01 Pol'!AE175</f>
        <v>0</v>
      </c>
      <c r="G42" s="103">
        <f>'01 01 Pol'!AF175</f>
        <v>0</v>
      </c>
      <c r="H42" s="103">
        <f>(F42*SazbaDPH1/100)+(G42*SazbaDPH2/100)</f>
        <v>0</v>
      </c>
      <c r="I42" s="103">
        <f>F42+G42+H42</f>
        <v>0</v>
      </c>
      <c r="J42" s="104" t="str">
        <f>IF(_xlfn.SINGLE(CenaCelkemVypocet)=0,"",I42/_xlfn.SINGLE(CenaCelkemVypocet)*100)</f>
        <v/>
      </c>
    </row>
    <row r="43" spans="1:52" ht="25.5" hidden="1" customHeight="1" x14ac:dyDescent="0.2">
      <c r="A43" s="90"/>
      <c r="B43" s="241" t="s">
        <v>58</v>
      </c>
      <c r="C43" s="242"/>
      <c r="D43" s="242"/>
      <c r="E43" s="243"/>
      <c r="F43" s="111">
        <f>SUMIF(A39:A42,"=1",F39:F42)</f>
        <v>0</v>
      </c>
      <c r="G43" s="112">
        <f>SUMIF(A39:A42,"=1",G39:G42)</f>
        <v>0</v>
      </c>
      <c r="H43" s="112">
        <f>SUMIF(A39:A42,"=1",H39:H42)</f>
        <v>0</v>
      </c>
      <c r="I43" s="112">
        <f>SUMIF(A39:A42,"=1",I39:I42)</f>
        <v>0</v>
      </c>
      <c r="J43" s="113">
        <f>SUMIF(A39:A42,"=1",J39:J42)</f>
        <v>0</v>
      </c>
    </row>
    <row r="45" spans="1:52" x14ac:dyDescent="0.2">
      <c r="A45" t="s">
        <v>60</v>
      </c>
      <c r="B45" t="s">
        <v>61</v>
      </c>
    </row>
    <row r="46" spans="1:52" x14ac:dyDescent="0.2">
      <c r="A46" t="s">
        <v>62</v>
      </c>
      <c r="B46" t="s">
        <v>63</v>
      </c>
    </row>
    <row r="47" spans="1:52" x14ac:dyDescent="0.2">
      <c r="A47" t="s">
        <v>64</v>
      </c>
      <c r="B47" t="s">
        <v>65</v>
      </c>
    </row>
    <row r="48" spans="1:52" x14ac:dyDescent="0.2">
      <c r="B48" s="244" t="s">
        <v>66</v>
      </c>
      <c r="C48" s="244"/>
      <c r="D48" s="244"/>
      <c r="E48" s="244"/>
      <c r="F48" s="244"/>
      <c r="G48" s="244"/>
      <c r="H48" s="244"/>
      <c r="I48" s="244"/>
      <c r="J48" s="244"/>
      <c r="AZ48" s="122" t="str">
        <f>B48</f>
        <v>Charakteristika území:</v>
      </c>
    </row>
    <row r="49" spans="1:52" ht="38.25" x14ac:dyDescent="0.2">
      <c r="B49" s="244" t="s">
        <v>67</v>
      </c>
      <c r="C49" s="244"/>
      <c r="D49" s="244"/>
      <c r="E49" s="244"/>
      <c r="F49" s="244"/>
      <c r="G49" s="244"/>
      <c r="H49" s="244"/>
      <c r="I49" s="244"/>
      <c r="J49" s="244"/>
      <c r="AZ49" s="122" t="str">
        <f>B49</f>
        <v>Jedná se o pozemek městysu Chodová Planá parc. č. 3896, k.ú Chodová Planá. Pozemek je na severním okraji obce u stávající komunikace a poblíž železniční tratě. Volná plocha pro umístění je bez vzrostlých stromů, porostlá travou v mírném svahu od komunikace.</v>
      </c>
    </row>
    <row r="50" spans="1:52" x14ac:dyDescent="0.2">
      <c r="B50" s="244" t="s">
        <v>68</v>
      </c>
      <c r="C50" s="244"/>
      <c r="D50" s="244"/>
      <c r="E50" s="244"/>
      <c r="F50" s="244"/>
      <c r="G50" s="244"/>
      <c r="H50" s="244"/>
      <c r="I50" s="244"/>
      <c r="J50" s="244"/>
      <c r="AZ50" s="122" t="str">
        <f>B50</f>
        <v>Plocha pro umístění dráhy je v ochranném pásmu žel. trati – ČD a silnice I. třídy.</v>
      </c>
    </row>
    <row r="51" spans="1:52" x14ac:dyDescent="0.2">
      <c r="B51" s="244" t="s">
        <v>69</v>
      </c>
      <c r="C51" s="244"/>
      <c r="D51" s="244"/>
      <c r="E51" s="244"/>
      <c r="F51" s="244"/>
      <c r="G51" s="244"/>
      <c r="H51" s="244"/>
      <c r="I51" s="244"/>
      <c r="J51" s="244"/>
      <c r="AZ51" s="122" t="str">
        <f>B51</f>
        <v>Přístup na pozemek je z přilehlé komunikace ul Nádražní.</v>
      </c>
    </row>
    <row r="52" spans="1:52" x14ac:dyDescent="0.2">
      <c r="B52" s="244" t="s">
        <v>70</v>
      </c>
      <c r="C52" s="244"/>
      <c r="D52" s="244"/>
      <c r="E52" s="244"/>
      <c r="F52" s="244"/>
      <c r="G52" s="244"/>
      <c r="H52" s="244"/>
      <c r="I52" s="244"/>
      <c r="J52" s="244"/>
      <c r="AZ52" s="122" t="str">
        <f>B52</f>
        <v>Druh pozemku dle katastru nemovitostí parc.č. 3896, k.ú Chodová Planá – TTP.</v>
      </c>
    </row>
    <row r="55" spans="1:52" ht="15.75" x14ac:dyDescent="0.25">
      <c r="B55" s="123" t="s">
        <v>71</v>
      </c>
    </row>
    <row r="57" spans="1:52" ht="25.5" customHeight="1" x14ac:dyDescent="0.2">
      <c r="A57" s="125"/>
      <c r="B57" s="128" t="s">
        <v>17</v>
      </c>
      <c r="C57" s="128" t="s">
        <v>5</v>
      </c>
      <c r="D57" s="129"/>
      <c r="E57" s="129"/>
      <c r="F57" s="130" t="s">
        <v>72</v>
      </c>
      <c r="G57" s="130"/>
      <c r="H57" s="130"/>
      <c r="I57" s="130" t="s">
        <v>29</v>
      </c>
      <c r="J57" s="130" t="s">
        <v>0</v>
      </c>
    </row>
    <row r="58" spans="1:52" ht="36.75" customHeight="1" x14ac:dyDescent="0.2">
      <c r="A58" s="126"/>
      <c r="B58" s="131" t="s">
        <v>73</v>
      </c>
      <c r="C58" s="245" t="s">
        <v>74</v>
      </c>
      <c r="D58" s="246"/>
      <c r="E58" s="246"/>
      <c r="F58" s="138" t="s">
        <v>24</v>
      </c>
      <c r="G58" s="139"/>
      <c r="H58" s="139"/>
      <c r="I58" s="139">
        <f>'01 01 Pol'!G8</f>
        <v>0</v>
      </c>
      <c r="J58" s="135" t="str">
        <f>IF(I65=0,"",I58/I65*100)</f>
        <v/>
      </c>
    </row>
    <row r="59" spans="1:52" ht="36.75" customHeight="1" x14ac:dyDescent="0.2">
      <c r="A59" s="126"/>
      <c r="B59" s="131" t="s">
        <v>75</v>
      </c>
      <c r="C59" s="245" t="s">
        <v>76</v>
      </c>
      <c r="D59" s="246"/>
      <c r="E59" s="246"/>
      <c r="F59" s="138" t="s">
        <v>24</v>
      </c>
      <c r="G59" s="139"/>
      <c r="H59" s="139"/>
      <c r="I59" s="139">
        <f>'01 01 Pol'!G63</f>
        <v>0</v>
      </c>
      <c r="J59" s="135" t="str">
        <f>IF(I65=0,"",I59/I65*100)</f>
        <v/>
      </c>
    </row>
    <row r="60" spans="1:52" ht="36.75" customHeight="1" x14ac:dyDescent="0.2">
      <c r="A60" s="126"/>
      <c r="B60" s="131" t="s">
        <v>77</v>
      </c>
      <c r="C60" s="245" t="s">
        <v>78</v>
      </c>
      <c r="D60" s="246"/>
      <c r="E60" s="246"/>
      <c r="F60" s="138" t="s">
        <v>24</v>
      </c>
      <c r="G60" s="139"/>
      <c r="H60" s="139"/>
      <c r="I60" s="139">
        <f>'01 01 Pol'!G80</f>
        <v>0</v>
      </c>
      <c r="J60" s="135" t="str">
        <f>IF(I65=0,"",I60/I65*100)</f>
        <v/>
      </c>
    </row>
    <row r="61" spans="1:52" ht="36.75" customHeight="1" x14ac:dyDescent="0.2">
      <c r="A61" s="126"/>
      <c r="B61" s="131" t="s">
        <v>79</v>
      </c>
      <c r="C61" s="245" t="s">
        <v>80</v>
      </c>
      <c r="D61" s="246"/>
      <c r="E61" s="246"/>
      <c r="F61" s="138" t="s">
        <v>24</v>
      </c>
      <c r="G61" s="139"/>
      <c r="H61" s="139"/>
      <c r="I61" s="139">
        <f>'01 01 Pol'!G93</f>
        <v>0</v>
      </c>
      <c r="J61" s="135" t="str">
        <f>IF(I65=0,"",I61/I65*100)</f>
        <v/>
      </c>
    </row>
    <row r="62" spans="1:52" ht="36.75" customHeight="1" x14ac:dyDescent="0.2">
      <c r="A62" s="126"/>
      <c r="B62" s="131" t="s">
        <v>81</v>
      </c>
      <c r="C62" s="245" t="s">
        <v>82</v>
      </c>
      <c r="D62" s="246"/>
      <c r="E62" s="246"/>
      <c r="F62" s="138" t="s">
        <v>24</v>
      </c>
      <c r="G62" s="139"/>
      <c r="H62" s="139"/>
      <c r="I62" s="139">
        <f>'01 01 Pol'!G115</f>
        <v>0</v>
      </c>
      <c r="J62" s="135" t="str">
        <f>IF(I65=0,"",I62/I65*100)</f>
        <v/>
      </c>
    </row>
    <row r="63" spans="1:52" ht="36.75" customHeight="1" x14ac:dyDescent="0.2">
      <c r="A63" s="126"/>
      <c r="B63" s="131" t="s">
        <v>83</v>
      </c>
      <c r="C63" s="245" t="s">
        <v>84</v>
      </c>
      <c r="D63" s="246"/>
      <c r="E63" s="246"/>
      <c r="F63" s="138" t="s">
        <v>24</v>
      </c>
      <c r="G63" s="139"/>
      <c r="H63" s="139"/>
      <c r="I63" s="139">
        <f>'01 01 Pol'!G155</f>
        <v>0</v>
      </c>
      <c r="J63" s="135" t="str">
        <f>IF(I65=0,"",I63/I65*100)</f>
        <v/>
      </c>
    </row>
    <row r="64" spans="1:52" ht="36.75" customHeight="1" x14ac:dyDescent="0.2">
      <c r="A64" s="126"/>
      <c r="B64" s="131" t="s">
        <v>85</v>
      </c>
      <c r="C64" s="245" t="s">
        <v>27</v>
      </c>
      <c r="D64" s="246"/>
      <c r="E64" s="246"/>
      <c r="F64" s="138" t="s">
        <v>85</v>
      </c>
      <c r="G64" s="139"/>
      <c r="H64" s="139"/>
      <c r="I64" s="139">
        <f>'01 01 Pol'!G163</f>
        <v>0</v>
      </c>
      <c r="J64" s="135" t="str">
        <f>IF(I65=0,"",I64/I65*100)</f>
        <v/>
      </c>
    </row>
    <row r="65" spans="1:10" ht="25.5" customHeight="1" x14ac:dyDescent="0.2">
      <c r="A65" s="127"/>
      <c r="B65" s="132" t="s">
        <v>1</v>
      </c>
      <c r="C65" s="133"/>
      <c r="D65" s="134"/>
      <c r="E65" s="134"/>
      <c r="F65" s="140"/>
      <c r="G65" s="141"/>
      <c r="H65" s="141"/>
      <c r="I65" s="141">
        <f>SUM(I58:I64)</f>
        <v>0</v>
      </c>
      <c r="J65" s="136">
        <f>SUM(J58:J64)</f>
        <v>0</v>
      </c>
    </row>
    <row r="66" spans="1:10" x14ac:dyDescent="0.2">
      <c r="F66" s="89"/>
      <c r="G66" s="89"/>
      <c r="H66" s="89"/>
      <c r="I66" s="89"/>
      <c r="J66" s="137"/>
    </row>
    <row r="67" spans="1:10" x14ac:dyDescent="0.2">
      <c r="F67" s="89"/>
      <c r="G67" s="89"/>
      <c r="H67" s="89"/>
      <c r="I67" s="89"/>
      <c r="J67" s="137"/>
    </row>
    <row r="68" spans="1:10" x14ac:dyDescent="0.2">
      <c r="F68" s="89"/>
      <c r="G68" s="89"/>
      <c r="H68" s="89"/>
      <c r="I68" s="89"/>
      <c r="J68" s="137"/>
    </row>
  </sheetData>
  <sheetProtection algorithmName="SHA-512" hashValue="taVIQMhQEQakI9dmGQCr+8DtlVLV2iAHXbMxn4GyIbHF8LTLCIspdVM+7VKs9EkbbxI6hhh01SLaPMNjTYaNOw==" saltValue="rg/1xAg+EilyNmAo0xmii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C63:E63"/>
    <mergeCell ref="C64:E64"/>
    <mergeCell ref="C58:E58"/>
    <mergeCell ref="C59:E59"/>
    <mergeCell ref="C60:E60"/>
    <mergeCell ref="C61:E61"/>
    <mergeCell ref="C62:E62"/>
    <mergeCell ref="B48:J48"/>
    <mergeCell ref="B49:J49"/>
    <mergeCell ref="B50:J50"/>
    <mergeCell ref="B51:J51"/>
    <mergeCell ref="B52:J52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2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7" t="s">
        <v>6</v>
      </c>
      <c r="B1" s="247"/>
      <c r="C1" s="248"/>
      <c r="D1" s="247"/>
      <c r="E1" s="247"/>
      <c r="F1" s="247"/>
      <c r="G1" s="247"/>
    </row>
    <row r="2" spans="1:7" ht="24.95" customHeight="1" x14ac:dyDescent="0.2">
      <c r="A2" s="50" t="s">
        <v>7</v>
      </c>
      <c r="B2" s="49"/>
      <c r="C2" s="249"/>
      <c r="D2" s="249"/>
      <c r="E2" s="249"/>
      <c r="F2" s="249"/>
      <c r="G2" s="250"/>
    </row>
    <row r="3" spans="1:7" ht="24.95" customHeight="1" x14ac:dyDescent="0.2">
      <c r="A3" s="50" t="s">
        <v>8</v>
      </c>
      <c r="B3" s="49"/>
      <c r="C3" s="249"/>
      <c r="D3" s="249"/>
      <c r="E3" s="249"/>
      <c r="F3" s="249"/>
      <c r="G3" s="250"/>
    </row>
    <row r="4" spans="1:7" ht="24.95" customHeight="1" x14ac:dyDescent="0.2">
      <c r="A4" s="50" t="s">
        <v>9</v>
      </c>
      <c r="B4" s="49"/>
      <c r="C4" s="249"/>
      <c r="D4" s="249"/>
      <c r="E4" s="249"/>
      <c r="F4" s="249"/>
      <c r="G4" s="250"/>
    </row>
    <row r="5" spans="1:7" x14ac:dyDescent="0.2">
      <c r="B5" s="4"/>
      <c r="C5" s="5"/>
      <c r="D5" s="6"/>
    </row>
  </sheetData>
  <sheetProtection algorithmName="SHA-512" hashValue="5ps8uxdhgm4gVWuhd4CoMol+b1SxzUDi0oKa7KFrV918MDkbNOKZtDIM3gyqMbWXShNdxCgZ4kyUTr6IJzLR6A==" saltValue="FCHPR/TsJCpBA1yyuAYNE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3" t="s">
        <v>87</v>
      </c>
      <c r="B1" s="253"/>
      <c r="C1" s="253"/>
      <c r="D1" s="253"/>
      <c r="E1" s="253"/>
      <c r="F1" s="253"/>
      <c r="G1" s="253"/>
      <c r="AG1" t="s">
        <v>88</v>
      </c>
    </row>
    <row r="2" spans="1:60" ht="24.95" customHeight="1" x14ac:dyDescent="0.2">
      <c r="A2" s="143" t="s">
        <v>7</v>
      </c>
      <c r="B2" s="49" t="s">
        <v>48</v>
      </c>
      <c r="C2" s="254" t="s">
        <v>49</v>
      </c>
      <c r="D2" s="255"/>
      <c r="E2" s="255"/>
      <c r="F2" s="255"/>
      <c r="G2" s="256"/>
      <c r="AG2" t="s">
        <v>89</v>
      </c>
    </row>
    <row r="3" spans="1:60" ht="24.95" customHeight="1" x14ac:dyDescent="0.2">
      <c r="A3" s="143" t="s">
        <v>8</v>
      </c>
      <c r="B3" s="49" t="s">
        <v>43</v>
      </c>
      <c r="C3" s="254" t="s">
        <v>45</v>
      </c>
      <c r="D3" s="255"/>
      <c r="E3" s="255"/>
      <c r="F3" s="255"/>
      <c r="G3" s="256"/>
      <c r="AC3" s="124" t="s">
        <v>89</v>
      </c>
      <c r="AG3" t="s">
        <v>90</v>
      </c>
    </row>
    <row r="4" spans="1:60" ht="24.95" customHeight="1" x14ac:dyDescent="0.2">
      <c r="A4" s="144" t="s">
        <v>9</v>
      </c>
      <c r="B4" s="145" t="s">
        <v>43</v>
      </c>
      <c r="C4" s="257" t="s">
        <v>44</v>
      </c>
      <c r="D4" s="258"/>
      <c r="E4" s="258"/>
      <c r="F4" s="258"/>
      <c r="G4" s="259"/>
      <c r="AG4" t="s">
        <v>91</v>
      </c>
    </row>
    <row r="5" spans="1:60" x14ac:dyDescent="0.2">
      <c r="D5" s="10"/>
    </row>
    <row r="6" spans="1:60" ht="38.25" x14ac:dyDescent="0.2">
      <c r="A6" s="147" t="s">
        <v>92</v>
      </c>
      <c r="B6" s="149" t="s">
        <v>93</v>
      </c>
      <c r="C6" s="149" t="s">
        <v>94</v>
      </c>
      <c r="D6" s="148" t="s">
        <v>95</v>
      </c>
      <c r="E6" s="147" t="s">
        <v>96</v>
      </c>
      <c r="F6" s="146" t="s">
        <v>97</v>
      </c>
      <c r="G6" s="147" t="s">
        <v>29</v>
      </c>
      <c r="H6" s="150" t="s">
        <v>30</v>
      </c>
      <c r="I6" s="150" t="s">
        <v>98</v>
      </c>
      <c r="J6" s="150" t="s">
        <v>31</v>
      </c>
      <c r="K6" s="150" t="s">
        <v>99</v>
      </c>
      <c r="L6" s="150" t="s">
        <v>100</v>
      </c>
      <c r="M6" s="150" t="s">
        <v>101</v>
      </c>
      <c r="N6" s="150" t="s">
        <v>102</v>
      </c>
      <c r="O6" s="150" t="s">
        <v>103</v>
      </c>
      <c r="P6" s="150" t="s">
        <v>104</v>
      </c>
      <c r="Q6" s="150" t="s">
        <v>105</v>
      </c>
      <c r="R6" s="150" t="s">
        <v>106</v>
      </c>
      <c r="S6" s="150" t="s">
        <v>107</v>
      </c>
      <c r="T6" s="150" t="s">
        <v>108</v>
      </c>
      <c r="U6" s="150" t="s">
        <v>109</v>
      </c>
      <c r="V6" s="150" t="s">
        <v>110</v>
      </c>
      <c r="W6" s="150" t="s">
        <v>111</v>
      </c>
      <c r="X6" s="150" t="s">
        <v>112</v>
      </c>
      <c r="Y6" s="150" t="s">
        <v>113</v>
      </c>
    </row>
    <row r="7" spans="1:60" hidden="1" x14ac:dyDescent="0.2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">
      <c r="A8" s="170" t="s">
        <v>114</v>
      </c>
      <c r="B8" s="171" t="s">
        <v>73</v>
      </c>
      <c r="C8" s="185" t="s">
        <v>74</v>
      </c>
      <c r="D8" s="172"/>
      <c r="E8" s="173"/>
      <c r="F8" s="174"/>
      <c r="G8" s="174">
        <f>SUMIF(AG9:AG62,"&lt;&gt;NOR",G9:G62)</f>
        <v>0</v>
      </c>
      <c r="H8" s="174"/>
      <c r="I8" s="174">
        <f>SUM(I9:I62)</f>
        <v>0</v>
      </c>
      <c r="J8" s="174"/>
      <c r="K8" s="174">
        <f>SUM(K9:K62)</f>
        <v>0</v>
      </c>
      <c r="L8" s="174"/>
      <c r="M8" s="174">
        <f>SUM(M9:M62)</f>
        <v>0</v>
      </c>
      <c r="N8" s="173"/>
      <c r="O8" s="173">
        <f>SUM(O9:O62)</f>
        <v>0</v>
      </c>
      <c r="P8" s="173"/>
      <c r="Q8" s="173">
        <f>SUM(Q9:Q62)</f>
        <v>0</v>
      </c>
      <c r="R8" s="174"/>
      <c r="S8" s="174"/>
      <c r="T8" s="175"/>
      <c r="U8" s="169"/>
      <c r="V8" s="169">
        <f>SUM(V9:V62)</f>
        <v>237.10000000000002</v>
      </c>
      <c r="W8" s="169"/>
      <c r="X8" s="169"/>
      <c r="Y8" s="169"/>
      <c r="AG8" t="s">
        <v>115</v>
      </c>
    </row>
    <row r="9" spans="1:60" outlineLevel="1" x14ac:dyDescent="0.2">
      <c r="A9" s="177">
        <v>1</v>
      </c>
      <c r="B9" s="178" t="s">
        <v>116</v>
      </c>
      <c r="C9" s="186" t="s">
        <v>117</v>
      </c>
      <c r="D9" s="179" t="s">
        <v>118</v>
      </c>
      <c r="E9" s="180">
        <v>255</v>
      </c>
      <c r="F9" s="181"/>
      <c r="G9" s="182">
        <f>ROUND(E9*F9,2)</f>
        <v>0</v>
      </c>
      <c r="H9" s="181"/>
      <c r="I9" s="182">
        <f>ROUND(E9*H9,2)</f>
        <v>0</v>
      </c>
      <c r="J9" s="181"/>
      <c r="K9" s="182">
        <f>ROUND(E9*J9,2)</f>
        <v>0</v>
      </c>
      <c r="L9" s="182">
        <v>21</v>
      </c>
      <c r="M9" s="182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2" t="s">
        <v>119</v>
      </c>
      <c r="S9" s="182" t="s">
        <v>120</v>
      </c>
      <c r="T9" s="183" t="s">
        <v>120</v>
      </c>
      <c r="U9" s="161">
        <v>9.5200000000000007E-2</v>
      </c>
      <c r="V9" s="161">
        <f>ROUND(E9*U9,2)</f>
        <v>24.28</v>
      </c>
      <c r="W9" s="161"/>
      <c r="X9" s="161" t="s">
        <v>121</v>
      </c>
      <c r="Y9" s="161" t="s">
        <v>122</v>
      </c>
      <c r="Z9" s="151"/>
      <c r="AA9" s="151"/>
      <c r="AB9" s="151"/>
      <c r="AC9" s="151"/>
      <c r="AD9" s="151"/>
      <c r="AE9" s="151"/>
      <c r="AF9" s="151"/>
      <c r="AG9" s="151" t="s">
        <v>123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">
      <c r="A10" s="158"/>
      <c r="B10" s="159"/>
      <c r="C10" s="251" t="s">
        <v>124</v>
      </c>
      <c r="D10" s="252"/>
      <c r="E10" s="252"/>
      <c r="F10" s="252"/>
      <c r="G10" s="252"/>
      <c r="H10" s="161"/>
      <c r="I10" s="161"/>
      <c r="J10" s="161"/>
      <c r="K10" s="161"/>
      <c r="L10" s="161"/>
      <c r="M10" s="161"/>
      <c r="N10" s="160"/>
      <c r="O10" s="160"/>
      <c r="P10" s="160"/>
      <c r="Q10" s="160"/>
      <c r="R10" s="161"/>
      <c r="S10" s="161"/>
      <c r="T10" s="161"/>
      <c r="U10" s="161"/>
      <c r="V10" s="161"/>
      <c r="W10" s="161"/>
      <c r="X10" s="161"/>
      <c r="Y10" s="161"/>
      <c r="Z10" s="151"/>
      <c r="AA10" s="151"/>
      <c r="AB10" s="151"/>
      <c r="AC10" s="151"/>
      <c r="AD10" s="151"/>
      <c r="AE10" s="151"/>
      <c r="AF10" s="151"/>
      <c r="AG10" s="151" t="s">
        <v>125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84" t="str">
        <f>C10</f>
        <v>nebo lesní půdy, s vodorovným přemístěním na hromady v místě upotřebení nebo na dočasné či trvalé skládky se složením</v>
      </c>
      <c r="BB10" s="151"/>
      <c r="BC10" s="151"/>
      <c r="BD10" s="151"/>
      <c r="BE10" s="151"/>
      <c r="BF10" s="151"/>
      <c r="BG10" s="151"/>
      <c r="BH10" s="151"/>
    </row>
    <row r="11" spans="1:60" outlineLevel="2" x14ac:dyDescent="0.2">
      <c r="A11" s="158"/>
      <c r="B11" s="159"/>
      <c r="C11" s="187" t="s">
        <v>126</v>
      </c>
      <c r="D11" s="162"/>
      <c r="E11" s="163">
        <v>255</v>
      </c>
      <c r="F11" s="161"/>
      <c r="G11" s="161"/>
      <c r="H11" s="161"/>
      <c r="I11" s="161"/>
      <c r="J11" s="161"/>
      <c r="K11" s="161"/>
      <c r="L11" s="161"/>
      <c r="M11" s="161"/>
      <c r="N11" s="160"/>
      <c r="O11" s="160"/>
      <c r="P11" s="160"/>
      <c r="Q11" s="160"/>
      <c r="R11" s="161"/>
      <c r="S11" s="161"/>
      <c r="T11" s="161"/>
      <c r="U11" s="161"/>
      <c r="V11" s="161"/>
      <c r="W11" s="161"/>
      <c r="X11" s="161"/>
      <c r="Y11" s="161"/>
      <c r="Z11" s="151"/>
      <c r="AA11" s="151"/>
      <c r="AB11" s="151"/>
      <c r="AC11" s="151"/>
      <c r="AD11" s="151"/>
      <c r="AE11" s="151"/>
      <c r="AF11" s="151"/>
      <c r="AG11" s="151" t="s">
        <v>127</v>
      </c>
      <c r="AH11" s="151">
        <v>0</v>
      </c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1" x14ac:dyDescent="0.2">
      <c r="A12" s="177">
        <v>2</v>
      </c>
      <c r="B12" s="178" t="s">
        <v>128</v>
      </c>
      <c r="C12" s="186" t="s">
        <v>129</v>
      </c>
      <c r="D12" s="179" t="s">
        <v>118</v>
      </c>
      <c r="E12" s="180">
        <v>183.2</v>
      </c>
      <c r="F12" s="181"/>
      <c r="G12" s="182">
        <f>ROUND(E12*F12,2)</f>
        <v>0</v>
      </c>
      <c r="H12" s="181"/>
      <c r="I12" s="182">
        <f>ROUND(E12*H12,2)</f>
        <v>0</v>
      </c>
      <c r="J12" s="181"/>
      <c r="K12" s="182">
        <f>ROUND(E12*J12,2)</f>
        <v>0</v>
      </c>
      <c r="L12" s="182">
        <v>21</v>
      </c>
      <c r="M12" s="182">
        <f>G12*(1+L12/100)</f>
        <v>0</v>
      </c>
      <c r="N12" s="180">
        <v>0</v>
      </c>
      <c r="O12" s="180">
        <f>ROUND(E12*N12,2)</f>
        <v>0</v>
      </c>
      <c r="P12" s="180">
        <v>0</v>
      </c>
      <c r="Q12" s="180">
        <f>ROUND(E12*P12,2)</f>
        <v>0</v>
      </c>
      <c r="R12" s="182" t="s">
        <v>119</v>
      </c>
      <c r="S12" s="182" t="s">
        <v>120</v>
      </c>
      <c r="T12" s="183" t="s">
        <v>120</v>
      </c>
      <c r="U12" s="161">
        <v>0.187</v>
      </c>
      <c r="V12" s="161">
        <f>ROUND(E12*U12,2)</f>
        <v>34.26</v>
      </c>
      <c r="W12" s="161"/>
      <c r="X12" s="161" t="s">
        <v>121</v>
      </c>
      <c r="Y12" s="161" t="s">
        <v>122</v>
      </c>
      <c r="Z12" s="151"/>
      <c r="AA12" s="151"/>
      <c r="AB12" s="151"/>
      <c r="AC12" s="151"/>
      <c r="AD12" s="151"/>
      <c r="AE12" s="151"/>
      <c r="AF12" s="151"/>
      <c r="AG12" s="151" t="s">
        <v>123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outlineLevel="2" x14ac:dyDescent="0.2">
      <c r="A13" s="158"/>
      <c r="B13" s="159"/>
      <c r="C13" s="251" t="s">
        <v>130</v>
      </c>
      <c r="D13" s="252"/>
      <c r="E13" s="252"/>
      <c r="F13" s="252"/>
      <c r="G13" s="252"/>
      <c r="H13" s="161"/>
      <c r="I13" s="161"/>
      <c r="J13" s="161"/>
      <c r="K13" s="161"/>
      <c r="L13" s="161"/>
      <c r="M13" s="161"/>
      <c r="N13" s="160"/>
      <c r="O13" s="160"/>
      <c r="P13" s="160"/>
      <c r="Q13" s="160"/>
      <c r="R13" s="161"/>
      <c r="S13" s="161"/>
      <c r="T13" s="161"/>
      <c r="U13" s="161"/>
      <c r="V13" s="161"/>
      <c r="W13" s="161"/>
      <c r="X13" s="161"/>
      <c r="Y13" s="161"/>
      <c r="Z13" s="151"/>
      <c r="AA13" s="151"/>
      <c r="AB13" s="151"/>
      <c r="AC13" s="151"/>
      <c r="AD13" s="151"/>
      <c r="AE13" s="151"/>
      <c r="AF13" s="151"/>
      <c r="AG13" s="151" t="s">
        <v>125</v>
      </c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</row>
    <row r="14" spans="1:60" ht="22.5" outlineLevel="2" x14ac:dyDescent="0.2">
      <c r="A14" s="158"/>
      <c r="B14" s="159"/>
      <c r="C14" s="187" t="s">
        <v>131</v>
      </c>
      <c r="D14" s="162"/>
      <c r="E14" s="163">
        <v>164.7</v>
      </c>
      <c r="F14" s="161"/>
      <c r="G14" s="161"/>
      <c r="H14" s="161"/>
      <c r="I14" s="161"/>
      <c r="J14" s="161"/>
      <c r="K14" s="161"/>
      <c r="L14" s="161"/>
      <c r="M14" s="161"/>
      <c r="N14" s="160"/>
      <c r="O14" s="160"/>
      <c r="P14" s="160"/>
      <c r="Q14" s="160"/>
      <c r="R14" s="161"/>
      <c r="S14" s="161"/>
      <c r="T14" s="161"/>
      <c r="U14" s="161"/>
      <c r="V14" s="161"/>
      <c r="W14" s="161"/>
      <c r="X14" s="161"/>
      <c r="Y14" s="161"/>
      <c r="Z14" s="151"/>
      <c r="AA14" s="151"/>
      <c r="AB14" s="151"/>
      <c r="AC14" s="151"/>
      <c r="AD14" s="151"/>
      <c r="AE14" s="151"/>
      <c r="AF14" s="151"/>
      <c r="AG14" s="151" t="s">
        <v>127</v>
      </c>
      <c r="AH14" s="151">
        <v>0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3" x14ac:dyDescent="0.2">
      <c r="A15" s="158"/>
      <c r="B15" s="159"/>
      <c r="C15" s="187" t="s">
        <v>132</v>
      </c>
      <c r="D15" s="162"/>
      <c r="E15" s="163">
        <v>6.5</v>
      </c>
      <c r="F15" s="161"/>
      <c r="G15" s="161"/>
      <c r="H15" s="161"/>
      <c r="I15" s="161"/>
      <c r="J15" s="161"/>
      <c r="K15" s="161"/>
      <c r="L15" s="161"/>
      <c r="M15" s="161"/>
      <c r="N15" s="160"/>
      <c r="O15" s="160"/>
      <c r="P15" s="160"/>
      <c r="Q15" s="160"/>
      <c r="R15" s="161"/>
      <c r="S15" s="161"/>
      <c r="T15" s="161"/>
      <c r="U15" s="161"/>
      <c r="V15" s="161"/>
      <c r="W15" s="161"/>
      <c r="X15" s="161"/>
      <c r="Y15" s="161"/>
      <c r="Z15" s="151"/>
      <c r="AA15" s="151"/>
      <c r="AB15" s="151"/>
      <c r="AC15" s="151"/>
      <c r="AD15" s="151"/>
      <c r="AE15" s="151"/>
      <c r="AF15" s="151"/>
      <c r="AG15" s="151" t="s">
        <v>127</v>
      </c>
      <c r="AH15" s="151">
        <v>0</v>
      </c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3" x14ac:dyDescent="0.2">
      <c r="A16" s="158"/>
      <c r="B16" s="159"/>
      <c r="C16" s="187" t="s">
        <v>133</v>
      </c>
      <c r="D16" s="162"/>
      <c r="E16" s="163">
        <v>12</v>
      </c>
      <c r="F16" s="161"/>
      <c r="G16" s="161"/>
      <c r="H16" s="161"/>
      <c r="I16" s="161"/>
      <c r="J16" s="161"/>
      <c r="K16" s="161"/>
      <c r="L16" s="161"/>
      <c r="M16" s="161"/>
      <c r="N16" s="160"/>
      <c r="O16" s="160"/>
      <c r="P16" s="160"/>
      <c r="Q16" s="160"/>
      <c r="R16" s="161"/>
      <c r="S16" s="161"/>
      <c r="T16" s="161"/>
      <c r="U16" s="161"/>
      <c r="V16" s="161"/>
      <c r="W16" s="161"/>
      <c r="X16" s="161"/>
      <c r="Y16" s="161"/>
      <c r="Z16" s="151"/>
      <c r="AA16" s="151"/>
      <c r="AB16" s="151"/>
      <c r="AC16" s="151"/>
      <c r="AD16" s="151"/>
      <c r="AE16" s="151"/>
      <c r="AF16" s="151"/>
      <c r="AG16" s="151" t="s">
        <v>127</v>
      </c>
      <c r="AH16" s="151">
        <v>0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1" x14ac:dyDescent="0.2">
      <c r="A17" s="177">
        <v>3</v>
      </c>
      <c r="B17" s="178" t="s">
        <v>134</v>
      </c>
      <c r="C17" s="186" t="s">
        <v>135</v>
      </c>
      <c r="D17" s="179" t="s">
        <v>118</v>
      </c>
      <c r="E17" s="180">
        <v>238.05</v>
      </c>
      <c r="F17" s="181"/>
      <c r="G17" s="182">
        <f>ROUND(E17*F17,2)</f>
        <v>0</v>
      </c>
      <c r="H17" s="181"/>
      <c r="I17" s="182">
        <f>ROUND(E17*H17,2)</f>
        <v>0</v>
      </c>
      <c r="J17" s="181"/>
      <c r="K17" s="182">
        <f>ROUND(E17*J17,2)</f>
        <v>0</v>
      </c>
      <c r="L17" s="182">
        <v>21</v>
      </c>
      <c r="M17" s="182">
        <f>G17*(1+L17/100)</f>
        <v>0</v>
      </c>
      <c r="N17" s="180">
        <v>0</v>
      </c>
      <c r="O17" s="180">
        <f>ROUND(E17*N17,2)</f>
        <v>0</v>
      </c>
      <c r="P17" s="180">
        <v>0</v>
      </c>
      <c r="Q17" s="180">
        <f>ROUND(E17*P17,2)</f>
        <v>0</v>
      </c>
      <c r="R17" s="182" t="s">
        <v>136</v>
      </c>
      <c r="S17" s="182" t="s">
        <v>120</v>
      </c>
      <c r="T17" s="183" t="s">
        <v>120</v>
      </c>
      <c r="U17" s="161">
        <v>0.105</v>
      </c>
      <c r="V17" s="161">
        <f>ROUND(E17*U17,2)</f>
        <v>25</v>
      </c>
      <c r="W17" s="161"/>
      <c r="X17" s="161" t="s">
        <v>121</v>
      </c>
      <c r="Y17" s="161" t="s">
        <v>122</v>
      </c>
      <c r="Z17" s="151"/>
      <c r="AA17" s="151"/>
      <c r="AB17" s="151"/>
      <c r="AC17" s="151"/>
      <c r="AD17" s="151"/>
      <c r="AE17" s="151"/>
      <c r="AF17" s="151"/>
      <c r="AG17" s="151" t="s">
        <v>123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ht="22.5" outlineLevel="2" x14ac:dyDescent="0.2">
      <c r="A18" s="158"/>
      <c r="B18" s="159"/>
      <c r="C18" s="251" t="s">
        <v>137</v>
      </c>
      <c r="D18" s="252"/>
      <c r="E18" s="252"/>
      <c r="F18" s="252"/>
      <c r="G18" s="252"/>
      <c r="H18" s="161"/>
      <c r="I18" s="161"/>
      <c r="J18" s="161"/>
      <c r="K18" s="161"/>
      <c r="L18" s="161"/>
      <c r="M18" s="161"/>
      <c r="N18" s="160"/>
      <c r="O18" s="160"/>
      <c r="P18" s="160"/>
      <c r="Q18" s="160"/>
      <c r="R18" s="161"/>
      <c r="S18" s="161"/>
      <c r="T18" s="161"/>
      <c r="U18" s="161"/>
      <c r="V18" s="161"/>
      <c r="W18" s="161"/>
      <c r="X18" s="161"/>
      <c r="Y18" s="161"/>
      <c r="Z18" s="151"/>
      <c r="AA18" s="151"/>
      <c r="AB18" s="151"/>
      <c r="AC18" s="151"/>
      <c r="AD18" s="151"/>
      <c r="AE18" s="151"/>
      <c r="AF18" s="151"/>
      <c r="AG18" s="151" t="s">
        <v>125</v>
      </c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84" t="str">
        <f>C18</f>
        <v>s přehozením výkopku do 3 m nebo s naložením na dopravní prostředek v horninách rozpojitelných bez předchozího rozrušení, příplatek za lepivost hornin</v>
      </c>
      <c r="BB18" s="151"/>
      <c r="BC18" s="151"/>
      <c r="BD18" s="151"/>
      <c r="BE18" s="151"/>
      <c r="BF18" s="151"/>
      <c r="BG18" s="151"/>
      <c r="BH18" s="151"/>
    </row>
    <row r="19" spans="1:60" outlineLevel="2" x14ac:dyDescent="0.2">
      <c r="A19" s="158"/>
      <c r="B19" s="159"/>
      <c r="C19" s="187" t="s">
        <v>138</v>
      </c>
      <c r="D19" s="162"/>
      <c r="E19" s="163">
        <v>183.2</v>
      </c>
      <c r="F19" s="161"/>
      <c r="G19" s="161"/>
      <c r="H19" s="161"/>
      <c r="I19" s="161"/>
      <c r="J19" s="161"/>
      <c r="K19" s="161"/>
      <c r="L19" s="161"/>
      <c r="M19" s="161"/>
      <c r="N19" s="160"/>
      <c r="O19" s="160"/>
      <c r="P19" s="160"/>
      <c r="Q19" s="160"/>
      <c r="R19" s="161"/>
      <c r="S19" s="161"/>
      <c r="T19" s="161"/>
      <c r="U19" s="161"/>
      <c r="V19" s="161"/>
      <c r="W19" s="161"/>
      <c r="X19" s="161"/>
      <c r="Y19" s="161"/>
      <c r="Z19" s="151"/>
      <c r="AA19" s="151"/>
      <c r="AB19" s="151"/>
      <c r="AC19" s="151"/>
      <c r="AD19" s="151"/>
      <c r="AE19" s="151"/>
      <c r="AF19" s="151"/>
      <c r="AG19" s="151" t="s">
        <v>127</v>
      </c>
      <c r="AH19" s="151">
        <v>5</v>
      </c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3" x14ac:dyDescent="0.2">
      <c r="A20" s="158"/>
      <c r="B20" s="159"/>
      <c r="C20" s="187" t="s">
        <v>139</v>
      </c>
      <c r="D20" s="162"/>
      <c r="E20" s="163">
        <v>21.25</v>
      </c>
      <c r="F20" s="161"/>
      <c r="G20" s="161"/>
      <c r="H20" s="161"/>
      <c r="I20" s="161"/>
      <c r="J20" s="161"/>
      <c r="K20" s="161"/>
      <c r="L20" s="161"/>
      <c r="M20" s="161"/>
      <c r="N20" s="160"/>
      <c r="O20" s="160"/>
      <c r="P20" s="160"/>
      <c r="Q20" s="160"/>
      <c r="R20" s="161"/>
      <c r="S20" s="161"/>
      <c r="T20" s="161"/>
      <c r="U20" s="161"/>
      <c r="V20" s="161"/>
      <c r="W20" s="161"/>
      <c r="X20" s="161"/>
      <c r="Y20" s="161"/>
      <c r="Z20" s="151"/>
      <c r="AA20" s="151"/>
      <c r="AB20" s="151"/>
      <c r="AC20" s="151"/>
      <c r="AD20" s="151"/>
      <c r="AE20" s="151"/>
      <c r="AF20" s="151"/>
      <c r="AG20" s="151" t="s">
        <v>127</v>
      </c>
      <c r="AH20" s="151">
        <v>5</v>
      </c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</row>
    <row r="21" spans="1:60" outlineLevel="3" x14ac:dyDescent="0.2">
      <c r="A21" s="158"/>
      <c r="B21" s="159"/>
      <c r="C21" s="187" t="s">
        <v>140</v>
      </c>
      <c r="D21" s="162"/>
      <c r="E21" s="163">
        <v>33.6</v>
      </c>
      <c r="F21" s="161"/>
      <c r="G21" s="161"/>
      <c r="H21" s="161"/>
      <c r="I21" s="161"/>
      <c r="J21" s="161"/>
      <c r="K21" s="161"/>
      <c r="L21" s="161"/>
      <c r="M21" s="161"/>
      <c r="N21" s="160"/>
      <c r="O21" s="160"/>
      <c r="P21" s="160"/>
      <c r="Q21" s="160"/>
      <c r="R21" s="161"/>
      <c r="S21" s="161"/>
      <c r="T21" s="161"/>
      <c r="U21" s="161"/>
      <c r="V21" s="161"/>
      <c r="W21" s="161"/>
      <c r="X21" s="161"/>
      <c r="Y21" s="161"/>
      <c r="Z21" s="151"/>
      <c r="AA21" s="151"/>
      <c r="AB21" s="151"/>
      <c r="AC21" s="151"/>
      <c r="AD21" s="151"/>
      <c r="AE21" s="151"/>
      <c r="AF21" s="151"/>
      <c r="AG21" s="151" t="s">
        <v>127</v>
      </c>
      <c r="AH21" s="151">
        <v>5</v>
      </c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1" x14ac:dyDescent="0.2">
      <c r="A22" s="177">
        <v>4</v>
      </c>
      <c r="B22" s="178" t="s">
        <v>141</v>
      </c>
      <c r="C22" s="186" t="s">
        <v>142</v>
      </c>
      <c r="D22" s="179" t="s">
        <v>118</v>
      </c>
      <c r="E22" s="180">
        <v>21.25</v>
      </c>
      <c r="F22" s="181"/>
      <c r="G22" s="182">
        <f>ROUND(E22*F22,2)</f>
        <v>0</v>
      </c>
      <c r="H22" s="181"/>
      <c r="I22" s="182">
        <f>ROUND(E22*H22,2)</f>
        <v>0</v>
      </c>
      <c r="J22" s="181"/>
      <c r="K22" s="182">
        <f>ROUND(E22*J22,2)</f>
        <v>0</v>
      </c>
      <c r="L22" s="182">
        <v>21</v>
      </c>
      <c r="M22" s="182">
        <f>G22*(1+L22/100)</f>
        <v>0</v>
      </c>
      <c r="N22" s="180">
        <v>0</v>
      </c>
      <c r="O22" s="180">
        <f>ROUND(E22*N22,2)</f>
        <v>0</v>
      </c>
      <c r="P22" s="180">
        <v>0</v>
      </c>
      <c r="Q22" s="180">
        <f>ROUND(E22*P22,2)</f>
        <v>0</v>
      </c>
      <c r="R22" s="182" t="s">
        <v>119</v>
      </c>
      <c r="S22" s="182" t="s">
        <v>120</v>
      </c>
      <c r="T22" s="183" t="s">
        <v>120</v>
      </c>
      <c r="U22" s="161">
        <v>0.26666000000000001</v>
      </c>
      <c r="V22" s="161">
        <f>ROUND(E22*U22,2)</f>
        <v>5.67</v>
      </c>
      <c r="W22" s="161"/>
      <c r="X22" s="161" t="s">
        <v>121</v>
      </c>
      <c r="Y22" s="161" t="s">
        <v>122</v>
      </c>
      <c r="Z22" s="151"/>
      <c r="AA22" s="151"/>
      <c r="AB22" s="151"/>
      <c r="AC22" s="151"/>
      <c r="AD22" s="151"/>
      <c r="AE22" s="151"/>
      <c r="AF22" s="151"/>
      <c r="AG22" s="151" t="s">
        <v>123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ht="33.75" outlineLevel="2" x14ac:dyDescent="0.2">
      <c r="A23" s="158"/>
      <c r="B23" s="159"/>
      <c r="C23" s="251" t="s">
        <v>143</v>
      </c>
      <c r="D23" s="252"/>
      <c r="E23" s="252"/>
      <c r="F23" s="252"/>
      <c r="G23" s="252"/>
      <c r="H23" s="161"/>
      <c r="I23" s="161"/>
      <c r="J23" s="161"/>
      <c r="K23" s="161"/>
      <c r="L23" s="161"/>
      <c r="M23" s="161"/>
      <c r="N23" s="160"/>
      <c r="O23" s="160"/>
      <c r="P23" s="160"/>
      <c r="Q23" s="160"/>
      <c r="R23" s="161"/>
      <c r="S23" s="161"/>
      <c r="T23" s="161"/>
      <c r="U23" s="161"/>
      <c r="V23" s="161"/>
      <c r="W23" s="161"/>
      <c r="X23" s="161"/>
      <c r="Y23" s="161"/>
      <c r="Z23" s="151"/>
      <c r="AA23" s="151"/>
      <c r="AB23" s="151"/>
      <c r="AC23" s="151"/>
      <c r="AD23" s="151"/>
      <c r="AE23" s="151"/>
      <c r="AF23" s="151"/>
      <c r="AG23" s="151" t="s">
        <v>125</v>
      </c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84" t="str">
        <f>C23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23" s="151"/>
      <c r="BC23" s="151"/>
      <c r="BD23" s="151"/>
      <c r="BE23" s="151"/>
      <c r="BF23" s="151"/>
      <c r="BG23" s="151"/>
      <c r="BH23" s="151"/>
    </row>
    <row r="24" spans="1:60" outlineLevel="2" x14ac:dyDescent="0.2">
      <c r="A24" s="158"/>
      <c r="B24" s="159"/>
      <c r="C24" s="187" t="s">
        <v>144</v>
      </c>
      <c r="D24" s="162"/>
      <c r="E24" s="163">
        <v>3.2</v>
      </c>
      <c r="F24" s="161"/>
      <c r="G24" s="161"/>
      <c r="H24" s="161"/>
      <c r="I24" s="161"/>
      <c r="J24" s="161"/>
      <c r="K24" s="161"/>
      <c r="L24" s="161"/>
      <c r="M24" s="161"/>
      <c r="N24" s="160"/>
      <c r="O24" s="160"/>
      <c r="P24" s="160"/>
      <c r="Q24" s="160"/>
      <c r="R24" s="161"/>
      <c r="S24" s="161"/>
      <c r="T24" s="161"/>
      <c r="U24" s="161"/>
      <c r="V24" s="161"/>
      <c r="W24" s="161"/>
      <c r="X24" s="161"/>
      <c r="Y24" s="161"/>
      <c r="Z24" s="151"/>
      <c r="AA24" s="151"/>
      <c r="AB24" s="151"/>
      <c r="AC24" s="151"/>
      <c r="AD24" s="151"/>
      <c r="AE24" s="151"/>
      <c r="AF24" s="151"/>
      <c r="AG24" s="151" t="s">
        <v>127</v>
      </c>
      <c r="AH24" s="151">
        <v>0</v>
      </c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3" x14ac:dyDescent="0.2">
      <c r="A25" s="158"/>
      <c r="B25" s="159"/>
      <c r="C25" s="187" t="s">
        <v>145</v>
      </c>
      <c r="D25" s="162"/>
      <c r="E25" s="163">
        <v>1.8</v>
      </c>
      <c r="F25" s="161"/>
      <c r="G25" s="161"/>
      <c r="H25" s="161"/>
      <c r="I25" s="161"/>
      <c r="J25" s="161"/>
      <c r="K25" s="161"/>
      <c r="L25" s="161"/>
      <c r="M25" s="161"/>
      <c r="N25" s="160"/>
      <c r="O25" s="160"/>
      <c r="P25" s="160"/>
      <c r="Q25" s="160"/>
      <c r="R25" s="161"/>
      <c r="S25" s="161"/>
      <c r="T25" s="161"/>
      <c r="U25" s="161"/>
      <c r="V25" s="161"/>
      <c r="W25" s="161"/>
      <c r="X25" s="161"/>
      <c r="Y25" s="161"/>
      <c r="Z25" s="151"/>
      <c r="AA25" s="151"/>
      <c r="AB25" s="151"/>
      <c r="AC25" s="151"/>
      <c r="AD25" s="151"/>
      <c r="AE25" s="151"/>
      <c r="AF25" s="151"/>
      <c r="AG25" s="151" t="s">
        <v>127</v>
      </c>
      <c r="AH25" s="151">
        <v>0</v>
      </c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3" x14ac:dyDescent="0.2">
      <c r="A26" s="158"/>
      <c r="B26" s="159"/>
      <c r="C26" s="187" t="s">
        <v>146</v>
      </c>
      <c r="D26" s="162"/>
      <c r="E26" s="163">
        <v>3.75</v>
      </c>
      <c r="F26" s="161"/>
      <c r="G26" s="161"/>
      <c r="H26" s="161"/>
      <c r="I26" s="161"/>
      <c r="J26" s="161"/>
      <c r="K26" s="161"/>
      <c r="L26" s="161"/>
      <c r="M26" s="161"/>
      <c r="N26" s="160"/>
      <c r="O26" s="160"/>
      <c r="P26" s="160"/>
      <c r="Q26" s="160"/>
      <c r="R26" s="161"/>
      <c r="S26" s="161"/>
      <c r="T26" s="161"/>
      <c r="U26" s="161"/>
      <c r="V26" s="161"/>
      <c r="W26" s="161"/>
      <c r="X26" s="161"/>
      <c r="Y26" s="161"/>
      <c r="Z26" s="151"/>
      <c r="AA26" s="151"/>
      <c r="AB26" s="151"/>
      <c r="AC26" s="151"/>
      <c r="AD26" s="151"/>
      <c r="AE26" s="151"/>
      <c r="AF26" s="151"/>
      <c r="AG26" s="151" t="s">
        <v>127</v>
      </c>
      <c r="AH26" s="151">
        <v>0</v>
      </c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outlineLevel="3" x14ac:dyDescent="0.2">
      <c r="A27" s="158"/>
      <c r="B27" s="159"/>
      <c r="C27" s="187" t="s">
        <v>147</v>
      </c>
      <c r="D27" s="162"/>
      <c r="E27" s="163">
        <v>12.5</v>
      </c>
      <c r="F27" s="161"/>
      <c r="G27" s="161"/>
      <c r="H27" s="161"/>
      <c r="I27" s="161"/>
      <c r="J27" s="161"/>
      <c r="K27" s="161"/>
      <c r="L27" s="161"/>
      <c r="M27" s="161"/>
      <c r="N27" s="160"/>
      <c r="O27" s="160"/>
      <c r="P27" s="160"/>
      <c r="Q27" s="160"/>
      <c r="R27" s="161"/>
      <c r="S27" s="161"/>
      <c r="T27" s="161"/>
      <c r="U27" s="161"/>
      <c r="V27" s="161"/>
      <c r="W27" s="161"/>
      <c r="X27" s="161"/>
      <c r="Y27" s="161"/>
      <c r="Z27" s="151"/>
      <c r="AA27" s="151"/>
      <c r="AB27" s="151"/>
      <c r="AC27" s="151"/>
      <c r="AD27" s="151"/>
      <c r="AE27" s="151"/>
      <c r="AF27" s="151"/>
      <c r="AG27" s="151" t="s">
        <v>127</v>
      </c>
      <c r="AH27" s="151">
        <v>0</v>
      </c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</row>
    <row r="28" spans="1:60" outlineLevel="1" x14ac:dyDescent="0.2">
      <c r="A28" s="177">
        <v>5</v>
      </c>
      <c r="B28" s="178" t="s">
        <v>148</v>
      </c>
      <c r="C28" s="186" t="s">
        <v>149</v>
      </c>
      <c r="D28" s="179" t="s">
        <v>118</v>
      </c>
      <c r="E28" s="180">
        <v>33.6</v>
      </c>
      <c r="F28" s="181"/>
      <c r="G28" s="182">
        <f>ROUND(E28*F28,2)</f>
        <v>0</v>
      </c>
      <c r="H28" s="181"/>
      <c r="I28" s="182">
        <f>ROUND(E28*H28,2)</f>
        <v>0</v>
      </c>
      <c r="J28" s="181"/>
      <c r="K28" s="182">
        <f>ROUND(E28*J28,2)</f>
        <v>0</v>
      </c>
      <c r="L28" s="182">
        <v>21</v>
      </c>
      <c r="M28" s="182">
        <f>G28*(1+L28/100)</f>
        <v>0</v>
      </c>
      <c r="N28" s="180">
        <v>0</v>
      </c>
      <c r="O28" s="180">
        <f>ROUND(E28*N28,2)</f>
        <v>0</v>
      </c>
      <c r="P28" s="180">
        <v>0</v>
      </c>
      <c r="Q28" s="180">
        <f>ROUND(E28*P28,2)</f>
        <v>0</v>
      </c>
      <c r="R28" s="182" t="s">
        <v>119</v>
      </c>
      <c r="S28" s="182" t="s">
        <v>120</v>
      </c>
      <c r="T28" s="183" t="s">
        <v>120</v>
      </c>
      <c r="U28" s="161">
        <v>0.36499999999999999</v>
      </c>
      <c r="V28" s="161">
        <f>ROUND(E28*U28,2)</f>
        <v>12.26</v>
      </c>
      <c r="W28" s="161"/>
      <c r="X28" s="161" t="s">
        <v>121</v>
      </c>
      <c r="Y28" s="161" t="s">
        <v>122</v>
      </c>
      <c r="Z28" s="151"/>
      <c r="AA28" s="151"/>
      <c r="AB28" s="151"/>
      <c r="AC28" s="151"/>
      <c r="AD28" s="151"/>
      <c r="AE28" s="151"/>
      <c r="AF28" s="151"/>
      <c r="AG28" s="151" t="s">
        <v>123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ht="22.5" outlineLevel="2" x14ac:dyDescent="0.2">
      <c r="A29" s="158"/>
      <c r="B29" s="159"/>
      <c r="C29" s="251" t="s">
        <v>150</v>
      </c>
      <c r="D29" s="252"/>
      <c r="E29" s="252"/>
      <c r="F29" s="252"/>
      <c r="G29" s="252"/>
      <c r="H29" s="161"/>
      <c r="I29" s="161"/>
      <c r="J29" s="161"/>
      <c r="K29" s="161"/>
      <c r="L29" s="161"/>
      <c r="M29" s="161"/>
      <c r="N29" s="160"/>
      <c r="O29" s="160"/>
      <c r="P29" s="160"/>
      <c r="Q29" s="160"/>
      <c r="R29" s="161"/>
      <c r="S29" s="161"/>
      <c r="T29" s="161"/>
      <c r="U29" s="161"/>
      <c r="V29" s="161"/>
      <c r="W29" s="161"/>
      <c r="X29" s="161"/>
      <c r="Y29" s="161"/>
      <c r="Z29" s="151"/>
      <c r="AA29" s="151"/>
      <c r="AB29" s="151"/>
      <c r="AC29" s="151"/>
      <c r="AD29" s="151"/>
      <c r="AE29" s="151"/>
      <c r="AF29" s="151"/>
      <c r="AG29" s="151" t="s">
        <v>125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84" t="str">
        <f>C29</f>
        <v>zapažených i nezapažených s urovnáním dna do předepsaného profilu a spádu, s přehozením výkopku na přilehlém terénu na vzdálenost do 3 m od podélné osy rýhy nebo s naložením výkopku na dopravní prostředek.</v>
      </c>
      <c r="BB29" s="151"/>
      <c r="BC29" s="151"/>
      <c r="BD29" s="151"/>
      <c r="BE29" s="151"/>
      <c r="BF29" s="151"/>
      <c r="BG29" s="151"/>
      <c r="BH29" s="151"/>
    </row>
    <row r="30" spans="1:60" outlineLevel="2" x14ac:dyDescent="0.2">
      <c r="A30" s="158"/>
      <c r="B30" s="159"/>
      <c r="C30" s="187" t="s">
        <v>151</v>
      </c>
      <c r="D30" s="162"/>
      <c r="E30" s="163">
        <v>33.6</v>
      </c>
      <c r="F30" s="161"/>
      <c r="G30" s="161"/>
      <c r="H30" s="161"/>
      <c r="I30" s="161"/>
      <c r="J30" s="161"/>
      <c r="K30" s="161"/>
      <c r="L30" s="161"/>
      <c r="M30" s="161"/>
      <c r="N30" s="160"/>
      <c r="O30" s="160"/>
      <c r="P30" s="160"/>
      <c r="Q30" s="160"/>
      <c r="R30" s="161"/>
      <c r="S30" s="161"/>
      <c r="T30" s="161"/>
      <c r="U30" s="161"/>
      <c r="V30" s="161"/>
      <c r="W30" s="161"/>
      <c r="X30" s="161"/>
      <c r="Y30" s="161"/>
      <c r="Z30" s="151"/>
      <c r="AA30" s="151"/>
      <c r="AB30" s="151"/>
      <c r="AC30" s="151"/>
      <c r="AD30" s="151"/>
      <c r="AE30" s="151"/>
      <c r="AF30" s="151"/>
      <c r="AG30" s="151" t="s">
        <v>127</v>
      </c>
      <c r="AH30" s="151">
        <v>0</v>
      </c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1" x14ac:dyDescent="0.2">
      <c r="A31" s="177">
        <v>6</v>
      </c>
      <c r="B31" s="178" t="s">
        <v>152</v>
      </c>
      <c r="C31" s="186" t="s">
        <v>153</v>
      </c>
      <c r="D31" s="179" t="s">
        <v>118</v>
      </c>
      <c r="E31" s="180">
        <v>238.05</v>
      </c>
      <c r="F31" s="181"/>
      <c r="G31" s="182">
        <f>ROUND(E31*F31,2)</f>
        <v>0</v>
      </c>
      <c r="H31" s="181"/>
      <c r="I31" s="182">
        <f>ROUND(E31*H31,2)</f>
        <v>0</v>
      </c>
      <c r="J31" s="181"/>
      <c r="K31" s="182">
        <f>ROUND(E31*J31,2)</f>
        <v>0</v>
      </c>
      <c r="L31" s="182">
        <v>21</v>
      </c>
      <c r="M31" s="182">
        <f>G31*(1+L31/100)</f>
        <v>0</v>
      </c>
      <c r="N31" s="180">
        <v>0</v>
      </c>
      <c r="O31" s="180">
        <f>ROUND(E31*N31,2)</f>
        <v>0</v>
      </c>
      <c r="P31" s="180">
        <v>0</v>
      </c>
      <c r="Q31" s="180">
        <f>ROUND(E31*P31,2)</f>
        <v>0</v>
      </c>
      <c r="R31" s="182" t="s">
        <v>119</v>
      </c>
      <c r="S31" s="182" t="s">
        <v>120</v>
      </c>
      <c r="T31" s="183" t="s">
        <v>120</v>
      </c>
      <c r="U31" s="161">
        <v>7.3999999999999996E-2</v>
      </c>
      <c r="V31" s="161">
        <f>ROUND(E31*U31,2)</f>
        <v>17.62</v>
      </c>
      <c r="W31" s="161"/>
      <c r="X31" s="161" t="s">
        <v>121</v>
      </c>
      <c r="Y31" s="161" t="s">
        <v>122</v>
      </c>
      <c r="Z31" s="151"/>
      <c r="AA31" s="151"/>
      <c r="AB31" s="151"/>
      <c r="AC31" s="151"/>
      <c r="AD31" s="151"/>
      <c r="AE31" s="151"/>
      <c r="AF31" s="151"/>
      <c r="AG31" s="151" t="s">
        <v>123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outlineLevel="2" x14ac:dyDescent="0.2">
      <c r="A32" s="158"/>
      <c r="B32" s="159"/>
      <c r="C32" s="251" t="s">
        <v>154</v>
      </c>
      <c r="D32" s="252"/>
      <c r="E32" s="252"/>
      <c r="F32" s="252"/>
      <c r="G32" s="252"/>
      <c r="H32" s="161"/>
      <c r="I32" s="161"/>
      <c r="J32" s="161"/>
      <c r="K32" s="161"/>
      <c r="L32" s="161"/>
      <c r="M32" s="161"/>
      <c r="N32" s="160"/>
      <c r="O32" s="160"/>
      <c r="P32" s="160"/>
      <c r="Q32" s="160"/>
      <c r="R32" s="161"/>
      <c r="S32" s="161"/>
      <c r="T32" s="161"/>
      <c r="U32" s="161"/>
      <c r="V32" s="161"/>
      <c r="W32" s="161"/>
      <c r="X32" s="161"/>
      <c r="Y32" s="161"/>
      <c r="Z32" s="151"/>
      <c r="AA32" s="151"/>
      <c r="AB32" s="151"/>
      <c r="AC32" s="151"/>
      <c r="AD32" s="151"/>
      <c r="AE32" s="151"/>
      <c r="AF32" s="151"/>
      <c r="AG32" s="151" t="s">
        <v>125</v>
      </c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</row>
    <row r="33" spans="1:60" outlineLevel="2" x14ac:dyDescent="0.2">
      <c r="A33" s="158"/>
      <c r="B33" s="159"/>
      <c r="C33" s="187" t="s">
        <v>139</v>
      </c>
      <c r="D33" s="162"/>
      <c r="E33" s="163">
        <v>21.25</v>
      </c>
      <c r="F33" s="161"/>
      <c r="G33" s="161"/>
      <c r="H33" s="161"/>
      <c r="I33" s="161"/>
      <c r="J33" s="161"/>
      <c r="K33" s="161"/>
      <c r="L33" s="161"/>
      <c r="M33" s="161"/>
      <c r="N33" s="160"/>
      <c r="O33" s="160"/>
      <c r="P33" s="160"/>
      <c r="Q33" s="160"/>
      <c r="R33" s="161"/>
      <c r="S33" s="161"/>
      <c r="T33" s="161"/>
      <c r="U33" s="161"/>
      <c r="V33" s="161"/>
      <c r="W33" s="161"/>
      <c r="X33" s="161"/>
      <c r="Y33" s="161"/>
      <c r="Z33" s="151"/>
      <c r="AA33" s="151"/>
      <c r="AB33" s="151"/>
      <c r="AC33" s="151"/>
      <c r="AD33" s="151"/>
      <c r="AE33" s="151"/>
      <c r="AF33" s="151"/>
      <c r="AG33" s="151" t="s">
        <v>127</v>
      </c>
      <c r="AH33" s="151">
        <v>5</v>
      </c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outlineLevel="3" x14ac:dyDescent="0.2">
      <c r="A34" s="158"/>
      <c r="B34" s="159"/>
      <c r="C34" s="187" t="s">
        <v>138</v>
      </c>
      <c r="D34" s="162"/>
      <c r="E34" s="163">
        <v>183.2</v>
      </c>
      <c r="F34" s="161"/>
      <c r="G34" s="161"/>
      <c r="H34" s="161"/>
      <c r="I34" s="161"/>
      <c r="J34" s="161"/>
      <c r="K34" s="161"/>
      <c r="L34" s="161"/>
      <c r="M34" s="161"/>
      <c r="N34" s="160"/>
      <c r="O34" s="160"/>
      <c r="P34" s="160"/>
      <c r="Q34" s="160"/>
      <c r="R34" s="161"/>
      <c r="S34" s="161"/>
      <c r="T34" s="161"/>
      <c r="U34" s="161"/>
      <c r="V34" s="161"/>
      <c r="W34" s="161"/>
      <c r="X34" s="161"/>
      <c r="Y34" s="161"/>
      <c r="Z34" s="151"/>
      <c r="AA34" s="151"/>
      <c r="AB34" s="151"/>
      <c r="AC34" s="151"/>
      <c r="AD34" s="151"/>
      <c r="AE34" s="151"/>
      <c r="AF34" s="151"/>
      <c r="AG34" s="151" t="s">
        <v>127</v>
      </c>
      <c r="AH34" s="151">
        <v>5</v>
      </c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</row>
    <row r="35" spans="1:60" outlineLevel="3" x14ac:dyDescent="0.2">
      <c r="A35" s="158"/>
      <c r="B35" s="159"/>
      <c r="C35" s="187" t="s">
        <v>140</v>
      </c>
      <c r="D35" s="162"/>
      <c r="E35" s="163">
        <v>33.6</v>
      </c>
      <c r="F35" s="161"/>
      <c r="G35" s="161"/>
      <c r="H35" s="161"/>
      <c r="I35" s="161"/>
      <c r="J35" s="161"/>
      <c r="K35" s="161"/>
      <c r="L35" s="161"/>
      <c r="M35" s="161"/>
      <c r="N35" s="160"/>
      <c r="O35" s="160"/>
      <c r="P35" s="160"/>
      <c r="Q35" s="160"/>
      <c r="R35" s="161"/>
      <c r="S35" s="161"/>
      <c r="T35" s="161"/>
      <c r="U35" s="161"/>
      <c r="V35" s="161"/>
      <c r="W35" s="161"/>
      <c r="X35" s="161"/>
      <c r="Y35" s="161"/>
      <c r="Z35" s="151"/>
      <c r="AA35" s="151"/>
      <c r="AB35" s="151"/>
      <c r="AC35" s="151"/>
      <c r="AD35" s="151"/>
      <c r="AE35" s="151"/>
      <c r="AF35" s="151"/>
      <c r="AG35" s="151" t="s">
        <v>127</v>
      </c>
      <c r="AH35" s="151">
        <v>5</v>
      </c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ht="22.5" outlineLevel="1" x14ac:dyDescent="0.2">
      <c r="A36" s="177">
        <v>7</v>
      </c>
      <c r="B36" s="178" t="s">
        <v>155</v>
      </c>
      <c r="C36" s="186" t="s">
        <v>156</v>
      </c>
      <c r="D36" s="179" t="s">
        <v>118</v>
      </c>
      <c r="E36" s="180">
        <v>221.25</v>
      </c>
      <c r="F36" s="181"/>
      <c r="G36" s="182">
        <f>ROUND(E36*F36,2)</f>
        <v>0</v>
      </c>
      <c r="H36" s="181"/>
      <c r="I36" s="182">
        <f>ROUND(E36*H36,2)</f>
        <v>0</v>
      </c>
      <c r="J36" s="181"/>
      <c r="K36" s="182">
        <f>ROUND(E36*J36,2)</f>
        <v>0</v>
      </c>
      <c r="L36" s="182">
        <v>21</v>
      </c>
      <c r="M36" s="182">
        <f>G36*(1+L36/100)</f>
        <v>0</v>
      </c>
      <c r="N36" s="180">
        <v>0</v>
      </c>
      <c r="O36" s="180">
        <f>ROUND(E36*N36,2)</f>
        <v>0</v>
      </c>
      <c r="P36" s="180">
        <v>0</v>
      </c>
      <c r="Q36" s="180">
        <f>ROUND(E36*P36,2)</f>
        <v>0</v>
      </c>
      <c r="R36" s="182" t="s">
        <v>119</v>
      </c>
      <c r="S36" s="182" t="s">
        <v>120</v>
      </c>
      <c r="T36" s="183" t="s">
        <v>120</v>
      </c>
      <c r="U36" s="161">
        <v>5.2999999999999999E-2</v>
      </c>
      <c r="V36" s="161">
        <f>ROUND(E36*U36,2)</f>
        <v>11.73</v>
      </c>
      <c r="W36" s="161"/>
      <c r="X36" s="161" t="s">
        <v>121</v>
      </c>
      <c r="Y36" s="161" t="s">
        <v>122</v>
      </c>
      <c r="Z36" s="151"/>
      <c r="AA36" s="151"/>
      <c r="AB36" s="151"/>
      <c r="AC36" s="151"/>
      <c r="AD36" s="151"/>
      <c r="AE36" s="151"/>
      <c r="AF36" s="151"/>
      <c r="AG36" s="151" t="s">
        <v>123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2" x14ac:dyDescent="0.2">
      <c r="A37" s="158"/>
      <c r="B37" s="159"/>
      <c r="C37" s="187" t="s">
        <v>157</v>
      </c>
      <c r="D37" s="162"/>
      <c r="E37" s="163">
        <v>238.05</v>
      </c>
      <c r="F37" s="161"/>
      <c r="G37" s="161"/>
      <c r="H37" s="161"/>
      <c r="I37" s="161"/>
      <c r="J37" s="161"/>
      <c r="K37" s="161"/>
      <c r="L37" s="161"/>
      <c r="M37" s="161"/>
      <c r="N37" s="160"/>
      <c r="O37" s="160"/>
      <c r="P37" s="160"/>
      <c r="Q37" s="160"/>
      <c r="R37" s="161"/>
      <c r="S37" s="161"/>
      <c r="T37" s="161"/>
      <c r="U37" s="161"/>
      <c r="V37" s="161"/>
      <c r="W37" s="161"/>
      <c r="X37" s="161"/>
      <c r="Y37" s="161"/>
      <c r="Z37" s="151"/>
      <c r="AA37" s="151"/>
      <c r="AB37" s="151"/>
      <c r="AC37" s="151"/>
      <c r="AD37" s="151"/>
      <c r="AE37" s="151"/>
      <c r="AF37" s="151"/>
      <c r="AG37" s="151" t="s">
        <v>127</v>
      </c>
      <c r="AH37" s="151">
        <v>5</v>
      </c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3" x14ac:dyDescent="0.2">
      <c r="A38" s="158"/>
      <c r="B38" s="159"/>
      <c r="C38" s="187" t="s">
        <v>158</v>
      </c>
      <c r="D38" s="162"/>
      <c r="E38" s="163">
        <v>-16.8</v>
      </c>
      <c r="F38" s="161"/>
      <c r="G38" s="161"/>
      <c r="H38" s="161"/>
      <c r="I38" s="161"/>
      <c r="J38" s="161"/>
      <c r="K38" s="161"/>
      <c r="L38" s="161"/>
      <c r="M38" s="161"/>
      <c r="N38" s="160"/>
      <c r="O38" s="160"/>
      <c r="P38" s="160"/>
      <c r="Q38" s="160"/>
      <c r="R38" s="161"/>
      <c r="S38" s="161"/>
      <c r="T38" s="161"/>
      <c r="U38" s="161"/>
      <c r="V38" s="161"/>
      <c r="W38" s="161"/>
      <c r="X38" s="161"/>
      <c r="Y38" s="161"/>
      <c r="Z38" s="151"/>
      <c r="AA38" s="151"/>
      <c r="AB38" s="151"/>
      <c r="AC38" s="151"/>
      <c r="AD38" s="151"/>
      <c r="AE38" s="151"/>
      <c r="AF38" s="151"/>
      <c r="AG38" s="151" t="s">
        <v>127</v>
      </c>
      <c r="AH38" s="151">
        <v>5</v>
      </c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">
      <c r="A39" s="177">
        <v>8</v>
      </c>
      <c r="B39" s="178" t="s">
        <v>159</v>
      </c>
      <c r="C39" s="186" t="s">
        <v>160</v>
      </c>
      <c r="D39" s="179" t="s">
        <v>118</v>
      </c>
      <c r="E39" s="180">
        <v>221.25</v>
      </c>
      <c r="F39" s="181"/>
      <c r="G39" s="182">
        <f>ROUND(E39*F39,2)</f>
        <v>0</v>
      </c>
      <c r="H39" s="181"/>
      <c r="I39" s="182">
        <f>ROUND(E39*H39,2)</f>
        <v>0</v>
      </c>
      <c r="J39" s="181"/>
      <c r="K39" s="182">
        <f>ROUND(E39*J39,2)</f>
        <v>0</v>
      </c>
      <c r="L39" s="182">
        <v>21</v>
      </c>
      <c r="M39" s="182">
        <f>G39*(1+L39/100)</f>
        <v>0</v>
      </c>
      <c r="N39" s="180">
        <v>0</v>
      </c>
      <c r="O39" s="180">
        <f>ROUND(E39*N39,2)</f>
        <v>0</v>
      </c>
      <c r="P39" s="180">
        <v>0</v>
      </c>
      <c r="Q39" s="180">
        <f>ROUND(E39*P39,2)</f>
        <v>0</v>
      </c>
      <c r="R39" s="182" t="s">
        <v>119</v>
      </c>
      <c r="S39" s="182" t="s">
        <v>120</v>
      </c>
      <c r="T39" s="183" t="s">
        <v>120</v>
      </c>
      <c r="U39" s="161">
        <v>3.1E-2</v>
      </c>
      <c r="V39" s="161">
        <f>ROUND(E39*U39,2)</f>
        <v>6.86</v>
      </c>
      <c r="W39" s="161"/>
      <c r="X39" s="161" t="s">
        <v>121</v>
      </c>
      <c r="Y39" s="161" t="s">
        <v>122</v>
      </c>
      <c r="Z39" s="151"/>
      <c r="AA39" s="151"/>
      <c r="AB39" s="151"/>
      <c r="AC39" s="151"/>
      <c r="AD39" s="151"/>
      <c r="AE39" s="151"/>
      <c r="AF39" s="151"/>
      <c r="AG39" s="151" t="s">
        <v>123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outlineLevel="2" x14ac:dyDescent="0.2">
      <c r="A40" s="158"/>
      <c r="B40" s="159"/>
      <c r="C40" s="260" t="s">
        <v>161</v>
      </c>
      <c r="D40" s="261"/>
      <c r="E40" s="261"/>
      <c r="F40" s="261"/>
      <c r="G40" s="261"/>
      <c r="H40" s="161"/>
      <c r="I40" s="161"/>
      <c r="J40" s="161"/>
      <c r="K40" s="161"/>
      <c r="L40" s="161"/>
      <c r="M40" s="161"/>
      <c r="N40" s="160"/>
      <c r="O40" s="160"/>
      <c r="P40" s="160"/>
      <c r="Q40" s="160"/>
      <c r="R40" s="161"/>
      <c r="S40" s="161"/>
      <c r="T40" s="161"/>
      <c r="U40" s="161"/>
      <c r="V40" s="161"/>
      <c r="W40" s="161"/>
      <c r="X40" s="161"/>
      <c r="Y40" s="161"/>
      <c r="Z40" s="151"/>
      <c r="AA40" s="151"/>
      <c r="AB40" s="151"/>
      <c r="AC40" s="151"/>
      <c r="AD40" s="151"/>
      <c r="AE40" s="151"/>
      <c r="AF40" s="151"/>
      <c r="AG40" s="151" t="s">
        <v>162</v>
      </c>
      <c r="AH40" s="151"/>
      <c r="AI40" s="151"/>
      <c r="AJ40" s="151"/>
      <c r="AK40" s="151"/>
      <c r="AL40" s="151"/>
      <c r="AM40" s="151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84" t="str">
        <f>C40</f>
        <v>Uložení sypaniny do násypů nebo na skládku s rozprostřením sypaniny ve vrstvách a s hrubým urovnáním.</v>
      </c>
      <c r="BB40" s="151"/>
      <c r="BC40" s="151"/>
      <c r="BD40" s="151"/>
      <c r="BE40" s="151"/>
      <c r="BF40" s="151"/>
      <c r="BG40" s="151"/>
      <c r="BH40" s="151"/>
    </row>
    <row r="41" spans="1:60" outlineLevel="2" x14ac:dyDescent="0.2">
      <c r="A41" s="158"/>
      <c r="B41" s="159"/>
      <c r="C41" s="187" t="s">
        <v>163</v>
      </c>
      <c r="D41" s="162"/>
      <c r="E41" s="163">
        <v>221.25</v>
      </c>
      <c r="F41" s="161"/>
      <c r="G41" s="161"/>
      <c r="H41" s="161"/>
      <c r="I41" s="161"/>
      <c r="J41" s="161"/>
      <c r="K41" s="161"/>
      <c r="L41" s="161"/>
      <c r="M41" s="161"/>
      <c r="N41" s="160"/>
      <c r="O41" s="160"/>
      <c r="P41" s="160"/>
      <c r="Q41" s="160"/>
      <c r="R41" s="161"/>
      <c r="S41" s="161"/>
      <c r="T41" s="161"/>
      <c r="U41" s="161"/>
      <c r="V41" s="161"/>
      <c r="W41" s="161"/>
      <c r="X41" s="161"/>
      <c r="Y41" s="161"/>
      <c r="Z41" s="151"/>
      <c r="AA41" s="151"/>
      <c r="AB41" s="151"/>
      <c r="AC41" s="151"/>
      <c r="AD41" s="151"/>
      <c r="AE41" s="151"/>
      <c r="AF41" s="151"/>
      <c r="AG41" s="151" t="s">
        <v>127</v>
      </c>
      <c r="AH41" s="151">
        <v>5</v>
      </c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ht="22.5" outlineLevel="1" x14ac:dyDescent="0.2">
      <c r="A42" s="177">
        <v>9</v>
      </c>
      <c r="B42" s="178" t="s">
        <v>164</v>
      </c>
      <c r="C42" s="186" t="s">
        <v>165</v>
      </c>
      <c r="D42" s="179" t="s">
        <v>118</v>
      </c>
      <c r="E42" s="180">
        <v>16.8</v>
      </c>
      <c r="F42" s="181"/>
      <c r="G42" s="182">
        <f>ROUND(E42*F42,2)</f>
        <v>0</v>
      </c>
      <c r="H42" s="181"/>
      <c r="I42" s="182">
        <f>ROUND(E42*H42,2)</f>
        <v>0</v>
      </c>
      <c r="J42" s="181"/>
      <c r="K42" s="182">
        <f>ROUND(E42*J42,2)</f>
        <v>0</v>
      </c>
      <c r="L42" s="182">
        <v>21</v>
      </c>
      <c r="M42" s="182">
        <f>G42*(1+L42/100)</f>
        <v>0</v>
      </c>
      <c r="N42" s="180">
        <v>0</v>
      </c>
      <c r="O42" s="180">
        <f>ROUND(E42*N42,2)</f>
        <v>0</v>
      </c>
      <c r="P42" s="180">
        <v>0</v>
      </c>
      <c r="Q42" s="180">
        <f>ROUND(E42*P42,2)</f>
        <v>0</v>
      </c>
      <c r="R42" s="182" t="s">
        <v>119</v>
      </c>
      <c r="S42" s="182" t="s">
        <v>120</v>
      </c>
      <c r="T42" s="183" t="s">
        <v>120</v>
      </c>
      <c r="U42" s="161">
        <v>0.40400000000000003</v>
      </c>
      <c r="V42" s="161">
        <f>ROUND(E42*U42,2)</f>
        <v>6.79</v>
      </c>
      <c r="W42" s="161"/>
      <c r="X42" s="161" t="s">
        <v>121</v>
      </c>
      <c r="Y42" s="161" t="s">
        <v>122</v>
      </c>
      <c r="Z42" s="151"/>
      <c r="AA42" s="151"/>
      <c r="AB42" s="151"/>
      <c r="AC42" s="151"/>
      <c r="AD42" s="151"/>
      <c r="AE42" s="151"/>
      <c r="AF42" s="151"/>
      <c r="AG42" s="151" t="s">
        <v>123</v>
      </c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</row>
    <row r="43" spans="1:60" outlineLevel="2" x14ac:dyDescent="0.2">
      <c r="A43" s="158"/>
      <c r="B43" s="159"/>
      <c r="C43" s="251" t="s">
        <v>166</v>
      </c>
      <c r="D43" s="252"/>
      <c r="E43" s="252"/>
      <c r="F43" s="252"/>
      <c r="G43" s="252"/>
      <c r="H43" s="161"/>
      <c r="I43" s="161"/>
      <c r="J43" s="161"/>
      <c r="K43" s="161"/>
      <c r="L43" s="161"/>
      <c r="M43" s="161"/>
      <c r="N43" s="160"/>
      <c r="O43" s="160"/>
      <c r="P43" s="160"/>
      <c r="Q43" s="160"/>
      <c r="R43" s="161"/>
      <c r="S43" s="161"/>
      <c r="T43" s="161"/>
      <c r="U43" s="161"/>
      <c r="V43" s="161"/>
      <c r="W43" s="161"/>
      <c r="X43" s="161"/>
      <c r="Y43" s="161"/>
      <c r="Z43" s="151"/>
      <c r="AA43" s="151"/>
      <c r="AB43" s="151"/>
      <c r="AC43" s="151"/>
      <c r="AD43" s="151"/>
      <c r="AE43" s="151"/>
      <c r="AF43" s="151"/>
      <c r="AG43" s="151" t="s">
        <v>125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outlineLevel="2" x14ac:dyDescent="0.2">
      <c r="A44" s="158"/>
      <c r="B44" s="159"/>
      <c r="C44" s="262" t="s">
        <v>167</v>
      </c>
      <c r="D44" s="263"/>
      <c r="E44" s="263"/>
      <c r="F44" s="263"/>
      <c r="G44" s="263"/>
      <c r="H44" s="161"/>
      <c r="I44" s="161"/>
      <c r="J44" s="161"/>
      <c r="K44" s="161"/>
      <c r="L44" s="161"/>
      <c r="M44" s="161"/>
      <c r="N44" s="160"/>
      <c r="O44" s="160"/>
      <c r="P44" s="160"/>
      <c r="Q44" s="160"/>
      <c r="R44" s="161"/>
      <c r="S44" s="161"/>
      <c r="T44" s="161"/>
      <c r="U44" s="161"/>
      <c r="V44" s="161"/>
      <c r="W44" s="161"/>
      <c r="X44" s="161"/>
      <c r="Y44" s="161"/>
      <c r="Z44" s="151"/>
      <c r="AA44" s="151"/>
      <c r="AB44" s="151"/>
      <c r="AC44" s="151"/>
      <c r="AD44" s="151"/>
      <c r="AE44" s="151"/>
      <c r="AF44" s="151"/>
      <c r="AG44" s="151" t="s">
        <v>162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</row>
    <row r="45" spans="1:60" outlineLevel="2" x14ac:dyDescent="0.2">
      <c r="A45" s="158"/>
      <c r="B45" s="159"/>
      <c r="C45" s="187" t="s">
        <v>140</v>
      </c>
      <c r="D45" s="162"/>
      <c r="E45" s="163">
        <v>33.6</v>
      </c>
      <c r="F45" s="161"/>
      <c r="G45" s="161"/>
      <c r="H45" s="161"/>
      <c r="I45" s="161"/>
      <c r="J45" s="161"/>
      <c r="K45" s="161"/>
      <c r="L45" s="161"/>
      <c r="M45" s="161"/>
      <c r="N45" s="160"/>
      <c r="O45" s="160"/>
      <c r="P45" s="160"/>
      <c r="Q45" s="160"/>
      <c r="R45" s="161"/>
      <c r="S45" s="161"/>
      <c r="T45" s="161"/>
      <c r="U45" s="161"/>
      <c r="V45" s="161"/>
      <c r="W45" s="161"/>
      <c r="X45" s="161"/>
      <c r="Y45" s="161"/>
      <c r="Z45" s="151"/>
      <c r="AA45" s="151"/>
      <c r="AB45" s="151"/>
      <c r="AC45" s="151"/>
      <c r="AD45" s="151"/>
      <c r="AE45" s="151"/>
      <c r="AF45" s="151"/>
      <c r="AG45" s="151" t="s">
        <v>127</v>
      </c>
      <c r="AH45" s="151">
        <v>5</v>
      </c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</row>
    <row r="46" spans="1:60" outlineLevel="3" x14ac:dyDescent="0.2">
      <c r="A46" s="158"/>
      <c r="B46" s="159"/>
      <c r="C46" s="187" t="s">
        <v>168</v>
      </c>
      <c r="D46" s="162"/>
      <c r="E46" s="163">
        <v>-16.8</v>
      </c>
      <c r="F46" s="161"/>
      <c r="G46" s="161"/>
      <c r="H46" s="161"/>
      <c r="I46" s="161"/>
      <c r="J46" s="161"/>
      <c r="K46" s="161"/>
      <c r="L46" s="161"/>
      <c r="M46" s="161"/>
      <c r="N46" s="160"/>
      <c r="O46" s="160"/>
      <c r="P46" s="160"/>
      <c r="Q46" s="160"/>
      <c r="R46" s="161"/>
      <c r="S46" s="161"/>
      <c r="T46" s="161"/>
      <c r="U46" s="161"/>
      <c r="V46" s="161"/>
      <c r="W46" s="161"/>
      <c r="X46" s="161"/>
      <c r="Y46" s="161"/>
      <c r="Z46" s="151"/>
      <c r="AA46" s="151"/>
      <c r="AB46" s="151"/>
      <c r="AC46" s="151"/>
      <c r="AD46" s="151"/>
      <c r="AE46" s="151"/>
      <c r="AF46" s="151"/>
      <c r="AG46" s="151" t="s">
        <v>127</v>
      </c>
      <c r="AH46" s="151">
        <v>0</v>
      </c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1" x14ac:dyDescent="0.2">
      <c r="A47" s="177">
        <v>10</v>
      </c>
      <c r="B47" s="178" t="s">
        <v>169</v>
      </c>
      <c r="C47" s="186" t="s">
        <v>170</v>
      </c>
      <c r="D47" s="179" t="s">
        <v>171</v>
      </c>
      <c r="E47" s="180">
        <v>194.4</v>
      </c>
      <c r="F47" s="181"/>
      <c r="G47" s="182">
        <f>ROUND(E47*F47,2)</f>
        <v>0</v>
      </c>
      <c r="H47" s="181"/>
      <c r="I47" s="182">
        <f>ROUND(E47*H47,2)</f>
        <v>0</v>
      </c>
      <c r="J47" s="181"/>
      <c r="K47" s="182">
        <f>ROUND(E47*J47,2)</f>
        <v>0</v>
      </c>
      <c r="L47" s="182">
        <v>21</v>
      </c>
      <c r="M47" s="182">
        <f>G47*(1+L47/100)</f>
        <v>0</v>
      </c>
      <c r="N47" s="180">
        <v>0</v>
      </c>
      <c r="O47" s="180">
        <f>ROUND(E47*N47,2)</f>
        <v>0</v>
      </c>
      <c r="P47" s="180">
        <v>0</v>
      </c>
      <c r="Q47" s="180">
        <f>ROUND(E47*P47,2)</f>
        <v>0</v>
      </c>
      <c r="R47" s="182" t="s">
        <v>119</v>
      </c>
      <c r="S47" s="182" t="s">
        <v>120</v>
      </c>
      <c r="T47" s="183" t="s">
        <v>120</v>
      </c>
      <c r="U47" s="161">
        <v>1.2999999999999999E-2</v>
      </c>
      <c r="V47" s="161">
        <f>ROUND(E47*U47,2)</f>
        <v>2.5299999999999998</v>
      </c>
      <c r="W47" s="161"/>
      <c r="X47" s="161" t="s">
        <v>121</v>
      </c>
      <c r="Y47" s="161" t="s">
        <v>122</v>
      </c>
      <c r="Z47" s="151"/>
      <c r="AA47" s="151"/>
      <c r="AB47" s="151"/>
      <c r="AC47" s="151"/>
      <c r="AD47" s="151"/>
      <c r="AE47" s="151"/>
      <c r="AF47" s="151"/>
      <c r="AG47" s="151" t="s">
        <v>123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</row>
    <row r="48" spans="1:60" outlineLevel="2" x14ac:dyDescent="0.2">
      <c r="A48" s="158"/>
      <c r="B48" s="159"/>
      <c r="C48" s="251" t="s">
        <v>172</v>
      </c>
      <c r="D48" s="252"/>
      <c r="E48" s="252"/>
      <c r="F48" s="252"/>
      <c r="G48" s="252"/>
      <c r="H48" s="161"/>
      <c r="I48" s="161"/>
      <c r="J48" s="161"/>
      <c r="K48" s="161"/>
      <c r="L48" s="161"/>
      <c r="M48" s="161"/>
      <c r="N48" s="160"/>
      <c r="O48" s="160"/>
      <c r="P48" s="160"/>
      <c r="Q48" s="160"/>
      <c r="R48" s="161"/>
      <c r="S48" s="161"/>
      <c r="T48" s="161"/>
      <c r="U48" s="161"/>
      <c r="V48" s="161"/>
      <c r="W48" s="161"/>
      <c r="X48" s="161"/>
      <c r="Y48" s="161"/>
      <c r="Z48" s="151"/>
      <c r="AA48" s="151"/>
      <c r="AB48" s="151"/>
      <c r="AC48" s="151"/>
      <c r="AD48" s="151"/>
      <c r="AE48" s="151"/>
      <c r="AF48" s="151"/>
      <c r="AG48" s="151" t="s">
        <v>125</v>
      </c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</row>
    <row r="49" spans="1:60" outlineLevel="2" x14ac:dyDescent="0.2">
      <c r="A49" s="158"/>
      <c r="B49" s="159"/>
      <c r="C49" s="187" t="s">
        <v>173</v>
      </c>
      <c r="D49" s="162"/>
      <c r="E49" s="163">
        <v>1270</v>
      </c>
      <c r="F49" s="161"/>
      <c r="G49" s="161"/>
      <c r="H49" s="161"/>
      <c r="I49" s="161"/>
      <c r="J49" s="161"/>
      <c r="K49" s="161"/>
      <c r="L49" s="161"/>
      <c r="M49" s="161"/>
      <c r="N49" s="160"/>
      <c r="O49" s="160"/>
      <c r="P49" s="160"/>
      <c r="Q49" s="160"/>
      <c r="R49" s="161"/>
      <c r="S49" s="161"/>
      <c r="T49" s="161"/>
      <c r="U49" s="161"/>
      <c r="V49" s="161"/>
      <c r="W49" s="161"/>
      <c r="X49" s="161"/>
      <c r="Y49" s="161"/>
      <c r="Z49" s="151"/>
      <c r="AA49" s="151"/>
      <c r="AB49" s="151"/>
      <c r="AC49" s="151"/>
      <c r="AD49" s="151"/>
      <c r="AE49" s="151"/>
      <c r="AF49" s="151"/>
      <c r="AG49" s="151" t="s">
        <v>127</v>
      </c>
      <c r="AH49" s="151">
        <v>0</v>
      </c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3" x14ac:dyDescent="0.2">
      <c r="A50" s="158"/>
      <c r="B50" s="159"/>
      <c r="C50" s="187" t="s">
        <v>174</v>
      </c>
      <c r="D50" s="162"/>
      <c r="E50" s="163">
        <v>-1075.5999999999999</v>
      </c>
      <c r="F50" s="161"/>
      <c r="G50" s="161"/>
      <c r="H50" s="161"/>
      <c r="I50" s="161"/>
      <c r="J50" s="161"/>
      <c r="K50" s="161"/>
      <c r="L50" s="161"/>
      <c r="M50" s="161"/>
      <c r="N50" s="160"/>
      <c r="O50" s="160"/>
      <c r="P50" s="160"/>
      <c r="Q50" s="160"/>
      <c r="R50" s="161"/>
      <c r="S50" s="161"/>
      <c r="T50" s="161"/>
      <c r="U50" s="161"/>
      <c r="V50" s="161"/>
      <c r="W50" s="161"/>
      <c r="X50" s="161"/>
      <c r="Y50" s="161"/>
      <c r="Z50" s="151"/>
      <c r="AA50" s="151"/>
      <c r="AB50" s="151"/>
      <c r="AC50" s="151"/>
      <c r="AD50" s="151"/>
      <c r="AE50" s="151"/>
      <c r="AF50" s="151"/>
      <c r="AG50" s="151" t="s">
        <v>127</v>
      </c>
      <c r="AH50" s="151">
        <v>5</v>
      </c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outlineLevel="1" x14ac:dyDescent="0.2">
      <c r="A51" s="177">
        <v>11</v>
      </c>
      <c r="B51" s="178" t="s">
        <v>175</v>
      </c>
      <c r="C51" s="186" t="s">
        <v>176</v>
      </c>
      <c r="D51" s="179" t="s">
        <v>171</v>
      </c>
      <c r="E51" s="180">
        <v>1075.5999999999999</v>
      </c>
      <c r="F51" s="181"/>
      <c r="G51" s="182">
        <f>ROUND(E51*F51,2)</f>
        <v>0</v>
      </c>
      <c r="H51" s="181"/>
      <c r="I51" s="182">
        <f>ROUND(E51*H51,2)</f>
        <v>0</v>
      </c>
      <c r="J51" s="181"/>
      <c r="K51" s="182">
        <f>ROUND(E51*J51,2)</f>
        <v>0</v>
      </c>
      <c r="L51" s="182">
        <v>21</v>
      </c>
      <c r="M51" s="182">
        <f>G51*(1+L51/100)</f>
        <v>0</v>
      </c>
      <c r="N51" s="180">
        <v>0</v>
      </c>
      <c r="O51" s="180">
        <f>ROUND(E51*N51,2)</f>
        <v>0</v>
      </c>
      <c r="P51" s="180">
        <v>0</v>
      </c>
      <c r="Q51" s="180">
        <f>ROUND(E51*P51,2)</f>
        <v>0</v>
      </c>
      <c r="R51" s="182" t="s">
        <v>119</v>
      </c>
      <c r="S51" s="182" t="s">
        <v>120</v>
      </c>
      <c r="T51" s="183" t="s">
        <v>120</v>
      </c>
      <c r="U51" s="161">
        <v>1.7999999999999999E-2</v>
      </c>
      <c r="V51" s="161">
        <f>ROUND(E51*U51,2)</f>
        <v>19.36</v>
      </c>
      <c r="W51" s="161"/>
      <c r="X51" s="161" t="s">
        <v>121</v>
      </c>
      <c r="Y51" s="161" t="s">
        <v>122</v>
      </c>
      <c r="Z51" s="151"/>
      <c r="AA51" s="151"/>
      <c r="AB51" s="151"/>
      <c r="AC51" s="151"/>
      <c r="AD51" s="151"/>
      <c r="AE51" s="151"/>
      <c r="AF51" s="151"/>
      <c r="AG51" s="151" t="s">
        <v>123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2" x14ac:dyDescent="0.2">
      <c r="A52" s="158"/>
      <c r="B52" s="159"/>
      <c r="C52" s="251" t="s">
        <v>172</v>
      </c>
      <c r="D52" s="252"/>
      <c r="E52" s="252"/>
      <c r="F52" s="252"/>
      <c r="G52" s="252"/>
      <c r="H52" s="161"/>
      <c r="I52" s="161"/>
      <c r="J52" s="161"/>
      <c r="K52" s="161"/>
      <c r="L52" s="161"/>
      <c r="M52" s="161"/>
      <c r="N52" s="160"/>
      <c r="O52" s="160"/>
      <c r="P52" s="160"/>
      <c r="Q52" s="160"/>
      <c r="R52" s="161"/>
      <c r="S52" s="161"/>
      <c r="T52" s="161"/>
      <c r="U52" s="161"/>
      <c r="V52" s="161"/>
      <c r="W52" s="161"/>
      <c r="X52" s="161"/>
      <c r="Y52" s="161"/>
      <c r="Z52" s="151"/>
      <c r="AA52" s="151"/>
      <c r="AB52" s="151"/>
      <c r="AC52" s="151"/>
      <c r="AD52" s="151"/>
      <c r="AE52" s="151"/>
      <c r="AF52" s="151"/>
      <c r="AG52" s="151" t="s">
        <v>125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2" x14ac:dyDescent="0.2">
      <c r="A53" s="158"/>
      <c r="B53" s="159"/>
      <c r="C53" s="187" t="s">
        <v>177</v>
      </c>
      <c r="D53" s="162"/>
      <c r="E53" s="163"/>
      <c r="F53" s="161"/>
      <c r="G53" s="161"/>
      <c r="H53" s="161"/>
      <c r="I53" s="161"/>
      <c r="J53" s="161"/>
      <c r="K53" s="161"/>
      <c r="L53" s="161"/>
      <c r="M53" s="161"/>
      <c r="N53" s="160"/>
      <c r="O53" s="160"/>
      <c r="P53" s="160"/>
      <c r="Q53" s="160"/>
      <c r="R53" s="161"/>
      <c r="S53" s="161"/>
      <c r="T53" s="161"/>
      <c r="U53" s="161"/>
      <c r="V53" s="161"/>
      <c r="W53" s="161"/>
      <c r="X53" s="161"/>
      <c r="Y53" s="161"/>
      <c r="Z53" s="151"/>
      <c r="AA53" s="151"/>
      <c r="AB53" s="151"/>
      <c r="AC53" s="151"/>
      <c r="AD53" s="151"/>
      <c r="AE53" s="151"/>
      <c r="AF53" s="151"/>
      <c r="AG53" s="151" t="s">
        <v>127</v>
      </c>
      <c r="AH53" s="151">
        <v>0</v>
      </c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3" x14ac:dyDescent="0.2">
      <c r="A54" s="158"/>
      <c r="B54" s="159"/>
      <c r="C54" s="187" t="s">
        <v>178</v>
      </c>
      <c r="D54" s="162"/>
      <c r="E54" s="163">
        <v>32.5</v>
      </c>
      <c r="F54" s="161"/>
      <c r="G54" s="161"/>
      <c r="H54" s="161"/>
      <c r="I54" s="161"/>
      <c r="J54" s="161"/>
      <c r="K54" s="161"/>
      <c r="L54" s="161"/>
      <c r="M54" s="161"/>
      <c r="N54" s="160"/>
      <c r="O54" s="160"/>
      <c r="P54" s="160"/>
      <c r="Q54" s="160"/>
      <c r="R54" s="161"/>
      <c r="S54" s="161"/>
      <c r="T54" s="161"/>
      <c r="U54" s="161"/>
      <c r="V54" s="161"/>
      <c r="W54" s="161"/>
      <c r="X54" s="161"/>
      <c r="Y54" s="161"/>
      <c r="Z54" s="151"/>
      <c r="AA54" s="151"/>
      <c r="AB54" s="151"/>
      <c r="AC54" s="151"/>
      <c r="AD54" s="151"/>
      <c r="AE54" s="151"/>
      <c r="AF54" s="151"/>
      <c r="AG54" s="151" t="s">
        <v>127</v>
      </c>
      <c r="AH54" s="151">
        <v>0</v>
      </c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outlineLevel="3" x14ac:dyDescent="0.2">
      <c r="A55" s="158"/>
      <c r="B55" s="159"/>
      <c r="C55" s="187" t="s">
        <v>179</v>
      </c>
      <c r="D55" s="162"/>
      <c r="E55" s="163">
        <v>1043.0999999999999</v>
      </c>
      <c r="F55" s="161"/>
      <c r="G55" s="161"/>
      <c r="H55" s="161"/>
      <c r="I55" s="161"/>
      <c r="J55" s="161"/>
      <c r="K55" s="161"/>
      <c r="L55" s="161"/>
      <c r="M55" s="161"/>
      <c r="N55" s="160"/>
      <c r="O55" s="160"/>
      <c r="P55" s="160"/>
      <c r="Q55" s="160"/>
      <c r="R55" s="161"/>
      <c r="S55" s="161"/>
      <c r="T55" s="161"/>
      <c r="U55" s="161"/>
      <c r="V55" s="161"/>
      <c r="W55" s="161"/>
      <c r="X55" s="161"/>
      <c r="Y55" s="161"/>
      <c r="Z55" s="151"/>
      <c r="AA55" s="151"/>
      <c r="AB55" s="151"/>
      <c r="AC55" s="151"/>
      <c r="AD55" s="151"/>
      <c r="AE55" s="151"/>
      <c r="AF55" s="151"/>
      <c r="AG55" s="151" t="s">
        <v>127</v>
      </c>
      <c r="AH55" s="151">
        <v>0</v>
      </c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ht="22.5" outlineLevel="1" x14ac:dyDescent="0.2">
      <c r="A56" s="177">
        <v>12</v>
      </c>
      <c r="B56" s="178" t="s">
        <v>180</v>
      </c>
      <c r="C56" s="186" t="s">
        <v>181</v>
      </c>
      <c r="D56" s="179" t="s">
        <v>171</v>
      </c>
      <c r="E56" s="180">
        <v>1330.5</v>
      </c>
      <c r="F56" s="181"/>
      <c r="G56" s="182">
        <f>ROUND(E56*F56,2)</f>
        <v>0</v>
      </c>
      <c r="H56" s="181"/>
      <c r="I56" s="182">
        <f>ROUND(E56*H56,2)</f>
        <v>0</v>
      </c>
      <c r="J56" s="181"/>
      <c r="K56" s="182">
        <f>ROUND(E56*J56,2)</f>
        <v>0</v>
      </c>
      <c r="L56" s="182">
        <v>21</v>
      </c>
      <c r="M56" s="182">
        <f>G56*(1+L56/100)</f>
        <v>0</v>
      </c>
      <c r="N56" s="180">
        <v>0</v>
      </c>
      <c r="O56" s="180">
        <f>ROUND(E56*N56,2)</f>
        <v>0</v>
      </c>
      <c r="P56" s="180">
        <v>0</v>
      </c>
      <c r="Q56" s="180">
        <f>ROUND(E56*P56,2)</f>
        <v>0</v>
      </c>
      <c r="R56" s="182" t="s">
        <v>119</v>
      </c>
      <c r="S56" s="182" t="s">
        <v>120</v>
      </c>
      <c r="T56" s="183" t="s">
        <v>120</v>
      </c>
      <c r="U56" s="161">
        <v>0.04</v>
      </c>
      <c r="V56" s="161">
        <f>ROUND(E56*U56,2)</f>
        <v>53.22</v>
      </c>
      <c r="W56" s="161"/>
      <c r="X56" s="161" t="s">
        <v>121</v>
      </c>
      <c r="Y56" s="161" t="s">
        <v>122</v>
      </c>
      <c r="Z56" s="151"/>
      <c r="AA56" s="151"/>
      <c r="AB56" s="151"/>
      <c r="AC56" s="151"/>
      <c r="AD56" s="151"/>
      <c r="AE56" s="151"/>
      <c r="AF56" s="151"/>
      <c r="AG56" s="151" t="s">
        <v>123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ht="22.5" outlineLevel="2" x14ac:dyDescent="0.2">
      <c r="A57" s="158"/>
      <c r="B57" s="159"/>
      <c r="C57" s="251" t="s">
        <v>182</v>
      </c>
      <c r="D57" s="252"/>
      <c r="E57" s="252"/>
      <c r="F57" s="252"/>
      <c r="G57" s="252"/>
      <c r="H57" s="161"/>
      <c r="I57" s="161"/>
      <c r="J57" s="161"/>
      <c r="K57" s="161"/>
      <c r="L57" s="161"/>
      <c r="M57" s="161"/>
      <c r="N57" s="160"/>
      <c r="O57" s="160"/>
      <c r="P57" s="160"/>
      <c r="Q57" s="160"/>
      <c r="R57" s="161"/>
      <c r="S57" s="161"/>
      <c r="T57" s="161"/>
      <c r="U57" s="161"/>
      <c r="V57" s="161"/>
      <c r="W57" s="161"/>
      <c r="X57" s="161"/>
      <c r="Y57" s="161"/>
      <c r="Z57" s="151"/>
      <c r="AA57" s="151"/>
      <c r="AB57" s="151"/>
      <c r="AC57" s="151"/>
      <c r="AD57" s="151"/>
      <c r="AE57" s="151"/>
      <c r="AF57" s="151"/>
      <c r="AG57" s="151" t="s">
        <v>125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84" t="str">
        <f>C57</f>
        <v>s případným nutným přemístěním hromad nebo dočasných skládek na místo potřeby ze vzdálenosti do 30 m, v rovině nebo ve svahu do 1 : 5,</v>
      </c>
      <c r="BB57" s="151"/>
      <c r="BC57" s="151"/>
      <c r="BD57" s="151"/>
      <c r="BE57" s="151"/>
      <c r="BF57" s="151"/>
      <c r="BG57" s="151"/>
      <c r="BH57" s="151"/>
    </row>
    <row r="58" spans="1:60" outlineLevel="2" x14ac:dyDescent="0.2">
      <c r="A58" s="158"/>
      <c r="B58" s="159"/>
      <c r="C58" s="187" t="s">
        <v>183</v>
      </c>
      <c r="D58" s="162"/>
      <c r="E58" s="163">
        <v>1330.5</v>
      </c>
      <c r="F58" s="161"/>
      <c r="G58" s="161"/>
      <c r="H58" s="161"/>
      <c r="I58" s="161"/>
      <c r="J58" s="161"/>
      <c r="K58" s="161"/>
      <c r="L58" s="161"/>
      <c r="M58" s="161"/>
      <c r="N58" s="160"/>
      <c r="O58" s="160"/>
      <c r="P58" s="160"/>
      <c r="Q58" s="160"/>
      <c r="R58" s="161"/>
      <c r="S58" s="161"/>
      <c r="T58" s="161"/>
      <c r="U58" s="161"/>
      <c r="V58" s="161"/>
      <c r="W58" s="161"/>
      <c r="X58" s="161"/>
      <c r="Y58" s="161"/>
      <c r="Z58" s="151"/>
      <c r="AA58" s="151"/>
      <c r="AB58" s="151"/>
      <c r="AC58" s="151"/>
      <c r="AD58" s="151"/>
      <c r="AE58" s="151"/>
      <c r="AF58" s="151"/>
      <c r="AG58" s="151" t="s">
        <v>127</v>
      </c>
      <c r="AH58" s="151">
        <v>5</v>
      </c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outlineLevel="1" x14ac:dyDescent="0.2">
      <c r="A59" s="177">
        <v>13</v>
      </c>
      <c r="B59" s="178" t="s">
        <v>184</v>
      </c>
      <c r="C59" s="186" t="s">
        <v>185</v>
      </c>
      <c r="D59" s="179" t="s">
        <v>118</v>
      </c>
      <c r="E59" s="180">
        <v>165.25</v>
      </c>
      <c r="F59" s="181"/>
      <c r="G59" s="182">
        <f>ROUND(E59*F59,2)</f>
        <v>0</v>
      </c>
      <c r="H59" s="181"/>
      <c r="I59" s="182">
        <f>ROUND(E59*H59,2)</f>
        <v>0</v>
      </c>
      <c r="J59" s="181"/>
      <c r="K59" s="182">
        <f>ROUND(E59*J59,2)</f>
        <v>0</v>
      </c>
      <c r="L59" s="182">
        <v>21</v>
      </c>
      <c r="M59" s="182">
        <f>G59*(1+L59/100)</f>
        <v>0</v>
      </c>
      <c r="N59" s="180">
        <v>0</v>
      </c>
      <c r="O59" s="180">
        <f>ROUND(E59*N59,2)</f>
        <v>0</v>
      </c>
      <c r="P59" s="180">
        <v>0</v>
      </c>
      <c r="Q59" s="180">
        <f>ROUND(E59*P59,2)</f>
        <v>0</v>
      </c>
      <c r="R59" s="182"/>
      <c r="S59" s="182" t="s">
        <v>186</v>
      </c>
      <c r="T59" s="183" t="s">
        <v>120</v>
      </c>
      <c r="U59" s="161">
        <v>0.106</v>
      </c>
      <c r="V59" s="161">
        <f>ROUND(E59*U59,2)</f>
        <v>17.52</v>
      </c>
      <c r="W59" s="161"/>
      <c r="X59" s="161" t="s">
        <v>121</v>
      </c>
      <c r="Y59" s="161" t="s">
        <v>122</v>
      </c>
      <c r="Z59" s="151"/>
      <c r="AA59" s="151"/>
      <c r="AB59" s="151"/>
      <c r="AC59" s="151"/>
      <c r="AD59" s="151"/>
      <c r="AE59" s="151"/>
      <c r="AF59" s="151"/>
      <c r="AG59" s="151" t="s">
        <v>123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2" x14ac:dyDescent="0.2">
      <c r="A60" s="158"/>
      <c r="B60" s="159"/>
      <c r="C60" s="187" t="s">
        <v>187</v>
      </c>
      <c r="D60" s="162"/>
      <c r="E60" s="163"/>
      <c r="F60" s="161"/>
      <c r="G60" s="161"/>
      <c r="H60" s="161"/>
      <c r="I60" s="161"/>
      <c r="J60" s="161"/>
      <c r="K60" s="161"/>
      <c r="L60" s="161"/>
      <c r="M60" s="161"/>
      <c r="N60" s="160"/>
      <c r="O60" s="160"/>
      <c r="P60" s="160"/>
      <c r="Q60" s="160"/>
      <c r="R60" s="161"/>
      <c r="S60" s="161"/>
      <c r="T60" s="161"/>
      <c r="U60" s="161"/>
      <c r="V60" s="161"/>
      <c r="W60" s="161"/>
      <c r="X60" s="161"/>
      <c r="Y60" s="161"/>
      <c r="Z60" s="151"/>
      <c r="AA60" s="151"/>
      <c r="AB60" s="151"/>
      <c r="AC60" s="151"/>
      <c r="AD60" s="151"/>
      <c r="AE60" s="151"/>
      <c r="AF60" s="151"/>
      <c r="AG60" s="151" t="s">
        <v>127</v>
      </c>
      <c r="AH60" s="151">
        <v>0</v>
      </c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3" x14ac:dyDescent="0.2">
      <c r="A61" s="158"/>
      <c r="B61" s="159"/>
      <c r="C61" s="187" t="s">
        <v>163</v>
      </c>
      <c r="D61" s="162"/>
      <c r="E61" s="163">
        <v>221.25</v>
      </c>
      <c r="F61" s="161"/>
      <c r="G61" s="161"/>
      <c r="H61" s="161"/>
      <c r="I61" s="161"/>
      <c r="J61" s="161"/>
      <c r="K61" s="161"/>
      <c r="L61" s="161"/>
      <c r="M61" s="161"/>
      <c r="N61" s="160"/>
      <c r="O61" s="160"/>
      <c r="P61" s="160"/>
      <c r="Q61" s="160"/>
      <c r="R61" s="161"/>
      <c r="S61" s="161"/>
      <c r="T61" s="161"/>
      <c r="U61" s="161"/>
      <c r="V61" s="161"/>
      <c r="W61" s="161"/>
      <c r="X61" s="161"/>
      <c r="Y61" s="161"/>
      <c r="Z61" s="151"/>
      <c r="AA61" s="151"/>
      <c r="AB61" s="151"/>
      <c r="AC61" s="151"/>
      <c r="AD61" s="151"/>
      <c r="AE61" s="151"/>
      <c r="AF61" s="151"/>
      <c r="AG61" s="151" t="s">
        <v>127</v>
      </c>
      <c r="AH61" s="151">
        <v>5</v>
      </c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3" x14ac:dyDescent="0.2">
      <c r="A62" s="158"/>
      <c r="B62" s="159"/>
      <c r="C62" s="187" t="s">
        <v>188</v>
      </c>
      <c r="D62" s="162"/>
      <c r="E62" s="163">
        <v>-56</v>
      </c>
      <c r="F62" s="161"/>
      <c r="G62" s="161"/>
      <c r="H62" s="161"/>
      <c r="I62" s="161"/>
      <c r="J62" s="161"/>
      <c r="K62" s="161"/>
      <c r="L62" s="161"/>
      <c r="M62" s="161"/>
      <c r="N62" s="160"/>
      <c r="O62" s="160"/>
      <c r="P62" s="160"/>
      <c r="Q62" s="160"/>
      <c r="R62" s="161"/>
      <c r="S62" s="161"/>
      <c r="T62" s="161"/>
      <c r="U62" s="161"/>
      <c r="V62" s="161"/>
      <c r="W62" s="161"/>
      <c r="X62" s="161"/>
      <c r="Y62" s="161"/>
      <c r="Z62" s="151"/>
      <c r="AA62" s="151"/>
      <c r="AB62" s="151"/>
      <c r="AC62" s="151"/>
      <c r="AD62" s="151"/>
      <c r="AE62" s="151"/>
      <c r="AF62" s="151"/>
      <c r="AG62" s="151" t="s">
        <v>127</v>
      </c>
      <c r="AH62" s="151">
        <v>5</v>
      </c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x14ac:dyDescent="0.2">
      <c r="A63" s="170" t="s">
        <v>114</v>
      </c>
      <c r="B63" s="171" t="s">
        <v>75</v>
      </c>
      <c r="C63" s="185" t="s">
        <v>76</v>
      </c>
      <c r="D63" s="172"/>
      <c r="E63" s="173"/>
      <c r="F63" s="174"/>
      <c r="G63" s="174">
        <f>SUMIF(AG64:AG79,"&lt;&gt;NOR",G64:G79)</f>
        <v>0</v>
      </c>
      <c r="H63" s="174"/>
      <c r="I63" s="174">
        <f>SUM(I64:I79)</f>
        <v>0</v>
      </c>
      <c r="J63" s="174"/>
      <c r="K63" s="174">
        <f>SUM(K64:K79)</f>
        <v>0</v>
      </c>
      <c r="L63" s="174"/>
      <c r="M63" s="174">
        <f>SUM(M64:M79)</f>
        <v>0</v>
      </c>
      <c r="N63" s="173"/>
      <c r="O63" s="173">
        <f>SUM(O64:O79)</f>
        <v>11.25</v>
      </c>
      <c r="P63" s="173"/>
      <c r="Q63" s="173">
        <f>SUM(Q64:Q79)</f>
        <v>0</v>
      </c>
      <c r="R63" s="174"/>
      <c r="S63" s="174"/>
      <c r="T63" s="175"/>
      <c r="U63" s="169"/>
      <c r="V63" s="169">
        <f>SUM(V64:V79)</f>
        <v>99.19</v>
      </c>
      <c r="W63" s="169"/>
      <c r="X63" s="169"/>
      <c r="Y63" s="169"/>
      <c r="AG63" t="s">
        <v>115</v>
      </c>
    </row>
    <row r="64" spans="1:60" outlineLevel="1" x14ac:dyDescent="0.2">
      <c r="A64" s="177">
        <v>14</v>
      </c>
      <c r="B64" s="178" t="s">
        <v>189</v>
      </c>
      <c r="C64" s="186" t="s">
        <v>190</v>
      </c>
      <c r="D64" s="179" t="s">
        <v>171</v>
      </c>
      <c r="E64" s="180">
        <v>1330.5</v>
      </c>
      <c r="F64" s="181"/>
      <c r="G64" s="182">
        <f>ROUND(E64*F64,2)</f>
        <v>0</v>
      </c>
      <c r="H64" s="181"/>
      <c r="I64" s="182">
        <f>ROUND(E64*H64,2)</f>
        <v>0</v>
      </c>
      <c r="J64" s="181"/>
      <c r="K64" s="182">
        <f>ROUND(E64*J64,2)</f>
        <v>0</v>
      </c>
      <c r="L64" s="182">
        <v>21</v>
      </c>
      <c r="M64" s="182">
        <f>G64*(1+L64/100)</f>
        <v>0</v>
      </c>
      <c r="N64" s="180">
        <v>0</v>
      </c>
      <c r="O64" s="180">
        <f>ROUND(E64*N64,2)</f>
        <v>0</v>
      </c>
      <c r="P64" s="180">
        <v>0</v>
      </c>
      <c r="Q64" s="180">
        <f>ROUND(E64*P64,2)</f>
        <v>0</v>
      </c>
      <c r="R64" s="182" t="s">
        <v>191</v>
      </c>
      <c r="S64" s="182" t="s">
        <v>120</v>
      </c>
      <c r="T64" s="183" t="s">
        <v>120</v>
      </c>
      <c r="U64" s="161">
        <v>0.06</v>
      </c>
      <c r="V64" s="161">
        <f>ROUND(E64*U64,2)</f>
        <v>79.83</v>
      </c>
      <c r="W64" s="161"/>
      <c r="X64" s="161" t="s">
        <v>121</v>
      </c>
      <c r="Y64" s="161" t="s">
        <v>122</v>
      </c>
      <c r="Z64" s="151"/>
      <c r="AA64" s="151"/>
      <c r="AB64" s="151"/>
      <c r="AC64" s="151"/>
      <c r="AD64" s="151"/>
      <c r="AE64" s="151"/>
      <c r="AF64" s="151"/>
      <c r="AG64" s="151" t="s">
        <v>123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2" x14ac:dyDescent="0.2">
      <c r="A65" s="158"/>
      <c r="B65" s="159"/>
      <c r="C65" s="251" t="s">
        <v>192</v>
      </c>
      <c r="D65" s="252"/>
      <c r="E65" s="252"/>
      <c r="F65" s="252"/>
      <c r="G65" s="252"/>
      <c r="H65" s="161"/>
      <c r="I65" s="161"/>
      <c r="J65" s="161"/>
      <c r="K65" s="161"/>
      <c r="L65" s="161"/>
      <c r="M65" s="161"/>
      <c r="N65" s="160"/>
      <c r="O65" s="160"/>
      <c r="P65" s="160"/>
      <c r="Q65" s="160"/>
      <c r="R65" s="161"/>
      <c r="S65" s="161"/>
      <c r="T65" s="161"/>
      <c r="U65" s="161"/>
      <c r="V65" s="161"/>
      <c r="W65" s="161"/>
      <c r="X65" s="161"/>
      <c r="Y65" s="161"/>
      <c r="Z65" s="151"/>
      <c r="AA65" s="151"/>
      <c r="AB65" s="151"/>
      <c r="AC65" s="151"/>
      <c r="AD65" s="151"/>
      <c r="AE65" s="151"/>
      <c r="AF65" s="151"/>
      <c r="AG65" s="151" t="s">
        <v>125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2" x14ac:dyDescent="0.2">
      <c r="A66" s="158"/>
      <c r="B66" s="159"/>
      <c r="C66" s="187" t="s">
        <v>193</v>
      </c>
      <c r="D66" s="162"/>
      <c r="E66" s="163">
        <v>1700</v>
      </c>
      <c r="F66" s="161"/>
      <c r="G66" s="161"/>
      <c r="H66" s="161"/>
      <c r="I66" s="161"/>
      <c r="J66" s="161"/>
      <c r="K66" s="161"/>
      <c r="L66" s="161"/>
      <c r="M66" s="161"/>
      <c r="N66" s="160"/>
      <c r="O66" s="160"/>
      <c r="P66" s="160"/>
      <c r="Q66" s="160"/>
      <c r="R66" s="161"/>
      <c r="S66" s="161"/>
      <c r="T66" s="161"/>
      <c r="U66" s="161"/>
      <c r="V66" s="161"/>
      <c r="W66" s="161"/>
      <c r="X66" s="161"/>
      <c r="Y66" s="161"/>
      <c r="Z66" s="151"/>
      <c r="AA66" s="151"/>
      <c r="AB66" s="151"/>
      <c r="AC66" s="151"/>
      <c r="AD66" s="151"/>
      <c r="AE66" s="151"/>
      <c r="AF66" s="151"/>
      <c r="AG66" s="151" t="s">
        <v>127</v>
      </c>
      <c r="AH66" s="151">
        <v>0</v>
      </c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outlineLevel="3" x14ac:dyDescent="0.2">
      <c r="A67" s="158"/>
      <c r="B67" s="159"/>
      <c r="C67" s="187" t="s">
        <v>194</v>
      </c>
      <c r="D67" s="162"/>
      <c r="E67" s="163">
        <v>280</v>
      </c>
      <c r="F67" s="161"/>
      <c r="G67" s="161"/>
      <c r="H67" s="161"/>
      <c r="I67" s="161"/>
      <c r="J67" s="161"/>
      <c r="K67" s="161"/>
      <c r="L67" s="161"/>
      <c r="M67" s="161"/>
      <c r="N67" s="160"/>
      <c r="O67" s="160"/>
      <c r="P67" s="160"/>
      <c r="Q67" s="160"/>
      <c r="R67" s="161"/>
      <c r="S67" s="161"/>
      <c r="T67" s="161"/>
      <c r="U67" s="161"/>
      <c r="V67" s="161"/>
      <c r="W67" s="161"/>
      <c r="X67" s="161"/>
      <c r="Y67" s="161"/>
      <c r="Z67" s="151"/>
      <c r="AA67" s="151"/>
      <c r="AB67" s="151"/>
      <c r="AC67" s="151"/>
      <c r="AD67" s="151"/>
      <c r="AE67" s="151"/>
      <c r="AF67" s="151"/>
      <c r="AG67" s="151" t="s">
        <v>127</v>
      </c>
      <c r="AH67" s="151">
        <v>0</v>
      </c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3" x14ac:dyDescent="0.2">
      <c r="A68" s="158"/>
      <c r="B68" s="159"/>
      <c r="C68" s="187" t="s">
        <v>195</v>
      </c>
      <c r="D68" s="162"/>
      <c r="E68" s="163">
        <v>-617</v>
      </c>
      <c r="F68" s="161"/>
      <c r="G68" s="161"/>
      <c r="H68" s="161"/>
      <c r="I68" s="161"/>
      <c r="J68" s="161"/>
      <c r="K68" s="161"/>
      <c r="L68" s="161"/>
      <c r="M68" s="161"/>
      <c r="N68" s="160"/>
      <c r="O68" s="160"/>
      <c r="P68" s="160"/>
      <c r="Q68" s="160"/>
      <c r="R68" s="161"/>
      <c r="S68" s="161"/>
      <c r="T68" s="161"/>
      <c r="U68" s="161"/>
      <c r="V68" s="161"/>
      <c r="W68" s="161"/>
      <c r="X68" s="161"/>
      <c r="Y68" s="161"/>
      <c r="Z68" s="151"/>
      <c r="AA68" s="151"/>
      <c r="AB68" s="151"/>
      <c r="AC68" s="151"/>
      <c r="AD68" s="151"/>
      <c r="AE68" s="151"/>
      <c r="AF68" s="151"/>
      <c r="AG68" s="151" t="s">
        <v>127</v>
      </c>
      <c r="AH68" s="151">
        <v>0</v>
      </c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3" x14ac:dyDescent="0.2">
      <c r="A69" s="158"/>
      <c r="B69" s="159"/>
      <c r="C69" s="187" t="s">
        <v>196</v>
      </c>
      <c r="D69" s="162"/>
      <c r="E69" s="163">
        <v>-32.5</v>
      </c>
      <c r="F69" s="161"/>
      <c r="G69" s="161"/>
      <c r="H69" s="161"/>
      <c r="I69" s="161"/>
      <c r="J69" s="161"/>
      <c r="K69" s="161"/>
      <c r="L69" s="161"/>
      <c r="M69" s="161"/>
      <c r="N69" s="160"/>
      <c r="O69" s="160"/>
      <c r="P69" s="160"/>
      <c r="Q69" s="160"/>
      <c r="R69" s="161"/>
      <c r="S69" s="161"/>
      <c r="T69" s="161"/>
      <c r="U69" s="161"/>
      <c r="V69" s="161"/>
      <c r="W69" s="161"/>
      <c r="X69" s="161"/>
      <c r="Y69" s="161"/>
      <c r="Z69" s="151"/>
      <c r="AA69" s="151"/>
      <c r="AB69" s="151"/>
      <c r="AC69" s="151"/>
      <c r="AD69" s="151"/>
      <c r="AE69" s="151"/>
      <c r="AF69" s="151"/>
      <c r="AG69" s="151" t="s">
        <v>127</v>
      </c>
      <c r="AH69" s="151">
        <v>0</v>
      </c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1" x14ac:dyDescent="0.2">
      <c r="A70" s="177">
        <v>15</v>
      </c>
      <c r="B70" s="178" t="s">
        <v>197</v>
      </c>
      <c r="C70" s="186" t="s">
        <v>198</v>
      </c>
      <c r="D70" s="179" t="s">
        <v>118</v>
      </c>
      <c r="E70" s="180">
        <v>9.31</v>
      </c>
      <c r="F70" s="181"/>
      <c r="G70" s="182">
        <f>ROUND(E70*F70,2)</f>
        <v>0</v>
      </c>
      <c r="H70" s="181"/>
      <c r="I70" s="182">
        <f>ROUND(E70*H70,2)</f>
        <v>0</v>
      </c>
      <c r="J70" s="181"/>
      <c r="K70" s="182">
        <f>ROUND(E70*J70,2)</f>
        <v>0</v>
      </c>
      <c r="L70" s="182">
        <v>21</v>
      </c>
      <c r="M70" s="182">
        <f>G70*(1+L70/100)</f>
        <v>0</v>
      </c>
      <c r="N70" s="180">
        <v>0</v>
      </c>
      <c r="O70" s="180">
        <f>ROUND(E70*N70,2)</f>
        <v>0</v>
      </c>
      <c r="P70" s="180">
        <v>0</v>
      </c>
      <c r="Q70" s="180">
        <f>ROUND(E70*P70,2)</f>
        <v>0</v>
      </c>
      <c r="R70" s="182" t="s">
        <v>191</v>
      </c>
      <c r="S70" s="182" t="s">
        <v>120</v>
      </c>
      <c r="T70" s="183" t="s">
        <v>120</v>
      </c>
      <c r="U70" s="161">
        <v>1.1950000000000001</v>
      </c>
      <c r="V70" s="161">
        <f>ROUND(E70*U70,2)</f>
        <v>11.13</v>
      </c>
      <c r="W70" s="161"/>
      <c r="X70" s="161" t="s">
        <v>121</v>
      </c>
      <c r="Y70" s="161" t="s">
        <v>122</v>
      </c>
      <c r="Z70" s="151"/>
      <c r="AA70" s="151"/>
      <c r="AB70" s="151"/>
      <c r="AC70" s="151"/>
      <c r="AD70" s="151"/>
      <c r="AE70" s="151"/>
      <c r="AF70" s="151"/>
      <c r="AG70" s="151" t="s">
        <v>123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outlineLevel="2" x14ac:dyDescent="0.2">
      <c r="A71" s="158"/>
      <c r="B71" s="159"/>
      <c r="C71" s="187" t="s">
        <v>199</v>
      </c>
      <c r="D71" s="162"/>
      <c r="E71" s="163">
        <v>9.31</v>
      </c>
      <c r="F71" s="161"/>
      <c r="G71" s="161"/>
      <c r="H71" s="161"/>
      <c r="I71" s="161"/>
      <c r="J71" s="161"/>
      <c r="K71" s="161"/>
      <c r="L71" s="161"/>
      <c r="M71" s="161"/>
      <c r="N71" s="160"/>
      <c r="O71" s="160"/>
      <c r="P71" s="160"/>
      <c r="Q71" s="160"/>
      <c r="R71" s="161"/>
      <c r="S71" s="161"/>
      <c r="T71" s="161"/>
      <c r="U71" s="161"/>
      <c r="V71" s="161"/>
      <c r="W71" s="161"/>
      <c r="X71" s="161"/>
      <c r="Y71" s="161"/>
      <c r="Z71" s="151"/>
      <c r="AA71" s="151"/>
      <c r="AB71" s="151"/>
      <c r="AC71" s="151"/>
      <c r="AD71" s="151"/>
      <c r="AE71" s="151"/>
      <c r="AF71" s="151"/>
      <c r="AG71" s="151" t="s">
        <v>127</v>
      </c>
      <c r="AH71" s="151">
        <v>0</v>
      </c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1" x14ac:dyDescent="0.2">
      <c r="A72" s="177">
        <v>16</v>
      </c>
      <c r="B72" s="178" t="s">
        <v>200</v>
      </c>
      <c r="C72" s="186" t="s">
        <v>201</v>
      </c>
      <c r="D72" s="179" t="s">
        <v>118</v>
      </c>
      <c r="E72" s="180">
        <v>9.31</v>
      </c>
      <c r="F72" s="181"/>
      <c r="G72" s="182">
        <f>ROUND(E72*F72,2)</f>
        <v>0</v>
      </c>
      <c r="H72" s="181"/>
      <c r="I72" s="182">
        <f>ROUND(E72*H72,2)</f>
        <v>0</v>
      </c>
      <c r="J72" s="181"/>
      <c r="K72" s="182">
        <f>ROUND(E72*J72,2)</f>
        <v>0</v>
      </c>
      <c r="L72" s="182">
        <v>21</v>
      </c>
      <c r="M72" s="182">
        <f>G72*(1+L72/100)</f>
        <v>0</v>
      </c>
      <c r="N72" s="180">
        <v>0</v>
      </c>
      <c r="O72" s="180">
        <f>ROUND(E72*N72,2)</f>
        <v>0</v>
      </c>
      <c r="P72" s="180">
        <v>0</v>
      </c>
      <c r="Q72" s="180">
        <f>ROUND(E72*P72,2)</f>
        <v>0</v>
      </c>
      <c r="R72" s="182" t="s">
        <v>191</v>
      </c>
      <c r="S72" s="182" t="s">
        <v>120</v>
      </c>
      <c r="T72" s="183" t="s">
        <v>120</v>
      </c>
      <c r="U72" s="161">
        <v>0.88400000000000001</v>
      </c>
      <c r="V72" s="161">
        <f>ROUND(E72*U72,2)</f>
        <v>8.23</v>
      </c>
      <c r="W72" s="161"/>
      <c r="X72" s="161" t="s">
        <v>121</v>
      </c>
      <c r="Y72" s="161" t="s">
        <v>122</v>
      </c>
      <c r="Z72" s="151"/>
      <c r="AA72" s="151"/>
      <c r="AB72" s="151"/>
      <c r="AC72" s="151"/>
      <c r="AD72" s="151"/>
      <c r="AE72" s="151"/>
      <c r="AF72" s="151"/>
      <c r="AG72" s="151" t="s">
        <v>123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2" x14ac:dyDescent="0.2">
      <c r="A73" s="158"/>
      <c r="B73" s="159"/>
      <c r="C73" s="187" t="s">
        <v>202</v>
      </c>
      <c r="D73" s="162"/>
      <c r="E73" s="163">
        <v>9.31</v>
      </c>
      <c r="F73" s="161"/>
      <c r="G73" s="161"/>
      <c r="H73" s="161"/>
      <c r="I73" s="161"/>
      <c r="J73" s="161"/>
      <c r="K73" s="161"/>
      <c r="L73" s="161"/>
      <c r="M73" s="161"/>
      <c r="N73" s="160"/>
      <c r="O73" s="160"/>
      <c r="P73" s="160"/>
      <c r="Q73" s="160"/>
      <c r="R73" s="161"/>
      <c r="S73" s="161"/>
      <c r="T73" s="161"/>
      <c r="U73" s="161"/>
      <c r="V73" s="161"/>
      <c r="W73" s="161"/>
      <c r="X73" s="161"/>
      <c r="Y73" s="161"/>
      <c r="Z73" s="151"/>
      <c r="AA73" s="151"/>
      <c r="AB73" s="151"/>
      <c r="AC73" s="151"/>
      <c r="AD73" s="151"/>
      <c r="AE73" s="151"/>
      <c r="AF73" s="151"/>
      <c r="AG73" s="151" t="s">
        <v>127</v>
      </c>
      <c r="AH73" s="151">
        <v>5</v>
      </c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1" x14ac:dyDescent="0.2">
      <c r="A74" s="177">
        <v>17</v>
      </c>
      <c r="B74" s="178" t="s">
        <v>203</v>
      </c>
      <c r="C74" s="186" t="s">
        <v>204</v>
      </c>
      <c r="D74" s="179" t="s">
        <v>205</v>
      </c>
      <c r="E74" s="180">
        <v>33.25</v>
      </c>
      <c r="F74" s="181"/>
      <c r="G74" s="182">
        <f>ROUND(E74*F74,2)</f>
        <v>0</v>
      </c>
      <c r="H74" s="181"/>
      <c r="I74" s="182">
        <f>ROUND(E74*H74,2)</f>
        <v>0</v>
      </c>
      <c r="J74" s="181"/>
      <c r="K74" s="182">
        <f>ROUND(E74*J74,2)</f>
        <v>0</v>
      </c>
      <c r="L74" s="182">
        <v>21</v>
      </c>
      <c r="M74" s="182">
        <f>G74*(1+L74/100)</f>
        <v>0</v>
      </c>
      <c r="N74" s="180">
        <v>1E-3</v>
      </c>
      <c r="O74" s="180">
        <f>ROUND(E74*N74,2)</f>
        <v>0.03</v>
      </c>
      <c r="P74" s="180">
        <v>0</v>
      </c>
      <c r="Q74" s="180">
        <f>ROUND(E74*P74,2)</f>
        <v>0</v>
      </c>
      <c r="R74" s="182" t="s">
        <v>206</v>
      </c>
      <c r="S74" s="182" t="s">
        <v>120</v>
      </c>
      <c r="T74" s="183" t="s">
        <v>120</v>
      </c>
      <c r="U74" s="161">
        <v>0</v>
      </c>
      <c r="V74" s="161">
        <f>ROUND(E74*U74,2)</f>
        <v>0</v>
      </c>
      <c r="W74" s="161"/>
      <c r="X74" s="161" t="s">
        <v>207</v>
      </c>
      <c r="Y74" s="161" t="s">
        <v>122</v>
      </c>
      <c r="Z74" s="151"/>
      <c r="AA74" s="151"/>
      <c r="AB74" s="151"/>
      <c r="AC74" s="151"/>
      <c r="AD74" s="151"/>
      <c r="AE74" s="151"/>
      <c r="AF74" s="151"/>
      <c r="AG74" s="151" t="s">
        <v>208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2" x14ac:dyDescent="0.2">
      <c r="A75" s="158"/>
      <c r="B75" s="159"/>
      <c r="C75" s="187" t="s">
        <v>209</v>
      </c>
      <c r="D75" s="162"/>
      <c r="E75" s="163">
        <v>33.25</v>
      </c>
      <c r="F75" s="161"/>
      <c r="G75" s="161"/>
      <c r="H75" s="161"/>
      <c r="I75" s="161"/>
      <c r="J75" s="161"/>
      <c r="K75" s="161"/>
      <c r="L75" s="161"/>
      <c r="M75" s="161"/>
      <c r="N75" s="160"/>
      <c r="O75" s="160"/>
      <c r="P75" s="160"/>
      <c r="Q75" s="160"/>
      <c r="R75" s="161"/>
      <c r="S75" s="161"/>
      <c r="T75" s="161"/>
      <c r="U75" s="161"/>
      <c r="V75" s="161"/>
      <c r="W75" s="161"/>
      <c r="X75" s="161"/>
      <c r="Y75" s="161"/>
      <c r="Z75" s="151"/>
      <c r="AA75" s="151"/>
      <c r="AB75" s="151"/>
      <c r="AC75" s="151"/>
      <c r="AD75" s="151"/>
      <c r="AE75" s="151"/>
      <c r="AF75" s="151"/>
      <c r="AG75" s="151" t="s">
        <v>127</v>
      </c>
      <c r="AH75" s="151">
        <v>0</v>
      </c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 x14ac:dyDescent="0.2">
      <c r="A76" s="177">
        <v>18</v>
      </c>
      <c r="B76" s="178" t="s">
        <v>210</v>
      </c>
      <c r="C76" s="186" t="s">
        <v>211</v>
      </c>
      <c r="D76" s="179" t="s">
        <v>118</v>
      </c>
      <c r="E76" s="180">
        <v>1.2</v>
      </c>
      <c r="F76" s="181"/>
      <c r="G76" s="182">
        <f>ROUND(E76*F76,2)</f>
        <v>0</v>
      </c>
      <c r="H76" s="181"/>
      <c r="I76" s="182">
        <f>ROUND(E76*H76,2)</f>
        <v>0</v>
      </c>
      <c r="J76" s="181"/>
      <c r="K76" s="182">
        <f>ROUND(E76*J76,2)</f>
        <v>0</v>
      </c>
      <c r="L76" s="182">
        <v>21</v>
      </c>
      <c r="M76" s="182">
        <f>G76*(1+L76/100)</f>
        <v>0</v>
      </c>
      <c r="N76" s="180">
        <v>0.35</v>
      </c>
      <c r="O76" s="180">
        <f>ROUND(E76*N76,2)</f>
        <v>0.42</v>
      </c>
      <c r="P76" s="180">
        <v>0</v>
      </c>
      <c r="Q76" s="180">
        <f>ROUND(E76*P76,2)</f>
        <v>0</v>
      </c>
      <c r="R76" s="182" t="s">
        <v>206</v>
      </c>
      <c r="S76" s="182" t="s">
        <v>120</v>
      </c>
      <c r="T76" s="183" t="s">
        <v>120</v>
      </c>
      <c r="U76" s="161">
        <v>0</v>
      </c>
      <c r="V76" s="161">
        <f>ROUND(E76*U76,2)</f>
        <v>0</v>
      </c>
      <c r="W76" s="161"/>
      <c r="X76" s="161" t="s">
        <v>207</v>
      </c>
      <c r="Y76" s="161" t="s">
        <v>122</v>
      </c>
      <c r="Z76" s="151"/>
      <c r="AA76" s="151"/>
      <c r="AB76" s="151"/>
      <c r="AC76" s="151"/>
      <c r="AD76" s="151"/>
      <c r="AE76" s="151"/>
      <c r="AF76" s="151"/>
      <c r="AG76" s="151" t="s">
        <v>208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2" x14ac:dyDescent="0.2">
      <c r="A77" s="158"/>
      <c r="B77" s="159"/>
      <c r="C77" s="187" t="s">
        <v>212</v>
      </c>
      <c r="D77" s="162"/>
      <c r="E77" s="163">
        <v>1.2</v>
      </c>
      <c r="F77" s="161"/>
      <c r="G77" s="161"/>
      <c r="H77" s="161"/>
      <c r="I77" s="161"/>
      <c r="J77" s="161"/>
      <c r="K77" s="161"/>
      <c r="L77" s="161"/>
      <c r="M77" s="161"/>
      <c r="N77" s="160"/>
      <c r="O77" s="160"/>
      <c r="P77" s="160"/>
      <c r="Q77" s="160"/>
      <c r="R77" s="161"/>
      <c r="S77" s="161"/>
      <c r="T77" s="161"/>
      <c r="U77" s="161"/>
      <c r="V77" s="161"/>
      <c r="W77" s="161"/>
      <c r="X77" s="161"/>
      <c r="Y77" s="161"/>
      <c r="Z77" s="151"/>
      <c r="AA77" s="151"/>
      <c r="AB77" s="151"/>
      <c r="AC77" s="151"/>
      <c r="AD77" s="151"/>
      <c r="AE77" s="151"/>
      <c r="AF77" s="151"/>
      <c r="AG77" s="151" t="s">
        <v>127</v>
      </c>
      <c r="AH77" s="151">
        <v>0</v>
      </c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outlineLevel="1" x14ac:dyDescent="0.2">
      <c r="A78" s="177">
        <v>19</v>
      </c>
      <c r="B78" s="178" t="s">
        <v>213</v>
      </c>
      <c r="C78" s="186" t="s">
        <v>214</v>
      </c>
      <c r="D78" s="179" t="s">
        <v>215</v>
      </c>
      <c r="E78" s="180">
        <v>10.8</v>
      </c>
      <c r="F78" s="181"/>
      <c r="G78" s="182">
        <f>ROUND(E78*F78,2)</f>
        <v>0</v>
      </c>
      <c r="H78" s="181"/>
      <c r="I78" s="182">
        <f>ROUND(E78*H78,2)</f>
        <v>0</v>
      </c>
      <c r="J78" s="181"/>
      <c r="K78" s="182">
        <f>ROUND(E78*J78,2)</f>
        <v>0</v>
      </c>
      <c r="L78" s="182">
        <v>21</v>
      </c>
      <c r="M78" s="182">
        <f>G78*(1+L78/100)</f>
        <v>0</v>
      </c>
      <c r="N78" s="180">
        <v>1</v>
      </c>
      <c r="O78" s="180">
        <f>ROUND(E78*N78,2)</f>
        <v>10.8</v>
      </c>
      <c r="P78" s="180">
        <v>0</v>
      </c>
      <c r="Q78" s="180">
        <f>ROUND(E78*P78,2)</f>
        <v>0</v>
      </c>
      <c r="R78" s="182"/>
      <c r="S78" s="182" t="s">
        <v>186</v>
      </c>
      <c r="T78" s="183" t="s">
        <v>120</v>
      </c>
      <c r="U78" s="161">
        <v>0</v>
      </c>
      <c r="V78" s="161">
        <f>ROUND(E78*U78,2)</f>
        <v>0</v>
      </c>
      <c r="W78" s="161"/>
      <c r="X78" s="161" t="s">
        <v>207</v>
      </c>
      <c r="Y78" s="161" t="s">
        <v>122</v>
      </c>
      <c r="Z78" s="151"/>
      <c r="AA78" s="151"/>
      <c r="AB78" s="151"/>
      <c r="AC78" s="151"/>
      <c r="AD78" s="151"/>
      <c r="AE78" s="151"/>
      <c r="AF78" s="151"/>
      <c r="AG78" s="151" t="s">
        <v>208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2" x14ac:dyDescent="0.2">
      <c r="A79" s="158"/>
      <c r="B79" s="159"/>
      <c r="C79" s="187" t="s">
        <v>216</v>
      </c>
      <c r="D79" s="162"/>
      <c r="E79" s="163">
        <v>10.8</v>
      </c>
      <c r="F79" s="161"/>
      <c r="G79" s="161"/>
      <c r="H79" s="161"/>
      <c r="I79" s="161"/>
      <c r="J79" s="161"/>
      <c r="K79" s="161"/>
      <c r="L79" s="161"/>
      <c r="M79" s="161"/>
      <c r="N79" s="160"/>
      <c r="O79" s="160"/>
      <c r="P79" s="160"/>
      <c r="Q79" s="160"/>
      <c r="R79" s="161"/>
      <c r="S79" s="161"/>
      <c r="T79" s="161"/>
      <c r="U79" s="161"/>
      <c r="V79" s="161"/>
      <c r="W79" s="161"/>
      <c r="X79" s="161"/>
      <c r="Y79" s="161"/>
      <c r="Z79" s="151"/>
      <c r="AA79" s="151"/>
      <c r="AB79" s="151"/>
      <c r="AC79" s="151"/>
      <c r="AD79" s="151"/>
      <c r="AE79" s="151"/>
      <c r="AF79" s="151"/>
      <c r="AG79" s="151" t="s">
        <v>127</v>
      </c>
      <c r="AH79" s="151">
        <v>0</v>
      </c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x14ac:dyDescent="0.2">
      <c r="A80" s="170" t="s">
        <v>114</v>
      </c>
      <c r="B80" s="171" t="s">
        <v>77</v>
      </c>
      <c r="C80" s="185" t="s">
        <v>78</v>
      </c>
      <c r="D80" s="172"/>
      <c r="E80" s="173"/>
      <c r="F80" s="174"/>
      <c r="G80" s="174">
        <f>SUMIF(AG81:AG92,"&lt;&gt;NOR",G81:G92)</f>
        <v>0</v>
      </c>
      <c r="H80" s="174"/>
      <c r="I80" s="174">
        <f>SUM(I81:I92)</f>
        <v>0</v>
      </c>
      <c r="J80" s="174"/>
      <c r="K80" s="174">
        <f>SUM(K81:K92)</f>
        <v>0</v>
      </c>
      <c r="L80" s="174"/>
      <c r="M80" s="174">
        <f>SUM(M81:M92)</f>
        <v>0</v>
      </c>
      <c r="N80" s="173"/>
      <c r="O80" s="173">
        <f>SUM(O81:O92)</f>
        <v>0</v>
      </c>
      <c r="P80" s="173"/>
      <c r="Q80" s="173">
        <f>SUM(Q81:Q92)</f>
        <v>0</v>
      </c>
      <c r="R80" s="174"/>
      <c r="S80" s="174"/>
      <c r="T80" s="175"/>
      <c r="U80" s="169"/>
      <c r="V80" s="169">
        <f>SUM(V81:V92)</f>
        <v>101.64</v>
      </c>
      <c r="W80" s="169"/>
      <c r="X80" s="169"/>
      <c r="Y80" s="169"/>
      <c r="AG80" t="s">
        <v>115</v>
      </c>
    </row>
    <row r="81" spans="1:60" outlineLevel="1" x14ac:dyDescent="0.2">
      <c r="A81" s="177">
        <v>20</v>
      </c>
      <c r="B81" s="178" t="s">
        <v>217</v>
      </c>
      <c r="C81" s="186" t="s">
        <v>218</v>
      </c>
      <c r="D81" s="179" t="s">
        <v>118</v>
      </c>
      <c r="E81" s="180">
        <v>56</v>
      </c>
      <c r="F81" s="181"/>
      <c r="G81" s="182">
        <f>ROUND(E81*F81,2)</f>
        <v>0</v>
      </c>
      <c r="H81" s="181"/>
      <c r="I81" s="182">
        <f>ROUND(E81*H81,2)</f>
        <v>0</v>
      </c>
      <c r="J81" s="181"/>
      <c r="K81" s="182">
        <f>ROUND(E81*J81,2)</f>
        <v>0</v>
      </c>
      <c r="L81" s="182">
        <v>21</v>
      </c>
      <c r="M81" s="182">
        <f>G81*(1+L81/100)</f>
        <v>0</v>
      </c>
      <c r="N81" s="180">
        <v>0</v>
      </c>
      <c r="O81" s="180">
        <f>ROUND(E81*N81,2)</f>
        <v>0</v>
      </c>
      <c r="P81" s="180">
        <v>0</v>
      </c>
      <c r="Q81" s="180">
        <f>ROUND(E81*P81,2)</f>
        <v>0</v>
      </c>
      <c r="R81" s="182" t="s">
        <v>119</v>
      </c>
      <c r="S81" s="182" t="s">
        <v>120</v>
      </c>
      <c r="T81" s="183" t="s">
        <v>120</v>
      </c>
      <c r="U81" s="161">
        <v>0</v>
      </c>
      <c r="V81" s="161">
        <f>ROUND(E81*U81,2)</f>
        <v>0</v>
      </c>
      <c r="W81" s="161"/>
      <c r="X81" s="161" t="s">
        <v>121</v>
      </c>
      <c r="Y81" s="161" t="s">
        <v>122</v>
      </c>
      <c r="Z81" s="151"/>
      <c r="AA81" s="151"/>
      <c r="AB81" s="151"/>
      <c r="AC81" s="151"/>
      <c r="AD81" s="151"/>
      <c r="AE81" s="151"/>
      <c r="AF81" s="151"/>
      <c r="AG81" s="151" t="s">
        <v>123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2" x14ac:dyDescent="0.2">
      <c r="A82" s="158"/>
      <c r="B82" s="159"/>
      <c r="C82" s="251" t="s">
        <v>219</v>
      </c>
      <c r="D82" s="252"/>
      <c r="E82" s="252"/>
      <c r="F82" s="252"/>
      <c r="G82" s="252"/>
      <c r="H82" s="161"/>
      <c r="I82" s="161"/>
      <c r="J82" s="161"/>
      <c r="K82" s="161"/>
      <c r="L82" s="161"/>
      <c r="M82" s="161"/>
      <c r="N82" s="160"/>
      <c r="O82" s="160"/>
      <c r="P82" s="160"/>
      <c r="Q82" s="160"/>
      <c r="R82" s="161"/>
      <c r="S82" s="161"/>
      <c r="T82" s="161"/>
      <c r="U82" s="161"/>
      <c r="V82" s="161"/>
      <c r="W82" s="161"/>
      <c r="X82" s="161"/>
      <c r="Y82" s="161"/>
      <c r="Z82" s="151"/>
      <c r="AA82" s="151"/>
      <c r="AB82" s="151"/>
      <c r="AC82" s="151"/>
      <c r="AD82" s="151"/>
      <c r="AE82" s="151"/>
      <c r="AF82" s="151"/>
      <c r="AG82" s="151" t="s">
        <v>125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outlineLevel="2" x14ac:dyDescent="0.2">
      <c r="A83" s="158"/>
      <c r="B83" s="159"/>
      <c r="C83" s="187" t="s">
        <v>220</v>
      </c>
      <c r="D83" s="162"/>
      <c r="E83" s="163">
        <v>56</v>
      </c>
      <c r="F83" s="161"/>
      <c r="G83" s="161"/>
      <c r="H83" s="161"/>
      <c r="I83" s="161"/>
      <c r="J83" s="161"/>
      <c r="K83" s="161"/>
      <c r="L83" s="161"/>
      <c r="M83" s="161"/>
      <c r="N83" s="160"/>
      <c r="O83" s="160"/>
      <c r="P83" s="160"/>
      <c r="Q83" s="160"/>
      <c r="R83" s="161"/>
      <c r="S83" s="161"/>
      <c r="T83" s="161"/>
      <c r="U83" s="161"/>
      <c r="V83" s="161"/>
      <c r="W83" s="161"/>
      <c r="X83" s="161"/>
      <c r="Y83" s="161"/>
      <c r="Z83" s="151"/>
      <c r="AA83" s="151"/>
      <c r="AB83" s="151"/>
      <c r="AC83" s="151"/>
      <c r="AD83" s="151"/>
      <c r="AE83" s="151"/>
      <c r="AF83" s="151"/>
      <c r="AG83" s="151" t="s">
        <v>127</v>
      </c>
      <c r="AH83" s="151">
        <v>5</v>
      </c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ht="22.5" outlineLevel="1" x14ac:dyDescent="0.2">
      <c r="A84" s="177">
        <v>21</v>
      </c>
      <c r="B84" s="178" t="s">
        <v>221</v>
      </c>
      <c r="C84" s="186" t="s">
        <v>222</v>
      </c>
      <c r="D84" s="179" t="s">
        <v>171</v>
      </c>
      <c r="E84" s="180">
        <v>280</v>
      </c>
      <c r="F84" s="181"/>
      <c r="G84" s="182">
        <f>ROUND(E84*F84,2)</f>
        <v>0</v>
      </c>
      <c r="H84" s="181"/>
      <c r="I84" s="182">
        <f>ROUND(E84*H84,2)</f>
        <v>0</v>
      </c>
      <c r="J84" s="181"/>
      <c r="K84" s="182">
        <f>ROUND(E84*J84,2)</f>
        <v>0</v>
      </c>
      <c r="L84" s="182">
        <v>21</v>
      </c>
      <c r="M84" s="182">
        <f>G84*(1+L84/100)</f>
        <v>0</v>
      </c>
      <c r="N84" s="180">
        <v>0</v>
      </c>
      <c r="O84" s="180">
        <f>ROUND(E84*N84,2)</f>
        <v>0</v>
      </c>
      <c r="P84" s="180">
        <v>0</v>
      </c>
      <c r="Q84" s="180">
        <f>ROUND(E84*P84,2)</f>
        <v>0</v>
      </c>
      <c r="R84" s="182" t="s">
        <v>119</v>
      </c>
      <c r="S84" s="182" t="s">
        <v>120</v>
      </c>
      <c r="T84" s="183" t="s">
        <v>120</v>
      </c>
      <c r="U84" s="161">
        <v>1.2E-2</v>
      </c>
      <c r="V84" s="161">
        <f>ROUND(E84*U84,2)</f>
        <v>3.36</v>
      </c>
      <c r="W84" s="161"/>
      <c r="X84" s="161" t="s">
        <v>121</v>
      </c>
      <c r="Y84" s="161" t="s">
        <v>122</v>
      </c>
      <c r="Z84" s="151"/>
      <c r="AA84" s="151"/>
      <c r="AB84" s="151"/>
      <c r="AC84" s="151"/>
      <c r="AD84" s="151"/>
      <c r="AE84" s="151"/>
      <c r="AF84" s="151"/>
      <c r="AG84" s="151" t="s">
        <v>123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outlineLevel="2" x14ac:dyDescent="0.2">
      <c r="A85" s="158"/>
      <c r="B85" s="159"/>
      <c r="C85" s="251" t="s">
        <v>223</v>
      </c>
      <c r="D85" s="252"/>
      <c r="E85" s="252"/>
      <c r="F85" s="252"/>
      <c r="G85" s="252"/>
      <c r="H85" s="161"/>
      <c r="I85" s="161"/>
      <c r="J85" s="161"/>
      <c r="K85" s="161"/>
      <c r="L85" s="161"/>
      <c r="M85" s="161"/>
      <c r="N85" s="160"/>
      <c r="O85" s="160"/>
      <c r="P85" s="160"/>
      <c r="Q85" s="160"/>
      <c r="R85" s="161"/>
      <c r="S85" s="161"/>
      <c r="T85" s="161"/>
      <c r="U85" s="161"/>
      <c r="V85" s="161"/>
      <c r="W85" s="161"/>
      <c r="X85" s="161"/>
      <c r="Y85" s="161"/>
      <c r="Z85" s="151"/>
      <c r="AA85" s="151"/>
      <c r="AB85" s="151"/>
      <c r="AC85" s="151"/>
      <c r="AD85" s="151"/>
      <c r="AE85" s="151"/>
      <c r="AF85" s="151"/>
      <c r="AG85" s="151" t="s">
        <v>125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outlineLevel="2" x14ac:dyDescent="0.2">
      <c r="A86" s="158"/>
      <c r="B86" s="159"/>
      <c r="C86" s="187" t="s">
        <v>224</v>
      </c>
      <c r="D86" s="162"/>
      <c r="E86" s="163">
        <v>280</v>
      </c>
      <c r="F86" s="161"/>
      <c r="G86" s="161"/>
      <c r="H86" s="161"/>
      <c r="I86" s="161"/>
      <c r="J86" s="161"/>
      <c r="K86" s="161"/>
      <c r="L86" s="161"/>
      <c r="M86" s="161"/>
      <c r="N86" s="160"/>
      <c r="O86" s="160"/>
      <c r="P86" s="160"/>
      <c r="Q86" s="160"/>
      <c r="R86" s="161"/>
      <c r="S86" s="161"/>
      <c r="T86" s="161"/>
      <c r="U86" s="161"/>
      <c r="V86" s="161"/>
      <c r="W86" s="161"/>
      <c r="X86" s="161"/>
      <c r="Y86" s="161"/>
      <c r="Z86" s="151"/>
      <c r="AA86" s="151"/>
      <c r="AB86" s="151"/>
      <c r="AC86" s="151"/>
      <c r="AD86" s="151"/>
      <c r="AE86" s="151"/>
      <c r="AF86" s="151"/>
      <c r="AG86" s="151" t="s">
        <v>127</v>
      </c>
      <c r="AH86" s="151">
        <v>0</v>
      </c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ht="22.5" outlineLevel="1" x14ac:dyDescent="0.2">
      <c r="A87" s="177">
        <v>22</v>
      </c>
      <c r="B87" s="178" t="s">
        <v>225</v>
      </c>
      <c r="C87" s="186" t="s">
        <v>226</v>
      </c>
      <c r="D87" s="179" t="s">
        <v>171</v>
      </c>
      <c r="E87" s="180">
        <v>280</v>
      </c>
      <c r="F87" s="181"/>
      <c r="G87" s="182">
        <f>ROUND(E87*F87,2)</f>
        <v>0</v>
      </c>
      <c r="H87" s="181"/>
      <c r="I87" s="182">
        <f>ROUND(E87*H87,2)</f>
        <v>0</v>
      </c>
      <c r="J87" s="181"/>
      <c r="K87" s="182">
        <f>ROUND(E87*J87,2)</f>
        <v>0</v>
      </c>
      <c r="L87" s="182">
        <v>21</v>
      </c>
      <c r="M87" s="182">
        <f>G87*(1+L87/100)</f>
        <v>0</v>
      </c>
      <c r="N87" s="180">
        <v>0</v>
      </c>
      <c r="O87" s="180">
        <f>ROUND(E87*N87,2)</f>
        <v>0</v>
      </c>
      <c r="P87" s="180">
        <v>0</v>
      </c>
      <c r="Q87" s="180">
        <f>ROUND(E87*P87,2)</f>
        <v>0</v>
      </c>
      <c r="R87" s="182" t="s">
        <v>136</v>
      </c>
      <c r="S87" s="182" t="s">
        <v>120</v>
      </c>
      <c r="T87" s="183" t="s">
        <v>120</v>
      </c>
      <c r="U87" s="161">
        <v>0.255</v>
      </c>
      <c r="V87" s="161">
        <f>ROUND(E87*U87,2)</f>
        <v>71.400000000000006</v>
      </c>
      <c r="W87" s="161"/>
      <c r="X87" s="161" t="s">
        <v>121</v>
      </c>
      <c r="Y87" s="161" t="s">
        <v>122</v>
      </c>
      <c r="Z87" s="151"/>
      <c r="AA87" s="151"/>
      <c r="AB87" s="151"/>
      <c r="AC87" s="151"/>
      <c r="AD87" s="151"/>
      <c r="AE87" s="151"/>
      <c r="AF87" s="151"/>
      <c r="AG87" s="151" t="s">
        <v>123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outlineLevel="2" x14ac:dyDescent="0.2">
      <c r="A88" s="158"/>
      <c r="B88" s="159"/>
      <c r="C88" s="251" t="s">
        <v>227</v>
      </c>
      <c r="D88" s="252"/>
      <c r="E88" s="252"/>
      <c r="F88" s="252"/>
      <c r="G88" s="252"/>
      <c r="H88" s="161"/>
      <c r="I88" s="161"/>
      <c r="J88" s="161"/>
      <c r="K88" s="161"/>
      <c r="L88" s="161"/>
      <c r="M88" s="161"/>
      <c r="N88" s="160"/>
      <c r="O88" s="160"/>
      <c r="P88" s="160"/>
      <c r="Q88" s="160"/>
      <c r="R88" s="161"/>
      <c r="S88" s="161"/>
      <c r="T88" s="161"/>
      <c r="U88" s="161"/>
      <c r="V88" s="161"/>
      <c r="W88" s="161"/>
      <c r="X88" s="161"/>
      <c r="Y88" s="161"/>
      <c r="Z88" s="151"/>
      <c r="AA88" s="151"/>
      <c r="AB88" s="151"/>
      <c r="AC88" s="151"/>
      <c r="AD88" s="151"/>
      <c r="AE88" s="151"/>
      <c r="AF88" s="151"/>
      <c r="AG88" s="151" t="s">
        <v>125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2" x14ac:dyDescent="0.2">
      <c r="A89" s="158"/>
      <c r="B89" s="159"/>
      <c r="C89" s="187" t="s">
        <v>228</v>
      </c>
      <c r="D89" s="162"/>
      <c r="E89" s="163">
        <v>280</v>
      </c>
      <c r="F89" s="161"/>
      <c r="G89" s="161"/>
      <c r="H89" s="161"/>
      <c r="I89" s="161"/>
      <c r="J89" s="161"/>
      <c r="K89" s="161"/>
      <c r="L89" s="161"/>
      <c r="M89" s="161"/>
      <c r="N89" s="160"/>
      <c r="O89" s="160"/>
      <c r="P89" s="160"/>
      <c r="Q89" s="160"/>
      <c r="R89" s="161"/>
      <c r="S89" s="161"/>
      <c r="T89" s="161"/>
      <c r="U89" s="161"/>
      <c r="V89" s="161"/>
      <c r="W89" s="161"/>
      <c r="X89" s="161"/>
      <c r="Y89" s="161"/>
      <c r="Z89" s="151"/>
      <c r="AA89" s="151"/>
      <c r="AB89" s="151"/>
      <c r="AC89" s="151"/>
      <c r="AD89" s="151"/>
      <c r="AE89" s="151"/>
      <c r="AF89" s="151"/>
      <c r="AG89" s="151" t="s">
        <v>127</v>
      </c>
      <c r="AH89" s="151">
        <v>5</v>
      </c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outlineLevel="1" x14ac:dyDescent="0.2">
      <c r="A90" s="177">
        <v>23</v>
      </c>
      <c r="B90" s="178" t="s">
        <v>229</v>
      </c>
      <c r="C90" s="186" t="s">
        <v>230</v>
      </c>
      <c r="D90" s="179" t="s">
        <v>171</v>
      </c>
      <c r="E90" s="180">
        <v>280</v>
      </c>
      <c r="F90" s="181"/>
      <c r="G90" s="182">
        <f>ROUND(E90*F90,2)</f>
        <v>0</v>
      </c>
      <c r="H90" s="181"/>
      <c r="I90" s="182">
        <f>ROUND(E90*H90,2)</f>
        <v>0</v>
      </c>
      <c r="J90" s="181"/>
      <c r="K90" s="182">
        <f>ROUND(E90*J90,2)</f>
        <v>0</v>
      </c>
      <c r="L90" s="182">
        <v>21</v>
      </c>
      <c r="M90" s="182">
        <f>G90*(1+L90/100)</f>
        <v>0</v>
      </c>
      <c r="N90" s="180">
        <v>0</v>
      </c>
      <c r="O90" s="180">
        <f>ROUND(E90*N90,2)</f>
        <v>0</v>
      </c>
      <c r="P90" s="180">
        <v>0</v>
      </c>
      <c r="Q90" s="180">
        <f>ROUND(E90*P90,2)</f>
        <v>0</v>
      </c>
      <c r="R90" s="182" t="s">
        <v>119</v>
      </c>
      <c r="S90" s="182" t="s">
        <v>120</v>
      </c>
      <c r="T90" s="183" t="s">
        <v>120</v>
      </c>
      <c r="U90" s="161">
        <v>9.6000000000000002E-2</v>
      </c>
      <c r="V90" s="161">
        <f>ROUND(E90*U90,2)</f>
        <v>26.88</v>
      </c>
      <c r="W90" s="161"/>
      <c r="X90" s="161" t="s">
        <v>121</v>
      </c>
      <c r="Y90" s="161" t="s">
        <v>122</v>
      </c>
      <c r="Z90" s="151"/>
      <c r="AA90" s="151"/>
      <c r="AB90" s="151"/>
      <c r="AC90" s="151"/>
      <c r="AD90" s="151"/>
      <c r="AE90" s="151"/>
      <c r="AF90" s="151"/>
      <c r="AG90" s="151" t="s">
        <v>123</v>
      </c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2" x14ac:dyDescent="0.2">
      <c r="A91" s="158"/>
      <c r="B91" s="159"/>
      <c r="C91" s="251" t="s">
        <v>231</v>
      </c>
      <c r="D91" s="252"/>
      <c r="E91" s="252"/>
      <c r="F91" s="252"/>
      <c r="G91" s="252"/>
      <c r="H91" s="161"/>
      <c r="I91" s="161"/>
      <c r="J91" s="161"/>
      <c r="K91" s="161"/>
      <c r="L91" s="161"/>
      <c r="M91" s="161"/>
      <c r="N91" s="160"/>
      <c r="O91" s="160"/>
      <c r="P91" s="160"/>
      <c r="Q91" s="160"/>
      <c r="R91" s="161"/>
      <c r="S91" s="161"/>
      <c r="T91" s="161"/>
      <c r="U91" s="161"/>
      <c r="V91" s="161"/>
      <c r="W91" s="161"/>
      <c r="X91" s="161"/>
      <c r="Y91" s="161"/>
      <c r="Z91" s="151"/>
      <c r="AA91" s="151"/>
      <c r="AB91" s="151"/>
      <c r="AC91" s="151"/>
      <c r="AD91" s="151"/>
      <c r="AE91" s="151"/>
      <c r="AF91" s="151"/>
      <c r="AG91" s="151" t="s">
        <v>125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outlineLevel="2" x14ac:dyDescent="0.2">
      <c r="A92" s="158"/>
      <c r="B92" s="159"/>
      <c r="C92" s="187" t="s">
        <v>228</v>
      </c>
      <c r="D92" s="162"/>
      <c r="E92" s="163">
        <v>280</v>
      </c>
      <c r="F92" s="161"/>
      <c r="G92" s="161"/>
      <c r="H92" s="161"/>
      <c r="I92" s="161"/>
      <c r="J92" s="161"/>
      <c r="K92" s="161"/>
      <c r="L92" s="161"/>
      <c r="M92" s="161"/>
      <c r="N92" s="160"/>
      <c r="O92" s="160"/>
      <c r="P92" s="160"/>
      <c r="Q92" s="160"/>
      <c r="R92" s="161"/>
      <c r="S92" s="161"/>
      <c r="T92" s="161"/>
      <c r="U92" s="161"/>
      <c r="V92" s="161"/>
      <c r="W92" s="161"/>
      <c r="X92" s="161"/>
      <c r="Y92" s="161"/>
      <c r="Z92" s="151"/>
      <c r="AA92" s="151"/>
      <c r="AB92" s="151"/>
      <c r="AC92" s="151"/>
      <c r="AD92" s="151"/>
      <c r="AE92" s="151"/>
      <c r="AF92" s="151"/>
      <c r="AG92" s="151" t="s">
        <v>127</v>
      </c>
      <c r="AH92" s="151">
        <v>5</v>
      </c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x14ac:dyDescent="0.2">
      <c r="A93" s="170" t="s">
        <v>114</v>
      </c>
      <c r="B93" s="171" t="s">
        <v>79</v>
      </c>
      <c r="C93" s="185" t="s">
        <v>80</v>
      </c>
      <c r="D93" s="172"/>
      <c r="E93" s="173"/>
      <c r="F93" s="174"/>
      <c r="G93" s="174">
        <f>SUMIF(AG94:AG114,"&lt;&gt;NOR",G94:G114)</f>
        <v>0</v>
      </c>
      <c r="H93" s="174"/>
      <c r="I93" s="174">
        <f>SUM(I94:I114)</f>
        <v>0</v>
      </c>
      <c r="J93" s="174"/>
      <c r="K93" s="174">
        <f>SUM(K94:K114)</f>
        <v>0</v>
      </c>
      <c r="L93" s="174"/>
      <c r="M93" s="174">
        <f>SUM(M94:M114)</f>
        <v>0</v>
      </c>
      <c r="N93" s="173"/>
      <c r="O93" s="173">
        <f>SUM(O94:O114)</f>
        <v>60.85</v>
      </c>
      <c r="P93" s="173"/>
      <c r="Q93" s="173">
        <f>SUM(Q94:Q114)</f>
        <v>0</v>
      </c>
      <c r="R93" s="174"/>
      <c r="S93" s="174"/>
      <c r="T93" s="175"/>
      <c r="U93" s="169"/>
      <c r="V93" s="169">
        <f>SUM(V94:V114)</f>
        <v>53.78</v>
      </c>
      <c r="W93" s="169"/>
      <c r="X93" s="169"/>
      <c r="Y93" s="169"/>
      <c r="AG93" t="s">
        <v>115</v>
      </c>
    </row>
    <row r="94" spans="1:60" outlineLevel="1" x14ac:dyDescent="0.2">
      <c r="A94" s="177">
        <v>24</v>
      </c>
      <c r="B94" s="178" t="s">
        <v>232</v>
      </c>
      <c r="C94" s="186" t="s">
        <v>233</v>
      </c>
      <c r="D94" s="179" t="s">
        <v>171</v>
      </c>
      <c r="E94" s="180">
        <v>207.68799999999999</v>
      </c>
      <c r="F94" s="181"/>
      <c r="G94" s="182">
        <f>ROUND(E94*F94,2)</f>
        <v>0</v>
      </c>
      <c r="H94" s="181"/>
      <c r="I94" s="182">
        <f>ROUND(E94*H94,2)</f>
        <v>0</v>
      </c>
      <c r="J94" s="181"/>
      <c r="K94" s="182">
        <f>ROUND(E94*J94,2)</f>
        <v>0</v>
      </c>
      <c r="L94" s="182">
        <v>21</v>
      </c>
      <c r="M94" s="182">
        <f>G94*(1+L94/100)</f>
        <v>0</v>
      </c>
      <c r="N94" s="180">
        <v>1.8000000000000001E-4</v>
      </c>
      <c r="O94" s="180">
        <f>ROUND(E94*N94,2)</f>
        <v>0.04</v>
      </c>
      <c r="P94" s="180">
        <v>0</v>
      </c>
      <c r="Q94" s="180">
        <f>ROUND(E94*P94,2)</f>
        <v>0</v>
      </c>
      <c r="R94" s="182" t="s">
        <v>234</v>
      </c>
      <c r="S94" s="182" t="s">
        <v>120</v>
      </c>
      <c r="T94" s="183" t="s">
        <v>120</v>
      </c>
      <c r="U94" s="161">
        <v>7.4999999999999997E-2</v>
      </c>
      <c r="V94" s="161">
        <f>ROUND(E94*U94,2)</f>
        <v>15.58</v>
      </c>
      <c r="W94" s="161"/>
      <c r="X94" s="161" t="s">
        <v>121</v>
      </c>
      <c r="Y94" s="161" t="s">
        <v>122</v>
      </c>
      <c r="Z94" s="151"/>
      <c r="AA94" s="151"/>
      <c r="AB94" s="151"/>
      <c r="AC94" s="151"/>
      <c r="AD94" s="151"/>
      <c r="AE94" s="151"/>
      <c r="AF94" s="151"/>
      <c r="AG94" s="151" t="s">
        <v>123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2" x14ac:dyDescent="0.2">
      <c r="A95" s="158"/>
      <c r="B95" s="159"/>
      <c r="C95" s="251" t="s">
        <v>235</v>
      </c>
      <c r="D95" s="252"/>
      <c r="E95" s="252"/>
      <c r="F95" s="252"/>
      <c r="G95" s="252"/>
      <c r="H95" s="161"/>
      <c r="I95" s="161"/>
      <c r="J95" s="161"/>
      <c r="K95" s="161"/>
      <c r="L95" s="161"/>
      <c r="M95" s="161"/>
      <c r="N95" s="160"/>
      <c r="O95" s="160"/>
      <c r="P95" s="160"/>
      <c r="Q95" s="160"/>
      <c r="R95" s="161"/>
      <c r="S95" s="161"/>
      <c r="T95" s="161"/>
      <c r="U95" s="161"/>
      <c r="V95" s="161"/>
      <c r="W95" s="161"/>
      <c r="X95" s="161"/>
      <c r="Y95" s="161"/>
      <c r="Z95" s="151"/>
      <c r="AA95" s="151"/>
      <c r="AB95" s="151"/>
      <c r="AC95" s="151"/>
      <c r="AD95" s="151"/>
      <c r="AE95" s="151"/>
      <c r="AF95" s="151"/>
      <c r="AG95" s="151" t="s">
        <v>125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outlineLevel="2" x14ac:dyDescent="0.2">
      <c r="A96" s="158"/>
      <c r="B96" s="159"/>
      <c r="C96" s="187" t="s">
        <v>236</v>
      </c>
      <c r="D96" s="162"/>
      <c r="E96" s="163">
        <v>200.2</v>
      </c>
      <c r="F96" s="161"/>
      <c r="G96" s="161"/>
      <c r="H96" s="161"/>
      <c r="I96" s="161"/>
      <c r="J96" s="161"/>
      <c r="K96" s="161"/>
      <c r="L96" s="161"/>
      <c r="M96" s="161"/>
      <c r="N96" s="160"/>
      <c r="O96" s="160"/>
      <c r="P96" s="160"/>
      <c r="Q96" s="160"/>
      <c r="R96" s="161"/>
      <c r="S96" s="161"/>
      <c r="T96" s="161"/>
      <c r="U96" s="161"/>
      <c r="V96" s="161"/>
      <c r="W96" s="161"/>
      <c r="X96" s="161"/>
      <c r="Y96" s="161"/>
      <c r="Z96" s="151"/>
      <c r="AA96" s="151"/>
      <c r="AB96" s="151"/>
      <c r="AC96" s="151"/>
      <c r="AD96" s="151"/>
      <c r="AE96" s="151"/>
      <c r="AF96" s="151"/>
      <c r="AG96" s="151" t="s">
        <v>127</v>
      </c>
      <c r="AH96" s="151">
        <v>0</v>
      </c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</row>
    <row r="97" spans="1:60" outlineLevel="3" x14ac:dyDescent="0.2">
      <c r="A97" s="158"/>
      <c r="B97" s="159"/>
      <c r="C97" s="187" t="s">
        <v>237</v>
      </c>
      <c r="D97" s="162"/>
      <c r="E97" s="163">
        <v>7.4880000000000004</v>
      </c>
      <c r="F97" s="161"/>
      <c r="G97" s="161"/>
      <c r="H97" s="161"/>
      <c r="I97" s="161"/>
      <c r="J97" s="161"/>
      <c r="K97" s="161"/>
      <c r="L97" s="161"/>
      <c r="M97" s="161"/>
      <c r="N97" s="160"/>
      <c r="O97" s="160"/>
      <c r="P97" s="160"/>
      <c r="Q97" s="160"/>
      <c r="R97" s="161"/>
      <c r="S97" s="161"/>
      <c r="T97" s="161"/>
      <c r="U97" s="161"/>
      <c r="V97" s="161"/>
      <c r="W97" s="161"/>
      <c r="X97" s="161"/>
      <c r="Y97" s="161"/>
      <c r="Z97" s="151"/>
      <c r="AA97" s="151"/>
      <c r="AB97" s="151"/>
      <c r="AC97" s="151"/>
      <c r="AD97" s="151"/>
      <c r="AE97" s="151"/>
      <c r="AF97" s="151"/>
      <c r="AG97" s="151" t="s">
        <v>127</v>
      </c>
      <c r="AH97" s="151">
        <v>0</v>
      </c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1" x14ac:dyDescent="0.2">
      <c r="A98" s="177">
        <v>25</v>
      </c>
      <c r="B98" s="178" t="s">
        <v>238</v>
      </c>
      <c r="C98" s="186" t="s">
        <v>239</v>
      </c>
      <c r="D98" s="179" t="s">
        <v>118</v>
      </c>
      <c r="E98" s="180">
        <v>37.186</v>
      </c>
      <c r="F98" s="181"/>
      <c r="G98" s="182">
        <f>ROUND(E98*F98,2)</f>
        <v>0</v>
      </c>
      <c r="H98" s="181"/>
      <c r="I98" s="182">
        <f>ROUND(E98*H98,2)</f>
        <v>0</v>
      </c>
      <c r="J98" s="181"/>
      <c r="K98" s="182">
        <f>ROUND(E98*J98,2)</f>
        <v>0</v>
      </c>
      <c r="L98" s="182">
        <v>21</v>
      </c>
      <c r="M98" s="182">
        <f>G98*(1+L98/100)</f>
        <v>0</v>
      </c>
      <c r="N98" s="180">
        <v>1.63</v>
      </c>
      <c r="O98" s="180">
        <f>ROUND(E98*N98,2)</f>
        <v>60.61</v>
      </c>
      <c r="P98" s="180">
        <v>0</v>
      </c>
      <c r="Q98" s="180">
        <f>ROUND(E98*P98,2)</f>
        <v>0</v>
      </c>
      <c r="R98" s="182" t="s">
        <v>234</v>
      </c>
      <c r="S98" s="182" t="s">
        <v>120</v>
      </c>
      <c r="T98" s="183" t="s">
        <v>120</v>
      </c>
      <c r="U98" s="161">
        <v>0.92</v>
      </c>
      <c r="V98" s="161">
        <f>ROUND(E98*U98,2)</f>
        <v>34.21</v>
      </c>
      <c r="W98" s="161"/>
      <c r="X98" s="161" t="s">
        <v>121</v>
      </c>
      <c r="Y98" s="161" t="s">
        <v>122</v>
      </c>
      <c r="Z98" s="151"/>
      <c r="AA98" s="151"/>
      <c r="AB98" s="151"/>
      <c r="AC98" s="151"/>
      <c r="AD98" s="151"/>
      <c r="AE98" s="151"/>
      <c r="AF98" s="151"/>
      <c r="AG98" s="151" t="s">
        <v>123</v>
      </c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2" x14ac:dyDescent="0.2">
      <c r="A99" s="158"/>
      <c r="B99" s="159"/>
      <c r="C99" s="251" t="s">
        <v>240</v>
      </c>
      <c r="D99" s="252"/>
      <c r="E99" s="252"/>
      <c r="F99" s="252"/>
      <c r="G99" s="252"/>
      <c r="H99" s="161"/>
      <c r="I99" s="161"/>
      <c r="J99" s="161"/>
      <c r="K99" s="161"/>
      <c r="L99" s="161"/>
      <c r="M99" s="161"/>
      <c r="N99" s="160"/>
      <c r="O99" s="160"/>
      <c r="P99" s="160"/>
      <c r="Q99" s="160"/>
      <c r="R99" s="161"/>
      <c r="S99" s="161"/>
      <c r="T99" s="161"/>
      <c r="U99" s="161"/>
      <c r="V99" s="161"/>
      <c r="W99" s="161"/>
      <c r="X99" s="161"/>
      <c r="Y99" s="161"/>
      <c r="Z99" s="151"/>
      <c r="AA99" s="151"/>
      <c r="AB99" s="151"/>
      <c r="AC99" s="151"/>
      <c r="AD99" s="151"/>
      <c r="AE99" s="151"/>
      <c r="AF99" s="151"/>
      <c r="AG99" s="151" t="s">
        <v>125</v>
      </c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2" x14ac:dyDescent="0.2">
      <c r="A100" s="158"/>
      <c r="B100" s="159"/>
      <c r="C100" s="187" t="s">
        <v>241</v>
      </c>
      <c r="D100" s="162"/>
      <c r="E100" s="163">
        <v>16.8</v>
      </c>
      <c r="F100" s="161"/>
      <c r="G100" s="161"/>
      <c r="H100" s="161"/>
      <c r="I100" s="161"/>
      <c r="J100" s="161"/>
      <c r="K100" s="161"/>
      <c r="L100" s="161"/>
      <c r="M100" s="161"/>
      <c r="N100" s="160"/>
      <c r="O100" s="160"/>
      <c r="P100" s="160"/>
      <c r="Q100" s="160"/>
      <c r="R100" s="161"/>
      <c r="S100" s="161"/>
      <c r="T100" s="161"/>
      <c r="U100" s="161"/>
      <c r="V100" s="161"/>
      <c r="W100" s="161"/>
      <c r="X100" s="161"/>
      <c r="Y100" s="161"/>
      <c r="Z100" s="151"/>
      <c r="AA100" s="151"/>
      <c r="AB100" s="151"/>
      <c r="AC100" s="151"/>
      <c r="AD100" s="151"/>
      <c r="AE100" s="151"/>
      <c r="AF100" s="151"/>
      <c r="AG100" s="151" t="s">
        <v>127</v>
      </c>
      <c r="AH100" s="151">
        <v>0</v>
      </c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3" x14ac:dyDescent="0.2">
      <c r="A101" s="158"/>
      <c r="B101" s="159"/>
      <c r="C101" s="187" t="s">
        <v>144</v>
      </c>
      <c r="D101" s="162"/>
      <c r="E101" s="163">
        <v>3.2</v>
      </c>
      <c r="F101" s="161"/>
      <c r="G101" s="161"/>
      <c r="H101" s="161"/>
      <c r="I101" s="161"/>
      <c r="J101" s="161"/>
      <c r="K101" s="161"/>
      <c r="L101" s="161"/>
      <c r="M101" s="161"/>
      <c r="N101" s="160"/>
      <c r="O101" s="160"/>
      <c r="P101" s="160"/>
      <c r="Q101" s="160"/>
      <c r="R101" s="161"/>
      <c r="S101" s="161"/>
      <c r="T101" s="161"/>
      <c r="U101" s="161"/>
      <c r="V101" s="161"/>
      <c r="W101" s="161"/>
      <c r="X101" s="161"/>
      <c r="Y101" s="161"/>
      <c r="Z101" s="151"/>
      <c r="AA101" s="151"/>
      <c r="AB101" s="151"/>
      <c r="AC101" s="151"/>
      <c r="AD101" s="151"/>
      <c r="AE101" s="151"/>
      <c r="AF101" s="151"/>
      <c r="AG101" s="151" t="s">
        <v>127</v>
      </c>
      <c r="AH101" s="151">
        <v>0</v>
      </c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3" x14ac:dyDescent="0.2">
      <c r="A102" s="158"/>
      <c r="B102" s="159"/>
      <c r="C102" s="187" t="s">
        <v>145</v>
      </c>
      <c r="D102" s="162"/>
      <c r="E102" s="163">
        <v>1.8</v>
      </c>
      <c r="F102" s="161"/>
      <c r="G102" s="161"/>
      <c r="H102" s="161"/>
      <c r="I102" s="161"/>
      <c r="J102" s="161"/>
      <c r="K102" s="161"/>
      <c r="L102" s="161"/>
      <c r="M102" s="161"/>
      <c r="N102" s="160"/>
      <c r="O102" s="160"/>
      <c r="P102" s="160"/>
      <c r="Q102" s="160"/>
      <c r="R102" s="161"/>
      <c r="S102" s="161"/>
      <c r="T102" s="161"/>
      <c r="U102" s="161"/>
      <c r="V102" s="161"/>
      <c r="W102" s="161"/>
      <c r="X102" s="161"/>
      <c r="Y102" s="161"/>
      <c r="Z102" s="151"/>
      <c r="AA102" s="151"/>
      <c r="AB102" s="151"/>
      <c r="AC102" s="151"/>
      <c r="AD102" s="151"/>
      <c r="AE102" s="151"/>
      <c r="AF102" s="151"/>
      <c r="AG102" s="151" t="s">
        <v>127</v>
      </c>
      <c r="AH102" s="151">
        <v>0</v>
      </c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outlineLevel="3" x14ac:dyDescent="0.2">
      <c r="A103" s="158"/>
      <c r="B103" s="159"/>
      <c r="C103" s="187" t="s">
        <v>146</v>
      </c>
      <c r="D103" s="162"/>
      <c r="E103" s="163">
        <v>3.75</v>
      </c>
      <c r="F103" s="161"/>
      <c r="G103" s="161"/>
      <c r="H103" s="161"/>
      <c r="I103" s="161"/>
      <c r="J103" s="161"/>
      <c r="K103" s="161"/>
      <c r="L103" s="161"/>
      <c r="M103" s="161"/>
      <c r="N103" s="160"/>
      <c r="O103" s="160"/>
      <c r="P103" s="160"/>
      <c r="Q103" s="160"/>
      <c r="R103" s="161"/>
      <c r="S103" s="161"/>
      <c r="T103" s="161"/>
      <c r="U103" s="161"/>
      <c r="V103" s="161"/>
      <c r="W103" s="161"/>
      <c r="X103" s="161"/>
      <c r="Y103" s="161"/>
      <c r="Z103" s="151"/>
      <c r="AA103" s="151"/>
      <c r="AB103" s="151"/>
      <c r="AC103" s="151"/>
      <c r="AD103" s="151"/>
      <c r="AE103" s="151"/>
      <c r="AF103" s="151"/>
      <c r="AG103" s="151" t="s">
        <v>127</v>
      </c>
      <c r="AH103" s="151">
        <v>0</v>
      </c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</row>
    <row r="104" spans="1:60" outlineLevel="3" x14ac:dyDescent="0.2">
      <c r="A104" s="158"/>
      <c r="B104" s="159"/>
      <c r="C104" s="187" t="s">
        <v>242</v>
      </c>
      <c r="D104" s="162"/>
      <c r="E104" s="163">
        <v>11.635999999999999</v>
      </c>
      <c r="F104" s="161"/>
      <c r="G104" s="161"/>
      <c r="H104" s="161"/>
      <c r="I104" s="161"/>
      <c r="J104" s="161"/>
      <c r="K104" s="161"/>
      <c r="L104" s="161"/>
      <c r="M104" s="161"/>
      <c r="N104" s="160"/>
      <c r="O104" s="160"/>
      <c r="P104" s="160"/>
      <c r="Q104" s="160"/>
      <c r="R104" s="161"/>
      <c r="S104" s="161"/>
      <c r="T104" s="161"/>
      <c r="U104" s="161"/>
      <c r="V104" s="161"/>
      <c r="W104" s="161"/>
      <c r="X104" s="161"/>
      <c r="Y104" s="161"/>
      <c r="Z104" s="151"/>
      <c r="AA104" s="151"/>
      <c r="AB104" s="151"/>
      <c r="AC104" s="151"/>
      <c r="AD104" s="151"/>
      <c r="AE104" s="151"/>
      <c r="AF104" s="151"/>
      <c r="AG104" s="151" t="s">
        <v>127</v>
      </c>
      <c r="AH104" s="151">
        <v>0</v>
      </c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1" x14ac:dyDescent="0.2">
      <c r="A105" s="177">
        <v>26</v>
      </c>
      <c r="B105" s="178" t="s">
        <v>243</v>
      </c>
      <c r="C105" s="186" t="s">
        <v>244</v>
      </c>
      <c r="D105" s="179" t="s">
        <v>245</v>
      </c>
      <c r="E105" s="180">
        <v>5</v>
      </c>
      <c r="F105" s="181"/>
      <c r="G105" s="182">
        <f>ROUND(E105*F105,2)</f>
        <v>0</v>
      </c>
      <c r="H105" s="181"/>
      <c r="I105" s="182">
        <f>ROUND(E105*H105,2)</f>
        <v>0</v>
      </c>
      <c r="J105" s="181"/>
      <c r="K105" s="182">
        <f>ROUND(E105*J105,2)</f>
        <v>0</v>
      </c>
      <c r="L105" s="182">
        <v>21</v>
      </c>
      <c r="M105" s="182">
        <f>G105*(1+L105/100)</f>
        <v>0</v>
      </c>
      <c r="N105" s="180">
        <v>0</v>
      </c>
      <c r="O105" s="180">
        <f>ROUND(E105*N105,2)</f>
        <v>0</v>
      </c>
      <c r="P105" s="180">
        <v>0</v>
      </c>
      <c r="Q105" s="180">
        <f>ROUND(E105*P105,2)</f>
        <v>0</v>
      </c>
      <c r="R105" s="182" t="s">
        <v>246</v>
      </c>
      <c r="S105" s="182" t="s">
        <v>120</v>
      </c>
      <c r="T105" s="183" t="s">
        <v>120</v>
      </c>
      <c r="U105" s="161">
        <v>0.27</v>
      </c>
      <c r="V105" s="161">
        <f>ROUND(E105*U105,2)</f>
        <v>1.35</v>
      </c>
      <c r="W105" s="161"/>
      <c r="X105" s="161" t="s">
        <v>121</v>
      </c>
      <c r="Y105" s="161" t="s">
        <v>122</v>
      </c>
      <c r="Z105" s="151"/>
      <c r="AA105" s="151"/>
      <c r="AB105" s="151"/>
      <c r="AC105" s="151"/>
      <c r="AD105" s="151"/>
      <c r="AE105" s="151"/>
      <c r="AF105" s="151"/>
      <c r="AG105" s="151" t="s">
        <v>123</v>
      </c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2" x14ac:dyDescent="0.2">
      <c r="A106" s="158"/>
      <c r="B106" s="159"/>
      <c r="C106" s="187" t="s">
        <v>247</v>
      </c>
      <c r="D106" s="162"/>
      <c r="E106" s="163">
        <v>5</v>
      </c>
      <c r="F106" s="161"/>
      <c r="G106" s="161"/>
      <c r="H106" s="161"/>
      <c r="I106" s="161"/>
      <c r="J106" s="161"/>
      <c r="K106" s="161"/>
      <c r="L106" s="161"/>
      <c r="M106" s="161"/>
      <c r="N106" s="160"/>
      <c r="O106" s="160"/>
      <c r="P106" s="160"/>
      <c r="Q106" s="160"/>
      <c r="R106" s="161"/>
      <c r="S106" s="161"/>
      <c r="T106" s="161"/>
      <c r="U106" s="161"/>
      <c r="V106" s="161"/>
      <c r="W106" s="161"/>
      <c r="X106" s="161"/>
      <c r="Y106" s="161"/>
      <c r="Z106" s="151"/>
      <c r="AA106" s="151"/>
      <c r="AB106" s="151"/>
      <c r="AC106" s="151"/>
      <c r="AD106" s="151"/>
      <c r="AE106" s="151"/>
      <c r="AF106" s="151"/>
      <c r="AG106" s="151" t="s">
        <v>127</v>
      </c>
      <c r="AH106" s="151">
        <v>5</v>
      </c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outlineLevel="1" x14ac:dyDescent="0.2">
      <c r="A107" s="177">
        <v>27</v>
      </c>
      <c r="B107" s="178" t="s">
        <v>248</v>
      </c>
      <c r="C107" s="186" t="s">
        <v>249</v>
      </c>
      <c r="D107" s="179" t="s">
        <v>171</v>
      </c>
      <c r="E107" s="180">
        <v>60</v>
      </c>
      <c r="F107" s="181"/>
      <c r="G107" s="182">
        <f>ROUND(E107*F107,2)</f>
        <v>0</v>
      </c>
      <c r="H107" s="181"/>
      <c r="I107" s="182">
        <f>ROUND(E107*H107,2)</f>
        <v>0</v>
      </c>
      <c r="J107" s="181"/>
      <c r="K107" s="182">
        <f>ROUND(E107*J107,2)</f>
        <v>0</v>
      </c>
      <c r="L107" s="182">
        <v>21</v>
      </c>
      <c r="M107" s="182">
        <f>G107*(1+L107/100)</f>
        <v>0</v>
      </c>
      <c r="N107" s="180">
        <v>3.0000000000000001E-5</v>
      </c>
      <c r="O107" s="180">
        <f>ROUND(E107*N107,2)</f>
        <v>0</v>
      </c>
      <c r="P107" s="180">
        <v>0</v>
      </c>
      <c r="Q107" s="180">
        <f>ROUND(E107*P107,2)</f>
        <v>0</v>
      </c>
      <c r="R107" s="182" t="s">
        <v>234</v>
      </c>
      <c r="S107" s="182" t="s">
        <v>120</v>
      </c>
      <c r="T107" s="183" t="s">
        <v>120</v>
      </c>
      <c r="U107" s="161">
        <v>4.3999999999999997E-2</v>
      </c>
      <c r="V107" s="161">
        <f>ROUND(E107*U107,2)</f>
        <v>2.64</v>
      </c>
      <c r="W107" s="161"/>
      <c r="X107" s="161" t="s">
        <v>121</v>
      </c>
      <c r="Y107" s="161" t="s">
        <v>122</v>
      </c>
      <c r="Z107" s="151"/>
      <c r="AA107" s="151"/>
      <c r="AB107" s="151"/>
      <c r="AC107" s="151"/>
      <c r="AD107" s="151"/>
      <c r="AE107" s="151"/>
      <c r="AF107" s="151"/>
      <c r="AG107" s="151" t="s">
        <v>123</v>
      </c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</row>
    <row r="108" spans="1:60" outlineLevel="2" x14ac:dyDescent="0.2">
      <c r="A108" s="158"/>
      <c r="B108" s="159"/>
      <c r="C108" s="187" t="s">
        <v>250</v>
      </c>
      <c r="D108" s="162"/>
      <c r="E108" s="163">
        <v>60</v>
      </c>
      <c r="F108" s="161"/>
      <c r="G108" s="161"/>
      <c r="H108" s="161"/>
      <c r="I108" s="161"/>
      <c r="J108" s="161"/>
      <c r="K108" s="161"/>
      <c r="L108" s="161"/>
      <c r="M108" s="161"/>
      <c r="N108" s="160"/>
      <c r="O108" s="160"/>
      <c r="P108" s="160"/>
      <c r="Q108" s="160"/>
      <c r="R108" s="161"/>
      <c r="S108" s="161"/>
      <c r="T108" s="161"/>
      <c r="U108" s="161"/>
      <c r="V108" s="161"/>
      <c r="W108" s="161"/>
      <c r="X108" s="161"/>
      <c r="Y108" s="161"/>
      <c r="Z108" s="151"/>
      <c r="AA108" s="151"/>
      <c r="AB108" s="151"/>
      <c r="AC108" s="151"/>
      <c r="AD108" s="151"/>
      <c r="AE108" s="151"/>
      <c r="AF108" s="151"/>
      <c r="AG108" s="151" t="s">
        <v>127</v>
      </c>
      <c r="AH108" s="151">
        <v>0</v>
      </c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ht="22.5" outlineLevel="1" x14ac:dyDescent="0.2">
      <c r="A109" s="177">
        <v>28</v>
      </c>
      <c r="B109" s="178" t="s">
        <v>251</v>
      </c>
      <c r="C109" s="186" t="s">
        <v>252</v>
      </c>
      <c r="D109" s="179" t="s">
        <v>245</v>
      </c>
      <c r="E109" s="180">
        <v>5</v>
      </c>
      <c r="F109" s="181"/>
      <c r="G109" s="182">
        <f>ROUND(E109*F109,2)</f>
        <v>0</v>
      </c>
      <c r="H109" s="181"/>
      <c r="I109" s="182">
        <f>ROUND(E109*H109,2)</f>
        <v>0</v>
      </c>
      <c r="J109" s="181"/>
      <c r="K109" s="182">
        <f>ROUND(E109*J109,2)</f>
        <v>0</v>
      </c>
      <c r="L109" s="182">
        <v>21</v>
      </c>
      <c r="M109" s="182">
        <f>G109*(1+L109/100)</f>
        <v>0</v>
      </c>
      <c r="N109" s="180">
        <v>2.1999999999999999E-2</v>
      </c>
      <c r="O109" s="180">
        <f>ROUND(E109*N109,2)</f>
        <v>0.11</v>
      </c>
      <c r="P109" s="180">
        <v>0</v>
      </c>
      <c r="Q109" s="180">
        <f>ROUND(E109*P109,2)</f>
        <v>0</v>
      </c>
      <c r="R109" s="182" t="s">
        <v>206</v>
      </c>
      <c r="S109" s="182" t="s">
        <v>120</v>
      </c>
      <c r="T109" s="183" t="s">
        <v>120</v>
      </c>
      <c r="U109" s="161">
        <v>0</v>
      </c>
      <c r="V109" s="161">
        <f>ROUND(E109*U109,2)</f>
        <v>0</v>
      </c>
      <c r="W109" s="161"/>
      <c r="X109" s="161" t="s">
        <v>207</v>
      </c>
      <c r="Y109" s="161" t="s">
        <v>122</v>
      </c>
      <c r="Z109" s="151"/>
      <c r="AA109" s="151"/>
      <c r="AB109" s="151"/>
      <c r="AC109" s="151"/>
      <c r="AD109" s="151"/>
      <c r="AE109" s="151"/>
      <c r="AF109" s="151"/>
      <c r="AG109" s="151" t="s">
        <v>208</v>
      </c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</row>
    <row r="110" spans="1:60" outlineLevel="2" x14ac:dyDescent="0.2">
      <c r="A110" s="158"/>
      <c r="B110" s="159"/>
      <c r="C110" s="187" t="s">
        <v>253</v>
      </c>
      <c r="D110" s="162"/>
      <c r="E110" s="163">
        <v>3</v>
      </c>
      <c r="F110" s="161"/>
      <c r="G110" s="161"/>
      <c r="H110" s="161"/>
      <c r="I110" s="161"/>
      <c r="J110" s="161"/>
      <c r="K110" s="161"/>
      <c r="L110" s="161"/>
      <c r="M110" s="161"/>
      <c r="N110" s="160"/>
      <c r="O110" s="160"/>
      <c r="P110" s="160"/>
      <c r="Q110" s="160"/>
      <c r="R110" s="161"/>
      <c r="S110" s="161"/>
      <c r="T110" s="161"/>
      <c r="U110" s="161"/>
      <c r="V110" s="161"/>
      <c r="W110" s="161"/>
      <c r="X110" s="161"/>
      <c r="Y110" s="161"/>
      <c r="Z110" s="151"/>
      <c r="AA110" s="151"/>
      <c r="AB110" s="151"/>
      <c r="AC110" s="151"/>
      <c r="AD110" s="151"/>
      <c r="AE110" s="151"/>
      <c r="AF110" s="151"/>
      <c r="AG110" s="151" t="s">
        <v>127</v>
      </c>
      <c r="AH110" s="151">
        <v>0</v>
      </c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outlineLevel="3" x14ac:dyDescent="0.2">
      <c r="A111" s="158"/>
      <c r="B111" s="159"/>
      <c r="C111" s="187" t="s">
        <v>254</v>
      </c>
      <c r="D111" s="162"/>
      <c r="E111" s="163">
        <v>2</v>
      </c>
      <c r="F111" s="161"/>
      <c r="G111" s="161"/>
      <c r="H111" s="161"/>
      <c r="I111" s="161"/>
      <c r="J111" s="161"/>
      <c r="K111" s="161"/>
      <c r="L111" s="161"/>
      <c r="M111" s="161"/>
      <c r="N111" s="160"/>
      <c r="O111" s="160"/>
      <c r="P111" s="160"/>
      <c r="Q111" s="160"/>
      <c r="R111" s="161"/>
      <c r="S111" s="161"/>
      <c r="T111" s="161"/>
      <c r="U111" s="161"/>
      <c r="V111" s="161"/>
      <c r="W111" s="161"/>
      <c r="X111" s="161"/>
      <c r="Y111" s="161"/>
      <c r="Z111" s="151"/>
      <c r="AA111" s="151"/>
      <c r="AB111" s="151"/>
      <c r="AC111" s="151"/>
      <c r="AD111" s="151"/>
      <c r="AE111" s="151"/>
      <c r="AF111" s="151"/>
      <c r="AG111" s="151" t="s">
        <v>127</v>
      </c>
      <c r="AH111" s="151">
        <v>0</v>
      </c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</row>
    <row r="112" spans="1:60" ht="22.5" outlineLevel="1" x14ac:dyDescent="0.2">
      <c r="A112" s="177">
        <v>29</v>
      </c>
      <c r="B112" s="178" t="s">
        <v>255</v>
      </c>
      <c r="C112" s="186" t="s">
        <v>256</v>
      </c>
      <c r="D112" s="179" t="s">
        <v>171</v>
      </c>
      <c r="E112" s="180">
        <v>294.45679999999999</v>
      </c>
      <c r="F112" s="181"/>
      <c r="G112" s="182">
        <f>ROUND(E112*F112,2)</f>
        <v>0</v>
      </c>
      <c r="H112" s="181"/>
      <c r="I112" s="182">
        <f>ROUND(E112*H112,2)</f>
        <v>0</v>
      </c>
      <c r="J112" s="181"/>
      <c r="K112" s="182">
        <f>ROUND(E112*J112,2)</f>
        <v>0</v>
      </c>
      <c r="L112" s="182">
        <v>21</v>
      </c>
      <c r="M112" s="182">
        <f>G112*(1+L112/100)</f>
        <v>0</v>
      </c>
      <c r="N112" s="180">
        <v>2.9999999999999997E-4</v>
      </c>
      <c r="O112" s="180">
        <f>ROUND(E112*N112,2)</f>
        <v>0.09</v>
      </c>
      <c r="P112" s="180">
        <v>0</v>
      </c>
      <c r="Q112" s="180">
        <f>ROUND(E112*P112,2)</f>
        <v>0</v>
      </c>
      <c r="R112" s="182" t="s">
        <v>206</v>
      </c>
      <c r="S112" s="182" t="s">
        <v>120</v>
      </c>
      <c r="T112" s="183" t="s">
        <v>120</v>
      </c>
      <c r="U112" s="161">
        <v>0</v>
      </c>
      <c r="V112" s="161">
        <f>ROUND(E112*U112,2)</f>
        <v>0</v>
      </c>
      <c r="W112" s="161"/>
      <c r="X112" s="161" t="s">
        <v>207</v>
      </c>
      <c r="Y112" s="161" t="s">
        <v>122</v>
      </c>
      <c r="Z112" s="151"/>
      <c r="AA112" s="151"/>
      <c r="AB112" s="151"/>
      <c r="AC112" s="151"/>
      <c r="AD112" s="151"/>
      <c r="AE112" s="151"/>
      <c r="AF112" s="151"/>
      <c r="AG112" s="151" t="s">
        <v>208</v>
      </c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</row>
    <row r="113" spans="1:60" outlineLevel="2" x14ac:dyDescent="0.2">
      <c r="A113" s="158"/>
      <c r="B113" s="159"/>
      <c r="C113" s="187" t="s">
        <v>257</v>
      </c>
      <c r="D113" s="162"/>
      <c r="E113" s="163">
        <v>228.45679999999999</v>
      </c>
      <c r="F113" s="161"/>
      <c r="G113" s="161"/>
      <c r="H113" s="161"/>
      <c r="I113" s="161"/>
      <c r="J113" s="161"/>
      <c r="K113" s="161"/>
      <c r="L113" s="161"/>
      <c r="M113" s="161"/>
      <c r="N113" s="160"/>
      <c r="O113" s="160"/>
      <c r="P113" s="160"/>
      <c r="Q113" s="160"/>
      <c r="R113" s="161"/>
      <c r="S113" s="161"/>
      <c r="T113" s="161"/>
      <c r="U113" s="161"/>
      <c r="V113" s="161"/>
      <c r="W113" s="161"/>
      <c r="X113" s="161"/>
      <c r="Y113" s="161"/>
      <c r="Z113" s="151"/>
      <c r="AA113" s="151"/>
      <c r="AB113" s="151"/>
      <c r="AC113" s="151"/>
      <c r="AD113" s="151"/>
      <c r="AE113" s="151"/>
      <c r="AF113" s="151"/>
      <c r="AG113" s="151" t="s">
        <v>127</v>
      </c>
      <c r="AH113" s="151">
        <v>5</v>
      </c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</row>
    <row r="114" spans="1:60" outlineLevel="3" x14ac:dyDescent="0.2">
      <c r="A114" s="158"/>
      <c r="B114" s="159"/>
      <c r="C114" s="187" t="s">
        <v>258</v>
      </c>
      <c r="D114" s="162"/>
      <c r="E114" s="163">
        <v>66</v>
      </c>
      <c r="F114" s="161"/>
      <c r="G114" s="161"/>
      <c r="H114" s="161"/>
      <c r="I114" s="161"/>
      <c r="J114" s="161"/>
      <c r="K114" s="161"/>
      <c r="L114" s="161"/>
      <c r="M114" s="161"/>
      <c r="N114" s="160"/>
      <c r="O114" s="160"/>
      <c r="P114" s="160"/>
      <c r="Q114" s="160"/>
      <c r="R114" s="161"/>
      <c r="S114" s="161"/>
      <c r="T114" s="161"/>
      <c r="U114" s="161"/>
      <c r="V114" s="161"/>
      <c r="W114" s="161"/>
      <c r="X114" s="161"/>
      <c r="Y114" s="161"/>
      <c r="Z114" s="151"/>
      <c r="AA114" s="151"/>
      <c r="AB114" s="151"/>
      <c r="AC114" s="151"/>
      <c r="AD114" s="151"/>
      <c r="AE114" s="151"/>
      <c r="AF114" s="151"/>
      <c r="AG114" s="151" t="s">
        <v>127</v>
      </c>
      <c r="AH114" s="151">
        <v>5</v>
      </c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</row>
    <row r="115" spans="1:60" x14ac:dyDescent="0.2">
      <c r="A115" s="170" t="s">
        <v>114</v>
      </c>
      <c r="B115" s="171" t="s">
        <v>81</v>
      </c>
      <c r="C115" s="185" t="s">
        <v>82</v>
      </c>
      <c r="D115" s="172"/>
      <c r="E115" s="173"/>
      <c r="F115" s="174"/>
      <c r="G115" s="174">
        <f>SUMIF(AG116:AG154,"&lt;&gt;NOR",G116:G154)</f>
        <v>0</v>
      </c>
      <c r="H115" s="174"/>
      <c r="I115" s="174">
        <f>SUM(I116:I154)</f>
        <v>0</v>
      </c>
      <c r="J115" s="174"/>
      <c r="K115" s="174">
        <f>SUM(K116:K154)</f>
        <v>0</v>
      </c>
      <c r="L115" s="174"/>
      <c r="M115" s="174">
        <f>SUM(M116:M154)</f>
        <v>0</v>
      </c>
      <c r="N115" s="173"/>
      <c r="O115" s="173">
        <f>SUM(O116:O154)</f>
        <v>1971.3400000000001</v>
      </c>
      <c r="P115" s="173"/>
      <c r="Q115" s="173">
        <f>SUM(Q116:Q154)</f>
        <v>0</v>
      </c>
      <c r="R115" s="174"/>
      <c r="S115" s="174"/>
      <c r="T115" s="175"/>
      <c r="U115" s="169"/>
      <c r="V115" s="169">
        <f>SUM(V116:V154)</f>
        <v>2722.33</v>
      </c>
      <c r="W115" s="169"/>
      <c r="X115" s="169"/>
      <c r="Y115" s="169"/>
      <c r="AG115" t="s">
        <v>115</v>
      </c>
    </row>
    <row r="116" spans="1:60" ht="22.5" outlineLevel="1" x14ac:dyDescent="0.2">
      <c r="A116" s="177">
        <v>30</v>
      </c>
      <c r="B116" s="178" t="s">
        <v>259</v>
      </c>
      <c r="C116" s="186" t="s">
        <v>260</v>
      </c>
      <c r="D116" s="179" t="s">
        <v>171</v>
      </c>
      <c r="E116" s="180">
        <v>2511.6750000000002</v>
      </c>
      <c r="F116" s="181"/>
      <c r="G116" s="182">
        <f>ROUND(E116*F116,2)</f>
        <v>0</v>
      </c>
      <c r="H116" s="181"/>
      <c r="I116" s="182">
        <f>ROUND(E116*H116,2)</f>
        <v>0</v>
      </c>
      <c r="J116" s="181"/>
      <c r="K116" s="182">
        <f>ROUND(E116*J116,2)</f>
        <v>0</v>
      </c>
      <c r="L116" s="182">
        <v>21</v>
      </c>
      <c r="M116" s="182">
        <f>G116*(1+L116/100)</f>
        <v>0</v>
      </c>
      <c r="N116" s="180">
        <v>0</v>
      </c>
      <c r="O116" s="180">
        <f>ROUND(E116*N116,2)</f>
        <v>0</v>
      </c>
      <c r="P116" s="180">
        <v>0</v>
      </c>
      <c r="Q116" s="180">
        <f>ROUND(E116*P116,2)</f>
        <v>0</v>
      </c>
      <c r="R116" s="182" t="s">
        <v>119</v>
      </c>
      <c r="S116" s="182" t="s">
        <v>120</v>
      </c>
      <c r="T116" s="183" t="s">
        <v>120</v>
      </c>
      <c r="U116" s="161">
        <v>0.15</v>
      </c>
      <c r="V116" s="161">
        <f>ROUND(E116*U116,2)</f>
        <v>376.75</v>
      </c>
      <c r="W116" s="161"/>
      <c r="X116" s="161" t="s">
        <v>121</v>
      </c>
      <c r="Y116" s="161" t="s">
        <v>122</v>
      </c>
      <c r="Z116" s="151"/>
      <c r="AA116" s="151"/>
      <c r="AB116" s="151"/>
      <c r="AC116" s="151"/>
      <c r="AD116" s="151"/>
      <c r="AE116" s="151"/>
      <c r="AF116" s="151"/>
      <c r="AG116" s="151" t="s">
        <v>123</v>
      </c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</row>
    <row r="117" spans="1:60" outlineLevel="2" x14ac:dyDescent="0.2">
      <c r="A117" s="158"/>
      <c r="B117" s="159"/>
      <c r="C117" s="251" t="s">
        <v>261</v>
      </c>
      <c r="D117" s="252"/>
      <c r="E117" s="252"/>
      <c r="F117" s="252"/>
      <c r="G117" s="252"/>
      <c r="H117" s="161"/>
      <c r="I117" s="161"/>
      <c r="J117" s="161"/>
      <c r="K117" s="161"/>
      <c r="L117" s="161"/>
      <c r="M117" s="161"/>
      <c r="N117" s="160"/>
      <c r="O117" s="160"/>
      <c r="P117" s="160"/>
      <c r="Q117" s="160"/>
      <c r="R117" s="161"/>
      <c r="S117" s="161"/>
      <c r="T117" s="161"/>
      <c r="U117" s="161"/>
      <c r="V117" s="161"/>
      <c r="W117" s="161"/>
      <c r="X117" s="161"/>
      <c r="Y117" s="161"/>
      <c r="Z117" s="151"/>
      <c r="AA117" s="151"/>
      <c r="AB117" s="151"/>
      <c r="AC117" s="151"/>
      <c r="AD117" s="151"/>
      <c r="AE117" s="151"/>
      <c r="AF117" s="151"/>
      <c r="AG117" s="151" t="s">
        <v>125</v>
      </c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84" t="str">
        <f>C117</f>
        <v>z rostlé horniny tř.1 - 4 pod násypy z hornin soudržných do 92% PS a hornin nesoudržných sypkých relativní ulehlosti I(d) do 0,8</v>
      </c>
      <c r="BB117" s="151"/>
      <c r="BC117" s="151"/>
      <c r="BD117" s="151"/>
      <c r="BE117" s="151"/>
      <c r="BF117" s="151"/>
      <c r="BG117" s="151"/>
      <c r="BH117" s="151"/>
    </row>
    <row r="118" spans="1:60" outlineLevel="2" x14ac:dyDescent="0.2">
      <c r="A118" s="158"/>
      <c r="B118" s="159"/>
      <c r="C118" s="187" t="s">
        <v>262</v>
      </c>
      <c r="D118" s="162"/>
      <c r="E118" s="163"/>
      <c r="F118" s="161"/>
      <c r="G118" s="161"/>
      <c r="H118" s="161"/>
      <c r="I118" s="161"/>
      <c r="J118" s="161"/>
      <c r="K118" s="161"/>
      <c r="L118" s="161"/>
      <c r="M118" s="161"/>
      <c r="N118" s="160"/>
      <c r="O118" s="160"/>
      <c r="P118" s="160"/>
      <c r="Q118" s="160"/>
      <c r="R118" s="161"/>
      <c r="S118" s="161"/>
      <c r="T118" s="161"/>
      <c r="U118" s="161"/>
      <c r="V118" s="161"/>
      <c r="W118" s="161"/>
      <c r="X118" s="161"/>
      <c r="Y118" s="161"/>
      <c r="Z118" s="151"/>
      <c r="AA118" s="151"/>
      <c r="AB118" s="151"/>
      <c r="AC118" s="151"/>
      <c r="AD118" s="151"/>
      <c r="AE118" s="151"/>
      <c r="AF118" s="151"/>
      <c r="AG118" s="151" t="s">
        <v>127</v>
      </c>
      <c r="AH118" s="151">
        <v>0</v>
      </c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</row>
    <row r="119" spans="1:60" outlineLevel="3" x14ac:dyDescent="0.2">
      <c r="A119" s="158"/>
      <c r="B119" s="159"/>
      <c r="C119" s="187" t="s">
        <v>263</v>
      </c>
      <c r="D119" s="162"/>
      <c r="E119" s="163">
        <v>3587.2750000000001</v>
      </c>
      <c r="F119" s="161"/>
      <c r="G119" s="161"/>
      <c r="H119" s="161"/>
      <c r="I119" s="161"/>
      <c r="J119" s="161"/>
      <c r="K119" s="161"/>
      <c r="L119" s="161"/>
      <c r="M119" s="161"/>
      <c r="N119" s="160"/>
      <c r="O119" s="160"/>
      <c r="P119" s="160"/>
      <c r="Q119" s="160"/>
      <c r="R119" s="161"/>
      <c r="S119" s="161"/>
      <c r="T119" s="161"/>
      <c r="U119" s="161"/>
      <c r="V119" s="161"/>
      <c r="W119" s="161"/>
      <c r="X119" s="161"/>
      <c r="Y119" s="161"/>
      <c r="Z119" s="151"/>
      <c r="AA119" s="151"/>
      <c r="AB119" s="151"/>
      <c r="AC119" s="151"/>
      <c r="AD119" s="151"/>
      <c r="AE119" s="151"/>
      <c r="AF119" s="151"/>
      <c r="AG119" s="151" t="s">
        <v>127</v>
      </c>
      <c r="AH119" s="151">
        <v>5</v>
      </c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</row>
    <row r="120" spans="1:60" outlineLevel="3" x14ac:dyDescent="0.2">
      <c r="A120" s="158"/>
      <c r="B120" s="159"/>
      <c r="C120" s="187" t="s">
        <v>264</v>
      </c>
      <c r="D120" s="162"/>
      <c r="E120" s="163"/>
      <c r="F120" s="161"/>
      <c r="G120" s="161"/>
      <c r="H120" s="161"/>
      <c r="I120" s="161"/>
      <c r="J120" s="161"/>
      <c r="K120" s="161"/>
      <c r="L120" s="161"/>
      <c r="M120" s="161"/>
      <c r="N120" s="160"/>
      <c r="O120" s="160"/>
      <c r="P120" s="160"/>
      <c r="Q120" s="160"/>
      <c r="R120" s="161"/>
      <c r="S120" s="161"/>
      <c r="T120" s="161"/>
      <c r="U120" s="161"/>
      <c r="V120" s="161"/>
      <c r="W120" s="161"/>
      <c r="X120" s="161"/>
      <c r="Y120" s="161"/>
      <c r="Z120" s="151"/>
      <c r="AA120" s="151"/>
      <c r="AB120" s="151"/>
      <c r="AC120" s="151"/>
      <c r="AD120" s="151"/>
      <c r="AE120" s="151"/>
      <c r="AF120" s="151"/>
      <c r="AG120" s="151" t="s">
        <v>127</v>
      </c>
      <c r="AH120" s="151">
        <v>0</v>
      </c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</row>
    <row r="121" spans="1:60" outlineLevel="3" x14ac:dyDescent="0.2">
      <c r="A121" s="158"/>
      <c r="B121" s="159"/>
      <c r="C121" s="187" t="s">
        <v>265</v>
      </c>
      <c r="D121" s="162"/>
      <c r="E121" s="163">
        <v>-32.5</v>
      </c>
      <c r="F121" s="161"/>
      <c r="G121" s="161"/>
      <c r="H121" s="161"/>
      <c r="I121" s="161"/>
      <c r="J121" s="161"/>
      <c r="K121" s="161"/>
      <c r="L121" s="161"/>
      <c r="M121" s="161"/>
      <c r="N121" s="160"/>
      <c r="O121" s="160"/>
      <c r="P121" s="160"/>
      <c r="Q121" s="160"/>
      <c r="R121" s="161"/>
      <c r="S121" s="161"/>
      <c r="T121" s="161"/>
      <c r="U121" s="161"/>
      <c r="V121" s="161"/>
      <c r="W121" s="161"/>
      <c r="X121" s="161"/>
      <c r="Y121" s="161"/>
      <c r="Z121" s="151"/>
      <c r="AA121" s="151"/>
      <c r="AB121" s="151"/>
      <c r="AC121" s="151"/>
      <c r="AD121" s="151"/>
      <c r="AE121" s="151"/>
      <c r="AF121" s="151"/>
      <c r="AG121" s="151" t="s">
        <v>127</v>
      </c>
      <c r="AH121" s="151">
        <v>0</v>
      </c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</row>
    <row r="122" spans="1:60" outlineLevel="3" x14ac:dyDescent="0.2">
      <c r="A122" s="158"/>
      <c r="B122" s="159"/>
      <c r="C122" s="187" t="s">
        <v>266</v>
      </c>
      <c r="D122" s="162"/>
      <c r="E122" s="163">
        <v>-1043.0999999999999</v>
      </c>
      <c r="F122" s="161"/>
      <c r="G122" s="161"/>
      <c r="H122" s="161"/>
      <c r="I122" s="161"/>
      <c r="J122" s="161"/>
      <c r="K122" s="161"/>
      <c r="L122" s="161"/>
      <c r="M122" s="161"/>
      <c r="N122" s="160"/>
      <c r="O122" s="160"/>
      <c r="P122" s="160"/>
      <c r="Q122" s="160"/>
      <c r="R122" s="161"/>
      <c r="S122" s="161"/>
      <c r="T122" s="161"/>
      <c r="U122" s="161"/>
      <c r="V122" s="161"/>
      <c r="W122" s="161"/>
      <c r="X122" s="161"/>
      <c r="Y122" s="161"/>
      <c r="Z122" s="151"/>
      <c r="AA122" s="151"/>
      <c r="AB122" s="151"/>
      <c r="AC122" s="151"/>
      <c r="AD122" s="151"/>
      <c r="AE122" s="151"/>
      <c r="AF122" s="151"/>
      <c r="AG122" s="151" t="s">
        <v>127</v>
      </c>
      <c r="AH122" s="151">
        <v>0</v>
      </c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</row>
    <row r="123" spans="1:60" ht="22.5" outlineLevel="1" x14ac:dyDescent="0.2">
      <c r="A123" s="177">
        <v>31</v>
      </c>
      <c r="B123" s="178" t="s">
        <v>267</v>
      </c>
      <c r="C123" s="186" t="s">
        <v>268</v>
      </c>
      <c r="D123" s="179" t="s">
        <v>215</v>
      </c>
      <c r="E123" s="180">
        <v>150.684</v>
      </c>
      <c r="F123" s="181"/>
      <c r="G123" s="182">
        <f>ROUND(E123*F123,2)</f>
        <v>0</v>
      </c>
      <c r="H123" s="181"/>
      <c r="I123" s="182">
        <f>ROUND(E123*H123,2)</f>
        <v>0</v>
      </c>
      <c r="J123" s="181"/>
      <c r="K123" s="182">
        <f>ROUND(E123*J123,2)</f>
        <v>0</v>
      </c>
      <c r="L123" s="182">
        <v>21</v>
      </c>
      <c r="M123" s="182">
        <f>G123*(1+L123/100)</f>
        <v>0</v>
      </c>
      <c r="N123" s="180">
        <v>0</v>
      </c>
      <c r="O123" s="180">
        <f>ROUND(E123*N123,2)</f>
        <v>0</v>
      </c>
      <c r="P123" s="180">
        <v>0</v>
      </c>
      <c r="Q123" s="180">
        <f>ROUND(E123*P123,2)</f>
        <v>0</v>
      </c>
      <c r="R123" s="182"/>
      <c r="S123" s="182" t="s">
        <v>186</v>
      </c>
      <c r="T123" s="183" t="s">
        <v>269</v>
      </c>
      <c r="U123" s="161">
        <v>1.75</v>
      </c>
      <c r="V123" s="161">
        <f>ROUND(E123*U123,2)</f>
        <v>263.7</v>
      </c>
      <c r="W123" s="161"/>
      <c r="X123" s="161" t="s">
        <v>121</v>
      </c>
      <c r="Y123" s="161" t="s">
        <v>122</v>
      </c>
      <c r="Z123" s="151"/>
      <c r="AA123" s="151"/>
      <c r="AB123" s="151"/>
      <c r="AC123" s="151"/>
      <c r="AD123" s="151"/>
      <c r="AE123" s="151"/>
      <c r="AF123" s="151"/>
      <c r="AG123" s="151" t="s">
        <v>123</v>
      </c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</row>
    <row r="124" spans="1:60" outlineLevel="2" x14ac:dyDescent="0.2">
      <c r="A124" s="158"/>
      <c r="B124" s="159"/>
      <c r="C124" s="187" t="s">
        <v>270</v>
      </c>
      <c r="D124" s="162"/>
      <c r="E124" s="163">
        <v>150.684</v>
      </c>
      <c r="F124" s="161"/>
      <c r="G124" s="161"/>
      <c r="H124" s="161"/>
      <c r="I124" s="161"/>
      <c r="J124" s="161"/>
      <c r="K124" s="161"/>
      <c r="L124" s="161"/>
      <c r="M124" s="161"/>
      <c r="N124" s="160"/>
      <c r="O124" s="160"/>
      <c r="P124" s="160"/>
      <c r="Q124" s="160"/>
      <c r="R124" s="161"/>
      <c r="S124" s="161"/>
      <c r="T124" s="161"/>
      <c r="U124" s="161"/>
      <c r="V124" s="161"/>
      <c r="W124" s="161"/>
      <c r="X124" s="161"/>
      <c r="Y124" s="161"/>
      <c r="Z124" s="151"/>
      <c r="AA124" s="151"/>
      <c r="AB124" s="151"/>
      <c r="AC124" s="151"/>
      <c r="AD124" s="151"/>
      <c r="AE124" s="151"/>
      <c r="AF124" s="151"/>
      <c r="AG124" s="151" t="s">
        <v>127</v>
      </c>
      <c r="AH124" s="151">
        <v>5</v>
      </c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</row>
    <row r="125" spans="1:60" ht="22.5" outlineLevel="1" x14ac:dyDescent="0.2">
      <c r="A125" s="177">
        <v>32</v>
      </c>
      <c r="B125" s="178" t="s">
        <v>271</v>
      </c>
      <c r="C125" s="186" t="s">
        <v>272</v>
      </c>
      <c r="D125" s="179" t="s">
        <v>118</v>
      </c>
      <c r="E125" s="180">
        <v>6</v>
      </c>
      <c r="F125" s="181"/>
      <c r="G125" s="182">
        <f>ROUND(E125*F125,2)</f>
        <v>0</v>
      </c>
      <c r="H125" s="181"/>
      <c r="I125" s="182">
        <f>ROUND(E125*H125,2)</f>
        <v>0</v>
      </c>
      <c r="J125" s="181"/>
      <c r="K125" s="182">
        <f>ROUND(E125*J125,2)</f>
        <v>0</v>
      </c>
      <c r="L125" s="182">
        <v>21</v>
      </c>
      <c r="M125" s="182">
        <f>G125*(1+L125/100)</f>
        <v>0</v>
      </c>
      <c r="N125" s="180">
        <v>2.2040000000000002</v>
      </c>
      <c r="O125" s="180">
        <f>ROUND(E125*N125,2)</f>
        <v>13.22</v>
      </c>
      <c r="P125" s="180">
        <v>0</v>
      </c>
      <c r="Q125" s="180">
        <f>ROUND(E125*P125,2)</f>
        <v>0</v>
      </c>
      <c r="R125" s="182" t="s">
        <v>234</v>
      </c>
      <c r="S125" s="182" t="s">
        <v>120</v>
      </c>
      <c r="T125" s="183" t="s">
        <v>120</v>
      </c>
      <c r="U125" s="161">
        <v>0.185</v>
      </c>
      <c r="V125" s="161">
        <f>ROUND(E125*U125,2)</f>
        <v>1.1100000000000001</v>
      </c>
      <c r="W125" s="161"/>
      <c r="X125" s="161" t="s">
        <v>121</v>
      </c>
      <c r="Y125" s="161" t="s">
        <v>122</v>
      </c>
      <c r="Z125" s="151"/>
      <c r="AA125" s="151"/>
      <c r="AB125" s="151"/>
      <c r="AC125" s="151"/>
      <c r="AD125" s="151"/>
      <c r="AE125" s="151"/>
      <c r="AF125" s="151"/>
      <c r="AG125" s="151" t="s">
        <v>123</v>
      </c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</row>
    <row r="126" spans="1:60" outlineLevel="2" x14ac:dyDescent="0.2">
      <c r="A126" s="158"/>
      <c r="B126" s="159"/>
      <c r="C126" s="251" t="s">
        <v>273</v>
      </c>
      <c r="D126" s="252"/>
      <c r="E126" s="252"/>
      <c r="F126" s="252"/>
      <c r="G126" s="252"/>
      <c r="H126" s="161"/>
      <c r="I126" s="161"/>
      <c r="J126" s="161"/>
      <c r="K126" s="161"/>
      <c r="L126" s="161"/>
      <c r="M126" s="161"/>
      <c r="N126" s="160"/>
      <c r="O126" s="160"/>
      <c r="P126" s="160"/>
      <c r="Q126" s="160"/>
      <c r="R126" s="161"/>
      <c r="S126" s="161"/>
      <c r="T126" s="161"/>
      <c r="U126" s="161"/>
      <c r="V126" s="161"/>
      <c r="W126" s="161"/>
      <c r="X126" s="161"/>
      <c r="Y126" s="161"/>
      <c r="Z126" s="151"/>
      <c r="AA126" s="151"/>
      <c r="AB126" s="151"/>
      <c r="AC126" s="151"/>
      <c r="AD126" s="151"/>
      <c r="AE126" s="151"/>
      <c r="AF126" s="151"/>
      <c r="AG126" s="151" t="s">
        <v>125</v>
      </c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</row>
    <row r="127" spans="1:60" outlineLevel="2" x14ac:dyDescent="0.2">
      <c r="A127" s="158"/>
      <c r="B127" s="159"/>
      <c r="C127" s="262" t="s">
        <v>274</v>
      </c>
      <c r="D127" s="263"/>
      <c r="E127" s="263"/>
      <c r="F127" s="263"/>
      <c r="G127" s="263"/>
      <c r="H127" s="161"/>
      <c r="I127" s="161"/>
      <c r="J127" s="161"/>
      <c r="K127" s="161"/>
      <c r="L127" s="161"/>
      <c r="M127" s="161"/>
      <c r="N127" s="160"/>
      <c r="O127" s="160"/>
      <c r="P127" s="160"/>
      <c r="Q127" s="160"/>
      <c r="R127" s="161"/>
      <c r="S127" s="161"/>
      <c r="T127" s="161"/>
      <c r="U127" s="161"/>
      <c r="V127" s="161"/>
      <c r="W127" s="161"/>
      <c r="X127" s="161"/>
      <c r="Y127" s="161"/>
      <c r="Z127" s="151"/>
      <c r="AA127" s="151"/>
      <c r="AB127" s="151"/>
      <c r="AC127" s="151"/>
      <c r="AD127" s="151"/>
      <c r="AE127" s="151"/>
      <c r="AF127" s="151"/>
      <c r="AG127" s="151" t="s">
        <v>162</v>
      </c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</row>
    <row r="128" spans="1:60" outlineLevel="2" x14ac:dyDescent="0.2">
      <c r="A128" s="158"/>
      <c r="B128" s="159"/>
      <c r="C128" s="187" t="s">
        <v>275</v>
      </c>
      <c r="D128" s="162"/>
      <c r="E128" s="163">
        <v>6</v>
      </c>
      <c r="F128" s="161"/>
      <c r="G128" s="161"/>
      <c r="H128" s="161"/>
      <c r="I128" s="161"/>
      <c r="J128" s="161"/>
      <c r="K128" s="161"/>
      <c r="L128" s="161"/>
      <c r="M128" s="161"/>
      <c r="N128" s="160"/>
      <c r="O128" s="160"/>
      <c r="P128" s="160"/>
      <c r="Q128" s="160"/>
      <c r="R128" s="161"/>
      <c r="S128" s="161"/>
      <c r="T128" s="161"/>
      <c r="U128" s="161"/>
      <c r="V128" s="161"/>
      <c r="W128" s="161"/>
      <c r="X128" s="161"/>
      <c r="Y128" s="161"/>
      <c r="Z128" s="151"/>
      <c r="AA128" s="151"/>
      <c r="AB128" s="151"/>
      <c r="AC128" s="151"/>
      <c r="AD128" s="151"/>
      <c r="AE128" s="151"/>
      <c r="AF128" s="151"/>
      <c r="AG128" s="151" t="s">
        <v>127</v>
      </c>
      <c r="AH128" s="151">
        <v>0</v>
      </c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</row>
    <row r="129" spans="1:60" ht="22.5" outlineLevel="1" x14ac:dyDescent="0.2">
      <c r="A129" s="177">
        <v>33</v>
      </c>
      <c r="B129" s="178" t="s">
        <v>276</v>
      </c>
      <c r="C129" s="186" t="s">
        <v>277</v>
      </c>
      <c r="D129" s="179" t="s">
        <v>171</v>
      </c>
      <c r="E129" s="180">
        <v>60</v>
      </c>
      <c r="F129" s="181"/>
      <c r="G129" s="182">
        <f>ROUND(E129*F129,2)</f>
        <v>0</v>
      </c>
      <c r="H129" s="181"/>
      <c r="I129" s="182">
        <f>ROUND(E129*H129,2)</f>
        <v>0</v>
      </c>
      <c r="J129" s="181"/>
      <c r="K129" s="182">
        <f>ROUND(E129*J129,2)</f>
        <v>0</v>
      </c>
      <c r="L129" s="182">
        <v>21</v>
      </c>
      <c r="M129" s="182">
        <f>G129*(1+L129/100)</f>
        <v>0</v>
      </c>
      <c r="N129" s="180">
        <v>0.23</v>
      </c>
      <c r="O129" s="180">
        <f>ROUND(E129*N129,2)</f>
        <v>13.8</v>
      </c>
      <c r="P129" s="180">
        <v>0</v>
      </c>
      <c r="Q129" s="180">
        <f>ROUND(E129*P129,2)</f>
        <v>0</v>
      </c>
      <c r="R129" s="182" t="s">
        <v>278</v>
      </c>
      <c r="S129" s="182" t="s">
        <v>120</v>
      </c>
      <c r="T129" s="183" t="s">
        <v>120</v>
      </c>
      <c r="U129" s="161">
        <v>2.3E-2</v>
      </c>
      <c r="V129" s="161">
        <f>ROUND(E129*U129,2)</f>
        <v>1.38</v>
      </c>
      <c r="W129" s="161"/>
      <c r="X129" s="161" t="s">
        <v>121</v>
      </c>
      <c r="Y129" s="161" t="s">
        <v>122</v>
      </c>
      <c r="Z129" s="151"/>
      <c r="AA129" s="151"/>
      <c r="AB129" s="151"/>
      <c r="AC129" s="151"/>
      <c r="AD129" s="151"/>
      <c r="AE129" s="151"/>
      <c r="AF129" s="151"/>
      <c r="AG129" s="151" t="s">
        <v>123</v>
      </c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</row>
    <row r="130" spans="1:60" outlineLevel="2" x14ac:dyDescent="0.2">
      <c r="A130" s="158"/>
      <c r="B130" s="159"/>
      <c r="C130" s="187" t="s">
        <v>279</v>
      </c>
      <c r="D130" s="162"/>
      <c r="E130" s="163">
        <v>60</v>
      </c>
      <c r="F130" s="161"/>
      <c r="G130" s="161"/>
      <c r="H130" s="161"/>
      <c r="I130" s="161"/>
      <c r="J130" s="161"/>
      <c r="K130" s="161"/>
      <c r="L130" s="161"/>
      <c r="M130" s="161"/>
      <c r="N130" s="160"/>
      <c r="O130" s="160"/>
      <c r="P130" s="160"/>
      <c r="Q130" s="160"/>
      <c r="R130" s="161"/>
      <c r="S130" s="161"/>
      <c r="T130" s="161"/>
      <c r="U130" s="161"/>
      <c r="V130" s="161"/>
      <c r="W130" s="161"/>
      <c r="X130" s="161"/>
      <c r="Y130" s="161"/>
      <c r="Z130" s="151"/>
      <c r="AA130" s="151"/>
      <c r="AB130" s="151"/>
      <c r="AC130" s="151"/>
      <c r="AD130" s="151"/>
      <c r="AE130" s="151"/>
      <c r="AF130" s="151"/>
      <c r="AG130" s="151" t="s">
        <v>127</v>
      </c>
      <c r="AH130" s="151">
        <v>0</v>
      </c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</row>
    <row r="131" spans="1:60" ht="22.5" outlineLevel="1" x14ac:dyDescent="0.2">
      <c r="A131" s="177">
        <v>34</v>
      </c>
      <c r="B131" s="178" t="s">
        <v>280</v>
      </c>
      <c r="C131" s="186" t="s">
        <v>281</v>
      </c>
      <c r="D131" s="179" t="s">
        <v>171</v>
      </c>
      <c r="E131" s="180">
        <v>649.5</v>
      </c>
      <c r="F131" s="181"/>
      <c r="G131" s="182">
        <f>ROUND(E131*F131,2)</f>
        <v>0</v>
      </c>
      <c r="H131" s="181"/>
      <c r="I131" s="182">
        <f>ROUND(E131*H131,2)</f>
        <v>0</v>
      </c>
      <c r="J131" s="181"/>
      <c r="K131" s="182">
        <f>ROUND(E131*J131,2)</f>
        <v>0</v>
      </c>
      <c r="L131" s="182">
        <v>21</v>
      </c>
      <c r="M131" s="182">
        <f>G131*(1+L131/100)</f>
        <v>0</v>
      </c>
      <c r="N131" s="180">
        <v>0</v>
      </c>
      <c r="O131" s="180">
        <f>ROUND(E131*N131,2)</f>
        <v>0</v>
      </c>
      <c r="P131" s="180">
        <v>0</v>
      </c>
      <c r="Q131" s="180">
        <f>ROUND(E131*P131,2)</f>
        <v>0</v>
      </c>
      <c r="R131" s="182"/>
      <c r="S131" s="182" t="s">
        <v>186</v>
      </c>
      <c r="T131" s="183" t="s">
        <v>269</v>
      </c>
      <c r="U131" s="161">
        <v>2.0030000000000001</v>
      </c>
      <c r="V131" s="161">
        <f>ROUND(E131*U131,2)</f>
        <v>1300.95</v>
      </c>
      <c r="W131" s="161"/>
      <c r="X131" s="161" t="s">
        <v>121</v>
      </c>
      <c r="Y131" s="161" t="s">
        <v>122</v>
      </c>
      <c r="Z131" s="151"/>
      <c r="AA131" s="151"/>
      <c r="AB131" s="151"/>
      <c r="AC131" s="151"/>
      <c r="AD131" s="151"/>
      <c r="AE131" s="151"/>
      <c r="AF131" s="151"/>
      <c r="AG131" s="151" t="s">
        <v>123</v>
      </c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</row>
    <row r="132" spans="1:60" outlineLevel="2" x14ac:dyDescent="0.2">
      <c r="A132" s="158"/>
      <c r="B132" s="159"/>
      <c r="C132" s="260" t="s">
        <v>282</v>
      </c>
      <c r="D132" s="261"/>
      <c r="E132" s="261"/>
      <c r="F132" s="261"/>
      <c r="G132" s="261"/>
      <c r="H132" s="161"/>
      <c r="I132" s="161"/>
      <c r="J132" s="161"/>
      <c r="K132" s="161"/>
      <c r="L132" s="161"/>
      <c r="M132" s="161"/>
      <c r="N132" s="160"/>
      <c r="O132" s="160"/>
      <c r="P132" s="160"/>
      <c r="Q132" s="160"/>
      <c r="R132" s="161"/>
      <c r="S132" s="161"/>
      <c r="T132" s="161"/>
      <c r="U132" s="161"/>
      <c r="V132" s="161"/>
      <c r="W132" s="161"/>
      <c r="X132" s="161"/>
      <c r="Y132" s="161"/>
      <c r="Z132" s="151"/>
      <c r="AA132" s="151"/>
      <c r="AB132" s="151"/>
      <c r="AC132" s="151"/>
      <c r="AD132" s="151"/>
      <c r="AE132" s="151"/>
      <c r="AF132" s="151"/>
      <c r="AG132" s="151" t="s">
        <v>162</v>
      </c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</row>
    <row r="133" spans="1:60" outlineLevel="2" x14ac:dyDescent="0.2">
      <c r="A133" s="158"/>
      <c r="B133" s="159"/>
      <c r="C133" s="187" t="s">
        <v>283</v>
      </c>
      <c r="D133" s="162"/>
      <c r="E133" s="163">
        <v>617</v>
      </c>
      <c r="F133" s="161"/>
      <c r="G133" s="161"/>
      <c r="H133" s="161"/>
      <c r="I133" s="161"/>
      <c r="J133" s="161"/>
      <c r="K133" s="161"/>
      <c r="L133" s="161"/>
      <c r="M133" s="161"/>
      <c r="N133" s="160"/>
      <c r="O133" s="160"/>
      <c r="P133" s="160"/>
      <c r="Q133" s="160"/>
      <c r="R133" s="161"/>
      <c r="S133" s="161"/>
      <c r="T133" s="161"/>
      <c r="U133" s="161"/>
      <c r="V133" s="161"/>
      <c r="W133" s="161"/>
      <c r="X133" s="161"/>
      <c r="Y133" s="161"/>
      <c r="Z133" s="151"/>
      <c r="AA133" s="151"/>
      <c r="AB133" s="151"/>
      <c r="AC133" s="151"/>
      <c r="AD133" s="151"/>
      <c r="AE133" s="151"/>
      <c r="AF133" s="151"/>
      <c r="AG133" s="151" t="s">
        <v>127</v>
      </c>
      <c r="AH133" s="151">
        <v>0</v>
      </c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</row>
    <row r="134" spans="1:60" outlineLevel="3" x14ac:dyDescent="0.2">
      <c r="A134" s="158"/>
      <c r="B134" s="159"/>
      <c r="C134" s="187" t="s">
        <v>284</v>
      </c>
      <c r="D134" s="162"/>
      <c r="E134" s="163">
        <v>32.5</v>
      </c>
      <c r="F134" s="161"/>
      <c r="G134" s="161"/>
      <c r="H134" s="161"/>
      <c r="I134" s="161"/>
      <c r="J134" s="161"/>
      <c r="K134" s="161"/>
      <c r="L134" s="161"/>
      <c r="M134" s="161"/>
      <c r="N134" s="160"/>
      <c r="O134" s="160"/>
      <c r="P134" s="160"/>
      <c r="Q134" s="160"/>
      <c r="R134" s="161"/>
      <c r="S134" s="161"/>
      <c r="T134" s="161"/>
      <c r="U134" s="161"/>
      <c r="V134" s="161"/>
      <c r="W134" s="161"/>
      <c r="X134" s="161"/>
      <c r="Y134" s="161"/>
      <c r="Z134" s="151"/>
      <c r="AA134" s="151"/>
      <c r="AB134" s="151"/>
      <c r="AC134" s="151"/>
      <c r="AD134" s="151"/>
      <c r="AE134" s="151"/>
      <c r="AF134" s="151"/>
      <c r="AG134" s="151" t="s">
        <v>127</v>
      </c>
      <c r="AH134" s="151">
        <v>0</v>
      </c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</row>
    <row r="135" spans="1:60" ht="22.5" outlineLevel="1" x14ac:dyDescent="0.2">
      <c r="A135" s="177">
        <v>35</v>
      </c>
      <c r="B135" s="178" t="s">
        <v>285</v>
      </c>
      <c r="C135" s="186" t="s">
        <v>286</v>
      </c>
      <c r="D135" s="179" t="s">
        <v>118</v>
      </c>
      <c r="E135" s="180">
        <v>717.45500000000004</v>
      </c>
      <c r="F135" s="181"/>
      <c r="G135" s="182">
        <f>ROUND(E135*F135,2)</f>
        <v>0</v>
      </c>
      <c r="H135" s="181"/>
      <c r="I135" s="182">
        <f>ROUND(E135*H135,2)</f>
        <v>0</v>
      </c>
      <c r="J135" s="181"/>
      <c r="K135" s="182">
        <f>ROUND(E135*J135,2)</f>
        <v>0</v>
      </c>
      <c r="L135" s="182">
        <v>21</v>
      </c>
      <c r="M135" s="182">
        <f>G135*(1+L135/100)</f>
        <v>0</v>
      </c>
      <c r="N135" s="180">
        <v>2.5</v>
      </c>
      <c r="O135" s="180">
        <f>ROUND(E135*N135,2)</f>
        <v>1793.64</v>
      </c>
      <c r="P135" s="180">
        <v>0</v>
      </c>
      <c r="Q135" s="180">
        <f>ROUND(E135*P135,2)</f>
        <v>0</v>
      </c>
      <c r="R135" s="182"/>
      <c r="S135" s="182" t="s">
        <v>186</v>
      </c>
      <c r="T135" s="183" t="s">
        <v>269</v>
      </c>
      <c r="U135" s="161">
        <v>1.085</v>
      </c>
      <c r="V135" s="161">
        <f>ROUND(E135*U135,2)</f>
        <v>778.44</v>
      </c>
      <c r="W135" s="161"/>
      <c r="X135" s="161" t="s">
        <v>121</v>
      </c>
      <c r="Y135" s="161" t="s">
        <v>122</v>
      </c>
      <c r="Z135" s="151"/>
      <c r="AA135" s="151"/>
      <c r="AB135" s="151"/>
      <c r="AC135" s="151"/>
      <c r="AD135" s="151"/>
      <c r="AE135" s="151"/>
      <c r="AF135" s="151"/>
      <c r="AG135" s="151" t="s">
        <v>123</v>
      </c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</row>
    <row r="136" spans="1:60" outlineLevel="2" x14ac:dyDescent="0.2">
      <c r="A136" s="158"/>
      <c r="B136" s="159"/>
      <c r="C136" s="188" t="s">
        <v>287</v>
      </c>
      <c r="D136" s="167"/>
      <c r="E136" s="168"/>
      <c r="F136" s="161"/>
      <c r="G136" s="161"/>
      <c r="H136" s="161"/>
      <c r="I136" s="161"/>
      <c r="J136" s="161"/>
      <c r="K136" s="161"/>
      <c r="L136" s="161"/>
      <c r="M136" s="161"/>
      <c r="N136" s="160"/>
      <c r="O136" s="160"/>
      <c r="P136" s="160"/>
      <c r="Q136" s="160"/>
      <c r="R136" s="161"/>
      <c r="S136" s="161"/>
      <c r="T136" s="161"/>
      <c r="U136" s="161"/>
      <c r="V136" s="161"/>
      <c r="W136" s="161"/>
      <c r="X136" s="161"/>
      <c r="Y136" s="161"/>
      <c r="Z136" s="151"/>
      <c r="AA136" s="151"/>
      <c r="AB136" s="151"/>
      <c r="AC136" s="151"/>
      <c r="AD136" s="151"/>
      <c r="AE136" s="151"/>
      <c r="AF136" s="151"/>
      <c r="AG136" s="151" t="s">
        <v>127</v>
      </c>
      <c r="AH136" s="151">
        <v>1</v>
      </c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</row>
    <row r="137" spans="1:60" outlineLevel="3" x14ac:dyDescent="0.2">
      <c r="A137" s="158"/>
      <c r="B137" s="159"/>
      <c r="C137" s="187" t="s">
        <v>288</v>
      </c>
      <c r="D137" s="162"/>
      <c r="E137" s="163"/>
      <c r="F137" s="161"/>
      <c r="G137" s="161"/>
      <c r="H137" s="161"/>
      <c r="I137" s="161"/>
      <c r="J137" s="161"/>
      <c r="K137" s="161"/>
      <c r="L137" s="161"/>
      <c r="M137" s="161"/>
      <c r="N137" s="160"/>
      <c r="O137" s="160"/>
      <c r="P137" s="160"/>
      <c r="Q137" s="160"/>
      <c r="R137" s="161"/>
      <c r="S137" s="161"/>
      <c r="T137" s="161"/>
      <c r="U137" s="161"/>
      <c r="V137" s="161"/>
      <c r="W137" s="161"/>
      <c r="X137" s="161"/>
      <c r="Y137" s="161"/>
      <c r="Z137" s="151"/>
      <c r="AA137" s="151"/>
      <c r="AB137" s="151"/>
      <c r="AC137" s="151"/>
      <c r="AD137" s="151"/>
      <c r="AE137" s="151"/>
      <c r="AF137" s="151"/>
      <c r="AG137" s="151" t="s">
        <v>127</v>
      </c>
      <c r="AH137" s="151">
        <v>0</v>
      </c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</row>
    <row r="138" spans="1:60" outlineLevel="3" x14ac:dyDescent="0.2">
      <c r="A138" s="158"/>
      <c r="B138" s="159"/>
      <c r="C138" s="187" t="s">
        <v>289</v>
      </c>
      <c r="D138" s="162"/>
      <c r="E138" s="163"/>
      <c r="F138" s="161"/>
      <c r="G138" s="161"/>
      <c r="H138" s="161"/>
      <c r="I138" s="161"/>
      <c r="J138" s="161"/>
      <c r="K138" s="161"/>
      <c r="L138" s="161"/>
      <c r="M138" s="161"/>
      <c r="N138" s="160"/>
      <c r="O138" s="160"/>
      <c r="P138" s="160"/>
      <c r="Q138" s="160"/>
      <c r="R138" s="161"/>
      <c r="S138" s="161"/>
      <c r="T138" s="161"/>
      <c r="U138" s="161"/>
      <c r="V138" s="161"/>
      <c r="W138" s="161"/>
      <c r="X138" s="161"/>
      <c r="Y138" s="161"/>
      <c r="Z138" s="151"/>
      <c r="AA138" s="151"/>
      <c r="AB138" s="151"/>
      <c r="AC138" s="151"/>
      <c r="AD138" s="151"/>
      <c r="AE138" s="151"/>
      <c r="AF138" s="151"/>
      <c r="AG138" s="151" t="s">
        <v>127</v>
      </c>
      <c r="AH138" s="151">
        <v>0</v>
      </c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</row>
    <row r="139" spans="1:60" outlineLevel="3" x14ac:dyDescent="0.2">
      <c r="A139" s="158"/>
      <c r="B139" s="159"/>
      <c r="C139" s="187" t="s">
        <v>290</v>
      </c>
      <c r="D139" s="162"/>
      <c r="E139" s="163">
        <v>6.5</v>
      </c>
      <c r="F139" s="161"/>
      <c r="G139" s="161"/>
      <c r="H139" s="161"/>
      <c r="I139" s="161"/>
      <c r="J139" s="161"/>
      <c r="K139" s="161"/>
      <c r="L139" s="161"/>
      <c r="M139" s="161"/>
      <c r="N139" s="160"/>
      <c r="O139" s="160"/>
      <c r="P139" s="160"/>
      <c r="Q139" s="160"/>
      <c r="R139" s="161"/>
      <c r="S139" s="161"/>
      <c r="T139" s="161"/>
      <c r="U139" s="161"/>
      <c r="V139" s="161"/>
      <c r="W139" s="161"/>
      <c r="X139" s="161"/>
      <c r="Y139" s="161"/>
      <c r="Z139" s="151"/>
      <c r="AA139" s="151"/>
      <c r="AB139" s="151"/>
      <c r="AC139" s="151"/>
      <c r="AD139" s="151"/>
      <c r="AE139" s="151"/>
      <c r="AF139" s="151"/>
      <c r="AG139" s="151" t="s">
        <v>127</v>
      </c>
      <c r="AH139" s="151">
        <v>0</v>
      </c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</row>
    <row r="140" spans="1:60" outlineLevel="3" x14ac:dyDescent="0.2">
      <c r="A140" s="158"/>
      <c r="B140" s="159"/>
      <c r="C140" s="187" t="s">
        <v>291</v>
      </c>
      <c r="D140" s="162"/>
      <c r="E140" s="163">
        <v>208.62</v>
      </c>
      <c r="F140" s="161"/>
      <c r="G140" s="161"/>
      <c r="H140" s="161"/>
      <c r="I140" s="161"/>
      <c r="J140" s="161"/>
      <c r="K140" s="161"/>
      <c r="L140" s="161"/>
      <c r="M140" s="161"/>
      <c r="N140" s="160"/>
      <c r="O140" s="160"/>
      <c r="P140" s="160"/>
      <c r="Q140" s="160"/>
      <c r="R140" s="161"/>
      <c r="S140" s="161"/>
      <c r="T140" s="161"/>
      <c r="U140" s="161"/>
      <c r="V140" s="161"/>
      <c r="W140" s="161"/>
      <c r="X140" s="161"/>
      <c r="Y140" s="161"/>
      <c r="Z140" s="151"/>
      <c r="AA140" s="151"/>
      <c r="AB140" s="151"/>
      <c r="AC140" s="151"/>
      <c r="AD140" s="151"/>
      <c r="AE140" s="151"/>
      <c r="AF140" s="151"/>
      <c r="AG140" s="151" t="s">
        <v>127</v>
      </c>
      <c r="AH140" s="151">
        <v>0</v>
      </c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</row>
    <row r="141" spans="1:60" outlineLevel="3" x14ac:dyDescent="0.2">
      <c r="A141" s="158"/>
      <c r="B141" s="159"/>
      <c r="C141" s="187" t="s">
        <v>292</v>
      </c>
      <c r="D141" s="162"/>
      <c r="E141" s="163">
        <v>164.7</v>
      </c>
      <c r="F141" s="161"/>
      <c r="G141" s="161"/>
      <c r="H141" s="161"/>
      <c r="I141" s="161"/>
      <c r="J141" s="161"/>
      <c r="K141" s="161"/>
      <c r="L141" s="161"/>
      <c r="M141" s="161"/>
      <c r="N141" s="160"/>
      <c r="O141" s="160"/>
      <c r="P141" s="160"/>
      <c r="Q141" s="160"/>
      <c r="R141" s="161"/>
      <c r="S141" s="161"/>
      <c r="T141" s="161"/>
      <c r="U141" s="161"/>
      <c r="V141" s="161"/>
      <c r="W141" s="161"/>
      <c r="X141" s="161"/>
      <c r="Y141" s="161"/>
      <c r="Z141" s="151"/>
      <c r="AA141" s="151"/>
      <c r="AB141" s="151"/>
      <c r="AC141" s="151"/>
      <c r="AD141" s="151"/>
      <c r="AE141" s="151"/>
      <c r="AF141" s="151"/>
      <c r="AG141" s="151" t="s">
        <v>127</v>
      </c>
      <c r="AH141" s="151">
        <v>0</v>
      </c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</row>
    <row r="142" spans="1:60" outlineLevel="3" x14ac:dyDescent="0.2">
      <c r="A142" s="158"/>
      <c r="B142" s="159"/>
      <c r="C142" s="187" t="s">
        <v>293</v>
      </c>
      <c r="D142" s="162"/>
      <c r="E142" s="163">
        <v>142.74</v>
      </c>
      <c r="F142" s="161"/>
      <c r="G142" s="161"/>
      <c r="H142" s="161"/>
      <c r="I142" s="161"/>
      <c r="J142" s="161"/>
      <c r="K142" s="161"/>
      <c r="L142" s="161"/>
      <c r="M142" s="161"/>
      <c r="N142" s="160"/>
      <c r="O142" s="160"/>
      <c r="P142" s="160"/>
      <c r="Q142" s="160"/>
      <c r="R142" s="161"/>
      <c r="S142" s="161"/>
      <c r="T142" s="161"/>
      <c r="U142" s="161"/>
      <c r="V142" s="161"/>
      <c r="W142" s="161"/>
      <c r="X142" s="161"/>
      <c r="Y142" s="161"/>
      <c r="Z142" s="151"/>
      <c r="AA142" s="151"/>
      <c r="AB142" s="151"/>
      <c r="AC142" s="151"/>
      <c r="AD142" s="151"/>
      <c r="AE142" s="151"/>
      <c r="AF142" s="151"/>
      <c r="AG142" s="151" t="s">
        <v>127</v>
      </c>
      <c r="AH142" s="151">
        <v>0</v>
      </c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</row>
    <row r="143" spans="1:60" outlineLevel="3" x14ac:dyDescent="0.2">
      <c r="A143" s="158"/>
      <c r="B143" s="159"/>
      <c r="C143" s="187" t="s">
        <v>294</v>
      </c>
      <c r="D143" s="162"/>
      <c r="E143" s="163">
        <v>69.174000000000007</v>
      </c>
      <c r="F143" s="161"/>
      <c r="G143" s="161"/>
      <c r="H143" s="161"/>
      <c r="I143" s="161"/>
      <c r="J143" s="161"/>
      <c r="K143" s="161"/>
      <c r="L143" s="161"/>
      <c r="M143" s="161"/>
      <c r="N143" s="160"/>
      <c r="O143" s="160"/>
      <c r="P143" s="160"/>
      <c r="Q143" s="160"/>
      <c r="R143" s="161"/>
      <c r="S143" s="161"/>
      <c r="T143" s="161"/>
      <c r="U143" s="161"/>
      <c r="V143" s="161"/>
      <c r="W143" s="161"/>
      <c r="X143" s="161"/>
      <c r="Y143" s="161"/>
      <c r="Z143" s="151"/>
      <c r="AA143" s="151"/>
      <c r="AB143" s="151"/>
      <c r="AC143" s="151"/>
      <c r="AD143" s="151"/>
      <c r="AE143" s="151"/>
      <c r="AF143" s="151"/>
      <c r="AG143" s="151" t="s">
        <v>127</v>
      </c>
      <c r="AH143" s="151">
        <v>0</v>
      </c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</row>
    <row r="144" spans="1:60" outlineLevel="3" x14ac:dyDescent="0.2">
      <c r="A144" s="158"/>
      <c r="B144" s="159"/>
      <c r="C144" s="187" t="s">
        <v>295</v>
      </c>
      <c r="D144" s="162"/>
      <c r="E144" s="163">
        <v>59.292000000000002</v>
      </c>
      <c r="F144" s="161"/>
      <c r="G144" s="161"/>
      <c r="H144" s="161"/>
      <c r="I144" s="161"/>
      <c r="J144" s="161"/>
      <c r="K144" s="161"/>
      <c r="L144" s="161"/>
      <c r="M144" s="161"/>
      <c r="N144" s="160"/>
      <c r="O144" s="160"/>
      <c r="P144" s="160"/>
      <c r="Q144" s="160"/>
      <c r="R144" s="161"/>
      <c r="S144" s="161"/>
      <c r="T144" s="161"/>
      <c r="U144" s="161"/>
      <c r="V144" s="161"/>
      <c r="W144" s="161"/>
      <c r="X144" s="161"/>
      <c r="Y144" s="161"/>
      <c r="Z144" s="151"/>
      <c r="AA144" s="151"/>
      <c r="AB144" s="151"/>
      <c r="AC144" s="151"/>
      <c r="AD144" s="151"/>
      <c r="AE144" s="151"/>
      <c r="AF144" s="151"/>
      <c r="AG144" s="151" t="s">
        <v>127</v>
      </c>
      <c r="AH144" s="151">
        <v>0</v>
      </c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</row>
    <row r="145" spans="1:60" outlineLevel="3" x14ac:dyDescent="0.2">
      <c r="A145" s="158"/>
      <c r="B145" s="159"/>
      <c r="C145" s="187" t="s">
        <v>296</v>
      </c>
      <c r="D145" s="162"/>
      <c r="E145" s="163">
        <v>41.174999999999997</v>
      </c>
      <c r="F145" s="161"/>
      <c r="G145" s="161"/>
      <c r="H145" s="161"/>
      <c r="I145" s="161"/>
      <c r="J145" s="161"/>
      <c r="K145" s="161"/>
      <c r="L145" s="161"/>
      <c r="M145" s="161"/>
      <c r="N145" s="160"/>
      <c r="O145" s="160"/>
      <c r="P145" s="160"/>
      <c r="Q145" s="160"/>
      <c r="R145" s="161"/>
      <c r="S145" s="161"/>
      <c r="T145" s="161"/>
      <c r="U145" s="161"/>
      <c r="V145" s="161"/>
      <c r="W145" s="161"/>
      <c r="X145" s="161"/>
      <c r="Y145" s="161"/>
      <c r="Z145" s="151"/>
      <c r="AA145" s="151"/>
      <c r="AB145" s="151"/>
      <c r="AC145" s="151"/>
      <c r="AD145" s="151"/>
      <c r="AE145" s="151"/>
      <c r="AF145" s="151"/>
      <c r="AG145" s="151" t="s">
        <v>127</v>
      </c>
      <c r="AH145" s="151">
        <v>0</v>
      </c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</row>
    <row r="146" spans="1:60" outlineLevel="3" x14ac:dyDescent="0.2">
      <c r="A146" s="158"/>
      <c r="B146" s="159"/>
      <c r="C146" s="187" t="s">
        <v>297</v>
      </c>
      <c r="D146" s="162"/>
      <c r="E146" s="163">
        <v>25.254000000000001</v>
      </c>
      <c r="F146" s="161"/>
      <c r="G146" s="161"/>
      <c r="H146" s="161"/>
      <c r="I146" s="161"/>
      <c r="J146" s="161"/>
      <c r="K146" s="161"/>
      <c r="L146" s="161"/>
      <c r="M146" s="161"/>
      <c r="N146" s="160"/>
      <c r="O146" s="160"/>
      <c r="P146" s="160"/>
      <c r="Q146" s="160"/>
      <c r="R146" s="161"/>
      <c r="S146" s="161"/>
      <c r="T146" s="161"/>
      <c r="U146" s="161"/>
      <c r="V146" s="161"/>
      <c r="W146" s="161"/>
      <c r="X146" s="161"/>
      <c r="Y146" s="161"/>
      <c r="Z146" s="151"/>
      <c r="AA146" s="151"/>
      <c r="AB146" s="151"/>
      <c r="AC146" s="151"/>
      <c r="AD146" s="151"/>
      <c r="AE146" s="151"/>
      <c r="AF146" s="151"/>
      <c r="AG146" s="151" t="s">
        <v>127</v>
      </c>
      <c r="AH146" s="151">
        <v>0</v>
      </c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</row>
    <row r="147" spans="1:60" outlineLevel="3" x14ac:dyDescent="0.2">
      <c r="A147" s="158"/>
      <c r="B147" s="159"/>
      <c r="C147" s="188" t="s">
        <v>287</v>
      </c>
      <c r="D147" s="167"/>
      <c r="E147" s="168">
        <v>717.45500000000004</v>
      </c>
      <c r="F147" s="161"/>
      <c r="G147" s="161"/>
      <c r="H147" s="161"/>
      <c r="I147" s="161"/>
      <c r="J147" s="161"/>
      <c r="K147" s="161"/>
      <c r="L147" s="161"/>
      <c r="M147" s="161"/>
      <c r="N147" s="160"/>
      <c r="O147" s="160"/>
      <c r="P147" s="160"/>
      <c r="Q147" s="160"/>
      <c r="R147" s="161"/>
      <c r="S147" s="161"/>
      <c r="T147" s="161"/>
      <c r="U147" s="161"/>
      <c r="V147" s="161"/>
      <c r="W147" s="161"/>
      <c r="X147" s="161"/>
      <c r="Y147" s="161"/>
      <c r="Z147" s="151"/>
      <c r="AA147" s="151"/>
      <c r="AB147" s="151"/>
      <c r="AC147" s="151"/>
      <c r="AD147" s="151"/>
      <c r="AE147" s="151"/>
      <c r="AF147" s="151"/>
      <c r="AG147" s="151" t="s">
        <v>127</v>
      </c>
      <c r="AH147" s="151">
        <v>1</v>
      </c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</row>
    <row r="148" spans="1:60" ht="22.5" outlineLevel="1" x14ac:dyDescent="0.2">
      <c r="A148" s="177">
        <v>36</v>
      </c>
      <c r="B148" s="178" t="s">
        <v>298</v>
      </c>
      <c r="C148" s="186" t="s">
        <v>299</v>
      </c>
      <c r="D148" s="179" t="s">
        <v>215</v>
      </c>
      <c r="E148" s="180">
        <v>150.684</v>
      </c>
      <c r="F148" s="181"/>
      <c r="G148" s="182">
        <f>ROUND(E148*F148,2)</f>
        <v>0</v>
      </c>
      <c r="H148" s="181"/>
      <c r="I148" s="182">
        <f>ROUND(E148*H148,2)</f>
        <v>0</v>
      </c>
      <c r="J148" s="181"/>
      <c r="K148" s="182">
        <f>ROUND(E148*J148,2)</f>
        <v>0</v>
      </c>
      <c r="L148" s="182">
        <v>21</v>
      </c>
      <c r="M148" s="182">
        <f>G148*(1+L148/100)</f>
        <v>0</v>
      </c>
      <c r="N148" s="180">
        <v>1</v>
      </c>
      <c r="O148" s="180">
        <f>ROUND(E148*N148,2)</f>
        <v>150.68</v>
      </c>
      <c r="P148" s="180">
        <v>0</v>
      </c>
      <c r="Q148" s="180">
        <f>ROUND(E148*P148,2)</f>
        <v>0</v>
      </c>
      <c r="R148" s="182" t="s">
        <v>206</v>
      </c>
      <c r="S148" s="182" t="s">
        <v>120</v>
      </c>
      <c r="T148" s="183" t="s">
        <v>120</v>
      </c>
      <c r="U148" s="161">
        <v>0</v>
      </c>
      <c r="V148" s="161">
        <f>ROUND(E148*U148,2)</f>
        <v>0</v>
      </c>
      <c r="W148" s="161"/>
      <c r="X148" s="161" t="s">
        <v>207</v>
      </c>
      <c r="Y148" s="161" t="s">
        <v>122</v>
      </c>
      <c r="Z148" s="151"/>
      <c r="AA148" s="151"/>
      <c r="AB148" s="151"/>
      <c r="AC148" s="151"/>
      <c r="AD148" s="151"/>
      <c r="AE148" s="151"/>
      <c r="AF148" s="151"/>
      <c r="AG148" s="151" t="s">
        <v>208</v>
      </c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</row>
    <row r="149" spans="1:60" outlineLevel="2" x14ac:dyDescent="0.2">
      <c r="A149" s="158"/>
      <c r="B149" s="159"/>
      <c r="C149" s="260" t="s">
        <v>300</v>
      </c>
      <c r="D149" s="261"/>
      <c r="E149" s="261"/>
      <c r="F149" s="261"/>
      <c r="G149" s="261"/>
      <c r="H149" s="161"/>
      <c r="I149" s="161"/>
      <c r="J149" s="161"/>
      <c r="K149" s="161"/>
      <c r="L149" s="161"/>
      <c r="M149" s="161"/>
      <c r="N149" s="160"/>
      <c r="O149" s="160"/>
      <c r="P149" s="160"/>
      <c r="Q149" s="160"/>
      <c r="R149" s="161"/>
      <c r="S149" s="161"/>
      <c r="T149" s="161"/>
      <c r="U149" s="161"/>
      <c r="V149" s="161"/>
      <c r="W149" s="161"/>
      <c r="X149" s="161"/>
      <c r="Y149" s="161"/>
      <c r="Z149" s="151"/>
      <c r="AA149" s="151"/>
      <c r="AB149" s="151"/>
      <c r="AC149" s="151"/>
      <c r="AD149" s="151"/>
      <c r="AE149" s="151"/>
      <c r="AF149" s="151"/>
      <c r="AG149" s="151" t="s">
        <v>162</v>
      </c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</row>
    <row r="150" spans="1:60" outlineLevel="3" x14ac:dyDescent="0.2">
      <c r="A150" s="158"/>
      <c r="B150" s="159"/>
      <c r="C150" s="189" t="s">
        <v>301</v>
      </c>
      <c r="D150" s="164"/>
      <c r="E150" s="165"/>
      <c r="F150" s="166"/>
      <c r="G150" s="166"/>
      <c r="H150" s="161"/>
      <c r="I150" s="161"/>
      <c r="J150" s="161"/>
      <c r="K150" s="161"/>
      <c r="L150" s="161"/>
      <c r="M150" s="161"/>
      <c r="N150" s="160"/>
      <c r="O150" s="160"/>
      <c r="P150" s="160"/>
      <c r="Q150" s="160"/>
      <c r="R150" s="161"/>
      <c r="S150" s="161"/>
      <c r="T150" s="161"/>
      <c r="U150" s="161"/>
      <c r="V150" s="161"/>
      <c r="W150" s="161"/>
      <c r="X150" s="161"/>
      <c r="Y150" s="161"/>
      <c r="Z150" s="151"/>
      <c r="AA150" s="151"/>
      <c r="AB150" s="151"/>
      <c r="AC150" s="151"/>
      <c r="AD150" s="151"/>
      <c r="AE150" s="151"/>
      <c r="AF150" s="151"/>
      <c r="AG150" s="151" t="s">
        <v>162</v>
      </c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</row>
    <row r="151" spans="1:60" outlineLevel="3" x14ac:dyDescent="0.2">
      <c r="A151" s="158"/>
      <c r="B151" s="159"/>
      <c r="C151" s="262" t="s">
        <v>302</v>
      </c>
      <c r="D151" s="263"/>
      <c r="E151" s="263"/>
      <c r="F151" s="263"/>
      <c r="G151" s="263"/>
      <c r="H151" s="161"/>
      <c r="I151" s="161"/>
      <c r="J151" s="161"/>
      <c r="K151" s="161"/>
      <c r="L151" s="161"/>
      <c r="M151" s="161"/>
      <c r="N151" s="160"/>
      <c r="O151" s="160"/>
      <c r="P151" s="160"/>
      <c r="Q151" s="160"/>
      <c r="R151" s="161"/>
      <c r="S151" s="161"/>
      <c r="T151" s="161"/>
      <c r="U151" s="161"/>
      <c r="V151" s="161"/>
      <c r="W151" s="161"/>
      <c r="X151" s="161"/>
      <c r="Y151" s="161"/>
      <c r="Z151" s="151"/>
      <c r="AA151" s="151"/>
      <c r="AB151" s="151"/>
      <c r="AC151" s="151"/>
      <c r="AD151" s="151"/>
      <c r="AE151" s="151"/>
      <c r="AF151" s="151"/>
      <c r="AG151" s="151" t="s">
        <v>162</v>
      </c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</row>
    <row r="152" spans="1:60" outlineLevel="3" x14ac:dyDescent="0.2">
      <c r="A152" s="158"/>
      <c r="B152" s="159"/>
      <c r="C152" s="262" t="s">
        <v>303</v>
      </c>
      <c r="D152" s="263"/>
      <c r="E152" s="263"/>
      <c r="F152" s="263"/>
      <c r="G152" s="263"/>
      <c r="H152" s="161"/>
      <c r="I152" s="161"/>
      <c r="J152" s="161"/>
      <c r="K152" s="161"/>
      <c r="L152" s="161"/>
      <c r="M152" s="161"/>
      <c r="N152" s="160"/>
      <c r="O152" s="160"/>
      <c r="P152" s="160"/>
      <c r="Q152" s="160"/>
      <c r="R152" s="161"/>
      <c r="S152" s="161"/>
      <c r="T152" s="161"/>
      <c r="U152" s="161"/>
      <c r="V152" s="161"/>
      <c r="W152" s="161"/>
      <c r="X152" s="161"/>
      <c r="Y152" s="161"/>
      <c r="Z152" s="151"/>
      <c r="AA152" s="151"/>
      <c r="AB152" s="151"/>
      <c r="AC152" s="151"/>
      <c r="AD152" s="151"/>
      <c r="AE152" s="151"/>
      <c r="AF152" s="151"/>
      <c r="AG152" s="151" t="s">
        <v>162</v>
      </c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</row>
    <row r="153" spans="1:60" outlineLevel="3" x14ac:dyDescent="0.2">
      <c r="A153" s="158"/>
      <c r="B153" s="159"/>
      <c r="C153" s="262" t="s">
        <v>304</v>
      </c>
      <c r="D153" s="263"/>
      <c r="E153" s="263"/>
      <c r="F153" s="263"/>
      <c r="G153" s="263"/>
      <c r="H153" s="161"/>
      <c r="I153" s="161"/>
      <c r="J153" s="161"/>
      <c r="K153" s="161"/>
      <c r="L153" s="161"/>
      <c r="M153" s="161"/>
      <c r="N153" s="160"/>
      <c r="O153" s="160"/>
      <c r="P153" s="160"/>
      <c r="Q153" s="160"/>
      <c r="R153" s="161"/>
      <c r="S153" s="161"/>
      <c r="T153" s="161"/>
      <c r="U153" s="161"/>
      <c r="V153" s="161"/>
      <c r="W153" s="161"/>
      <c r="X153" s="161"/>
      <c r="Y153" s="161"/>
      <c r="Z153" s="151"/>
      <c r="AA153" s="151"/>
      <c r="AB153" s="151"/>
      <c r="AC153" s="151"/>
      <c r="AD153" s="151"/>
      <c r="AE153" s="151"/>
      <c r="AF153" s="151"/>
      <c r="AG153" s="151" t="s">
        <v>162</v>
      </c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</row>
    <row r="154" spans="1:60" outlineLevel="2" x14ac:dyDescent="0.2">
      <c r="A154" s="158"/>
      <c r="B154" s="159"/>
      <c r="C154" s="187" t="s">
        <v>305</v>
      </c>
      <c r="D154" s="162"/>
      <c r="E154" s="163">
        <v>150.684</v>
      </c>
      <c r="F154" s="161"/>
      <c r="G154" s="161"/>
      <c r="H154" s="161"/>
      <c r="I154" s="161"/>
      <c r="J154" s="161"/>
      <c r="K154" s="161"/>
      <c r="L154" s="161"/>
      <c r="M154" s="161"/>
      <c r="N154" s="160"/>
      <c r="O154" s="160"/>
      <c r="P154" s="160"/>
      <c r="Q154" s="160"/>
      <c r="R154" s="161"/>
      <c r="S154" s="161"/>
      <c r="T154" s="161"/>
      <c r="U154" s="161"/>
      <c r="V154" s="161"/>
      <c r="W154" s="161"/>
      <c r="X154" s="161"/>
      <c r="Y154" s="161"/>
      <c r="Z154" s="151"/>
      <c r="AA154" s="151"/>
      <c r="AB154" s="151"/>
      <c r="AC154" s="151"/>
      <c r="AD154" s="151"/>
      <c r="AE154" s="151"/>
      <c r="AF154" s="151"/>
      <c r="AG154" s="151" t="s">
        <v>127</v>
      </c>
      <c r="AH154" s="151">
        <v>0</v>
      </c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</row>
    <row r="155" spans="1:60" x14ac:dyDescent="0.2">
      <c r="A155" s="170" t="s">
        <v>114</v>
      </c>
      <c r="B155" s="171" t="s">
        <v>83</v>
      </c>
      <c r="C155" s="185" t="s">
        <v>84</v>
      </c>
      <c r="D155" s="172"/>
      <c r="E155" s="173"/>
      <c r="F155" s="174"/>
      <c r="G155" s="174">
        <f>SUMIF(AG156:AG162,"&lt;&gt;NOR",G156:G162)</f>
        <v>0</v>
      </c>
      <c r="H155" s="174"/>
      <c r="I155" s="174">
        <f>SUM(I156:I162)</f>
        <v>0</v>
      </c>
      <c r="J155" s="174"/>
      <c r="K155" s="174">
        <f>SUM(K156:K162)</f>
        <v>0</v>
      </c>
      <c r="L155" s="174"/>
      <c r="M155" s="174">
        <f>SUM(M156:M162)</f>
        <v>0</v>
      </c>
      <c r="N155" s="173"/>
      <c r="O155" s="173">
        <f>SUM(O156:O162)</f>
        <v>0</v>
      </c>
      <c r="P155" s="173"/>
      <c r="Q155" s="173">
        <f>SUM(Q156:Q162)</f>
        <v>0</v>
      </c>
      <c r="R155" s="174"/>
      <c r="S155" s="174"/>
      <c r="T155" s="175"/>
      <c r="U155" s="169"/>
      <c r="V155" s="169">
        <f>SUM(V156:V162)</f>
        <v>140.9</v>
      </c>
      <c r="W155" s="169"/>
      <c r="X155" s="169"/>
      <c r="Y155" s="169"/>
      <c r="AG155" t="s">
        <v>115</v>
      </c>
    </row>
    <row r="156" spans="1:60" outlineLevel="1" x14ac:dyDescent="0.2">
      <c r="A156" s="177">
        <v>37</v>
      </c>
      <c r="B156" s="178" t="s">
        <v>306</v>
      </c>
      <c r="C156" s="186" t="s">
        <v>307</v>
      </c>
      <c r="D156" s="179" t="s">
        <v>215</v>
      </c>
      <c r="E156" s="180">
        <v>1878.6484399999999</v>
      </c>
      <c r="F156" s="181"/>
      <c r="G156" s="182">
        <f>ROUND(E156*F156,2)</f>
        <v>0</v>
      </c>
      <c r="H156" s="181"/>
      <c r="I156" s="182">
        <f>ROUND(E156*H156,2)</f>
        <v>0</v>
      </c>
      <c r="J156" s="181"/>
      <c r="K156" s="182">
        <f>ROUND(E156*J156,2)</f>
        <v>0</v>
      </c>
      <c r="L156" s="182">
        <v>21</v>
      </c>
      <c r="M156" s="182">
        <f>G156*(1+L156/100)</f>
        <v>0</v>
      </c>
      <c r="N156" s="180">
        <v>0</v>
      </c>
      <c r="O156" s="180">
        <f>ROUND(E156*N156,2)</f>
        <v>0</v>
      </c>
      <c r="P156" s="180">
        <v>0</v>
      </c>
      <c r="Q156" s="180">
        <f>ROUND(E156*P156,2)</f>
        <v>0</v>
      </c>
      <c r="R156" s="182" t="s">
        <v>191</v>
      </c>
      <c r="S156" s="182" t="s">
        <v>120</v>
      </c>
      <c r="T156" s="183" t="s">
        <v>120</v>
      </c>
      <c r="U156" s="161">
        <v>7.4999999999999997E-2</v>
      </c>
      <c r="V156" s="161">
        <f>ROUND(E156*U156,2)</f>
        <v>140.9</v>
      </c>
      <c r="W156" s="161"/>
      <c r="X156" s="161" t="s">
        <v>121</v>
      </c>
      <c r="Y156" s="161" t="s">
        <v>122</v>
      </c>
      <c r="Z156" s="151"/>
      <c r="AA156" s="151"/>
      <c r="AB156" s="151"/>
      <c r="AC156" s="151"/>
      <c r="AD156" s="151"/>
      <c r="AE156" s="151"/>
      <c r="AF156" s="151"/>
      <c r="AG156" s="151" t="s">
        <v>123</v>
      </c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</row>
    <row r="157" spans="1:60" outlineLevel="2" x14ac:dyDescent="0.2">
      <c r="A157" s="158"/>
      <c r="B157" s="159"/>
      <c r="C157" s="187" t="s">
        <v>308</v>
      </c>
      <c r="D157" s="162"/>
      <c r="E157" s="163">
        <v>10.8</v>
      </c>
      <c r="F157" s="161"/>
      <c r="G157" s="161"/>
      <c r="H157" s="161"/>
      <c r="I157" s="161"/>
      <c r="J157" s="161"/>
      <c r="K157" s="161"/>
      <c r="L157" s="161"/>
      <c r="M157" s="161"/>
      <c r="N157" s="160"/>
      <c r="O157" s="160"/>
      <c r="P157" s="160"/>
      <c r="Q157" s="160"/>
      <c r="R157" s="161"/>
      <c r="S157" s="161"/>
      <c r="T157" s="161"/>
      <c r="U157" s="161"/>
      <c r="V157" s="161"/>
      <c r="W157" s="161"/>
      <c r="X157" s="161"/>
      <c r="Y157" s="161"/>
      <c r="Z157" s="151"/>
      <c r="AA157" s="151"/>
      <c r="AB157" s="151"/>
      <c r="AC157" s="151"/>
      <c r="AD157" s="151"/>
      <c r="AE157" s="151"/>
      <c r="AF157" s="151"/>
      <c r="AG157" s="151" t="s">
        <v>127</v>
      </c>
      <c r="AH157" s="151">
        <v>6</v>
      </c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</row>
    <row r="158" spans="1:60" outlineLevel="3" x14ac:dyDescent="0.2">
      <c r="A158" s="158"/>
      <c r="B158" s="159"/>
      <c r="C158" s="187" t="s">
        <v>309</v>
      </c>
      <c r="D158" s="162"/>
      <c r="E158" s="163">
        <v>60.61318</v>
      </c>
      <c r="F158" s="161"/>
      <c r="G158" s="161"/>
      <c r="H158" s="161"/>
      <c r="I158" s="161"/>
      <c r="J158" s="161"/>
      <c r="K158" s="161"/>
      <c r="L158" s="161"/>
      <c r="M158" s="161"/>
      <c r="N158" s="160"/>
      <c r="O158" s="160"/>
      <c r="P158" s="160"/>
      <c r="Q158" s="160"/>
      <c r="R158" s="161"/>
      <c r="S158" s="161"/>
      <c r="T158" s="161"/>
      <c r="U158" s="161"/>
      <c r="V158" s="161"/>
      <c r="W158" s="161"/>
      <c r="X158" s="161"/>
      <c r="Y158" s="161"/>
      <c r="Z158" s="151"/>
      <c r="AA158" s="151"/>
      <c r="AB158" s="151"/>
      <c r="AC158" s="151"/>
      <c r="AD158" s="151"/>
      <c r="AE158" s="151"/>
      <c r="AF158" s="151"/>
      <c r="AG158" s="151" t="s">
        <v>127</v>
      </c>
      <c r="AH158" s="151">
        <v>6</v>
      </c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</row>
    <row r="159" spans="1:60" outlineLevel="3" x14ac:dyDescent="0.2">
      <c r="A159" s="158"/>
      <c r="B159" s="159"/>
      <c r="C159" s="187" t="s">
        <v>310</v>
      </c>
      <c r="D159" s="162"/>
      <c r="E159" s="163">
        <v>0.28543000000000002</v>
      </c>
      <c r="F159" s="161"/>
      <c r="G159" s="161"/>
      <c r="H159" s="161"/>
      <c r="I159" s="161"/>
      <c r="J159" s="161"/>
      <c r="K159" s="161"/>
      <c r="L159" s="161"/>
      <c r="M159" s="161"/>
      <c r="N159" s="160"/>
      <c r="O159" s="160"/>
      <c r="P159" s="160"/>
      <c r="Q159" s="160"/>
      <c r="R159" s="161"/>
      <c r="S159" s="161"/>
      <c r="T159" s="161"/>
      <c r="U159" s="161"/>
      <c r="V159" s="161"/>
      <c r="W159" s="161"/>
      <c r="X159" s="161"/>
      <c r="Y159" s="161"/>
      <c r="Z159" s="151"/>
      <c r="AA159" s="151"/>
      <c r="AB159" s="151"/>
      <c r="AC159" s="151"/>
      <c r="AD159" s="151"/>
      <c r="AE159" s="151"/>
      <c r="AF159" s="151"/>
      <c r="AG159" s="151" t="s">
        <v>127</v>
      </c>
      <c r="AH159" s="151">
        <v>0</v>
      </c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</row>
    <row r="160" spans="1:60" outlineLevel="3" x14ac:dyDescent="0.2">
      <c r="A160" s="158"/>
      <c r="B160" s="159"/>
      <c r="C160" s="187" t="s">
        <v>311</v>
      </c>
      <c r="D160" s="162"/>
      <c r="E160" s="163">
        <v>8.8340000000000002E-2</v>
      </c>
      <c r="F160" s="161"/>
      <c r="G160" s="161"/>
      <c r="H160" s="161"/>
      <c r="I160" s="161"/>
      <c r="J160" s="161"/>
      <c r="K160" s="161"/>
      <c r="L160" s="161"/>
      <c r="M160" s="161"/>
      <c r="N160" s="160"/>
      <c r="O160" s="160"/>
      <c r="P160" s="160"/>
      <c r="Q160" s="160"/>
      <c r="R160" s="161"/>
      <c r="S160" s="161"/>
      <c r="T160" s="161"/>
      <c r="U160" s="161"/>
      <c r="V160" s="161"/>
      <c r="W160" s="161"/>
      <c r="X160" s="161"/>
      <c r="Y160" s="161"/>
      <c r="Z160" s="151"/>
      <c r="AA160" s="151"/>
      <c r="AB160" s="151"/>
      <c r="AC160" s="151"/>
      <c r="AD160" s="151"/>
      <c r="AE160" s="151"/>
      <c r="AF160" s="151"/>
      <c r="AG160" s="151" t="s">
        <v>127</v>
      </c>
      <c r="AH160" s="151">
        <v>6</v>
      </c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</row>
    <row r="161" spans="1:60" outlineLevel="3" x14ac:dyDescent="0.2">
      <c r="A161" s="158"/>
      <c r="B161" s="159"/>
      <c r="C161" s="187" t="s">
        <v>312</v>
      </c>
      <c r="D161" s="162"/>
      <c r="E161" s="163">
        <v>1793.6375</v>
      </c>
      <c r="F161" s="161"/>
      <c r="G161" s="161"/>
      <c r="H161" s="161"/>
      <c r="I161" s="161"/>
      <c r="J161" s="161"/>
      <c r="K161" s="161"/>
      <c r="L161" s="161"/>
      <c r="M161" s="161"/>
      <c r="N161" s="160"/>
      <c r="O161" s="160"/>
      <c r="P161" s="160"/>
      <c r="Q161" s="160"/>
      <c r="R161" s="161"/>
      <c r="S161" s="161"/>
      <c r="T161" s="161"/>
      <c r="U161" s="161"/>
      <c r="V161" s="161"/>
      <c r="W161" s="161"/>
      <c r="X161" s="161"/>
      <c r="Y161" s="161"/>
      <c r="Z161" s="151"/>
      <c r="AA161" s="151"/>
      <c r="AB161" s="151"/>
      <c r="AC161" s="151"/>
      <c r="AD161" s="151"/>
      <c r="AE161" s="151"/>
      <c r="AF161" s="151"/>
      <c r="AG161" s="151" t="s">
        <v>127</v>
      </c>
      <c r="AH161" s="151">
        <v>6</v>
      </c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</row>
    <row r="162" spans="1:60" outlineLevel="3" x14ac:dyDescent="0.2">
      <c r="A162" s="158"/>
      <c r="B162" s="159"/>
      <c r="C162" s="187" t="s">
        <v>313</v>
      </c>
      <c r="D162" s="162"/>
      <c r="E162" s="163">
        <v>13.224</v>
      </c>
      <c r="F162" s="161"/>
      <c r="G162" s="161"/>
      <c r="H162" s="161"/>
      <c r="I162" s="161"/>
      <c r="J162" s="161"/>
      <c r="K162" s="161"/>
      <c r="L162" s="161"/>
      <c r="M162" s="161"/>
      <c r="N162" s="160"/>
      <c r="O162" s="160"/>
      <c r="P162" s="160"/>
      <c r="Q162" s="160"/>
      <c r="R162" s="161"/>
      <c r="S162" s="161"/>
      <c r="T162" s="161"/>
      <c r="U162" s="161"/>
      <c r="V162" s="161"/>
      <c r="W162" s="161"/>
      <c r="X162" s="161"/>
      <c r="Y162" s="161"/>
      <c r="Z162" s="151"/>
      <c r="AA162" s="151"/>
      <c r="AB162" s="151"/>
      <c r="AC162" s="151"/>
      <c r="AD162" s="151"/>
      <c r="AE162" s="151"/>
      <c r="AF162" s="151"/>
      <c r="AG162" s="151" t="s">
        <v>127</v>
      </c>
      <c r="AH162" s="151">
        <v>6</v>
      </c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</row>
    <row r="163" spans="1:60" x14ac:dyDescent="0.2">
      <c r="A163" s="170" t="s">
        <v>114</v>
      </c>
      <c r="B163" s="171" t="s">
        <v>85</v>
      </c>
      <c r="C163" s="185" t="s">
        <v>27</v>
      </c>
      <c r="D163" s="172"/>
      <c r="E163" s="173"/>
      <c r="F163" s="174"/>
      <c r="G163" s="174">
        <f>SUMIF(AG164:AG173,"&lt;&gt;NOR",G164:G173)</f>
        <v>0</v>
      </c>
      <c r="H163" s="174"/>
      <c r="I163" s="174">
        <f>SUM(I164:I173)</f>
        <v>0</v>
      </c>
      <c r="J163" s="174"/>
      <c r="K163" s="174">
        <f>SUM(K164:K173)</f>
        <v>0</v>
      </c>
      <c r="L163" s="174"/>
      <c r="M163" s="174">
        <f>SUM(M164:M173)</f>
        <v>0</v>
      </c>
      <c r="N163" s="173"/>
      <c r="O163" s="173">
        <f>SUM(O164:O173)</f>
        <v>0</v>
      </c>
      <c r="P163" s="173"/>
      <c r="Q163" s="173">
        <f>SUM(Q164:Q173)</f>
        <v>0</v>
      </c>
      <c r="R163" s="174"/>
      <c r="S163" s="174"/>
      <c r="T163" s="175"/>
      <c r="U163" s="169"/>
      <c r="V163" s="169">
        <f>SUM(V164:V173)</f>
        <v>0</v>
      </c>
      <c r="W163" s="169"/>
      <c r="X163" s="169"/>
      <c r="Y163" s="169"/>
      <c r="AG163" t="s">
        <v>115</v>
      </c>
    </row>
    <row r="164" spans="1:60" outlineLevel="1" x14ac:dyDescent="0.2">
      <c r="A164" s="177">
        <v>38</v>
      </c>
      <c r="B164" s="178" t="s">
        <v>314</v>
      </c>
      <c r="C164" s="186" t="s">
        <v>315</v>
      </c>
      <c r="D164" s="179" t="s">
        <v>316</v>
      </c>
      <c r="E164" s="180">
        <v>1</v>
      </c>
      <c r="F164" s="181"/>
      <c r="G164" s="182">
        <f>ROUND(E164*F164,2)</f>
        <v>0</v>
      </c>
      <c r="H164" s="181"/>
      <c r="I164" s="182">
        <f>ROUND(E164*H164,2)</f>
        <v>0</v>
      </c>
      <c r="J164" s="181"/>
      <c r="K164" s="182">
        <f>ROUND(E164*J164,2)</f>
        <v>0</v>
      </c>
      <c r="L164" s="182">
        <v>21</v>
      </c>
      <c r="M164" s="182">
        <f>G164*(1+L164/100)</f>
        <v>0</v>
      </c>
      <c r="N164" s="180">
        <v>0</v>
      </c>
      <c r="O164" s="180">
        <f>ROUND(E164*N164,2)</f>
        <v>0</v>
      </c>
      <c r="P164" s="180">
        <v>0</v>
      </c>
      <c r="Q164" s="180">
        <f>ROUND(E164*P164,2)</f>
        <v>0</v>
      </c>
      <c r="R164" s="182"/>
      <c r="S164" s="182" t="s">
        <v>120</v>
      </c>
      <c r="T164" s="183" t="s">
        <v>269</v>
      </c>
      <c r="U164" s="161">
        <v>0</v>
      </c>
      <c r="V164" s="161">
        <f>ROUND(E164*U164,2)</f>
        <v>0</v>
      </c>
      <c r="W164" s="161"/>
      <c r="X164" s="161" t="s">
        <v>317</v>
      </c>
      <c r="Y164" s="161" t="s">
        <v>122</v>
      </c>
      <c r="Z164" s="151"/>
      <c r="AA164" s="151"/>
      <c r="AB164" s="151"/>
      <c r="AC164" s="151"/>
      <c r="AD164" s="151"/>
      <c r="AE164" s="151"/>
      <c r="AF164" s="151"/>
      <c r="AG164" s="151" t="s">
        <v>318</v>
      </c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</row>
    <row r="165" spans="1:60" outlineLevel="2" x14ac:dyDescent="0.2">
      <c r="A165" s="158"/>
      <c r="B165" s="159"/>
      <c r="C165" s="260" t="s">
        <v>331</v>
      </c>
      <c r="D165" s="261"/>
      <c r="E165" s="261"/>
      <c r="F165" s="261"/>
      <c r="G165" s="261"/>
      <c r="H165" s="161"/>
      <c r="I165" s="161"/>
      <c r="J165" s="161"/>
      <c r="K165" s="161"/>
      <c r="L165" s="161"/>
      <c r="M165" s="161"/>
      <c r="N165" s="160"/>
      <c r="O165" s="160"/>
      <c r="P165" s="160"/>
      <c r="Q165" s="160"/>
      <c r="R165" s="161"/>
      <c r="S165" s="161"/>
      <c r="T165" s="161"/>
      <c r="U165" s="161"/>
      <c r="V165" s="161"/>
      <c r="W165" s="161"/>
      <c r="X165" s="161"/>
      <c r="Y165" s="161"/>
      <c r="Z165" s="151"/>
      <c r="AA165" s="151"/>
      <c r="AB165" s="151"/>
      <c r="AC165" s="151"/>
      <c r="AD165" s="151"/>
      <c r="AE165" s="151"/>
      <c r="AF165" s="151"/>
      <c r="AG165" s="151" t="s">
        <v>162</v>
      </c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</row>
    <row r="166" spans="1:60" ht="22.5" outlineLevel="3" x14ac:dyDescent="0.2">
      <c r="A166" s="158"/>
      <c r="B166" s="159"/>
      <c r="C166" s="262" t="s">
        <v>319</v>
      </c>
      <c r="D166" s="263"/>
      <c r="E166" s="263"/>
      <c r="F166" s="263"/>
      <c r="G166" s="263"/>
      <c r="H166" s="161"/>
      <c r="I166" s="161"/>
      <c r="J166" s="161"/>
      <c r="K166" s="161"/>
      <c r="L166" s="161"/>
      <c r="M166" s="161"/>
      <c r="N166" s="160"/>
      <c r="O166" s="160"/>
      <c r="P166" s="160"/>
      <c r="Q166" s="160"/>
      <c r="R166" s="161"/>
      <c r="S166" s="161"/>
      <c r="T166" s="161"/>
      <c r="U166" s="161"/>
      <c r="V166" s="161"/>
      <c r="W166" s="161"/>
      <c r="X166" s="161"/>
      <c r="Y166" s="161"/>
      <c r="Z166" s="151"/>
      <c r="AA166" s="151"/>
      <c r="AB166" s="151"/>
      <c r="AC166" s="151"/>
      <c r="AD166" s="151"/>
      <c r="AE166" s="151"/>
      <c r="AF166" s="151"/>
      <c r="AG166" s="151" t="s">
        <v>162</v>
      </c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84" t="str">
        <f>C166</f>
        <v>Vyhotovení protokolu o vytyčení stavby se seznamem souřadnic vytyčených bodů a jejich polohopisnými (S-JTSK) a výškopisnými (Bpv) hodnotami.</v>
      </c>
      <c r="BB166" s="151"/>
      <c r="BC166" s="151"/>
      <c r="BD166" s="151"/>
      <c r="BE166" s="151"/>
      <c r="BF166" s="151"/>
      <c r="BG166" s="151"/>
      <c r="BH166" s="151"/>
    </row>
    <row r="167" spans="1:60" outlineLevel="1" x14ac:dyDescent="0.2">
      <c r="A167" s="177">
        <v>39</v>
      </c>
      <c r="B167" s="178" t="s">
        <v>320</v>
      </c>
      <c r="C167" s="186" t="s">
        <v>321</v>
      </c>
      <c r="D167" s="179" t="s">
        <v>316</v>
      </c>
      <c r="E167" s="180">
        <v>1</v>
      </c>
      <c r="F167" s="181"/>
      <c r="G167" s="182">
        <f>ROUND(E167*F167,2)</f>
        <v>0</v>
      </c>
      <c r="H167" s="181"/>
      <c r="I167" s="182">
        <f>ROUND(E167*H167,2)</f>
        <v>0</v>
      </c>
      <c r="J167" s="181"/>
      <c r="K167" s="182">
        <f>ROUND(E167*J167,2)</f>
        <v>0</v>
      </c>
      <c r="L167" s="182">
        <v>21</v>
      </c>
      <c r="M167" s="182">
        <f>G167*(1+L167/100)</f>
        <v>0</v>
      </c>
      <c r="N167" s="180">
        <v>0</v>
      </c>
      <c r="O167" s="180">
        <f>ROUND(E167*N167,2)</f>
        <v>0</v>
      </c>
      <c r="P167" s="180">
        <v>0</v>
      </c>
      <c r="Q167" s="180">
        <f>ROUND(E167*P167,2)</f>
        <v>0</v>
      </c>
      <c r="R167" s="182"/>
      <c r="S167" s="182" t="s">
        <v>120</v>
      </c>
      <c r="T167" s="183" t="s">
        <v>269</v>
      </c>
      <c r="U167" s="161">
        <v>0</v>
      </c>
      <c r="V167" s="161">
        <f>ROUND(E167*U167,2)</f>
        <v>0</v>
      </c>
      <c r="W167" s="161"/>
      <c r="X167" s="161" t="s">
        <v>317</v>
      </c>
      <c r="Y167" s="161" t="s">
        <v>122</v>
      </c>
      <c r="Z167" s="151"/>
      <c r="AA167" s="151"/>
      <c r="AB167" s="151"/>
      <c r="AC167" s="151"/>
      <c r="AD167" s="151"/>
      <c r="AE167" s="151"/>
      <c r="AF167" s="151"/>
      <c r="AG167" s="151" t="s">
        <v>318</v>
      </c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</row>
    <row r="168" spans="1:60" outlineLevel="2" x14ac:dyDescent="0.2">
      <c r="A168" s="158"/>
      <c r="B168" s="159"/>
      <c r="C168" s="260" t="s">
        <v>322</v>
      </c>
      <c r="D168" s="261"/>
      <c r="E168" s="261"/>
      <c r="F168" s="261"/>
      <c r="G168" s="261"/>
      <c r="H168" s="161"/>
      <c r="I168" s="161"/>
      <c r="J168" s="161"/>
      <c r="K168" s="161"/>
      <c r="L168" s="161"/>
      <c r="M168" s="161"/>
      <c r="N168" s="160"/>
      <c r="O168" s="160"/>
      <c r="P168" s="160"/>
      <c r="Q168" s="160"/>
      <c r="R168" s="161"/>
      <c r="S168" s="161"/>
      <c r="T168" s="161"/>
      <c r="U168" s="161"/>
      <c r="V168" s="161"/>
      <c r="W168" s="161"/>
      <c r="X168" s="161"/>
      <c r="Y168" s="161"/>
      <c r="Z168" s="151"/>
      <c r="AA168" s="151"/>
      <c r="AB168" s="151"/>
      <c r="AC168" s="151"/>
      <c r="AD168" s="151"/>
      <c r="AE168" s="151"/>
      <c r="AF168" s="151"/>
      <c r="AG168" s="151" t="s">
        <v>162</v>
      </c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</row>
    <row r="169" spans="1:60" outlineLevel="3" x14ac:dyDescent="0.2">
      <c r="A169" s="158"/>
      <c r="B169" s="159"/>
      <c r="C169" s="262" t="s">
        <v>323</v>
      </c>
      <c r="D169" s="263"/>
      <c r="E169" s="263"/>
      <c r="F169" s="263"/>
      <c r="G169" s="263"/>
      <c r="H169" s="161"/>
      <c r="I169" s="161"/>
      <c r="J169" s="161"/>
      <c r="K169" s="161"/>
      <c r="L169" s="161"/>
      <c r="M169" s="161"/>
      <c r="N169" s="160"/>
      <c r="O169" s="160"/>
      <c r="P169" s="160"/>
      <c r="Q169" s="160"/>
      <c r="R169" s="161"/>
      <c r="S169" s="161"/>
      <c r="T169" s="161"/>
      <c r="U169" s="161"/>
      <c r="V169" s="161"/>
      <c r="W169" s="161"/>
      <c r="X169" s="161"/>
      <c r="Y169" s="161"/>
      <c r="Z169" s="151"/>
      <c r="AA169" s="151"/>
      <c r="AB169" s="151"/>
      <c r="AC169" s="151"/>
      <c r="AD169" s="151"/>
      <c r="AE169" s="151"/>
      <c r="AF169" s="151"/>
      <c r="AG169" s="151" t="s">
        <v>162</v>
      </c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</row>
    <row r="170" spans="1:60" outlineLevel="1" x14ac:dyDescent="0.2">
      <c r="A170" s="177">
        <v>40</v>
      </c>
      <c r="B170" s="178" t="s">
        <v>324</v>
      </c>
      <c r="C170" s="186" t="s">
        <v>325</v>
      </c>
      <c r="D170" s="179" t="s">
        <v>316</v>
      </c>
      <c r="E170" s="180">
        <v>1</v>
      </c>
      <c r="F170" s="181"/>
      <c r="G170" s="182">
        <f>ROUND(E170*F170,2)</f>
        <v>0</v>
      </c>
      <c r="H170" s="181"/>
      <c r="I170" s="182">
        <f>ROUND(E170*H170,2)</f>
        <v>0</v>
      </c>
      <c r="J170" s="181"/>
      <c r="K170" s="182">
        <f>ROUND(E170*J170,2)</f>
        <v>0</v>
      </c>
      <c r="L170" s="182">
        <v>21</v>
      </c>
      <c r="M170" s="182">
        <f>G170*(1+L170/100)</f>
        <v>0</v>
      </c>
      <c r="N170" s="180">
        <v>0</v>
      </c>
      <c r="O170" s="180">
        <f>ROUND(E170*N170,2)</f>
        <v>0</v>
      </c>
      <c r="P170" s="180">
        <v>0</v>
      </c>
      <c r="Q170" s="180">
        <f>ROUND(E170*P170,2)</f>
        <v>0</v>
      </c>
      <c r="R170" s="182"/>
      <c r="S170" s="182" t="s">
        <v>120</v>
      </c>
      <c r="T170" s="183" t="s">
        <v>269</v>
      </c>
      <c r="U170" s="161">
        <v>0</v>
      </c>
      <c r="V170" s="161">
        <f>ROUND(E170*U170,2)</f>
        <v>0</v>
      </c>
      <c r="W170" s="161"/>
      <c r="X170" s="161" t="s">
        <v>317</v>
      </c>
      <c r="Y170" s="161" t="s">
        <v>122</v>
      </c>
      <c r="Z170" s="151"/>
      <c r="AA170" s="151"/>
      <c r="AB170" s="151"/>
      <c r="AC170" s="151"/>
      <c r="AD170" s="151"/>
      <c r="AE170" s="151"/>
      <c r="AF170" s="151"/>
      <c r="AG170" s="151" t="s">
        <v>318</v>
      </c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</row>
    <row r="171" spans="1:60" ht="33.75" outlineLevel="2" x14ac:dyDescent="0.2">
      <c r="A171" s="158"/>
      <c r="B171" s="159"/>
      <c r="C171" s="260" t="s">
        <v>326</v>
      </c>
      <c r="D171" s="261"/>
      <c r="E171" s="261"/>
      <c r="F171" s="261"/>
      <c r="G171" s="261"/>
      <c r="H171" s="161"/>
      <c r="I171" s="161"/>
      <c r="J171" s="161"/>
      <c r="K171" s="161"/>
      <c r="L171" s="161"/>
      <c r="M171" s="161"/>
      <c r="N171" s="160"/>
      <c r="O171" s="160"/>
      <c r="P171" s="160"/>
      <c r="Q171" s="160"/>
      <c r="R171" s="161"/>
      <c r="S171" s="161"/>
      <c r="T171" s="161"/>
      <c r="U171" s="161"/>
      <c r="V171" s="161"/>
      <c r="W171" s="161"/>
      <c r="X171" s="161"/>
      <c r="Y171" s="161"/>
      <c r="Z171" s="151"/>
      <c r="AA171" s="151"/>
      <c r="AB171" s="151"/>
      <c r="AC171" s="151"/>
      <c r="AD171" s="151"/>
      <c r="AE171" s="151"/>
      <c r="AF171" s="151"/>
      <c r="AG171" s="151" t="s">
        <v>162</v>
      </c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84" t="str">
        <f>C171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71" s="151"/>
      <c r="BC171" s="151"/>
      <c r="BD171" s="151"/>
      <c r="BE171" s="151"/>
      <c r="BF171" s="151"/>
      <c r="BG171" s="151"/>
      <c r="BH171" s="151"/>
    </row>
    <row r="172" spans="1:60" outlineLevel="1" x14ac:dyDescent="0.2">
      <c r="A172" s="177">
        <v>41</v>
      </c>
      <c r="B172" s="178" t="s">
        <v>327</v>
      </c>
      <c r="C172" s="186" t="s">
        <v>328</v>
      </c>
      <c r="D172" s="179" t="s">
        <v>316</v>
      </c>
      <c r="E172" s="180">
        <v>1</v>
      </c>
      <c r="F172" s="181"/>
      <c r="G172" s="182">
        <f>ROUND(E172*F172,2)</f>
        <v>0</v>
      </c>
      <c r="H172" s="181"/>
      <c r="I172" s="182">
        <f>ROUND(E172*H172,2)</f>
        <v>0</v>
      </c>
      <c r="J172" s="181"/>
      <c r="K172" s="182">
        <f>ROUND(E172*J172,2)</f>
        <v>0</v>
      </c>
      <c r="L172" s="182">
        <v>21</v>
      </c>
      <c r="M172" s="182">
        <f>G172*(1+L172/100)</f>
        <v>0</v>
      </c>
      <c r="N172" s="180">
        <v>0</v>
      </c>
      <c r="O172" s="180">
        <f>ROUND(E172*N172,2)</f>
        <v>0</v>
      </c>
      <c r="P172" s="180">
        <v>0</v>
      </c>
      <c r="Q172" s="180">
        <f>ROUND(E172*P172,2)</f>
        <v>0</v>
      </c>
      <c r="R172" s="182"/>
      <c r="S172" s="182" t="s">
        <v>120</v>
      </c>
      <c r="T172" s="183" t="s">
        <v>269</v>
      </c>
      <c r="U172" s="161">
        <v>0</v>
      </c>
      <c r="V172" s="161">
        <f>ROUND(E172*U172,2)</f>
        <v>0</v>
      </c>
      <c r="W172" s="161"/>
      <c r="X172" s="161" t="s">
        <v>317</v>
      </c>
      <c r="Y172" s="161" t="s">
        <v>122</v>
      </c>
      <c r="Z172" s="151"/>
      <c r="AA172" s="151"/>
      <c r="AB172" s="151"/>
      <c r="AC172" s="151"/>
      <c r="AD172" s="151"/>
      <c r="AE172" s="151"/>
      <c r="AF172" s="151"/>
      <c r="AG172" s="151" t="s">
        <v>318</v>
      </c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</row>
    <row r="173" spans="1:60" outlineLevel="2" x14ac:dyDescent="0.2">
      <c r="A173" s="158"/>
      <c r="B173" s="159"/>
      <c r="C173" s="260" t="s">
        <v>329</v>
      </c>
      <c r="D173" s="261"/>
      <c r="E173" s="261"/>
      <c r="F173" s="261"/>
      <c r="G173" s="261"/>
      <c r="H173" s="161"/>
      <c r="I173" s="161"/>
      <c r="J173" s="161"/>
      <c r="K173" s="161"/>
      <c r="L173" s="161"/>
      <c r="M173" s="161"/>
      <c r="N173" s="160"/>
      <c r="O173" s="160"/>
      <c r="P173" s="160"/>
      <c r="Q173" s="160"/>
      <c r="R173" s="161"/>
      <c r="S173" s="161"/>
      <c r="T173" s="161"/>
      <c r="U173" s="161"/>
      <c r="V173" s="161"/>
      <c r="W173" s="161"/>
      <c r="X173" s="161"/>
      <c r="Y173" s="161"/>
      <c r="Z173" s="151"/>
      <c r="AA173" s="151"/>
      <c r="AB173" s="151"/>
      <c r="AC173" s="151"/>
      <c r="AD173" s="151"/>
      <c r="AE173" s="151"/>
      <c r="AF173" s="151"/>
      <c r="AG173" s="151" t="s">
        <v>162</v>
      </c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</row>
    <row r="174" spans="1:60" x14ac:dyDescent="0.2">
      <c r="A174" s="3"/>
      <c r="B174" s="4"/>
      <c r="C174" s="190"/>
      <c r="D174" s="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AE174">
        <v>12</v>
      </c>
      <c r="AF174">
        <v>21</v>
      </c>
      <c r="AG174" t="s">
        <v>100</v>
      </c>
    </row>
    <row r="175" spans="1:60" x14ac:dyDescent="0.2">
      <c r="A175" s="154"/>
      <c r="B175" s="155" t="s">
        <v>29</v>
      </c>
      <c r="C175" s="191"/>
      <c r="D175" s="156"/>
      <c r="E175" s="157"/>
      <c r="F175" s="157"/>
      <c r="G175" s="176">
        <f>G8+G63+G80+G93+G115+G155+G163</f>
        <v>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AE175">
        <f>SUMIF(L7:L173,AE174,G7:G173)</f>
        <v>0</v>
      </c>
      <c r="AF175">
        <f>SUMIF(L7:L173,AF174,G7:G173)</f>
        <v>0</v>
      </c>
      <c r="AG175" t="s">
        <v>330</v>
      </c>
    </row>
    <row r="176" spans="1:60" x14ac:dyDescent="0.2">
      <c r="C176" s="192"/>
      <c r="D176" s="10"/>
      <c r="AG176" t="s">
        <v>332</v>
      </c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29SAkv5cHZXJ8rZxE2qrGQjx+hzEtyIylWzyEiwKrihcrbHJgmfA6bTtwzPp1IlbNxGNWm8e49jnXZmnvTtAQ==" saltValue="ZVN1qKGNMNgx7s5oAVsL8A==" spinCount="100000" sheet="1" formatRows="0"/>
  <mergeCells count="37">
    <mergeCell ref="C173:G173"/>
    <mergeCell ref="C153:G153"/>
    <mergeCell ref="C165:G165"/>
    <mergeCell ref="C166:G166"/>
    <mergeCell ref="C168:G168"/>
    <mergeCell ref="C169:G169"/>
    <mergeCell ref="C171:G171"/>
    <mergeCell ref="C152:G152"/>
    <mergeCell ref="C85:G85"/>
    <mergeCell ref="C88:G88"/>
    <mergeCell ref="C91:G91"/>
    <mergeCell ref="C95:G95"/>
    <mergeCell ref="C99:G99"/>
    <mergeCell ref="C117:G117"/>
    <mergeCell ref="C126:G126"/>
    <mergeCell ref="C127:G127"/>
    <mergeCell ref="C132:G132"/>
    <mergeCell ref="C149:G149"/>
    <mergeCell ref="C151:G151"/>
    <mergeCell ref="C82:G82"/>
    <mergeCell ref="C18:G18"/>
    <mergeCell ref="C23:G23"/>
    <mergeCell ref="C29:G29"/>
    <mergeCell ref="C32:G32"/>
    <mergeCell ref="C40:G40"/>
    <mergeCell ref="C43:G43"/>
    <mergeCell ref="C44:G44"/>
    <mergeCell ref="C48:G48"/>
    <mergeCell ref="C52:G52"/>
    <mergeCell ref="C57:G57"/>
    <mergeCell ref="C65:G65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scale="73" fitToHeight="0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Vabr</dc:creator>
  <cp:lastModifiedBy>Majda Vonešová</cp:lastModifiedBy>
  <cp:lastPrinted>2024-04-18T09:55:51Z</cp:lastPrinted>
  <dcterms:created xsi:type="dcterms:W3CDTF">2009-04-08T07:15:50Z</dcterms:created>
  <dcterms:modified xsi:type="dcterms:W3CDTF">2024-04-22T06:31:48Z</dcterms:modified>
</cp:coreProperties>
</file>