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zucz-my.sharepoint.com/personal/ebermannova_fzu_cz/Documents/Dokumenty/AKCE_stavebni/2404_PlynyHB/241014_ZDNove/"/>
    </mc:Choice>
  </mc:AlternateContent>
  <xr:revisionPtr revIDLastSave="52" documentId="8_{98B68D5F-4026-4EE4-9A1C-BD488E48740D}" xr6:coauthVersionLast="47" xr6:coauthVersionMax="47" xr10:uidLastSave="{B8538C4C-0E5D-4A05-B4E6-93E93C5600AB}"/>
  <bookViews>
    <workbookView xWindow="-108" yWindow="-108" windowWidth="23256" windowHeight="12456" activeTab="1" xr2:uid="{6E6A7D02-4E6A-42EC-8F72-420F95059CEE}"/>
  </bookViews>
  <sheets>
    <sheet name="Rekapitulace" sheetId="2" r:id="rId1"/>
    <sheet name="CentralniRozvody TP" sheetId="4" r:id="rId2"/>
    <sheet name="CentralniRozvody - ASŘ " sheetId="1" r:id="rId3"/>
  </sheets>
  <definedNames>
    <definedName name="_xlnm._FilterDatabase" localSheetId="1" hidden="1">'CentralniRozvody TP'!$A$8:$G$167</definedName>
    <definedName name="_xlnm.Print_Titles" localSheetId="1">'CentralniRozvody TP'!$8:$8</definedName>
    <definedName name="_xlnm.Print_Area" localSheetId="2">'CentralniRozvody - ASŘ '!$A$2:$G$36</definedName>
    <definedName name="_xlnm.Print_Area" localSheetId="1">'CentralniRozvody TP'!$B$4:$G$169</definedName>
    <definedName name="_xlnm.Print_Area" localSheetId="0">Rekapitulace!$B$2:$C$21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25" i="1"/>
  <c r="G29" i="1"/>
  <c r="G34" i="1"/>
  <c r="G162" i="4" l="1"/>
  <c r="G154" i="4"/>
  <c r="G33" i="1" l="1"/>
  <c r="G161" i="4"/>
  <c r="G160" i="4"/>
  <c r="G144" i="4"/>
  <c r="G143" i="4"/>
  <c r="G142" i="4"/>
  <c r="G141" i="4"/>
  <c r="G140" i="4"/>
  <c r="G139" i="4"/>
  <c r="G138" i="4"/>
  <c r="G137" i="4"/>
  <c r="G165" i="4"/>
  <c r="G164" i="4"/>
  <c r="G163" i="4"/>
  <c r="G159" i="4"/>
  <c r="G156" i="4"/>
  <c r="G153" i="4"/>
  <c r="G152" i="4"/>
  <c r="G151" i="4"/>
  <c r="G150" i="4"/>
  <c r="G149" i="4"/>
  <c r="G148" i="4"/>
  <c r="G147" i="4"/>
  <c r="G146" i="4"/>
  <c r="G145" i="4"/>
  <c r="G136" i="4"/>
  <c r="G135" i="4"/>
  <c r="G134" i="4"/>
  <c r="G133" i="4"/>
  <c r="G132" i="4"/>
  <c r="G131" i="4"/>
  <c r="G130" i="4"/>
  <c r="G129" i="4"/>
  <c r="G128" i="4"/>
  <c r="G127" i="4"/>
  <c r="G126" i="4"/>
  <c r="G124" i="4"/>
  <c r="G123" i="4"/>
  <c r="G111" i="4"/>
  <c r="G110" i="4"/>
  <c r="G109" i="4"/>
  <c r="G108" i="4"/>
  <c r="G107" i="4"/>
  <c r="G106" i="4"/>
  <c r="G105" i="4"/>
  <c r="G104" i="4"/>
  <c r="G102" i="4"/>
  <c r="G101" i="4"/>
  <c r="G98" i="4"/>
  <c r="G97" i="4"/>
  <c r="G96" i="4"/>
  <c r="G95" i="4"/>
  <c r="G94" i="4"/>
  <c r="G93" i="4"/>
  <c r="G92" i="4"/>
  <c r="G91" i="4"/>
  <c r="G89" i="4"/>
  <c r="G88" i="4"/>
  <c r="G90" i="4" s="1"/>
  <c r="G85" i="4"/>
  <c r="G84" i="4"/>
  <c r="G83" i="4"/>
  <c r="G82" i="4"/>
  <c r="G81" i="4"/>
  <c r="G80" i="4"/>
  <c r="G79" i="4"/>
  <c r="G78" i="4"/>
  <c r="G76" i="4"/>
  <c r="G75" i="4"/>
  <c r="G77" i="4" s="1"/>
  <c r="G72" i="4"/>
  <c r="G71" i="4"/>
  <c r="G70" i="4"/>
  <c r="G69" i="4"/>
  <c r="G68" i="4"/>
  <c r="G67" i="4"/>
  <c r="G66" i="4"/>
  <c r="G65" i="4"/>
  <c r="G63" i="4"/>
  <c r="G62" i="4"/>
  <c r="G64" i="4" s="1"/>
  <c r="G59" i="4"/>
  <c r="G58" i="4"/>
  <c r="G57" i="4"/>
  <c r="G56" i="4"/>
  <c r="G55" i="4"/>
  <c r="G54" i="4"/>
  <c r="G53" i="4"/>
  <c r="G52" i="4"/>
  <c r="G50" i="4"/>
  <c r="G49" i="4"/>
  <c r="G51" i="4" s="1"/>
  <c r="G46" i="4"/>
  <c r="G45" i="4"/>
  <c r="G44" i="4"/>
  <c r="G43" i="4"/>
  <c r="G42" i="4"/>
  <c r="G41" i="4"/>
  <c r="G40" i="4"/>
  <c r="G39" i="4"/>
  <c r="G37" i="4"/>
  <c r="G36" i="4"/>
  <c r="G38" i="4" s="1"/>
  <c r="G33" i="4"/>
  <c r="G32" i="4"/>
  <c r="G31" i="4"/>
  <c r="G30" i="4"/>
  <c r="G29" i="4"/>
  <c r="G28" i="4"/>
  <c r="G27" i="4"/>
  <c r="G26" i="4"/>
  <c r="G24" i="4"/>
  <c r="G23" i="4"/>
  <c r="G25" i="4" s="1"/>
  <c r="G20" i="4"/>
  <c r="G19" i="4"/>
  <c r="G18" i="4"/>
  <c r="G17" i="4"/>
  <c r="G16" i="4"/>
  <c r="G15" i="4"/>
  <c r="G14" i="4"/>
  <c r="G13" i="4"/>
  <c r="G11" i="4"/>
  <c r="G10" i="4"/>
  <c r="G12" i="4" s="1"/>
  <c r="G125" i="4" l="1"/>
  <c r="G157" i="4" s="1"/>
  <c r="C20" i="2" s="1"/>
  <c r="G166" i="4"/>
  <c r="C21" i="2" s="1"/>
  <c r="G103" i="4"/>
  <c r="G112" i="4" s="1"/>
  <c r="C18" i="2" s="1"/>
  <c r="G86" i="4"/>
  <c r="C16" i="2" s="1"/>
  <c r="G60" i="4"/>
  <c r="C14" i="2" s="1"/>
  <c r="G47" i="4"/>
  <c r="C13" i="2" s="1"/>
  <c r="G73" i="4"/>
  <c r="C15" i="2" s="1"/>
  <c r="G34" i="4"/>
  <c r="C12" i="2" s="1"/>
  <c r="G21" i="4"/>
  <c r="C11" i="2" s="1"/>
  <c r="G99" i="4"/>
  <c r="C17" i="2" s="1"/>
  <c r="G167" i="4" l="1"/>
  <c r="C10" i="2"/>
  <c r="E10" i="2" l="1"/>
  <c r="G35" i="1" l="1"/>
  <c r="G31" i="1" s="1"/>
  <c r="G28" i="1"/>
  <c r="G26" i="1"/>
  <c r="G24" i="1" s="1"/>
  <c r="G12" i="1"/>
  <c r="G21" i="1"/>
  <c r="G20" i="1" s="1"/>
  <c r="G30" i="1"/>
  <c r="G23" i="1"/>
  <c r="G22" i="1" s="1"/>
  <c r="G19" i="1"/>
  <c r="G18" i="1"/>
  <c r="G17" i="1"/>
  <c r="G16" i="1"/>
  <c r="G15" i="1"/>
  <c r="G13" i="1"/>
  <c r="G10" i="1"/>
  <c r="G9" i="1" s="1"/>
  <c r="G14" i="1" l="1"/>
  <c r="G11" i="1"/>
  <c r="G27" i="1"/>
  <c r="G36" i="1" l="1"/>
  <c r="C9" i="2" s="1"/>
  <c r="C8" i="2" s="1"/>
</calcChain>
</file>

<file path=xl/sharedStrings.xml><?xml version="1.0" encoding="utf-8"?>
<sst xmlns="http://schemas.openxmlformats.org/spreadsheetml/2006/main" count="423" uniqueCount="178">
  <si>
    <t>Díl:</t>
  </si>
  <si>
    <t>3</t>
  </si>
  <si>
    <t>310271537</t>
  </si>
  <si>
    <t>Zazdívka otvorů do 1m2, pórobet.tvárnice,tl.37,5cm</t>
  </si>
  <si>
    <t>m3</t>
  </si>
  <si>
    <t>612425931</t>
  </si>
  <si>
    <t>m2</t>
  </si>
  <si>
    <t>61</t>
  </si>
  <si>
    <t>Úpravy povrchů vnitřní</t>
  </si>
  <si>
    <t>62</t>
  </si>
  <si>
    <t>Úpravy povrchů vnější</t>
  </si>
  <si>
    <t>kus</t>
  </si>
  <si>
    <t>622397112</t>
  </si>
  <si>
    <t>Oprava KZS,plocha do 0,09 m2,EPS,silikonová omítka</t>
  </si>
  <si>
    <t>622397122</t>
  </si>
  <si>
    <t>Oprava KZS,plocha do 0,25 m2,EPS,silikonová omítka</t>
  </si>
  <si>
    <t>622451122</t>
  </si>
  <si>
    <t>Omítka vnější stěn, MC, hrubá zatřená</t>
  </si>
  <si>
    <t>622454311</t>
  </si>
  <si>
    <t>Oprava vnějších omítek cement.,hladkých do 30 %</t>
  </si>
  <si>
    <t>622471317</t>
  </si>
  <si>
    <t>Nátěr nebo nástřik stěn vnějších, složitost 1 - 2 hmota nátěrová Baumit SilikonColor</t>
  </si>
  <si>
    <t>95</t>
  </si>
  <si>
    <t>Dokončovací konstrukce na pozemních stavbách</t>
  </si>
  <si>
    <t>96</t>
  </si>
  <si>
    <t>Bourání konstrukcí</t>
  </si>
  <si>
    <t>962052211</t>
  </si>
  <si>
    <t>97</t>
  </si>
  <si>
    <t>Prorážení otvorů</t>
  </si>
  <si>
    <t>955809630RR0</t>
  </si>
  <si>
    <t>Demontáž a opětovná montáž drobných kov.prvků na stěnách místností</t>
  </si>
  <si>
    <t>631312711RM1</t>
  </si>
  <si>
    <t>Mazanina betonová tl. 5 - 8 cm C 25/30 (R02a,b)</t>
  </si>
  <si>
    <t>63</t>
  </si>
  <si>
    <t>Podlahy a podlahové konstrukce</t>
  </si>
  <si>
    <t>632451022</t>
  </si>
  <si>
    <t>Vyrovnávací potěr MC 15, v pásu, tl. 30 mm</t>
  </si>
  <si>
    <t>ks</t>
  </si>
  <si>
    <t xml:space="preserve">Položkový rozpočet </t>
  </si>
  <si>
    <t>S:</t>
  </si>
  <si>
    <t>O:</t>
  </si>
  <si>
    <t>R:</t>
  </si>
  <si>
    <t>1</t>
  </si>
  <si>
    <t>Centrální rozvody plynů - stavební část</t>
  </si>
  <si>
    <t>CELKEM</t>
  </si>
  <si>
    <t>Vnitřní omyvatelný nátěr 2x viz. TZ</t>
  </si>
  <si>
    <t>965048541</t>
  </si>
  <si>
    <t>Frézování betonových povrchů do tl. 30 mm</t>
  </si>
  <si>
    <t>Objekt D 98A, 98B</t>
  </si>
  <si>
    <t>WEBER WeberRep flow - beton pro parkovací a pojezdové plochy 20kg</t>
  </si>
  <si>
    <t>bal</t>
  </si>
  <si>
    <t>Protipožární dveře vč. kování a zárubní EW30-DP1 - C</t>
  </si>
  <si>
    <t>Akce: 
Centrální zdroje a příprava rozvodů technických plynů</t>
  </si>
  <si>
    <t>Investor: 
Fyzikální ústav AV ČR, v.v.i.
Na Slovance 1999/2, 182 21 Praha 8</t>
  </si>
  <si>
    <t>Část projektu: 
Laboratorní plyny včetně zdrojů</t>
  </si>
  <si>
    <t>Položky</t>
  </si>
  <si>
    <t>Celk.počet</t>
  </si>
  <si>
    <t>m.j.</t>
  </si>
  <si>
    <t>Cena Kč</t>
  </si>
  <si>
    <t>Tlakový zdroj kyslíku, O2</t>
  </si>
  <si>
    <t>m</t>
  </si>
  <si>
    <t>Spojovací materiál pro potrubní trasy</t>
  </si>
  <si>
    <t>Prořez potrubí 3%</t>
  </si>
  <si>
    <t>Spojovací materiál pro stanici</t>
  </si>
  <si>
    <t>Konzolový systém pro potrubí zdoroje</t>
  </si>
  <si>
    <t>Zdroj O2: 1 lahev s připojením k redukčnímu panelu (např. S 300C):
- sběrnice láhví s připojením láhví, 
- držáků láhví,
- redukční panel
- výstupního venitlu zdroje DN17
- propojení stanice</t>
  </si>
  <si>
    <t>Značení potrubí</t>
  </si>
  <si>
    <t>Svařovací plyny</t>
  </si>
  <si>
    <t>Čistící plyn - dusík</t>
  </si>
  <si>
    <t>Kontrolní činnost na potrubí a ve zdroji</t>
  </si>
  <si>
    <t>Celkem - Tlakový zdroj kyslíku, O2</t>
  </si>
  <si>
    <t>Tlakový zdroj rezerva</t>
  </si>
  <si>
    <t>Zdroj rezerva: 1 lahev s připojením k redukčnímu panelu (např. S 300C):
- sběrnice láhví s připojením láhví, 
- držáků láhví,
- redukční panel
- výstupního venitlu zdroje DN17
- propojení stanice</t>
  </si>
  <si>
    <t>Celkem - Tlakový zdroj rezerva</t>
  </si>
  <si>
    <t>Tlakový zdroj oxidu uhličitého, CO2</t>
  </si>
  <si>
    <t>Zdroj CO2: 1 lahev s připojením k redukčnímu panelu (např. S 300):
- sběrnice láhví s připojením láhví, 
- držáků láhví,
- redukční panel
- výstupního venitlu zdroje DN17
- propojení stanice</t>
  </si>
  <si>
    <t>Celkem - Tlakový zdroj oxidu uhličitého, CO2</t>
  </si>
  <si>
    <t>Tlakový zdroj vodíku, H2</t>
  </si>
  <si>
    <t>Zdroj H2: 1 lahev s připojením k redukčnímu panelu (např. S 300):
- sběrnice láhví s připojením láhví, 
- držáků láhví,
- redukční panel
- výstupního venitlu zdroje DN17
- propojení stanice</t>
  </si>
  <si>
    <t>Celkem - Tlakový zdroj vodíku H2</t>
  </si>
  <si>
    <t>Zdroj CH4: 1 lahev s připojením k redukčnímu panelu (např. S 300):
- sběrnice láhví s připojením láhví, 
- držáků láhví,
- redukční panel
- výstupního venitlu zdroje DN17
- propojení stanice</t>
  </si>
  <si>
    <t>Celkem - Tlakový zdroj metanu CH4</t>
  </si>
  <si>
    <t>Tlakový zdroj formovacího plynu</t>
  </si>
  <si>
    <t>Zdroj formovacího plynu: 1 lahev s připojením k redukčnímu panelu (např. S 300):
- sběrnice láhví s připojením láhví, 
- držáků láhví,
- redukční panel
- výstupního venitlu zdroje DN17
- propojení stanice</t>
  </si>
  <si>
    <t>Celkem - Tlakový zdroj formovacího plynu</t>
  </si>
  <si>
    <t>Tlakový zdroj argonu, Ar</t>
  </si>
  <si>
    <t>Zdroj Ar: 1+1 lahev s připojením k redukčnímu panelu poloautomatického přepínání (např. A 300)
- sběrnice láhví s připojením láhví, 
- držáků láhví,
- redukční panel
- výstupního venitlu zdroje DN17
- propojení stanice</t>
  </si>
  <si>
    <t>Celkem - Tlakový zdroj argonu, Ar</t>
  </si>
  <si>
    <t>Tlakový zdroj dusíku, N2</t>
  </si>
  <si>
    <t>Zdroj N2: 1+1 lahev s připojením k redukčnímu panelu poloautomatického přepínání (např. A 300)
- sběrnice láhví s připojením láhví, 
- držáků láhví,
- redukční panel
- výstupního venitlu zdroje DN17
- propojení stanice</t>
  </si>
  <si>
    <t>Celkem - Tlakový zdroj dusíku, N2</t>
  </si>
  <si>
    <t>Plynová detekce tlakových zdrojů a provozní signalizace tlakových zdrojů</t>
  </si>
  <si>
    <t>zvuková signalizace - siréna</t>
  </si>
  <si>
    <t>optick signalizace - maják</t>
  </si>
  <si>
    <t>čidlo překročení CO2</t>
  </si>
  <si>
    <t>čidlo překročení H2</t>
  </si>
  <si>
    <t>čidlo poklesu O2</t>
  </si>
  <si>
    <t>panel vyhodnocení plynové detekce zdrojů v místnostech 098A, 098B</t>
  </si>
  <si>
    <t>propojení plynové detekce v místnostech 098A, 098B</t>
  </si>
  <si>
    <t>sada</t>
  </si>
  <si>
    <t>Celkem - Plynová detekce tlakových zdrojů a provozní signalizace tlakových zdrojů</t>
  </si>
  <si>
    <t>Potrubní rozvod laboratorních plynů</t>
  </si>
  <si>
    <t>T-kus přivařovací AISI 316L 17,6,17 pro orbitální svařování</t>
  </si>
  <si>
    <t>T-kus přivařovací AISI 316L 17,17,17 pro orbitální svařování</t>
  </si>
  <si>
    <r>
      <t>Ohyb 90</t>
    </r>
    <r>
      <rPr>
        <sz val="9"/>
        <color indexed="8"/>
        <rFont val="Calibri"/>
        <family val="2"/>
        <charset val="238"/>
      </rPr>
      <t>°</t>
    </r>
    <r>
      <rPr>
        <i/>
        <sz val="10.35"/>
        <color indexed="8"/>
        <rFont val="Calibri Light"/>
        <family val="2"/>
        <charset val="238"/>
      </rPr>
      <t xml:space="preserve"> </t>
    </r>
    <r>
      <rPr>
        <i/>
        <sz val="9"/>
        <color indexed="8"/>
        <rFont val="Calibri Light"/>
        <family val="2"/>
        <charset val="238"/>
      </rPr>
      <t>AISI 316L DN 6 pro orbitální svařování</t>
    </r>
  </si>
  <si>
    <r>
      <t>Ohyb 90</t>
    </r>
    <r>
      <rPr>
        <sz val="9"/>
        <color indexed="8"/>
        <rFont val="Calibri"/>
        <family val="2"/>
        <charset val="238"/>
      </rPr>
      <t>°</t>
    </r>
    <r>
      <rPr>
        <i/>
        <sz val="10.35"/>
        <color indexed="8"/>
        <rFont val="Calibri Light"/>
        <family val="2"/>
        <charset val="238"/>
      </rPr>
      <t xml:space="preserve"> </t>
    </r>
    <r>
      <rPr>
        <i/>
        <sz val="9"/>
        <color indexed="8"/>
        <rFont val="Calibri Light"/>
        <family val="2"/>
        <charset val="238"/>
      </rPr>
      <t>AISI 316L DN 17 pro orbitální svařování</t>
    </r>
  </si>
  <si>
    <t>Chránička potrubí na potrubí DN 7</t>
  </si>
  <si>
    <t>Chránička potrubí na potrubí DN 17</t>
  </si>
  <si>
    <t>Protipožární ucpávka</t>
  </si>
  <si>
    <t>Konzolový systém pro 8 plynů DN 6,6,6,6,6,6,6,6</t>
  </si>
  <si>
    <t xml:space="preserve">Konzolový systém pro 8 plynů DN 17,17,17,17,17,17,17,17 </t>
  </si>
  <si>
    <t>Zaslepení potrubí DN 6</t>
  </si>
  <si>
    <t>Redukční panel pro pracoviště např. Redline BV40 pro O2</t>
  </si>
  <si>
    <t>Redukční panel pro pracoviště např. Redline BV40 pro rezerva</t>
  </si>
  <si>
    <t>Redukční panel pro pracoviště např. Redline BV40 pro CO2</t>
  </si>
  <si>
    <t>Redukční panel pro pracoviště např. Redline BV40 pro H2</t>
  </si>
  <si>
    <t>Redukční panel pro pracoviště např. Redline BV40 pro CH4</t>
  </si>
  <si>
    <t>Redukční panel pro pracoviště např. Redline BV40 pro formovací plyn</t>
  </si>
  <si>
    <t>Redukční panel pro pracoviště např. Redline BV40 pro Ar</t>
  </si>
  <si>
    <t>Redukční panel pro pracoviště např. Redline BV40 pro N2</t>
  </si>
  <si>
    <t>Kontrolní činnost na potrubí</t>
  </si>
  <si>
    <t>Celkem - Potrubní rozvod laboratorních plynů</t>
  </si>
  <si>
    <t>Montáže, revize, zkoušky</t>
  </si>
  <si>
    <t>Zaškolení obsluhy</t>
  </si>
  <si>
    <t>Dokumentace skutečného stavu</t>
  </si>
  <si>
    <t>Celkem - Montáže, revize, zkoušky</t>
  </si>
  <si>
    <t>Zakázka celkem</t>
  </si>
  <si>
    <t>V rozpočtu nejsou započítány:
- stavební práce pro umístění tlakových zdrojů (bude provedeno dle požadvaků projektu laboratorních plynů)
- VZT pro tlakové zdrojle (bude provedeno dle požadvaků projektu laboratorních plynů)</t>
  </si>
  <si>
    <t>0,01</t>
  </si>
  <si>
    <t>12</t>
  </si>
  <si>
    <t>REKAPITULACE STAVBY</t>
  </si>
  <si>
    <t>v ---  níže se nacházejí doplnkové a pomocné údaje k sestavám  --- v</t>
  </si>
  <si>
    <t>0,001</t>
  </si>
  <si>
    <t>Cena</t>
  </si>
  <si>
    <t>Kč bez DPH</t>
  </si>
  <si>
    <t>není součástí , nutná koordinace s vybraným dodavatelem</t>
  </si>
  <si>
    <t xml:space="preserve">CELKEM Centrální rozvody plynů </t>
  </si>
  <si>
    <t>kontrola</t>
  </si>
  <si>
    <r>
      <t xml:space="preserve">Centrální rozvody plynů - </t>
    </r>
    <r>
      <rPr>
        <b/>
        <sz val="14"/>
        <color rgb="FF000000"/>
        <rFont val="Calibri Light"/>
        <family val="2"/>
        <charset val="238"/>
      </rPr>
      <t xml:space="preserve">Stavební část </t>
    </r>
  </si>
  <si>
    <r>
      <t xml:space="preserve">Centrální rozvody plynů - </t>
    </r>
    <r>
      <rPr>
        <b/>
        <sz val="14"/>
        <color rgb="FF000000"/>
        <rFont val="Calibri Light"/>
        <family val="2"/>
        <charset val="238"/>
      </rPr>
      <t>Laboratorní plyny včetně zdrojů</t>
    </r>
  </si>
  <si>
    <t>Kč / m.j.</t>
  </si>
  <si>
    <t xml:space="preserve">není součástí </t>
  </si>
  <si>
    <t>nutná koordinace s vybraným dodavatelem</t>
  </si>
  <si>
    <t>Položka</t>
  </si>
  <si>
    <t>počet m.j.</t>
  </si>
  <si>
    <t>cena za mj</t>
  </si>
  <si>
    <t>Cena celkem</t>
  </si>
  <si>
    <t>Celkem</t>
  </si>
  <si>
    <t>Hasící přístroj práškový</t>
  </si>
  <si>
    <t>PBŘ</t>
  </si>
  <si>
    <t>Tlakový zdroj methanu, CH4</t>
  </si>
  <si>
    <t>Celkem - Tlakový zdroj methanu CH4</t>
  </si>
  <si>
    <t>Ukončovací ventil včetně uzavření ventilu DN 6 + zátka pro O2</t>
  </si>
  <si>
    <t>Ukončovací ventil včetně uzavření ventilu DN 6 + zátka pro rezervu</t>
  </si>
  <si>
    <t>Ukončovací ventil včetně uzavření ventilu DN 6 + zátka pro CO2</t>
  </si>
  <si>
    <t>Ukončovací ventil včetně uzavření ventilu DN 6 + zátka pro H2</t>
  </si>
  <si>
    <t>Ukončovací ventil včetně uzavření ventilu DN 6 + zátka pro CH4</t>
  </si>
  <si>
    <t>Ukončovací ventil včetně uzavření ventilu DN 6 + zátka pro formovací plyn</t>
  </si>
  <si>
    <t>Ukončovací ventil včetně uzavření ventilu DN 6 + zátka pro Ar</t>
  </si>
  <si>
    <t>Ukončovací ventil včetně uzavření ventilu DN 6 + zátka pro N2</t>
  </si>
  <si>
    <t>Uvedení do provozu, provozní zkoušky, zkušební provoz</t>
  </si>
  <si>
    <t>Výchozí revize OPZ</t>
  </si>
  <si>
    <t>Zkouška pevnosti a těsnosti  (tlaková zkouška závěrečná)</t>
  </si>
  <si>
    <t>Vedleší rozpočtové náklady</t>
  </si>
  <si>
    <t>komplet</t>
  </si>
  <si>
    <r>
      <t xml:space="preserve">Bezešvé potrubí AISI 316L </t>
    </r>
    <r>
      <rPr>
        <i/>
        <sz val="9"/>
        <color rgb="FF000000"/>
        <rFont val="Calibri Light"/>
        <family val="2"/>
        <charset val="238"/>
      </rPr>
      <t>DN 6</t>
    </r>
    <r>
      <rPr>
        <i/>
        <sz val="9"/>
        <color indexed="8"/>
        <rFont val="Calibri Light"/>
        <family val="2"/>
        <charset val="238"/>
      </rPr>
      <t>, spoje provedeny pomocí orbitálního sváření</t>
    </r>
  </si>
  <si>
    <r>
      <t xml:space="preserve">Bezešvé potrubí AISI 316L </t>
    </r>
    <r>
      <rPr>
        <i/>
        <sz val="9"/>
        <color rgb="FF000000"/>
        <rFont val="Calibri Light"/>
        <family val="2"/>
        <charset val="238"/>
      </rPr>
      <t>DN 17</t>
    </r>
    <r>
      <rPr>
        <i/>
        <sz val="9"/>
        <color indexed="8"/>
        <rFont val="Calibri Light"/>
        <family val="2"/>
        <charset val="238"/>
      </rPr>
      <t>, spoje provedeny pomocí orbitálního sváření</t>
    </r>
  </si>
  <si>
    <t>Penetrační nátěr Weberrep Flow</t>
  </si>
  <si>
    <t xml:space="preserve">Protipožární nástřik stropu REI 90 např. Promat </t>
  </si>
  <si>
    <t>Bezešvé potrubíí AISI 316L DN 17, spoje provedeny pomocí orbitálního sváření</t>
  </si>
  <si>
    <t>Bezešvé potrubí AISI 316L DN 17, spoje provedeny pomocí orbitálního sváření</t>
  </si>
  <si>
    <t>Tlaková zkouška</t>
  </si>
  <si>
    <t>Zajištění odborného a závazného stanoviska pověřenou organizací  TIČR o splnění požadavků bezpečnosti vyhrazených technických zařízení pověřenou organizací  TIČR</t>
  </si>
  <si>
    <r>
      <t xml:space="preserve">Čistící plyn - dusík - </t>
    </r>
    <r>
      <rPr>
        <i/>
        <sz val="9"/>
        <color rgb="FFFF0000"/>
        <rFont val="Calibri Light"/>
        <family val="2"/>
        <charset val="238"/>
      </rPr>
      <t>POSKYTNE OBJEDNATEL</t>
    </r>
  </si>
  <si>
    <t>POSKYTNE OBJEDNATEL</t>
  </si>
  <si>
    <t xml:space="preserve">Vyspravení vnitřní omítky </t>
  </si>
  <si>
    <t>Požární ucpávky</t>
  </si>
  <si>
    <t>Bourání zdiva výplňového nadzákladového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</si>
</sst>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"/>
    <numFmt numFmtId="165" formatCode="&quot; &quot;* #,##0.00&quot; Kč &quot;;&quot;-&quot;* #,##0.00&quot; Kč &quot;;&quot; &quot;* &quot;-&quot;??&quot; Kč &quot;"/>
    <numFmt numFmtId="166" formatCode="&quot; &quot;* #,##0.0&quot; Kč &quot;;&quot;-&quot;* #,##0.0&quot; Kč &quot;;&quot; &quot;* &quot;-&quot;?&quot; Kč &quot;"/>
    <numFmt numFmtId="167" formatCode="#,##0.0&quot; &quot;[$Kč-405];&quot;-&quot;#,##0.0&quot; &quot;[$Kč-405]"/>
  </numFmts>
  <fonts count="45">
    <font>
      <sz val="11"/>
      <color theme="1"/>
      <name val="Aptos Narrow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sz val="10"/>
      <color indexed="61"/>
      <name val="Arial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 Light"/>
      <family val="2"/>
      <charset val="238"/>
    </font>
    <font>
      <sz val="14"/>
      <color indexed="8"/>
      <name val="Calibri Light"/>
      <family val="2"/>
      <charset val="238"/>
    </font>
    <font>
      <sz val="11"/>
      <color indexed="8"/>
      <name val="Calibri Light"/>
      <family val="2"/>
      <charset val="238"/>
    </font>
    <font>
      <sz val="12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i/>
      <sz val="9"/>
      <color indexed="8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9"/>
      <color indexed="8"/>
      <name val="Calibri"/>
      <family val="2"/>
      <charset val="238"/>
    </font>
    <font>
      <i/>
      <sz val="10.35"/>
      <color indexed="8"/>
      <name val="Calibri Light"/>
      <family val="2"/>
      <charset val="238"/>
    </font>
    <font>
      <sz val="9"/>
      <color rgb="FF000000"/>
      <name val="Calibri Light"/>
      <family val="2"/>
      <charset val="238"/>
    </font>
    <font>
      <sz val="8"/>
      <name val="Arial CE"/>
      <family val="2"/>
      <charset val="1"/>
    </font>
    <font>
      <sz val="8"/>
      <color rgb="FF3366FF"/>
      <name val="Arial CE"/>
      <charset val="1"/>
    </font>
    <font>
      <b/>
      <sz val="14"/>
      <name val="Arial CE"/>
      <charset val="1"/>
    </font>
    <font>
      <sz val="10"/>
      <color rgb="FF969696"/>
      <name val="Arial CE"/>
      <charset val="1"/>
    </font>
    <font>
      <sz val="10"/>
      <name val="Arial CE"/>
      <charset val="1"/>
    </font>
    <font>
      <u/>
      <sz val="11"/>
      <color rgb="FF0000FF"/>
      <name val="Calibri"/>
      <family val="2"/>
      <charset val="238"/>
    </font>
    <font>
      <b/>
      <sz val="14"/>
      <color indexed="8"/>
      <name val="Calibri Light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i/>
      <sz val="10"/>
      <color indexed="8"/>
      <name val="Calibri Light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8"/>
      <name val="Calibri Light"/>
      <family val="2"/>
      <charset val="238"/>
    </font>
    <font>
      <b/>
      <sz val="9"/>
      <color indexed="8"/>
      <name val="Calibri Light"/>
      <family val="2"/>
      <charset val="238"/>
    </font>
    <font>
      <b/>
      <sz val="14"/>
      <color rgb="FF000000"/>
      <name val="Calibri Light"/>
      <family val="2"/>
      <charset val="238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9" tint="-0.499984740745262"/>
      <name val="Calibri"/>
      <family val="2"/>
      <charset val="238"/>
    </font>
    <font>
      <i/>
      <sz val="9"/>
      <name val="Calibri Light"/>
      <family val="2"/>
      <charset val="238"/>
    </font>
    <font>
      <i/>
      <sz val="9"/>
      <color rgb="FF000000"/>
      <name val="Calibri Light"/>
      <family val="2"/>
      <charset val="238"/>
    </font>
    <font>
      <sz val="10"/>
      <name val="Calibri Light"/>
      <family val="2"/>
      <charset val="238"/>
    </font>
    <font>
      <i/>
      <sz val="9"/>
      <color rgb="FFFF0000"/>
      <name val="Calibri Light"/>
      <family val="2"/>
      <charset val="238"/>
    </font>
    <font>
      <sz val="10"/>
      <color rgb="FFFF0000"/>
      <name val="Calibri Light"/>
      <family val="2"/>
      <charset val="238"/>
    </font>
    <font>
      <i/>
      <sz val="8"/>
      <color rgb="FF00B0F0"/>
      <name val="Arial CE"/>
      <family val="2"/>
      <charset val="238"/>
    </font>
    <font>
      <i/>
      <sz val="14"/>
      <color rgb="FF00B0F0"/>
      <name val="Calibri Light"/>
      <family val="2"/>
      <charset val="238"/>
    </font>
    <font>
      <i/>
      <sz val="11"/>
      <color rgb="FF00B0F0"/>
      <name val="Calibri"/>
      <family val="2"/>
      <charset val="238"/>
    </font>
    <font>
      <i/>
      <sz val="12"/>
      <color rgb="FF00B0F0"/>
      <name val="Calibri Light"/>
      <family val="2"/>
      <charset val="238"/>
    </font>
    <font>
      <i/>
      <sz val="10"/>
      <color rgb="FF00B0F0"/>
      <name val="Calibri Light"/>
      <family val="2"/>
      <charset val="238"/>
    </font>
    <font>
      <b/>
      <i/>
      <sz val="16"/>
      <color rgb="FF00B0F0"/>
      <name val="Calibri Light"/>
      <family val="2"/>
      <charset val="238"/>
    </font>
    <font>
      <i/>
      <sz val="9"/>
      <color rgb="FF00B0F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/>
      <diagonal/>
    </border>
    <border>
      <left/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23"/>
      </right>
      <top style="dotted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dotted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Protection="0"/>
    <xf numFmtId="0" fontId="16" fillId="0" borderId="0"/>
    <xf numFmtId="0" fontId="21" fillId="0" borderId="0" applyBorder="0" applyProtection="0"/>
  </cellStyleXfs>
  <cellXfs count="166">
    <xf numFmtId="0" fontId="0" fillId="0" borderId="0" xfId="0"/>
    <xf numFmtId="0" fontId="0" fillId="0" borderId="1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49" fontId="6" fillId="3" borderId="4" xfId="1" applyNumberFormat="1" applyFont="1" applyFill="1" applyBorder="1" applyAlignment="1">
      <alignment wrapText="1"/>
    </xf>
    <xf numFmtId="0" fontId="7" fillId="3" borderId="4" xfId="1" applyFont="1" applyFill="1" applyBorder="1"/>
    <xf numFmtId="0" fontId="5" fillId="0" borderId="0" xfId="1" applyNumberFormat="1"/>
    <xf numFmtId="49" fontId="8" fillId="3" borderId="4" xfId="1" applyNumberFormat="1" applyFont="1" applyFill="1" applyBorder="1" applyAlignment="1">
      <alignment wrapText="1"/>
    </xf>
    <xf numFmtId="0" fontId="5" fillId="3" borderId="4" xfId="1" applyFill="1" applyBorder="1"/>
    <xf numFmtId="0" fontId="5" fillId="3" borderId="5" xfId="1" applyFill="1" applyBorder="1"/>
    <xf numFmtId="0" fontId="15" fillId="0" borderId="0" xfId="1" applyNumberFormat="1" applyFont="1" applyAlignment="1">
      <alignment wrapText="1"/>
    </xf>
    <xf numFmtId="0" fontId="13" fillId="0" borderId="0" xfId="1" applyNumberFormat="1" applyFont="1" applyAlignment="1">
      <alignment wrapText="1"/>
    </xf>
    <xf numFmtId="0" fontId="16" fillId="0" borderId="0" xfId="2"/>
    <xf numFmtId="0" fontId="16" fillId="0" borderId="0" xfId="2" applyAlignment="1">
      <alignment horizontal="left" vertical="center"/>
    </xf>
    <xf numFmtId="0" fontId="16" fillId="0" borderId="12" xfId="2" applyBorder="1"/>
    <xf numFmtId="0" fontId="16" fillId="0" borderId="13" xfId="2" applyBorder="1"/>
    <xf numFmtId="0" fontId="16" fillId="0" borderId="14" xfId="2" applyBorder="1"/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9" fillId="0" borderId="0" xfId="2" applyFont="1" applyAlignment="1">
      <alignment horizontal="left" vertical="top"/>
    </xf>
    <xf numFmtId="4" fontId="5" fillId="0" borderId="0" xfId="1" applyNumberFormat="1"/>
    <xf numFmtId="4" fontId="22" fillId="3" borderId="4" xfId="1" applyNumberFormat="1" applyFont="1" applyFill="1" applyBorder="1"/>
    <xf numFmtId="4" fontId="23" fillId="3" borderId="4" xfId="1" applyNumberFormat="1" applyFont="1" applyFill="1" applyBorder="1"/>
    <xf numFmtId="4" fontId="23" fillId="3" borderId="5" xfId="1" applyNumberFormat="1" applyFont="1" applyFill="1" applyBorder="1"/>
    <xf numFmtId="4" fontId="23" fillId="0" borderId="0" xfId="1" applyNumberFormat="1" applyFont="1"/>
    <xf numFmtId="0" fontId="18" fillId="0" borderId="15" xfId="2" applyFont="1" applyBorder="1" applyAlignment="1">
      <alignment horizontal="left" vertical="center"/>
    </xf>
    <xf numFmtId="0" fontId="16" fillId="0" borderId="16" xfId="2" applyBorder="1"/>
    <xf numFmtId="0" fontId="19" fillId="0" borderId="16" xfId="2" applyFont="1" applyBorder="1" applyAlignment="1">
      <alignment horizontal="left" vertical="top"/>
    </xf>
    <xf numFmtId="4" fontId="6" fillId="7" borderId="9" xfId="1" applyNumberFormat="1" applyFont="1" applyFill="1" applyBorder="1" applyAlignment="1">
      <alignment horizontal="center" vertical="center"/>
    </xf>
    <xf numFmtId="49" fontId="9" fillId="7" borderId="17" xfId="1" applyNumberFormat="1" applyFont="1" applyFill="1" applyBorder="1" applyAlignment="1">
      <alignment vertical="center"/>
    </xf>
    <xf numFmtId="0" fontId="24" fillId="0" borderId="0" xfId="1" applyNumberFormat="1" applyFont="1"/>
    <xf numFmtId="49" fontId="12" fillId="0" borderId="20" xfId="1" applyNumberFormat="1" applyFont="1" applyFill="1" applyBorder="1" applyAlignment="1">
      <alignment vertical="center" wrapText="1"/>
    </xf>
    <xf numFmtId="49" fontId="12" fillId="0" borderId="21" xfId="1" applyNumberFormat="1" applyFont="1" applyFill="1" applyBorder="1" applyAlignment="1">
      <alignment vertical="center" wrapText="1"/>
    </xf>
    <xf numFmtId="49" fontId="9" fillId="7" borderId="22" xfId="1" applyNumberFormat="1" applyFont="1" applyFill="1" applyBorder="1" applyAlignment="1">
      <alignment vertical="center"/>
    </xf>
    <xf numFmtId="4" fontId="9" fillId="7" borderId="10" xfId="1" applyNumberFormat="1" applyFont="1" applyFill="1" applyBorder="1" applyAlignment="1">
      <alignment horizontal="center" vertical="center"/>
    </xf>
    <xf numFmtId="0" fontId="16" fillId="0" borderId="0" xfId="2" applyAlignment="1">
      <alignment horizontal="center"/>
    </xf>
    <xf numFmtId="0" fontId="5" fillId="0" borderId="0" xfId="1" applyNumberFormat="1" applyAlignment="1">
      <alignment horizontal="center"/>
    </xf>
    <xf numFmtId="0" fontId="13" fillId="0" borderId="0" xfId="1" applyNumberFormat="1" applyFont="1" applyAlignment="1">
      <alignment horizontal="center" wrapText="1"/>
    </xf>
    <xf numFmtId="0" fontId="26" fillId="0" borderId="0" xfId="1" applyNumberFormat="1" applyFont="1"/>
    <xf numFmtId="4" fontId="12" fillId="0" borderId="24" xfId="1" applyNumberFormat="1" applyFont="1" applyFill="1" applyBorder="1" applyAlignment="1">
      <alignment horizontal="right" vertical="center"/>
    </xf>
    <xf numFmtId="4" fontId="11" fillId="0" borderId="24" xfId="1" applyNumberFormat="1" applyFont="1" applyFill="1" applyBorder="1" applyAlignment="1">
      <alignment horizontal="right" vertical="center" wrapText="1"/>
    </xf>
    <xf numFmtId="4" fontId="12" fillId="0" borderId="25" xfId="1" applyNumberFormat="1" applyFont="1" applyFill="1" applyBorder="1" applyAlignment="1">
      <alignment horizontal="right" vertical="center"/>
    </xf>
    <xf numFmtId="49" fontId="25" fillId="0" borderId="20" xfId="1" applyNumberFormat="1" applyFont="1" applyFill="1" applyBorder="1" applyAlignment="1">
      <alignment vertical="center" wrapText="1"/>
    </xf>
    <xf numFmtId="49" fontId="10" fillId="4" borderId="26" xfId="1" applyNumberFormat="1" applyFont="1" applyFill="1" applyBorder="1" applyAlignment="1">
      <alignment vertical="center"/>
    </xf>
    <xf numFmtId="1" fontId="10" fillId="4" borderId="27" xfId="1" applyNumberFormat="1" applyFont="1" applyFill="1" applyBorder="1" applyAlignment="1">
      <alignment horizontal="center" vertical="center"/>
    </xf>
    <xf numFmtId="49" fontId="10" fillId="4" borderId="28" xfId="1" applyNumberFormat="1" applyFont="1" applyFill="1" applyBorder="1" applyAlignment="1">
      <alignment horizontal="center" vertical="center"/>
    </xf>
    <xf numFmtId="165" fontId="10" fillId="4" borderId="26" xfId="1" applyNumberFormat="1" applyFont="1" applyFill="1" applyBorder="1" applyAlignment="1">
      <alignment horizontal="center" vertical="center"/>
    </xf>
    <xf numFmtId="166" fontId="10" fillId="4" borderId="27" xfId="1" applyNumberFormat="1" applyFont="1" applyFill="1" applyBorder="1" applyAlignment="1">
      <alignment vertical="center"/>
    </xf>
    <xf numFmtId="49" fontId="11" fillId="3" borderId="29" xfId="1" applyNumberFormat="1" applyFont="1" applyFill="1" applyBorder="1" applyAlignment="1">
      <alignment vertical="center" wrapText="1"/>
    </xf>
    <xf numFmtId="1" fontId="10" fillId="3" borderId="29" xfId="1" applyNumberFormat="1" applyFont="1" applyFill="1" applyBorder="1" applyAlignment="1">
      <alignment horizontal="center" vertical="center"/>
    </xf>
    <xf numFmtId="49" fontId="10" fillId="3" borderId="29" xfId="1" applyNumberFormat="1" applyFont="1" applyFill="1" applyBorder="1" applyAlignment="1">
      <alignment horizontal="center" vertical="center"/>
    </xf>
    <xf numFmtId="166" fontId="10" fillId="3" borderId="29" xfId="1" applyNumberFormat="1" applyFont="1" applyFill="1" applyBorder="1" applyAlignment="1">
      <alignment vertical="center"/>
    </xf>
    <xf numFmtId="166" fontId="10" fillId="3" borderId="31" xfId="1" applyNumberFormat="1" applyFont="1" applyFill="1" applyBorder="1" applyAlignment="1">
      <alignment vertical="center"/>
    </xf>
    <xf numFmtId="49" fontId="12" fillId="5" borderId="32" xfId="1" applyNumberFormat="1" applyFont="1" applyFill="1" applyBorder="1" applyAlignment="1">
      <alignment vertical="center" wrapText="1"/>
    </xf>
    <xf numFmtId="1" fontId="10" fillId="5" borderId="33" xfId="1" applyNumberFormat="1" applyFont="1" applyFill="1" applyBorder="1" applyAlignment="1">
      <alignment horizontal="center" vertical="center"/>
    </xf>
    <xf numFmtId="49" fontId="10" fillId="5" borderId="33" xfId="1" applyNumberFormat="1" applyFont="1" applyFill="1" applyBorder="1" applyAlignment="1">
      <alignment horizontal="center" vertical="center"/>
    </xf>
    <xf numFmtId="165" fontId="10" fillId="5" borderId="33" xfId="1" applyNumberFormat="1" applyFont="1" applyFill="1" applyBorder="1" applyAlignment="1">
      <alignment horizontal="center" vertical="center"/>
    </xf>
    <xf numFmtId="166" fontId="10" fillId="5" borderId="34" xfId="1" applyNumberFormat="1" applyFont="1" applyFill="1" applyBorder="1" applyAlignment="1">
      <alignment vertical="center"/>
    </xf>
    <xf numFmtId="1" fontId="10" fillId="4" borderId="35" xfId="1" applyNumberFormat="1" applyFont="1" applyFill="1" applyBorder="1" applyAlignment="1">
      <alignment horizontal="center" vertical="center"/>
    </xf>
    <xf numFmtId="49" fontId="10" fillId="4" borderId="35" xfId="1" applyNumberFormat="1" applyFont="1" applyFill="1" applyBorder="1" applyAlignment="1">
      <alignment horizontal="center" vertical="center"/>
    </xf>
    <xf numFmtId="165" fontId="10" fillId="4" borderId="35" xfId="1" applyNumberFormat="1" applyFont="1" applyFill="1" applyBorder="1" applyAlignment="1">
      <alignment horizontal="center" vertical="center"/>
    </xf>
    <xf numFmtId="49" fontId="10" fillId="4" borderId="35" xfId="1" applyNumberFormat="1" applyFont="1" applyFill="1" applyBorder="1" applyAlignment="1">
      <alignment vertical="center"/>
    </xf>
    <xf numFmtId="49" fontId="6" fillId="6" borderId="7" xfId="1" applyNumberFormat="1" applyFont="1" applyFill="1" applyBorder="1" applyAlignment="1">
      <alignment horizontal="left" vertical="center"/>
    </xf>
    <xf numFmtId="49" fontId="27" fillId="6" borderId="11" xfId="1" applyNumberFormat="1" applyFont="1" applyFill="1" applyBorder="1" applyAlignment="1">
      <alignment horizontal="left" vertical="center"/>
    </xf>
    <xf numFmtId="0" fontId="27" fillId="6" borderId="11" xfId="1" applyFont="1" applyFill="1" applyBorder="1" applyAlignment="1">
      <alignment vertical="center"/>
    </xf>
    <xf numFmtId="167" fontId="6" fillId="6" borderId="8" xfId="1" applyNumberFormat="1" applyFont="1" applyFill="1" applyBorder="1" applyAlignment="1">
      <alignment horizontal="right" vertical="center"/>
    </xf>
    <xf numFmtId="4" fontId="28" fillId="0" borderId="24" xfId="1" applyNumberFormat="1" applyFont="1" applyFill="1" applyBorder="1" applyAlignment="1">
      <alignment horizontal="right" vertical="center" wrapText="1"/>
    </xf>
    <xf numFmtId="49" fontId="22" fillId="8" borderId="7" xfId="1" applyNumberFormat="1" applyFont="1" applyFill="1" applyBorder="1" applyAlignment="1">
      <alignment vertical="center"/>
    </xf>
    <xf numFmtId="49" fontId="7" fillId="6" borderId="7" xfId="1" applyNumberFormat="1" applyFont="1" applyFill="1" applyBorder="1" applyAlignment="1">
      <alignment vertical="center"/>
    </xf>
    <xf numFmtId="49" fontId="7" fillId="6" borderId="19" xfId="1" applyNumberFormat="1" applyFont="1" applyFill="1" applyBorder="1" applyAlignment="1">
      <alignment vertical="center"/>
    </xf>
    <xf numFmtId="4" fontId="27" fillId="8" borderId="6" xfId="1" applyNumberFormat="1" applyFont="1" applyFill="1" applyBorder="1" applyAlignment="1">
      <alignment horizontal="right" vertical="center"/>
    </xf>
    <xf numFmtId="4" fontId="7" fillId="6" borderId="6" xfId="1" applyNumberFormat="1" applyFont="1" applyFill="1" applyBorder="1" applyAlignment="1">
      <alignment horizontal="right" vertical="center"/>
    </xf>
    <xf numFmtId="4" fontId="7" fillId="6" borderId="23" xfId="1" applyNumberFormat="1" applyFont="1" applyFill="1" applyBorder="1" applyAlignment="1">
      <alignment horizontal="right" vertical="center"/>
    </xf>
    <xf numFmtId="0" fontId="5" fillId="0" borderId="0" xfId="1" applyNumberFormat="1" applyAlignment="1">
      <alignment horizontal="center" vertical="top"/>
    </xf>
    <xf numFmtId="49" fontId="9" fillId="7" borderId="6" xfId="1" applyNumberFormat="1" applyFont="1" applyFill="1" applyBorder="1" applyAlignment="1">
      <alignment vertical="top"/>
    </xf>
    <xf numFmtId="49" fontId="9" fillId="7" borderId="6" xfId="1" applyNumberFormat="1" applyFont="1" applyFill="1" applyBorder="1" applyAlignment="1">
      <alignment horizontal="center" vertical="top"/>
    </xf>
    <xf numFmtId="0" fontId="5" fillId="0" borderId="0" xfId="1" applyNumberFormat="1" applyAlignment="1">
      <alignment vertical="top"/>
    </xf>
    <xf numFmtId="165" fontId="10" fillId="3" borderId="36" xfId="1" applyNumberFormat="1" applyFont="1" applyFill="1" applyBorder="1" applyAlignment="1">
      <alignment horizontal="center" vertical="center"/>
    </xf>
    <xf numFmtId="166" fontId="10" fillId="3" borderId="37" xfId="1" applyNumberFormat="1" applyFont="1" applyFill="1" applyBorder="1" applyAlignment="1">
      <alignment vertical="center"/>
    </xf>
    <xf numFmtId="165" fontId="10" fillId="3" borderId="38" xfId="1" applyNumberFormat="1" applyFont="1" applyFill="1" applyBorder="1" applyAlignment="1">
      <alignment horizontal="center" vertical="center"/>
    </xf>
    <xf numFmtId="166" fontId="10" fillId="3" borderId="39" xfId="1" applyNumberFormat="1" applyFont="1" applyFill="1" applyBorder="1" applyAlignment="1">
      <alignment vertical="center"/>
    </xf>
    <xf numFmtId="165" fontId="10" fillId="5" borderId="40" xfId="1" applyNumberFormat="1" applyFont="1" applyFill="1" applyBorder="1" applyAlignment="1">
      <alignment horizontal="center" vertical="center"/>
    </xf>
    <xf numFmtId="166" fontId="10" fillId="5" borderId="18" xfId="1" applyNumberFormat="1" applyFont="1" applyFill="1" applyBorder="1" applyAlignment="1">
      <alignment vertical="center"/>
    </xf>
    <xf numFmtId="165" fontId="10" fillId="3" borderId="38" xfId="1" applyNumberFormat="1" applyFont="1" applyFill="1" applyBorder="1" applyAlignment="1">
      <alignment horizontal="left" vertical="center"/>
    </xf>
    <xf numFmtId="165" fontId="10" fillId="3" borderId="41" xfId="1" applyNumberFormat="1" applyFont="1" applyFill="1" applyBorder="1" applyAlignment="1">
      <alignment horizontal="center" vertical="center"/>
    </xf>
    <xf numFmtId="166" fontId="10" fillId="3" borderId="42" xfId="1" applyNumberFormat="1" applyFont="1" applyFill="1" applyBorder="1" applyAlignment="1">
      <alignment vertical="center"/>
    </xf>
    <xf numFmtId="165" fontId="10" fillId="9" borderId="29" xfId="1" applyNumberFormat="1" applyFont="1" applyFill="1" applyBorder="1" applyAlignment="1" applyProtection="1">
      <alignment horizontal="center" vertical="center"/>
      <protection locked="0"/>
    </xf>
    <xf numFmtId="165" fontId="10" fillId="9" borderId="3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0" fillId="0" borderId="0" xfId="0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1" fillId="2" borderId="43" xfId="0" applyFont="1" applyFill="1" applyBorder="1" applyAlignment="1">
      <alignment vertical="top"/>
    </xf>
    <xf numFmtId="49" fontId="1" fillId="2" borderId="44" xfId="0" applyNumberFormat="1" applyFont="1" applyFill="1" applyBorder="1" applyAlignment="1">
      <alignment vertical="top"/>
    </xf>
    <xf numFmtId="49" fontId="1" fillId="2" borderId="44" xfId="0" applyNumberFormat="1" applyFont="1" applyFill="1" applyBorder="1" applyAlignment="1">
      <alignment horizontal="left" vertical="top" wrapText="1"/>
    </xf>
    <xf numFmtId="0" fontId="1" fillId="2" borderId="44" xfId="0" applyFont="1" applyFill="1" applyBorder="1" applyAlignment="1">
      <alignment horizontal="center" vertical="top" shrinkToFit="1"/>
    </xf>
    <xf numFmtId="4" fontId="1" fillId="2" borderId="44" xfId="0" applyNumberFormat="1" applyFont="1" applyFill="1" applyBorder="1" applyAlignment="1">
      <alignment vertical="top" shrinkToFit="1"/>
    </xf>
    <xf numFmtId="4" fontId="1" fillId="2" borderId="45" xfId="0" applyNumberFormat="1" applyFont="1" applyFill="1" applyBorder="1" applyAlignment="1">
      <alignment vertical="top" shrinkToFit="1"/>
    </xf>
    <xf numFmtId="49" fontId="3" fillId="0" borderId="46" xfId="0" applyNumberFormat="1" applyFont="1" applyBorder="1" applyAlignment="1">
      <alignment horizontal="left" vertical="center"/>
    </xf>
    <xf numFmtId="49" fontId="2" fillId="0" borderId="47" xfId="0" applyNumberFormat="1" applyFont="1" applyBorder="1" applyAlignment="1">
      <alignment horizontal="left" vertical="top" wrapText="1"/>
    </xf>
    <xf numFmtId="0" fontId="2" fillId="0" borderId="47" xfId="0" applyFont="1" applyBorder="1" applyAlignment="1">
      <alignment horizontal="center" vertical="top" shrinkToFit="1"/>
    </xf>
    <xf numFmtId="164" fontId="2" fillId="0" borderId="47" xfId="0" applyNumberFormat="1" applyFont="1" applyBorder="1" applyAlignment="1">
      <alignment vertical="top" shrinkToFit="1"/>
    </xf>
    <xf numFmtId="4" fontId="2" fillId="9" borderId="47" xfId="0" applyNumberFormat="1" applyFont="1" applyFill="1" applyBorder="1" applyAlignment="1" applyProtection="1">
      <alignment vertical="top" shrinkToFit="1"/>
      <protection locked="0"/>
    </xf>
    <xf numFmtId="4" fontId="2" fillId="0" borderId="48" xfId="0" applyNumberFormat="1" applyFont="1" applyBorder="1" applyAlignment="1">
      <alignment vertical="top" shrinkToFit="1"/>
    </xf>
    <xf numFmtId="0" fontId="2" fillId="0" borderId="49" xfId="0" applyFont="1" applyBorder="1" applyAlignment="1">
      <alignment vertical="top"/>
    </xf>
    <xf numFmtId="49" fontId="2" fillId="0" borderId="50" xfId="0" applyNumberFormat="1" applyFont="1" applyBorder="1" applyAlignment="1">
      <alignment vertical="top"/>
    </xf>
    <xf numFmtId="49" fontId="2" fillId="0" borderId="50" xfId="0" applyNumberFormat="1" applyFont="1" applyBorder="1" applyAlignment="1">
      <alignment horizontal="left" vertical="top" wrapText="1"/>
    </xf>
    <xf numFmtId="0" fontId="2" fillId="0" borderId="50" xfId="0" applyFont="1" applyBorder="1" applyAlignment="1">
      <alignment horizontal="center" vertical="top" shrinkToFit="1"/>
    </xf>
    <xf numFmtId="164" fontId="2" fillId="0" borderId="50" xfId="0" applyNumberFormat="1" applyFont="1" applyBorder="1" applyAlignment="1">
      <alignment vertical="top" shrinkToFit="1"/>
    </xf>
    <xf numFmtId="4" fontId="2" fillId="9" borderId="50" xfId="0" applyNumberFormat="1" applyFont="1" applyFill="1" applyBorder="1" applyAlignment="1" applyProtection="1">
      <alignment vertical="top" shrinkToFit="1"/>
      <protection locked="0"/>
    </xf>
    <xf numFmtId="4" fontId="2" fillId="0" borderId="51" xfId="0" applyNumberFormat="1" applyFont="1" applyBorder="1" applyAlignment="1">
      <alignment vertical="top" shrinkToFit="1"/>
    </xf>
    <xf numFmtId="0" fontId="2" fillId="0" borderId="52" xfId="0" applyFont="1" applyBorder="1" applyAlignment="1">
      <alignment vertical="top"/>
    </xf>
    <xf numFmtId="49" fontId="2" fillId="0" borderId="47" xfId="0" applyNumberFormat="1" applyFont="1" applyBorder="1" applyAlignment="1">
      <alignment vertical="top"/>
    </xf>
    <xf numFmtId="49" fontId="3" fillId="0" borderId="53" xfId="0" applyNumberFormat="1" applyFont="1" applyBorder="1" applyAlignment="1">
      <alignment horizontal="left" vertical="center"/>
    </xf>
    <xf numFmtId="0" fontId="2" fillId="0" borderId="53" xfId="0" applyFont="1" applyBorder="1" applyAlignment="1">
      <alignment horizontal="center" vertical="top" shrinkToFit="1"/>
    </xf>
    <xf numFmtId="164" fontId="1" fillId="2" borderId="44" xfId="0" applyNumberFormat="1" applyFont="1" applyFill="1" applyBorder="1" applyAlignment="1">
      <alignment vertical="top" shrinkToFit="1"/>
    </xf>
    <xf numFmtId="0" fontId="1" fillId="0" borderId="54" xfId="0" applyFont="1" applyBorder="1" applyAlignment="1">
      <alignment vertical="top"/>
    </xf>
    <xf numFmtId="49" fontId="1" fillId="0" borderId="46" xfId="0" applyNumberFormat="1" applyFont="1" applyBorder="1" applyAlignment="1">
      <alignment vertical="top"/>
    </xf>
    <xf numFmtId="0" fontId="1" fillId="2" borderId="43" xfId="0" applyFont="1" applyFill="1" applyBorder="1" applyAlignment="1">
      <alignment horizontal="center" vertical="top"/>
    </xf>
    <xf numFmtId="0" fontId="2" fillId="0" borderId="55" xfId="0" applyFont="1" applyBorder="1" applyAlignment="1">
      <alignment vertical="top"/>
    </xf>
    <xf numFmtId="49" fontId="3" fillId="0" borderId="52" xfId="0" applyNumberFormat="1" applyFont="1" applyBorder="1" applyAlignment="1">
      <alignment horizontal="left" vertical="center"/>
    </xf>
    <xf numFmtId="49" fontId="2" fillId="0" borderId="49" xfId="0" applyNumberFormat="1" applyFont="1" applyBorder="1" applyAlignment="1">
      <alignment vertical="top"/>
    </xf>
    <xf numFmtId="0" fontId="31" fillId="0" borderId="1" xfId="0" applyFont="1" applyBorder="1" applyAlignment="1">
      <alignment vertical="center"/>
    </xf>
    <xf numFmtId="49" fontId="31" fillId="0" borderId="2" xfId="0" applyNumberFormat="1" applyFont="1" applyBorder="1" applyAlignment="1">
      <alignment vertical="center"/>
    </xf>
    <xf numFmtId="49" fontId="1" fillId="2" borderId="56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vertical="top" shrinkToFit="1"/>
    </xf>
    <xf numFmtId="49" fontId="1" fillId="2" borderId="43" xfId="0" applyNumberFormat="1" applyFont="1" applyFill="1" applyBorder="1" applyAlignment="1">
      <alignment horizontal="left" vertical="top" wrapText="1"/>
    </xf>
    <xf numFmtId="4" fontId="1" fillId="2" borderId="45" xfId="0" applyNumberFormat="1" applyFont="1" applyFill="1" applyBorder="1" applyAlignment="1">
      <alignment horizontal="right" vertical="top" wrapText="1"/>
    </xf>
    <xf numFmtId="0" fontId="32" fillId="0" borderId="0" xfId="1" applyNumberFormat="1" applyFont="1" applyAlignment="1">
      <alignment horizontal="center"/>
    </xf>
    <xf numFmtId="0" fontId="32" fillId="0" borderId="0" xfId="1" applyNumberFormat="1" applyFont="1"/>
    <xf numFmtId="49" fontId="33" fillId="3" borderId="29" xfId="1" applyNumberFormat="1" applyFont="1" applyFill="1" applyBorder="1" applyAlignment="1">
      <alignment vertical="center" wrapText="1"/>
    </xf>
    <xf numFmtId="49" fontId="35" fillId="3" borderId="29" xfId="1" applyNumberFormat="1" applyFont="1" applyFill="1" applyBorder="1" applyAlignment="1">
      <alignment horizontal="center" vertical="center"/>
    </xf>
    <xf numFmtId="165" fontId="35" fillId="9" borderId="29" xfId="1" applyNumberFormat="1" applyFont="1" applyFill="1" applyBorder="1" applyAlignment="1" applyProtection="1">
      <alignment horizontal="center" vertical="center"/>
      <protection locked="0"/>
    </xf>
    <xf numFmtId="166" fontId="35" fillId="3" borderId="29" xfId="1" applyNumberFormat="1" applyFont="1" applyFill="1" applyBorder="1" applyAlignment="1">
      <alignment vertical="center"/>
    </xf>
    <xf numFmtId="165" fontId="10" fillId="0" borderId="29" xfId="1" applyNumberFormat="1" applyFont="1" applyFill="1" applyBorder="1" applyAlignment="1" applyProtection="1">
      <alignment horizontal="center" vertical="center"/>
    </xf>
    <xf numFmtId="49" fontId="36" fillId="3" borderId="29" xfId="1" applyNumberFormat="1" applyFont="1" applyFill="1" applyBorder="1" applyAlignment="1">
      <alignment vertical="center" wrapText="1"/>
    </xf>
    <xf numFmtId="1" fontId="37" fillId="3" borderId="29" xfId="1" applyNumberFormat="1" applyFont="1" applyFill="1" applyBorder="1" applyAlignment="1">
      <alignment horizontal="center" vertical="center"/>
    </xf>
    <xf numFmtId="49" fontId="37" fillId="3" borderId="29" xfId="1" applyNumberFormat="1" applyFont="1" applyFill="1" applyBorder="1" applyAlignment="1">
      <alignment horizontal="center" vertical="center"/>
    </xf>
    <xf numFmtId="165" fontId="37" fillId="9" borderId="29" xfId="1" applyNumberFormat="1" applyFont="1" applyFill="1" applyBorder="1" applyAlignment="1" applyProtection="1">
      <alignment horizontal="center" vertical="center"/>
      <protection locked="0"/>
    </xf>
    <xf numFmtId="166" fontId="37" fillId="3" borderId="29" xfId="1" applyNumberFormat="1" applyFont="1" applyFill="1" applyBorder="1" applyAlignment="1">
      <alignment vertical="center"/>
    </xf>
    <xf numFmtId="165" fontId="37" fillId="0" borderId="29" xfId="1" applyNumberFormat="1" applyFont="1" applyFill="1" applyBorder="1" applyAlignment="1" applyProtection="1">
      <alignment horizontal="left" vertical="center"/>
    </xf>
    <xf numFmtId="0" fontId="38" fillId="0" borderId="12" xfId="2" applyFont="1" applyBorder="1"/>
    <xf numFmtId="0" fontId="38" fillId="0" borderId="0" xfId="2" applyFont="1"/>
    <xf numFmtId="0" fontId="39" fillId="3" borderId="4" xfId="1" applyFont="1" applyFill="1" applyBorder="1"/>
    <xf numFmtId="0" fontId="40" fillId="3" borderId="4" xfId="1" applyFont="1" applyFill="1" applyBorder="1"/>
    <xf numFmtId="0" fontId="40" fillId="3" borderId="5" xfId="1" applyFont="1" applyFill="1" applyBorder="1"/>
    <xf numFmtId="49" fontId="41" fillId="7" borderId="6" xfId="1" applyNumberFormat="1" applyFont="1" applyFill="1" applyBorder="1" applyAlignment="1">
      <alignment horizontal="center" vertical="top"/>
    </xf>
    <xf numFmtId="1" fontId="42" fillId="4" borderId="27" xfId="1" applyNumberFormat="1" applyFont="1" applyFill="1" applyBorder="1" applyAlignment="1">
      <alignment horizontal="center" vertical="center"/>
    </xf>
    <xf numFmtId="1" fontId="42" fillId="3" borderId="29" xfId="1" applyNumberFormat="1" applyFont="1" applyFill="1" applyBorder="1" applyAlignment="1">
      <alignment horizontal="center" vertical="center"/>
    </xf>
    <xf numFmtId="1" fontId="42" fillId="5" borderId="33" xfId="1" applyNumberFormat="1" applyFont="1" applyFill="1" applyBorder="1" applyAlignment="1">
      <alignment horizontal="center" vertical="center"/>
    </xf>
    <xf numFmtId="1" fontId="42" fillId="4" borderId="35" xfId="1" applyNumberFormat="1" applyFont="1" applyFill="1" applyBorder="1" applyAlignment="1">
      <alignment horizontal="center" vertical="center"/>
    </xf>
    <xf numFmtId="49" fontId="42" fillId="4" borderId="35" xfId="1" applyNumberFormat="1" applyFont="1" applyFill="1" applyBorder="1" applyAlignment="1">
      <alignment vertical="center"/>
    </xf>
    <xf numFmtId="49" fontId="43" fillId="6" borderId="11" xfId="1" applyNumberFormat="1" applyFont="1" applyFill="1" applyBorder="1" applyAlignment="1">
      <alignment horizontal="left" vertical="center"/>
    </xf>
    <xf numFmtId="0" fontId="44" fillId="0" borderId="0" xfId="1" applyNumberFormat="1" applyFont="1" applyAlignment="1">
      <alignment wrapText="1"/>
    </xf>
    <xf numFmtId="0" fontId="40" fillId="0" borderId="0" xfId="1" applyNumberFormat="1" applyFont="1"/>
    <xf numFmtId="0" fontId="20" fillId="0" borderId="0" xfId="2" applyFont="1" applyAlignment="1">
      <alignment horizontal="left" vertical="center"/>
    </xf>
    <xf numFmtId="49" fontId="1" fillId="2" borderId="44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49" fontId="31" fillId="0" borderId="2" xfId="0" applyNumberFormat="1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31" fillId="0" borderId="3" xfId="0" applyFont="1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4">
    <cellStyle name="Hypertextový odkaz 2" xfId="3" xr:uid="{C26EE4B7-8213-41F0-8502-4E98F4851E94}"/>
    <cellStyle name="Normální" xfId="0" builtinId="0"/>
    <cellStyle name="Normální 2" xfId="1" xr:uid="{F245F046-E98B-48DC-9981-0548997F8425}"/>
    <cellStyle name="Normální 3" xfId="2" xr:uid="{19268654-86E9-45DB-AB4A-B00EEB4138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934E0-0762-4DAA-98C3-560F48E498AB}">
  <sheetPr>
    <pageSetUpPr fitToPage="1"/>
  </sheetPr>
  <dimension ref="B1:BS23"/>
  <sheetViews>
    <sheetView showGridLines="0" topLeftCell="A8" zoomScaleNormal="100" workbookViewId="0">
      <selection activeCell="C15" sqref="C15"/>
    </sheetView>
  </sheetViews>
  <sheetFormatPr defaultColWidth="8.6640625" defaultRowHeight="14.7" customHeight="1"/>
  <cols>
    <col min="1" max="1" width="8.6640625" style="7"/>
    <col min="2" max="2" width="72" style="7" customWidth="1"/>
    <col min="3" max="3" width="24.109375" style="25" customWidth="1"/>
    <col min="4" max="16384" width="8.6640625" style="7"/>
  </cols>
  <sheetData>
    <row r="1" spans="2:71" s="13" customFormat="1" ht="12" customHeight="1">
      <c r="B1" s="28"/>
      <c r="C1" s="2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R1" s="17"/>
      <c r="BS1" s="14" t="s">
        <v>128</v>
      </c>
    </row>
    <row r="2" spans="2:71" ht="33.9" customHeight="1">
      <c r="B2" s="5" t="s">
        <v>52</v>
      </c>
      <c r="C2" s="22"/>
    </row>
    <row r="3" spans="2:71" ht="42" customHeight="1">
      <c r="B3" s="8" t="s">
        <v>53</v>
      </c>
      <c r="C3" s="23"/>
    </row>
    <row r="4" spans="2:71" ht="28.5" customHeight="1">
      <c r="B4" s="26" t="s">
        <v>130</v>
      </c>
      <c r="C4" s="23"/>
    </row>
    <row r="5" spans="2:71" ht="13.65" customHeight="1">
      <c r="B5" s="10"/>
      <c r="C5" s="24"/>
    </row>
    <row r="6" spans="2:71" ht="18.75" customHeight="1">
      <c r="B6" s="34" t="s">
        <v>55</v>
      </c>
      <c r="C6" s="29" t="s">
        <v>133</v>
      </c>
    </row>
    <row r="7" spans="2:71" ht="18.75" customHeight="1">
      <c r="B7" s="30"/>
      <c r="C7" s="35" t="s">
        <v>134</v>
      </c>
    </row>
    <row r="8" spans="2:71" ht="24.6" customHeight="1">
      <c r="B8" s="68" t="s">
        <v>136</v>
      </c>
      <c r="C8" s="71">
        <f>C9+C10</f>
        <v>0</v>
      </c>
    </row>
    <row r="9" spans="2:71" ht="24.6" customHeight="1">
      <c r="B9" s="69" t="s">
        <v>138</v>
      </c>
      <c r="C9" s="72">
        <f>'CentralniRozvody - ASŘ '!G36</f>
        <v>0</v>
      </c>
    </row>
    <row r="10" spans="2:71" ht="24.6" customHeight="1">
      <c r="B10" s="70" t="s">
        <v>139</v>
      </c>
      <c r="C10" s="73">
        <f>SUM(C11:C21)</f>
        <v>0</v>
      </c>
      <c r="E10" s="21">
        <f>C10-'CentralniRozvody TP'!G167</f>
        <v>0</v>
      </c>
      <c r="F10" s="39" t="s">
        <v>137</v>
      </c>
    </row>
    <row r="11" spans="2:71" ht="29.4" customHeight="1">
      <c r="B11" s="32" t="s">
        <v>70</v>
      </c>
      <c r="C11" s="40">
        <f>'CentralniRozvody TP'!G21</f>
        <v>0</v>
      </c>
    </row>
    <row r="12" spans="2:71" ht="29.4" customHeight="1">
      <c r="B12" s="32" t="s">
        <v>73</v>
      </c>
      <c r="C12" s="40">
        <f>'CentralniRozvody TP'!G34</f>
        <v>0</v>
      </c>
    </row>
    <row r="13" spans="2:71" ht="29.4" customHeight="1">
      <c r="B13" s="32" t="s">
        <v>76</v>
      </c>
      <c r="C13" s="40">
        <f>'CentralniRozvody TP'!G47</f>
        <v>0</v>
      </c>
    </row>
    <row r="14" spans="2:71" ht="29.4" customHeight="1">
      <c r="B14" s="32" t="s">
        <v>79</v>
      </c>
      <c r="C14" s="40">
        <f>'CentralniRozvody TP'!G60</f>
        <v>0</v>
      </c>
    </row>
    <row r="15" spans="2:71" ht="29.4" customHeight="1">
      <c r="B15" s="32" t="s">
        <v>81</v>
      </c>
      <c r="C15" s="40">
        <f>'CentralniRozvody TP'!G73</f>
        <v>0</v>
      </c>
    </row>
    <row r="16" spans="2:71" ht="29.4" customHeight="1">
      <c r="B16" s="32" t="s">
        <v>84</v>
      </c>
      <c r="C16" s="40">
        <f>'CentralniRozvody TP'!G86</f>
        <v>0</v>
      </c>
    </row>
    <row r="17" spans="2:6" ht="29.4" customHeight="1">
      <c r="B17" s="32" t="s">
        <v>87</v>
      </c>
      <c r="C17" s="40">
        <f>'CentralniRozvody TP'!G99</f>
        <v>0</v>
      </c>
    </row>
    <row r="18" spans="2:6" ht="29.4" customHeight="1">
      <c r="B18" s="32" t="s">
        <v>90</v>
      </c>
      <c r="C18" s="40">
        <f>'CentralniRozvody TP'!G112</f>
        <v>0</v>
      </c>
    </row>
    <row r="19" spans="2:6" ht="29.4" customHeight="1">
      <c r="B19" s="43" t="s">
        <v>100</v>
      </c>
      <c r="C19" s="41" t="s">
        <v>135</v>
      </c>
      <c r="D19" s="31"/>
      <c r="E19" s="31"/>
      <c r="F19" s="31"/>
    </row>
    <row r="20" spans="2:6" ht="29.4" customHeight="1">
      <c r="B20" s="32" t="s">
        <v>121</v>
      </c>
      <c r="C20" s="67">
        <f>'CentralniRozvody TP'!G157</f>
        <v>0</v>
      </c>
      <c r="D20" s="31"/>
      <c r="E20" s="31"/>
      <c r="F20" s="31"/>
    </row>
    <row r="21" spans="2:6" ht="29.4" customHeight="1">
      <c r="B21" s="33" t="s">
        <v>125</v>
      </c>
      <c r="C21" s="42">
        <f>'CentralniRozvody TP'!G166</f>
        <v>0</v>
      </c>
    </row>
    <row r="23" spans="2:6" s="12" customFormat="1" ht="36" customHeight="1">
      <c r="B23" s="11"/>
      <c r="C23" s="25"/>
    </row>
  </sheetData>
  <sheetProtection algorithmName="SHA-512" hashValue="ZNdWJwQrU0NFW12T+uhwd12xro9nTvXuqQqm8+MUqbs9jJyHvBEJbGf7GHpclfg37rlcrC5q5CKvnNd+9YE8zg==" saltValue="by3QSegNa+bVTenQ0MYSow==" spinCount="100000" sheet="1" objects="1" scenarios="1"/>
  <mergeCells count="1">
    <mergeCell ref="K1:AJ1"/>
  </mergeCells>
  <pageMargins left="0.62992125984251968" right="0.62992125984251968" top="0.74803149606299213" bottom="0.74803149606299213" header="0.31496062992125984" footer="0.31496062992125984"/>
  <pageSetup paperSize="9" scale="92" fitToHeight="3" orientation="portrait" r:id="rId1"/>
  <headerFooter>
    <oddFooter>&amp;C&amp;"Helvetica Neue,Obyčejné"&amp;12&amp;K000000&amp;P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20A0B-AC3E-4164-8427-B015F7F15D92}">
  <sheetPr>
    <pageSetUpPr fitToPage="1"/>
  </sheetPr>
  <dimension ref="A1:BR169"/>
  <sheetViews>
    <sheetView showGridLines="0" tabSelected="1" topLeftCell="A3" zoomScale="115" zoomScaleNormal="115" workbookViewId="0">
      <pane ySplit="6" topLeftCell="A149" activePane="bottomLeft" state="frozen"/>
      <selection activeCell="J8" sqref="J8"/>
      <selection pane="bottomLeft" activeCell="B162" sqref="B162"/>
    </sheetView>
  </sheetViews>
  <sheetFormatPr defaultColWidth="8.6640625" defaultRowHeight="14.7" customHeight="1"/>
  <cols>
    <col min="1" max="1" width="6.109375" style="37" customWidth="1"/>
    <col min="2" max="2" width="76.33203125" style="7" customWidth="1"/>
    <col min="3" max="3" width="10.44140625" style="156" bestFit="1" customWidth="1"/>
    <col min="4" max="4" width="10.44140625" style="7" bestFit="1" customWidth="1"/>
    <col min="5" max="5" width="11.88671875" style="7" customWidth="1"/>
    <col min="6" max="6" width="15.6640625" style="7" customWidth="1"/>
    <col min="7" max="7" width="21.44140625" style="7" customWidth="1"/>
    <col min="8" max="16384" width="8.6640625" style="7"/>
  </cols>
  <sheetData>
    <row r="1" spans="1:70" s="13" customFormat="1" ht="6.9" customHeight="1">
      <c r="A1" s="36"/>
      <c r="C1" s="143"/>
      <c r="D1" s="15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7"/>
      <c r="BQ1" s="14" t="s">
        <v>128</v>
      </c>
      <c r="BR1" s="14" t="s">
        <v>129</v>
      </c>
    </row>
    <row r="2" spans="1:70" s="13" customFormat="1" ht="24.9" customHeight="1">
      <c r="A2" s="36"/>
      <c r="B2" s="18" t="s">
        <v>130</v>
      </c>
      <c r="C2" s="144"/>
      <c r="AP2" s="17"/>
      <c r="AQ2" s="19" t="s">
        <v>131</v>
      </c>
      <c r="BQ2" s="14" t="s">
        <v>132</v>
      </c>
    </row>
    <row r="3" spans="1:70" s="13" customFormat="1" ht="11.25" hidden="1" customHeight="1">
      <c r="A3" s="36"/>
      <c r="B3" s="20"/>
      <c r="C3" s="144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P3" s="17"/>
      <c r="BQ3" s="14" t="s">
        <v>128</v>
      </c>
    </row>
    <row r="4" spans="1:70" ht="36" hidden="1" customHeight="1">
      <c r="B4" s="5" t="s">
        <v>52</v>
      </c>
      <c r="C4" s="145"/>
      <c r="D4" s="6"/>
      <c r="E4" s="6"/>
      <c r="F4" s="6"/>
      <c r="G4" s="6"/>
    </row>
    <row r="5" spans="1:70" ht="42" hidden="1" customHeight="1">
      <c r="B5" s="8" t="s">
        <v>53</v>
      </c>
      <c r="C5" s="146"/>
      <c r="D5" s="9"/>
      <c r="E5" s="9"/>
      <c r="F5" s="9"/>
      <c r="G5" s="9"/>
    </row>
    <row r="6" spans="1:70" ht="33.75" hidden="1" customHeight="1">
      <c r="B6" s="8" t="s">
        <v>54</v>
      </c>
      <c r="C6" s="146"/>
      <c r="D6" s="9"/>
      <c r="E6" s="9"/>
      <c r="F6" s="9"/>
      <c r="G6" s="9"/>
    </row>
    <row r="7" spans="1:70" ht="13.65" customHeight="1">
      <c r="B7" s="10"/>
      <c r="C7" s="147"/>
      <c r="D7" s="10"/>
      <c r="E7" s="10"/>
      <c r="F7" s="10"/>
      <c r="G7" s="10"/>
    </row>
    <row r="8" spans="1:70" s="77" customFormat="1" ht="31.2" customHeight="1">
      <c r="A8" s="74">
        <v>0</v>
      </c>
      <c r="B8" s="75" t="s">
        <v>55</v>
      </c>
      <c r="C8" s="148" t="s">
        <v>56</v>
      </c>
      <c r="D8" s="76" t="s">
        <v>56</v>
      </c>
      <c r="E8" s="76" t="s">
        <v>57</v>
      </c>
      <c r="F8" s="76" t="s">
        <v>140</v>
      </c>
      <c r="G8" s="76" t="s">
        <v>58</v>
      </c>
    </row>
    <row r="9" spans="1:70" ht="13.95" customHeight="1">
      <c r="A9" s="37">
        <v>0</v>
      </c>
      <c r="B9" s="44" t="s">
        <v>59</v>
      </c>
      <c r="C9" s="149"/>
      <c r="D9" s="45"/>
      <c r="E9" s="46"/>
      <c r="F9" s="47"/>
      <c r="G9" s="48"/>
    </row>
    <row r="10" spans="1:70" ht="13.95" customHeight="1">
      <c r="B10" s="49" t="s">
        <v>170</v>
      </c>
      <c r="C10" s="150">
        <v>8</v>
      </c>
      <c r="D10" s="50">
        <v>8</v>
      </c>
      <c r="E10" s="51" t="s">
        <v>60</v>
      </c>
      <c r="F10" s="87"/>
      <c r="G10" s="52">
        <f t="shared" ref="G10:G20" si="0">D10*F10</f>
        <v>0</v>
      </c>
    </row>
    <row r="11" spans="1:70" ht="13.95" customHeight="1">
      <c r="B11" s="49" t="s">
        <v>61</v>
      </c>
      <c r="C11" s="150">
        <v>1</v>
      </c>
      <c r="D11" s="50">
        <v>1</v>
      </c>
      <c r="E11" s="51" t="s">
        <v>164</v>
      </c>
      <c r="F11" s="87"/>
      <c r="G11" s="52">
        <f t="shared" si="0"/>
        <v>0</v>
      </c>
    </row>
    <row r="12" spans="1:70" ht="13.95" customHeight="1">
      <c r="B12" s="49" t="s">
        <v>62</v>
      </c>
      <c r="C12" s="150">
        <v>1</v>
      </c>
      <c r="D12" s="50">
        <v>1</v>
      </c>
      <c r="E12" s="51" t="s">
        <v>164</v>
      </c>
      <c r="F12" s="136"/>
      <c r="G12" s="52">
        <f>0.03*(+G10)</f>
        <v>0</v>
      </c>
    </row>
    <row r="13" spans="1:70" ht="13.95" customHeight="1">
      <c r="B13" s="49" t="s">
        <v>63</v>
      </c>
      <c r="C13" s="150">
        <v>1</v>
      </c>
      <c r="D13" s="50">
        <v>1</v>
      </c>
      <c r="E13" s="51" t="s">
        <v>164</v>
      </c>
      <c r="F13" s="87"/>
      <c r="G13" s="52">
        <f t="shared" si="0"/>
        <v>0</v>
      </c>
    </row>
    <row r="14" spans="1:70" ht="13.95" customHeight="1">
      <c r="B14" s="49" t="s">
        <v>64</v>
      </c>
      <c r="C14" s="150">
        <v>1</v>
      </c>
      <c r="D14" s="50">
        <v>1</v>
      </c>
      <c r="E14" s="51" t="s">
        <v>164</v>
      </c>
      <c r="F14" s="87"/>
      <c r="G14" s="52">
        <f t="shared" si="0"/>
        <v>0</v>
      </c>
    </row>
    <row r="15" spans="1:70" ht="72">
      <c r="B15" s="49" t="s">
        <v>65</v>
      </c>
      <c r="C15" s="150">
        <v>1</v>
      </c>
      <c r="D15" s="50">
        <v>1</v>
      </c>
      <c r="E15" s="51" t="s">
        <v>164</v>
      </c>
      <c r="F15" s="88"/>
      <c r="G15" s="53">
        <f t="shared" si="0"/>
        <v>0</v>
      </c>
    </row>
    <row r="16" spans="1:70" ht="13.95" customHeight="1">
      <c r="B16" s="49" t="s">
        <v>66</v>
      </c>
      <c r="C16" s="150">
        <v>6</v>
      </c>
      <c r="D16" s="50">
        <v>6</v>
      </c>
      <c r="E16" s="51" t="s">
        <v>60</v>
      </c>
      <c r="F16" s="87"/>
      <c r="G16" s="52">
        <f t="shared" si="0"/>
        <v>0</v>
      </c>
    </row>
    <row r="17" spans="1:7" ht="13.95" customHeight="1">
      <c r="B17" s="49" t="s">
        <v>67</v>
      </c>
      <c r="C17" s="150">
        <v>1</v>
      </c>
      <c r="D17" s="50">
        <v>1</v>
      </c>
      <c r="E17" s="51" t="s">
        <v>164</v>
      </c>
      <c r="F17" s="87"/>
      <c r="G17" s="52">
        <f t="shared" si="0"/>
        <v>0</v>
      </c>
    </row>
    <row r="18" spans="1:7" ht="13.95" customHeight="1">
      <c r="B18" s="49" t="s">
        <v>68</v>
      </c>
      <c r="C18" s="150">
        <v>6</v>
      </c>
      <c r="D18" s="50">
        <v>6</v>
      </c>
      <c r="E18" s="51" t="s">
        <v>60</v>
      </c>
      <c r="F18" s="87"/>
      <c r="G18" s="52">
        <f t="shared" si="0"/>
        <v>0</v>
      </c>
    </row>
    <row r="19" spans="1:7" ht="13.95" customHeight="1">
      <c r="B19" s="49" t="s">
        <v>171</v>
      </c>
      <c r="C19" s="150">
        <v>1</v>
      </c>
      <c r="D19" s="50">
        <v>1</v>
      </c>
      <c r="E19" s="51" t="s">
        <v>164</v>
      </c>
      <c r="F19" s="87"/>
      <c r="G19" s="52">
        <f t="shared" si="0"/>
        <v>0</v>
      </c>
    </row>
    <row r="20" spans="1:7" ht="13.95" customHeight="1">
      <c r="B20" s="49" t="s">
        <v>69</v>
      </c>
      <c r="C20" s="150">
        <v>1</v>
      </c>
      <c r="D20" s="50">
        <v>1</v>
      </c>
      <c r="E20" s="51" t="s">
        <v>164</v>
      </c>
      <c r="F20" s="87"/>
      <c r="G20" s="52">
        <f t="shared" si="0"/>
        <v>0</v>
      </c>
    </row>
    <row r="21" spans="1:7" ht="13.95" customHeight="1">
      <c r="A21" s="37">
        <v>1</v>
      </c>
      <c r="B21" s="54" t="s">
        <v>70</v>
      </c>
      <c r="C21" s="151"/>
      <c r="D21" s="55"/>
      <c r="E21" s="56"/>
      <c r="F21" s="57"/>
      <c r="G21" s="58">
        <f>SUM(G10:G20)</f>
        <v>0</v>
      </c>
    </row>
    <row r="22" spans="1:7" ht="13.95" customHeight="1">
      <c r="A22" s="37">
        <v>0</v>
      </c>
      <c r="B22" s="44" t="s">
        <v>71</v>
      </c>
      <c r="C22" s="149"/>
      <c r="D22" s="45"/>
      <c r="E22" s="46"/>
      <c r="F22" s="47"/>
      <c r="G22" s="48"/>
    </row>
    <row r="23" spans="1:7" ht="13.95" customHeight="1">
      <c r="B23" s="49" t="s">
        <v>170</v>
      </c>
      <c r="C23" s="150">
        <v>8</v>
      </c>
      <c r="D23" s="50">
        <v>8</v>
      </c>
      <c r="E23" s="51" t="s">
        <v>60</v>
      </c>
      <c r="F23" s="87"/>
      <c r="G23" s="52">
        <f t="shared" ref="G23:G33" si="1">D23*F23</f>
        <v>0</v>
      </c>
    </row>
    <row r="24" spans="1:7" ht="13.95" customHeight="1">
      <c r="B24" s="49" t="s">
        <v>61</v>
      </c>
      <c r="C24" s="150">
        <v>1</v>
      </c>
      <c r="D24" s="50">
        <v>1</v>
      </c>
      <c r="E24" s="51" t="s">
        <v>164</v>
      </c>
      <c r="F24" s="87"/>
      <c r="G24" s="52">
        <f t="shared" si="1"/>
        <v>0</v>
      </c>
    </row>
    <row r="25" spans="1:7" ht="13.95" customHeight="1">
      <c r="B25" s="49" t="s">
        <v>62</v>
      </c>
      <c r="C25" s="150">
        <v>1</v>
      </c>
      <c r="D25" s="50">
        <v>1</v>
      </c>
      <c r="E25" s="51" t="s">
        <v>164</v>
      </c>
      <c r="F25" s="136"/>
      <c r="G25" s="52">
        <f>0.03*(+G23)</f>
        <v>0</v>
      </c>
    </row>
    <row r="26" spans="1:7" ht="13.95" customHeight="1">
      <c r="B26" s="49" t="s">
        <v>63</v>
      </c>
      <c r="C26" s="150">
        <v>1</v>
      </c>
      <c r="D26" s="50">
        <v>1</v>
      </c>
      <c r="E26" s="51" t="s">
        <v>164</v>
      </c>
      <c r="F26" s="87"/>
      <c r="G26" s="52">
        <f t="shared" si="1"/>
        <v>0</v>
      </c>
    </row>
    <row r="27" spans="1:7" ht="13.95" customHeight="1">
      <c r="B27" s="49" t="s">
        <v>64</v>
      </c>
      <c r="C27" s="150">
        <v>1</v>
      </c>
      <c r="D27" s="50">
        <v>1</v>
      </c>
      <c r="E27" s="51" t="s">
        <v>164</v>
      </c>
      <c r="F27" s="87"/>
      <c r="G27" s="52">
        <f t="shared" si="1"/>
        <v>0</v>
      </c>
    </row>
    <row r="28" spans="1:7" ht="72">
      <c r="B28" s="49" t="s">
        <v>72</v>
      </c>
      <c r="C28" s="150">
        <v>1</v>
      </c>
      <c r="D28" s="50">
        <v>1</v>
      </c>
      <c r="E28" s="51" t="s">
        <v>164</v>
      </c>
      <c r="F28" s="88"/>
      <c r="G28" s="53">
        <f t="shared" si="1"/>
        <v>0</v>
      </c>
    </row>
    <row r="29" spans="1:7" ht="13.95" customHeight="1">
      <c r="B29" s="49" t="s">
        <v>66</v>
      </c>
      <c r="C29" s="150">
        <v>6</v>
      </c>
      <c r="D29" s="50">
        <v>6</v>
      </c>
      <c r="E29" s="51" t="s">
        <v>60</v>
      </c>
      <c r="F29" s="87"/>
      <c r="G29" s="52">
        <f t="shared" si="1"/>
        <v>0</v>
      </c>
    </row>
    <row r="30" spans="1:7" ht="13.95" customHeight="1">
      <c r="B30" s="49" t="s">
        <v>67</v>
      </c>
      <c r="C30" s="150">
        <v>1</v>
      </c>
      <c r="D30" s="50">
        <v>1</v>
      </c>
      <c r="E30" s="51" t="s">
        <v>164</v>
      </c>
      <c r="F30" s="87"/>
      <c r="G30" s="52">
        <f t="shared" si="1"/>
        <v>0</v>
      </c>
    </row>
    <row r="31" spans="1:7" ht="13.95" customHeight="1">
      <c r="B31" s="49" t="s">
        <v>68</v>
      </c>
      <c r="C31" s="150">
        <v>6</v>
      </c>
      <c r="D31" s="50">
        <v>6</v>
      </c>
      <c r="E31" s="51" t="s">
        <v>60</v>
      </c>
      <c r="F31" s="87"/>
      <c r="G31" s="52">
        <f t="shared" si="1"/>
        <v>0</v>
      </c>
    </row>
    <row r="32" spans="1:7" ht="13.95" customHeight="1">
      <c r="B32" s="49" t="s">
        <v>171</v>
      </c>
      <c r="C32" s="150">
        <v>1</v>
      </c>
      <c r="D32" s="50">
        <v>1</v>
      </c>
      <c r="E32" s="51" t="s">
        <v>164</v>
      </c>
      <c r="F32" s="87"/>
      <c r="G32" s="52">
        <f t="shared" si="1"/>
        <v>0</v>
      </c>
    </row>
    <row r="33" spans="1:7" ht="13.95" customHeight="1">
      <c r="B33" s="49" t="s">
        <v>69</v>
      </c>
      <c r="C33" s="150">
        <v>1</v>
      </c>
      <c r="D33" s="50">
        <v>1</v>
      </c>
      <c r="E33" s="51" t="s">
        <v>164</v>
      </c>
      <c r="F33" s="87"/>
      <c r="G33" s="52">
        <f t="shared" si="1"/>
        <v>0</v>
      </c>
    </row>
    <row r="34" spans="1:7" ht="13.95" customHeight="1">
      <c r="A34" s="37">
        <v>1</v>
      </c>
      <c r="B34" s="54" t="s">
        <v>73</v>
      </c>
      <c r="C34" s="151"/>
      <c r="D34" s="55"/>
      <c r="E34" s="56"/>
      <c r="F34" s="57"/>
      <c r="G34" s="58">
        <f>SUM(G23:G33)</f>
        <v>0</v>
      </c>
    </row>
    <row r="35" spans="1:7" ht="13.95" customHeight="1">
      <c r="A35" s="37">
        <v>0</v>
      </c>
      <c r="B35" s="44" t="s">
        <v>74</v>
      </c>
      <c r="C35" s="149"/>
      <c r="D35" s="45"/>
      <c r="E35" s="46"/>
      <c r="F35" s="47"/>
      <c r="G35" s="48"/>
    </row>
    <row r="36" spans="1:7" ht="13.95" customHeight="1">
      <c r="B36" s="49" t="s">
        <v>170</v>
      </c>
      <c r="C36" s="150">
        <v>8</v>
      </c>
      <c r="D36" s="50">
        <v>8</v>
      </c>
      <c r="E36" s="51" t="s">
        <v>60</v>
      </c>
      <c r="F36" s="87"/>
      <c r="G36" s="52">
        <f t="shared" ref="G36:G46" si="2">D36*F36</f>
        <v>0</v>
      </c>
    </row>
    <row r="37" spans="1:7" ht="13.95" customHeight="1">
      <c r="B37" s="49" t="s">
        <v>61</v>
      </c>
      <c r="C37" s="150">
        <v>1</v>
      </c>
      <c r="D37" s="50">
        <v>1</v>
      </c>
      <c r="E37" s="51" t="s">
        <v>164</v>
      </c>
      <c r="F37" s="87"/>
      <c r="G37" s="52">
        <f t="shared" si="2"/>
        <v>0</v>
      </c>
    </row>
    <row r="38" spans="1:7" ht="13.95" customHeight="1">
      <c r="B38" s="49" t="s">
        <v>62</v>
      </c>
      <c r="C38" s="150">
        <v>1</v>
      </c>
      <c r="D38" s="50">
        <v>1</v>
      </c>
      <c r="E38" s="51" t="s">
        <v>164</v>
      </c>
      <c r="F38" s="136"/>
      <c r="G38" s="52">
        <f>0.03*(+G36)</f>
        <v>0</v>
      </c>
    </row>
    <row r="39" spans="1:7" ht="13.95" customHeight="1">
      <c r="B39" s="49" t="s">
        <v>63</v>
      </c>
      <c r="C39" s="150">
        <v>1</v>
      </c>
      <c r="D39" s="50">
        <v>1</v>
      </c>
      <c r="E39" s="51" t="s">
        <v>164</v>
      </c>
      <c r="F39" s="87"/>
      <c r="G39" s="52">
        <f t="shared" si="2"/>
        <v>0</v>
      </c>
    </row>
    <row r="40" spans="1:7" ht="13.95" customHeight="1">
      <c r="B40" s="49" t="s">
        <v>64</v>
      </c>
      <c r="C40" s="150">
        <v>1</v>
      </c>
      <c r="D40" s="50">
        <v>1</v>
      </c>
      <c r="E40" s="51" t="s">
        <v>164</v>
      </c>
      <c r="F40" s="87"/>
      <c r="G40" s="52">
        <f t="shared" si="2"/>
        <v>0</v>
      </c>
    </row>
    <row r="41" spans="1:7" ht="72">
      <c r="B41" s="49" t="s">
        <v>75</v>
      </c>
      <c r="C41" s="150">
        <v>1</v>
      </c>
      <c r="D41" s="50">
        <v>1</v>
      </c>
      <c r="E41" s="51" t="s">
        <v>164</v>
      </c>
      <c r="F41" s="88"/>
      <c r="G41" s="53">
        <f t="shared" si="2"/>
        <v>0</v>
      </c>
    </row>
    <row r="42" spans="1:7" ht="13.95" customHeight="1">
      <c r="B42" s="49" t="s">
        <v>66</v>
      </c>
      <c r="C42" s="150">
        <v>6</v>
      </c>
      <c r="D42" s="50">
        <v>6</v>
      </c>
      <c r="E42" s="51" t="s">
        <v>60</v>
      </c>
      <c r="F42" s="87"/>
      <c r="G42" s="52">
        <f t="shared" si="2"/>
        <v>0</v>
      </c>
    </row>
    <row r="43" spans="1:7" ht="13.95" customHeight="1">
      <c r="B43" s="49" t="s">
        <v>67</v>
      </c>
      <c r="C43" s="150">
        <v>1</v>
      </c>
      <c r="D43" s="50">
        <v>1</v>
      </c>
      <c r="E43" s="51" t="s">
        <v>164</v>
      </c>
      <c r="F43" s="87"/>
      <c r="G43" s="52">
        <f t="shared" si="2"/>
        <v>0</v>
      </c>
    </row>
    <row r="44" spans="1:7" ht="13.95" customHeight="1">
      <c r="B44" s="49" t="s">
        <v>68</v>
      </c>
      <c r="C44" s="150">
        <v>6</v>
      </c>
      <c r="D44" s="50">
        <v>6</v>
      </c>
      <c r="E44" s="51" t="s">
        <v>60</v>
      </c>
      <c r="F44" s="87"/>
      <c r="G44" s="52">
        <f t="shared" si="2"/>
        <v>0</v>
      </c>
    </row>
    <row r="45" spans="1:7" ht="13.95" customHeight="1">
      <c r="B45" s="49" t="s">
        <v>171</v>
      </c>
      <c r="C45" s="150">
        <v>1</v>
      </c>
      <c r="D45" s="50">
        <v>1</v>
      </c>
      <c r="E45" s="51" t="s">
        <v>164</v>
      </c>
      <c r="F45" s="87"/>
      <c r="G45" s="52">
        <f t="shared" si="2"/>
        <v>0</v>
      </c>
    </row>
    <row r="46" spans="1:7" ht="13.95" customHeight="1">
      <c r="B46" s="49" t="s">
        <v>69</v>
      </c>
      <c r="C46" s="150">
        <v>1</v>
      </c>
      <c r="D46" s="50">
        <v>1</v>
      </c>
      <c r="E46" s="51" t="s">
        <v>164</v>
      </c>
      <c r="F46" s="87"/>
      <c r="G46" s="52">
        <f t="shared" si="2"/>
        <v>0</v>
      </c>
    </row>
    <row r="47" spans="1:7" ht="13.95" customHeight="1">
      <c r="A47" s="37">
        <v>1</v>
      </c>
      <c r="B47" s="54" t="s">
        <v>76</v>
      </c>
      <c r="C47" s="151"/>
      <c r="D47" s="55"/>
      <c r="E47" s="56"/>
      <c r="F47" s="57"/>
      <c r="G47" s="58">
        <f>SUM(G36:G46)</f>
        <v>0</v>
      </c>
    </row>
    <row r="48" spans="1:7" ht="13.95" customHeight="1">
      <c r="A48" s="37">
        <v>0</v>
      </c>
      <c r="B48" s="44" t="s">
        <v>77</v>
      </c>
      <c r="C48" s="149"/>
      <c r="D48" s="45"/>
      <c r="E48" s="46"/>
      <c r="F48" s="47"/>
      <c r="G48" s="48"/>
    </row>
    <row r="49" spans="1:7" ht="13.95" customHeight="1">
      <c r="B49" s="49" t="s">
        <v>170</v>
      </c>
      <c r="C49" s="150">
        <v>8</v>
      </c>
      <c r="D49" s="50">
        <v>8</v>
      </c>
      <c r="E49" s="51" t="s">
        <v>60</v>
      </c>
      <c r="F49" s="87"/>
      <c r="G49" s="52">
        <f t="shared" ref="G49:G59" si="3">D49*F49</f>
        <v>0</v>
      </c>
    </row>
    <row r="50" spans="1:7" ht="13.95" customHeight="1">
      <c r="B50" s="49" t="s">
        <v>61</v>
      </c>
      <c r="C50" s="150">
        <v>1</v>
      </c>
      <c r="D50" s="50">
        <v>1</v>
      </c>
      <c r="E50" s="51" t="s">
        <v>164</v>
      </c>
      <c r="F50" s="87"/>
      <c r="G50" s="52">
        <f t="shared" si="3"/>
        <v>0</v>
      </c>
    </row>
    <row r="51" spans="1:7" ht="13.95" customHeight="1">
      <c r="B51" s="49" t="s">
        <v>62</v>
      </c>
      <c r="C51" s="150">
        <v>1</v>
      </c>
      <c r="D51" s="50">
        <v>1</v>
      </c>
      <c r="E51" s="51" t="s">
        <v>164</v>
      </c>
      <c r="F51" s="136"/>
      <c r="G51" s="52">
        <f>0.03*(+G49)</f>
        <v>0</v>
      </c>
    </row>
    <row r="52" spans="1:7" ht="13.95" customHeight="1">
      <c r="B52" s="49" t="s">
        <v>63</v>
      </c>
      <c r="C52" s="150">
        <v>1</v>
      </c>
      <c r="D52" s="50">
        <v>1</v>
      </c>
      <c r="E52" s="51" t="s">
        <v>164</v>
      </c>
      <c r="F52" s="87"/>
      <c r="G52" s="52">
        <f t="shared" si="3"/>
        <v>0</v>
      </c>
    </row>
    <row r="53" spans="1:7" ht="13.95" customHeight="1">
      <c r="B53" s="49" t="s">
        <v>64</v>
      </c>
      <c r="C53" s="150">
        <v>1</v>
      </c>
      <c r="D53" s="50">
        <v>1</v>
      </c>
      <c r="E53" s="51" t="s">
        <v>164</v>
      </c>
      <c r="F53" s="87"/>
      <c r="G53" s="52">
        <f t="shared" si="3"/>
        <v>0</v>
      </c>
    </row>
    <row r="54" spans="1:7" ht="72">
      <c r="B54" s="49" t="s">
        <v>78</v>
      </c>
      <c r="C54" s="150">
        <v>1</v>
      </c>
      <c r="D54" s="50">
        <v>1</v>
      </c>
      <c r="E54" s="51" t="s">
        <v>164</v>
      </c>
      <c r="F54" s="88"/>
      <c r="G54" s="53">
        <f t="shared" si="3"/>
        <v>0</v>
      </c>
    </row>
    <row r="55" spans="1:7" ht="13.95" customHeight="1">
      <c r="B55" s="49" t="s">
        <v>66</v>
      </c>
      <c r="C55" s="150">
        <v>6</v>
      </c>
      <c r="D55" s="50">
        <v>6</v>
      </c>
      <c r="E55" s="51" t="s">
        <v>60</v>
      </c>
      <c r="F55" s="87"/>
      <c r="G55" s="52">
        <f t="shared" si="3"/>
        <v>0</v>
      </c>
    </row>
    <row r="56" spans="1:7" ht="13.95" customHeight="1">
      <c r="B56" s="49" t="s">
        <v>67</v>
      </c>
      <c r="C56" s="150">
        <v>1</v>
      </c>
      <c r="D56" s="50">
        <v>1</v>
      </c>
      <c r="E56" s="51" t="s">
        <v>164</v>
      </c>
      <c r="F56" s="87"/>
      <c r="G56" s="52">
        <f t="shared" si="3"/>
        <v>0</v>
      </c>
    </row>
    <row r="57" spans="1:7" ht="13.95" customHeight="1">
      <c r="B57" s="49" t="s">
        <v>68</v>
      </c>
      <c r="C57" s="150">
        <v>6</v>
      </c>
      <c r="D57" s="50">
        <v>6</v>
      </c>
      <c r="E57" s="51" t="s">
        <v>60</v>
      </c>
      <c r="F57" s="87"/>
      <c r="G57" s="52">
        <f t="shared" si="3"/>
        <v>0</v>
      </c>
    </row>
    <row r="58" spans="1:7" ht="13.95" customHeight="1">
      <c r="B58" s="49" t="s">
        <v>171</v>
      </c>
      <c r="C58" s="150">
        <v>1</v>
      </c>
      <c r="D58" s="50">
        <v>1</v>
      </c>
      <c r="E58" s="51" t="s">
        <v>164</v>
      </c>
      <c r="F58" s="87"/>
      <c r="G58" s="52">
        <f t="shared" si="3"/>
        <v>0</v>
      </c>
    </row>
    <row r="59" spans="1:7" ht="13.95" customHeight="1">
      <c r="B59" s="49" t="s">
        <v>69</v>
      </c>
      <c r="C59" s="150">
        <v>1</v>
      </c>
      <c r="D59" s="50">
        <v>1</v>
      </c>
      <c r="E59" s="51" t="s">
        <v>164</v>
      </c>
      <c r="F59" s="87"/>
      <c r="G59" s="52">
        <f t="shared" si="3"/>
        <v>0</v>
      </c>
    </row>
    <row r="60" spans="1:7" ht="13.95" customHeight="1">
      <c r="A60" s="37">
        <v>1</v>
      </c>
      <c r="B60" s="54" t="s">
        <v>79</v>
      </c>
      <c r="C60" s="151"/>
      <c r="D60" s="55"/>
      <c r="E60" s="56"/>
      <c r="F60" s="57"/>
      <c r="G60" s="58">
        <f>SUM(G49:G59)</f>
        <v>0</v>
      </c>
    </row>
    <row r="61" spans="1:7" ht="13.95" customHeight="1">
      <c r="A61" s="37">
        <v>0</v>
      </c>
      <c r="B61" s="44" t="s">
        <v>150</v>
      </c>
      <c r="C61" s="149"/>
      <c r="D61" s="45"/>
      <c r="E61" s="46"/>
      <c r="F61" s="47"/>
      <c r="G61" s="48"/>
    </row>
    <row r="62" spans="1:7" ht="13.95" customHeight="1">
      <c r="B62" s="49" t="s">
        <v>170</v>
      </c>
      <c r="C62" s="150">
        <v>8</v>
      </c>
      <c r="D62" s="50">
        <v>8</v>
      </c>
      <c r="E62" s="51" t="s">
        <v>60</v>
      </c>
      <c r="F62" s="87"/>
      <c r="G62" s="52">
        <f t="shared" ref="G62:G72" si="4">D62*F62</f>
        <v>0</v>
      </c>
    </row>
    <row r="63" spans="1:7" ht="13.95" customHeight="1">
      <c r="B63" s="49" t="s">
        <v>61</v>
      </c>
      <c r="C63" s="150">
        <v>1</v>
      </c>
      <c r="D63" s="50">
        <v>1</v>
      </c>
      <c r="E63" s="51" t="s">
        <v>164</v>
      </c>
      <c r="F63" s="87"/>
      <c r="G63" s="52">
        <f t="shared" si="4"/>
        <v>0</v>
      </c>
    </row>
    <row r="64" spans="1:7" ht="13.95" customHeight="1">
      <c r="B64" s="49" t="s">
        <v>62</v>
      </c>
      <c r="C64" s="150">
        <v>1</v>
      </c>
      <c r="D64" s="50">
        <v>1</v>
      </c>
      <c r="E64" s="51" t="s">
        <v>164</v>
      </c>
      <c r="F64" s="136"/>
      <c r="G64" s="52">
        <f>0.03*(+G62)</f>
        <v>0</v>
      </c>
    </row>
    <row r="65" spans="1:7" ht="13.95" customHeight="1">
      <c r="B65" s="49" t="s">
        <v>63</v>
      </c>
      <c r="C65" s="150">
        <v>1</v>
      </c>
      <c r="D65" s="50">
        <v>1</v>
      </c>
      <c r="E65" s="51" t="s">
        <v>164</v>
      </c>
      <c r="F65" s="87"/>
      <c r="G65" s="52">
        <f t="shared" si="4"/>
        <v>0</v>
      </c>
    </row>
    <row r="66" spans="1:7" ht="13.95" customHeight="1">
      <c r="B66" s="49" t="s">
        <v>64</v>
      </c>
      <c r="C66" s="150">
        <v>1</v>
      </c>
      <c r="D66" s="50">
        <v>1</v>
      </c>
      <c r="E66" s="51" t="s">
        <v>164</v>
      </c>
      <c r="F66" s="87"/>
      <c r="G66" s="52">
        <f t="shared" si="4"/>
        <v>0</v>
      </c>
    </row>
    <row r="67" spans="1:7" ht="72">
      <c r="B67" s="49" t="s">
        <v>80</v>
      </c>
      <c r="C67" s="150">
        <v>1</v>
      </c>
      <c r="D67" s="50">
        <v>1</v>
      </c>
      <c r="E67" s="51" t="s">
        <v>164</v>
      </c>
      <c r="F67" s="88"/>
      <c r="G67" s="53">
        <f t="shared" si="4"/>
        <v>0</v>
      </c>
    </row>
    <row r="68" spans="1:7" ht="13.95" customHeight="1">
      <c r="B68" s="49" t="s">
        <v>66</v>
      </c>
      <c r="C68" s="150">
        <v>6</v>
      </c>
      <c r="D68" s="50">
        <v>6</v>
      </c>
      <c r="E68" s="51" t="s">
        <v>60</v>
      </c>
      <c r="F68" s="87"/>
      <c r="G68" s="52">
        <f t="shared" si="4"/>
        <v>0</v>
      </c>
    </row>
    <row r="69" spans="1:7" ht="13.95" customHeight="1">
      <c r="B69" s="49" t="s">
        <v>67</v>
      </c>
      <c r="C69" s="150">
        <v>1</v>
      </c>
      <c r="D69" s="50">
        <v>1</v>
      </c>
      <c r="E69" s="51" t="s">
        <v>164</v>
      </c>
      <c r="F69" s="87"/>
      <c r="G69" s="52">
        <f t="shared" si="4"/>
        <v>0</v>
      </c>
    </row>
    <row r="70" spans="1:7" ht="13.95" customHeight="1">
      <c r="B70" s="49" t="s">
        <v>68</v>
      </c>
      <c r="C70" s="150">
        <v>6</v>
      </c>
      <c r="D70" s="50">
        <v>6</v>
      </c>
      <c r="E70" s="51" t="s">
        <v>60</v>
      </c>
      <c r="F70" s="87"/>
      <c r="G70" s="52">
        <f t="shared" si="4"/>
        <v>0</v>
      </c>
    </row>
    <row r="71" spans="1:7" ht="13.95" customHeight="1">
      <c r="B71" s="49" t="s">
        <v>171</v>
      </c>
      <c r="C71" s="150">
        <v>1</v>
      </c>
      <c r="D71" s="50">
        <v>1</v>
      </c>
      <c r="E71" s="51" t="s">
        <v>164</v>
      </c>
      <c r="F71" s="87"/>
      <c r="G71" s="52">
        <f t="shared" si="4"/>
        <v>0</v>
      </c>
    </row>
    <row r="72" spans="1:7" ht="13.95" customHeight="1">
      <c r="B72" s="49" t="s">
        <v>69</v>
      </c>
      <c r="C72" s="150">
        <v>1</v>
      </c>
      <c r="D72" s="50">
        <v>1</v>
      </c>
      <c r="E72" s="51" t="s">
        <v>164</v>
      </c>
      <c r="F72" s="87"/>
      <c r="G72" s="52">
        <f t="shared" si="4"/>
        <v>0</v>
      </c>
    </row>
    <row r="73" spans="1:7" ht="13.95" customHeight="1">
      <c r="A73" s="37">
        <v>1</v>
      </c>
      <c r="B73" s="54" t="s">
        <v>151</v>
      </c>
      <c r="C73" s="151"/>
      <c r="D73" s="55"/>
      <c r="E73" s="56"/>
      <c r="F73" s="57"/>
      <c r="G73" s="58">
        <f>SUM(G62:G72)</f>
        <v>0</v>
      </c>
    </row>
    <row r="74" spans="1:7" ht="13.95" customHeight="1">
      <c r="A74" s="37">
        <v>0</v>
      </c>
      <c r="B74" s="44" t="s">
        <v>82</v>
      </c>
      <c r="C74" s="149"/>
      <c r="D74" s="45"/>
      <c r="E74" s="46"/>
      <c r="F74" s="47"/>
      <c r="G74" s="48"/>
    </row>
    <row r="75" spans="1:7" ht="13.95" customHeight="1">
      <c r="B75" s="49" t="s">
        <v>170</v>
      </c>
      <c r="C75" s="150">
        <v>8</v>
      </c>
      <c r="D75" s="50">
        <v>8</v>
      </c>
      <c r="E75" s="51" t="s">
        <v>60</v>
      </c>
      <c r="F75" s="87"/>
      <c r="G75" s="52">
        <f t="shared" ref="G75:G85" si="5">D75*F75</f>
        <v>0</v>
      </c>
    </row>
    <row r="76" spans="1:7" ht="13.95" customHeight="1">
      <c r="B76" s="49" t="s">
        <v>61</v>
      </c>
      <c r="C76" s="150">
        <v>1</v>
      </c>
      <c r="D76" s="50">
        <v>1</v>
      </c>
      <c r="E76" s="51" t="s">
        <v>164</v>
      </c>
      <c r="F76" s="87"/>
      <c r="G76" s="52">
        <f t="shared" si="5"/>
        <v>0</v>
      </c>
    </row>
    <row r="77" spans="1:7" ht="13.95" customHeight="1">
      <c r="B77" s="49" t="s">
        <v>62</v>
      </c>
      <c r="C77" s="150">
        <v>1</v>
      </c>
      <c r="D77" s="50">
        <v>1</v>
      </c>
      <c r="E77" s="51" t="s">
        <v>164</v>
      </c>
      <c r="F77" s="136"/>
      <c r="G77" s="52">
        <f>0.03*(+G75)</f>
        <v>0</v>
      </c>
    </row>
    <row r="78" spans="1:7" ht="13.95" customHeight="1">
      <c r="B78" s="49" t="s">
        <v>63</v>
      </c>
      <c r="C78" s="150">
        <v>1</v>
      </c>
      <c r="D78" s="50">
        <v>1</v>
      </c>
      <c r="E78" s="51" t="s">
        <v>164</v>
      </c>
      <c r="F78" s="87"/>
      <c r="G78" s="52">
        <f t="shared" si="5"/>
        <v>0</v>
      </c>
    </row>
    <row r="79" spans="1:7" ht="13.95" customHeight="1">
      <c r="B79" s="49" t="s">
        <v>64</v>
      </c>
      <c r="C79" s="150">
        <v>1</v>
      </c>
      <c r="D79" s="50">
        <v>1</v>
      </c>
      <c r="E79" s="51" t="s">
        <v>164</v>
      </c>
      <c r="F79" s="87"/>
      <c r="G79" s="52">
        <f t="shared" si="5"/>
        <v>0</v>
      </c>
    </row>
    <row r="80" spans="1:7" ht="72">
      <c r="B80" s="49" t="s">
        <v>83</v>
      </c>
      <c r="C80" s="150">
        <v>1</v>
      </c>
      <c r="D80" s="50">
        <v>1</v>
      </c>
      <c r="E80" s="51" t="s">
        <v>164</v>
      </c>
      <c r="F80" s="88"/>
      <c r="G80" s="53">
        <f t="shared" si="5"/>
        <v>0</v>
      </c>
    </row>
    <row r="81" spans="1:7" ht="13.95" customHeight="1">
      <c r="B81" s="49" t="s">
        <v>66</v>
      </c>
      <c r="C81" s="150">
        <v>6</v>
      </c>
      <c r="D81" s="50">
        <v>6</v>
      </c>
      <c r="E81" s="51" t="s">
        <v>60</v>
      </c>
      <c r="F81" s="87"/>
      <c r="G81" s="52">
        <f t="shared" si="5"/>
        <v>0</v>
      </c>
    </row>
    <row r="82" spans="1:7" ht="13.95" customHeight="1">
      <c r="B82" s="49" t="s">
        <v>67</v>
      </c>
      <c r="C82" s="150">
        <v>1</v>
      </c>
      <c r="D82" s="50">
        <v>1</v>
      </c>
      <c r="E82" s="51" t="s">
        <v>37</v>
      </c>
      <c r="F82" s="87"/>
      <c r="G82" s="52">
        <f t="shared" si="5"/>
        <v>0</v>
      </c>
    </row>
    <row r="83" spans="1:7" ht="13.95" customHeight="1">
      <c r="B83" s="49" t="s">
        <v>68</v>
      </c>
      <c r="C83" s="150">
        <v>6</v>
      </c>
      <c r="D83" s="50">
        <v>6</v>
      </c>
      <c r="E83" s="51" t="s">
        <v>60</v>
      </c>
      <c r="F83" s="87"/>
      <c r="G83" s="52">
        <f t="shared" si="5"/>
        <v>0</v>
      </c>
    </row>
    <row r="84" spans="1:7" ht="13.95" customHeight="1">
      <c r="B84" s="49" t="s">
        <v>171</v>
      </c>
      <c r="C84" s="150">
        <v>1</v>
      </c>
      <c r="D84" s="50">
        <v>1</v>
      </c>
      <c r="E84" s="51" t="s">
        <v>164</v>
      </c>
      <c r="F84" s="87"/>
      <c r="G84" s="52">
        <f t="shared" si="5"/>
        <v>0</v>
      </c>
    </row>
    <row r="85" spans="1:7" ht="13.95" customHeight="1">
      <c r="B85" s="49" t="s">
        <v>69</v>
      </c>
      <c r="C85" s="150">
        <v>1</v>
      </c>
      <c r="D85" s="50">
        <v>1</v>
      </c>
      <c r="E85" s="51" t="s">
        <v>164</v>
      </c>
      <c r="F85" s="87"/>
      <c r="G85" s="52">
        <f t="shared" si="5"/>
        <v>0</v>
      </c>
    </row>
    <row r="86" spans="1:7" ht="13.95" customHeight="1">
      <c r="A86" s="37">
        <v>1</v>
      </c>
      <c r="B86" s="54" t="s">
        <v>84</v>
      </c>
      <c r="C86" s="151"/>
      <c r="D86" s="55"/>
      <c r="E86" s="56"/>
      <c r="F86" s="57"/>
      <c r="G86" s="58">
        <f>SUM(G75:G85)</f>
        <v>0</v>
      </c>
    </row>
    <row r="87" spans="1:7" ht="13.95" customHeight="1">
      <c r="A87" s="37">
        <v>0</v>
      </c>
      <c r="B87" s="44" t="s">
        <v>85</v>
      </c>
      <c r="C87" s="149"/>
      <c r="D87" s="45"/>
      <c r="E87" s="46"/>
      <c r="F87" s="47"/>
      <c r="G87" s="48"/>
    </row>
    <row r="88" spans="1:7" ht="13.95" customHeight="1">
      <c r="B88" s="49" t="s">
        <v>170</v>
      </c>
      <c r="C88" s="150">
        <v>8</v>
      </c>
      <c r="D88" s="50">
        <v>8</v>
      </c>
      <c r="E88" s="51" t="s">
        <v>60</v>
      </c>
      <c r="F88" s="87"/>
      <c r="G88" s="52">
        <f t="shared" ref="G88:G98" si="6">D88*F88</f>
        <v>0</v>
      </c>
    </row>
    <row r="89" spans="1:7" ht="13.95" customHeight="1">
      <c r="B89" s="49" t="s">
        <v>61</v>
      </c>
      <c r="C89" s="150">
        <v>1</v>
      </c>
      <c r="D89" s="50">
        <v>1</v>
      </c>
      <c r="E89" s="51" t="s">
        <v>164</v>
      </c>
      <c r="F89" s="87"/>
      <c r="G89" s="52">
        <f t="shared" si="6"/>
        <v>0</v>
      </c>
    </row>
    <row r="90" spans="1:7" ht="13.95" customHeight="1">
      <c r="B90" s="49" t="s">
        <v>62</v>
      </c>
      <c r="C90" s="150">
        <v>1</v>
      </c>
      <c r="D90" s="50">
        <v>1</v>
      </c>
      <c r="E90" s="51" t="s">
        <v>164</v>
      </c>
      <c r="F90" s="136"/>
      <c r="G90" s="52">
        <f>0.03*(+G88)</f>
        <v>0</v>
      </c>
    </row>
    <row r="91" spans="1:7" ht="13.95" customHeight="1">
      <c r="B91" s="49" t="s">
        <v>63</v>
      </c>
      <c r="C91" s="150">
        <v>1</v>
      </c>
      <c r="D91" s="50">
        <v>1</v>
      </c>
      <c r="E91" s="51" t="s">
        <v>164</v>
      </c>
      <c r="F91" s="87"/>
      <c r="G91" s="52">
        <f t="shared" si="6"/>
        <v>0</v>
      </c>
    </row>
    <row r="92" spans="1:7" ht="13.95" customHeight="1">
      <c r="B92" s="49" t="s">
        <v>64</v>
      </c>
      <c r="C92" s="150">
        <v>1</v>
      </c>
      <c r="D92" s="50">
        <v>1</v>
      </c>
      <c r="E92" s="51" t="s">
        <v>164</v>
      </c>
      <c r="F92" s="87"/>
      <c r="G92" s="52">
        <f t="shared" si="6"/>
        <v>0</v>
      </c>
    </row>
    <row r="93" spans="1:7" ht="72">
      <c r="B93" s="49" t="s">
        <v>86</v>
      </c>
      <c r="C93" s="150">
        <v>1</v>
      </c>
      <c r="D93" s="50">
        <v>1</v>
      </c>
      <c r="E93" s="51" t="s">
        <v>164</v>
      </c>
      <c r="F93" s="88"/>
      <c r="G93" s="53">
        <f t="shared" si="6"/>
        <v>0</v>
      </c>
    </row>
    <row r="94" spans="1:7" ht="13.95" customHeight="1">
      <c r="B94" s="49" t="s">
        <v>66</v>
      </c>
      <c r="C94" s="150">
        <v>6</v>
      </c>
      <c r="D94" s="50">
        <v>6</v>
      </c>
      <c r="E94" s="51" t="s">
        <v>60</v>
      </c>
      <c r="F94" s="87"/>
      <c r="G94" s="52">
        <f t="shared" si="6"/>
        <v>0</v>
      </c>
    </row>
    <row r="95" spans="1:7" ht="13.95" customHeight="1">
      <c r="B95" s="49" t="s">
        <v>67</v>
      </c>
      <c r="C95" s="150">
        <v>1</v>
      </c>
      <c r="D95" s="50">
        <v>1</v>
      </c>
      <c r="E95" s="51" t="s">
        <v>37</v>
      </c>
      <c r="F95" s="87"/>
      <c r="G95" s="52">
        <f t="shared" si="6"/>
        <v>0</v>
      </c>
    </row>
    <row r="96" spans="1:7" ht="13.95" customHeight="1">
      <c r="B96" s="49" t="s">
        <v>68</v>
      </c>
      <c r="C96" s="150">
        <v>6</v>
      </c>
      <c r="D96" s="50">
        <v>6</v>
      </c>
      <c r="E96" s="51" t="s">
        <v>60</v>
      </c>
      <c r="F96" s="87"/>
      <c r="G96" s="52">
        <f t="shared" si="6"/>
        <v>0</v>
      </c>
    </row>
    <row r="97" spans="1:7" ht="13.95" customHeight="1">
      <c r="B97" s="49" t="s">
        <v>171</v>
      </c>
      <c r="C97" s="150">
        <v>1</v>
      </c>
      <c r="D97" s="50">
        <v>1</v>
      </c>
      <c r="E97" s="51" t="s">
        <v>164</v>
      </c>
      <c r="F97" s="87"/>
      <c r="G97" s="52">
        <f t="shared" si="6"/>
        <v>0</v>
      </c>
    </row>
    <row r="98" spans="1:7" ht="13.95" customHeight="1">
      <c r="B98" s="49" t="s">
        <v>69</v>
      </c>
      <c r="C98" s="150">
        <v>1</v>
      </c>
      <c r="D98" s="50">
        <v>1</v>
      </c>
      <c r="E98" s="51" t="s">
        <v>164</v>
      </c>
      <c r="F98" s="87"/>
      <c r="G98" s="52">
        <f t="shared" si="6"/>
        <v>0</v>
      </c>
    </row>
    <row r="99" spans="1:7" ht="13.95" customHeight="1">
      <c r="A99" s="37">
        <v>1</v>
      </c>
      <c r="B99" s="54" t="s">
        <v>87</v>
      </c>
      <c r="C99" s="151"/>
      <c r="D99" s="55"/>
      <c r="E99" s="56"/>
      <c r="F99" s="57"/>
      <c r="G99" s="58">
        <f>SUM(G88:G98)</f>
        <v>0</v>
      </c>
    </row>
    <row r="100" spans="1:7" ht="13.95" customHeight="1">
      <c r="A100" s="37">
        <v>0</v>
      </c>
      <c r="B100" s="44" t="s">
        <v>88</v>
      </c>
      <c r="C100" s="149"/>
      <c r="D100" s="45"/>
      <c r="E100" s="46"/>
      <c r="F100" s="47"/>
      <c r="G100" s="48"/>
    </row>
    <row r="101" spans="1:7" ht="13.95" customHeight="1">
      <c r="B101" s="49" t="s">
        <v>169</v>
      </c>
      <c r="C101" s="150">
        <v>8</v>
      </c>
      <c r="D101" s="50">
        <v>8</v>
      </c>
      <c r="E101" s="51" t="s">
        <v>60</v>
      </c>
      <c r="F101" s="87"/>
      <c r="G101" s="52">
        <f t="shared" ref="G101:G111" si="7">D101*F101</f>
        <v>0</v>
      </c>
    </row>
    <row r="102" spans="1:7" ht="13.95" customHeight="1">
      <c r="B102" s="49" t="s">
        <v>61</v>
      </c>
      <c r="C102" s="150">
        <v>1</v>
      </c>
      <c r="D102" s="50">
        <v>1</v>
      </c>
      <c r="E102" s="51" t="s">
        <v>164</v>
      </c>
      <c r="F102" s="87"/>
      <c r="G102" s="52">
        <f t="shared" si="7"/>
        <v>0</v>
      </c>
    </row>
    <row r="103" spans="1:7" ht="13.95" customHeight="1">
      <c r="B103" s="49" t="s">
        <v>62</v>
      </c>
      <c r="C103" s="150">
        <v>1</v>
      </c>
      <c r="D103" s="50">
        <v>1</v>
      </c>
      <c r="E103" s="51" t="s">
        <v>164</v>
      </c>
      <c r="F103" s="136"/>
      <c r="G103" s="52">
        <f>0.03*(+G101)</f>
        <v>0</v>
      </c>
    </row>
    <row r="104" spans="1:7" ht="13.95" customHeight="1">
      <c r="B104" s="49" t="s">
        <v>63</v>
      </c>
      <c r="C104" s="150">
        <v>1</v>
      </c>
      <c r="D104" s="50">
        <v>1</v>
      </c>
      <c r="E104" s="51" t="s">
        <v>164</v>
      </c>
      <c r="F104" s="87"/>
      <c r="G104" s="52">
        <f t="shared" si="7"/>
        <v>0</v>
      </c>
    </row>
    <row r="105" spans="1:7" ht="13.95" customHeight="1">
      <c r="B105" s="49" t="s">
        <v>64</v>
      </c>
      <c r="C105" s="150">
        <v>1</v>
      </c>
      <c r="D105" s="50">
        <v>1</v>
      </c>
      <c r="E105" s="51" t="s">
        <v>164</v>
      </c>
      <c r="F105" s="87"/>
      <c r="G105" s="52">
        <f t="shared" si="7"/>
        <v>0</v>
      </c>
    </row>
    <row r="106" spans="1:7" ht="72">
      <c r="B106" s="49" t="s">
        <v>89</v>
      </c>
      <c r="C106" s="150">
        <v>1</v>
      </c>
      <c r="D106" s="50">
        <v>1</v>
      </c>
      <c r="E106" s="51" t="s">
        <v>164</v>
      </c>
      <c r="F106" s="88"/>
      <c r="G106" s="53">
        <f t="shared" si="7"/>
        <v>0</v>
      </c>
    </row>
    <row r="107" spans="1:7" ht="13.95" customHeight="1">
      <c r="B107" s="49" t="s">
        <v>66</v>
      </c>
      <c r="C107" s="150">
        <v>6</v>
      </c>
      <c r="D107" s="50">
        <v>6</v>
      </c>
      <c r="E107" s="51" t="s">
        <v>60</v>
      </c>
      <c r="F107" s="87"/>
      <c r="G107" s="52">
        <f t="shared" si="7"/>
        <v>0</v>
      </c>
    </row>
    <row r="108" spans="1:7" ht="13.95" customHeight="1">
      <c r="B108" s="49" t="s">
        <v>67</v>
      </c>
      <c r="C108" s="150">
        <v>1</v>
      </c>
      <c r="D108" s="50">
        <v>1</v>
      </c>
      <c r="E108" s="51" t="s">
        <v>37</v>
      </c>
      <c r="F108" s="87"/>
      <c r="G108" s="52">
        <f t="shared" si="7"/>
        <v>0</v>
      </c>
    </row>
    <row r="109" spans="1:7" ht="13.95" customHeight="1">
      <c r="B109" s="49" t="s">
        <v>68</v>
      </c>
      <c r="C109" s="150">
        <v>6</v>
      </c>
      <c r="D109" s="50">
        <v>6</v>
      </c>
      <c r="E109" s="51" t="s">
        <v>60</v>
      </c>
      <c r="F109" s="87"/>
      <c r="G109" s="52">
        <f t="shared" si="7"/>
        <v>0</v>
      </c>
    </row>
    <row r="110" spans="1:7" ht="13.95" customHeight="1">
      <c r="B110" s="49" t="s">
        <v>171</v>
      </c>
      <c r="C110" s="150">
        <v>1</v>
      </c>
      <c r="D110" s="50">
        <v>1</v>
      </c>
      <c r="E110" s="51" t="s">
        <v>164</v>
      </c>
      <c r="F110" s="87"/>
      <c r="G110" s="52">
        <f t="shared" si="7"/>
        <v>0</v>
      </c>
    </row>
    <row r="111" spans="1:7" ht="13.95" customHeight="1">
      <c r="B111" s="49" t="s">
        <v>69</v>
      </c>
      <c r="C111" s="150">
        <v>1</v>
      </c>
      <c r="D111" s="50">
        <v>1</v>
      </c>
      <c r="E111" s="51" t="s">
        <v>164</v>
      </c>
      <c r="F111" s="87"/>
      <c r="G111" s="52">
        <f t="shared" si="7"/>
        <v>0</v>
      </c>
    </row>
    <row r="112" spans="1:7" ht="13.95" customHeight="1">
      <c r="A112" s="37">
        <v>1</v>
      </c>
      <c r="B112" s="54" t="s">
        <v>90</v>
      </c>
      <c r="C112" s="151"/>
      <c r="D112" s="55"/>
      <c r="E112" s="56"/>
      <c r="F112" s="57"/>
      <c r="G112" s="58">
        <f>SUM(G101:G111)</f>
        <v>0</v>
      </c>
    </row>
    <row r="113" spans="1:7" ht="13.95" customHeight="1">
      <c r="A113" s="37">
        <v>0</v>
      </c>
      <c r="B113" s="44" t="s">
        <v>91</v>
      </c>
      <c r="C113" s="152"/>
      <c r="D113" s="59"/>
      <c r="E113" s="60"/>
      <c r="F113" s="61"/>
      <c r="G113" s="48"/>
    </row>
    <row r="114" spans="1:7" ht="13.95" customHeight="1">
      <c r="B114" s="49" t="s">
        <v>92</v>
      </c>
      <c r="C114" s="150">
        <v>4</v>
      </c>
      <c r="D114" s="50">
        <v>4</v>
      </c>
      <c r="E114" s="51" t="s">
        <v>37</v>
      </c>
      <c r="F114" s="78"/>
      <c r="G114" s="79"/>
    </row>
    <row r="115" spans="1:7" ht="13.95" customHeight="1">
      <c r="B115" s="49" t="s">
        <v>93</v>
      </c>
      <c r="C115" s="150">
        <v>4</v>
      </c>
      <c r="D115" s="50">
        <v>4</v>
      </c>
      <c r="E115" s="51" t="s">
        <v>37</v>
      </c>
      <c r="F115" s="84" t="s">
        <v>141</v>
      </c>
      <c r="G115" s="81"/>
    </row>
    <row r="116" spans="1:7" ht="13.95" customHeight="1">
      <c r="B116" s="49" t="s">
        <v>94</v>
      </c>
      <c r="C116" s="150">
        <v>1</v>
      </c>
      <c r="D116" s="50">
        <v>1</v>
      </c>
      <c r="E116" s="51" t="s">
        <v>37</v>
      </c>
      <c r="F116" s="84" t="s">
        <v>142</v>
      </c>
      <c r="G116" s="81"/>
    </row>
    <row r="117" spans="1:7" ht="13.95" customHeight="1">
      <c r="B117" s="49" t="s">
        <v>95</v>
      </c>
      <c r="C117" s="150">
        <v>1</v>
      </c>
      <c r="D117" s="50">
        <v>1</v>
      </c>
      <c r="E117" s="51" t="s">
        <v>37</v>
      </c>
      <c r="F117" s="80"/>
      <c r="G117" s="81"/>
    </row>
    <row r="118" spans="1:7" ht="13.95" customHeight="1">
      <c r="B118" s="49" t="s">
        <v>96</v>
      </c>
      <c r="C118" s="150">
        <v>2</v>
      </c>
      <c r="D118" s="50">
        <v>2</v>
      </c>
      <c r="E118" s="51" t="s">
        <v>37</v>
      </c>
      <c r="F118" s="80"/>
      <c r="G118" s="81"/>
    </row>
    <row r="119" spans="1:7" ht="13.95" customHeight="1">
      <c r="B119" s="49" t="s">
        <v>97</v>
      </c>
      <c r="C119" s="150">
        <v>2</v>
      </c>
      <c r="D119" s="50">
        <v>2</v>
      </c>
      <c r="E119" s="51" t="s">
        <v>37</v>
      </c>
      <c r="F119" s="80"/>
      <c r="G119" s="81"/>
    </row>
    <row r="120" spans="1:7" ht="13.95" customHeight="1">
      <c r="B120" s="49" t="s">
        <v>98</v>
      </c>
      <c r="C120" s="150">
        <v>2</v>
      </c>
      <c r="D120" s="50">
        <v>2</v>
      </c>
      <c r="E120" s="51" t="s">
        <v>99</v>
      </c>
      <c r="F120" s="85"/>
      <c r="G120" s="86"/>
    </row>
    <row r="121" spans="1:7" ht="13.95" customHeight="1">
      <c r="A121" s="37">
        <v>1</v>
      </c>
      <c r="B121" s="54" t="s">
        <v>100</v>
      </c>
      <c r="C121" s="151"/>
      <c r="D121" s="55"/>
      <c r="E121" s="56"/>
      <c r="F121" s="82"/>
      <c r="G121" s="83"/>
    </row>
    <row r="122" spans="1:7" ht="13.95" customHeight="1">
      <c r="A122" s="37">
        <v>0</v>
      </c>
      <c r="B122" s="44" t="s">
        <v>101</v>
      </c>
      <c r="C122" s="152"/>
      <c r="D122" s="59"/>
      <c r="E122" s="60"/>
      <c r="F122" s="61"/>
      <c r="G122" s="48"/>
    </row>
    <row r="123" spans="1:7" ht="13.95" customHeight="1">
      <c r="B123" s="49" t="s">
        <v>165</v>
      </c>
      <c r="C123" s="150">
        <v>950</v>
      </c>
      <c r="D123" s="50">
        <v>950</v>
      </c>
      <c r="E123" s="51" t="s">
        <v>60</v>
      </c>
      <c r="F123" s="87"/>
      <c r="G123" s="52">
        <f t="shared" ref="G123:G156" si="8">D123*F123</f>
        <v>0</v>
      </c>
    </row>
    <row r="124" spans="1:7" ht="13.95" customHeight="1">
      <c r="B124" s="49" t="s">
        <v>166</v>
      </c>
      <c r="C124" s="150">
        <v>1860</v>
      </c>
      <c r="D124" s="50">
        <v>1860</v>
      </c>
      <c r="E124" s="51" t="s">
        <v>60</v>
      </c>
      <c r="F124" s="87"/>
      <c r="G124" s="52">
        <f t="shared" si="8"/>
        <v>0</v>
      </c>
    </row>
    <row r="125" spans="1:7" ht="13.95" customHeight="1">
      <c r="B125" s="49" t="s">
        <v>62</v>
      </c>
      <c r="C125" s="150">
        <v>1</v>
      </c>
      <c r="D125" s="50">
        <v>1</v>
      </c>
      <c r="E125" s="51" t="s">
        <v>164</v>
      </c>
      <c r="F125" s="136"/>
      <c r="G125" s="52">
        <f>0.03*(G124+G123)</f>
        <v>0</v>
      </c>
    </row>
    <row r="126" spans="1:7" ht="13.95" customHeight="1">
      <c r="B126" s="49" t="s">
        <v>102</v>
      </c>
      <c r="C126" s="150">
        <v>215</v>
      </c>
      <c r="D126" s="50">
        <v>215</v>
      </c>
      <c r="E126" s="51" t="s">
        <v>37</v>
      </c>
      <c r="F126" s="87"/>
      <c r="G126" s="52">
        <f t="shared" si="8"/>
        <v>0</v>
      </c>
    </row>
    <row r="127" spans="1:7" ht="13.95" customHeight="1">
      <c r="B127" s="49" t="s">
        <v>103</v>
      </c>
      <c r="C127" s="150">
        <v>25</v>
      </c>
      <c r="D127" s="50">
        <v>25</v>
      </c>
      <c r="E127" s="51" t="s">
        <v>37</v>
      </c>
      <c r="F127" s="87"/>
      <c r="G127" s="52">
        <f t="shared" si="8"/>
        <v>0</v>
      </c>
    </row>
    <row r="128" spans="1:7" ht="13.95" customHeight="1">
      <c r="B128" s="49" t="s">
        <v>104</v>
      </c>
      <c r="C128" s="150">
        <v>470</v>
      </c>
      <c r="D128" s="50">
        <v>470</v>
      </c>
      <c r="E128" s="51" t="s">
        <v>37</v>
      </c>
      <c r="F128" s="87"/>
      <c r="G128" s="52">
        <f t="shared" si="8"/>
        <v>0</v>
      </c>
    </row>
    <row r="129" spans="1:7" ht="13.95" customHeight="1">
      <c r="B129" s="49" t="s">
        <v>105</v>
      </c>
      <c r="C129" s="150">
        <v>125</v>
      </c>
      <c r="D129" s="50">
        <v>125</v>
      </c>
      <c r="E129" s="51" t="s">
        <v>37</v>
      </c>
      <c r="F129" s="87"/>
      <c r="G129" s="52">
        <f t="shared" si="8"/>
        <v>0</v>
      </c>
    </row>
    <row r="130" spans="1:7" ht="13.95" customHeight="1">
      <c r="B130" s="49" t="s">
        <v>61</v>
      </c>
      <c r="C130" s="150">
        <v>1</v>
      </c>
      <c r="D130" s="50">
        <v>1</v>
      </c>
      <c r="E130" s="51" t="s">
        <v>164</v>
      </c>
      <c r="F130" s="87"/>
      <c r="G130" s="52">
        <f t="shared" si="8"/>
        <v>0</v>
      </c>
    </row>
    <row r="131" spans="1:7" ht="13.95" customHeight="1">
      <c r="B131" s="49" t="s">
        <v>106</v>
      </c>
      <c r="C131" s="150">
        <v>232</v>
      </c>
      <c r="D131" s="50">
        <v>232</v>
      </c>
      <c r="E131" s="51" t="s">
        <v>37</v>
      </c>
      <c r="F131" s="87"/>
      <c r="G131" s="52">
        <f t="shared" si="8"/>
        <v>0</v>
      </c>
    </row>
    <row r="132" spans="1:7" ht="13.95" customHeight="1">
      <c r="B132" s="49" t="s">
        <v>107</v>
      </c>
      <c r="C132" s="150">
        <v>56</v>
      </c>
      <c r="D132" s="50">
        <v>56</v>
      </c>
      <c r="E132" s="51" t="s">
        <v>37</v>
      </c>
      <c r="F132" s="87"/>
      <c r="G132" s="52">
        <f t="shared" si="8"/>
        <v>0</v>
      </c>
    </row>
    <row r="133" spans="1:7" ht="13.95" customHeight="1">
      <c r="B133" s="49" t="s">
        <v>108</v>
      </c>
      <c r="C133" s="150">
        <v>40</v>
      </c>
      <c r="D133" s="138">
        <v>40</v>
      </c>
      <c r="E133" s="51" t="s">
        <v>37</v>
      </c>
      <c r="F133" s="87"/>
      <c r="G133" s="52">
        <f t="shared" si="8"/>
        <v>0</v>
      </c>
    </row>
    <row r="134" spans="1:7" ht="13.95" customHeight="1">
      <c r="B134" s="49" t="s">
        <v>109</v>
      </c>
      <c r="C134" s="150">
        <v>95</v>
      </c>
      <c r="D134" s="50">
        <v>95</v>
      </c>
      <c r="E134" s="51" t="s">
        <v>37</v>
      </c>
      <c r="F134" s="87"/>
      <c r="G134" s="52">
        <f t="shared" si="8"/>
        <v>0</v>
      </c>
    </row>
    <row r="135" spans="1:7" ht="13.95" customHeight="1">
      <c r="B135" s="49" t="s">
        <v>110</v>
      </c>
      <c r="C135" s="150">
        <v>280</v>
      </c>
      <c r="D135" s="138">
        <v>60</v>
      </c>
      <c r="E135" s="51" t="s">
        <v>37</v>
      </c>
      <c r="F135" s="87"/>
      <c r="G135" s="52">
        <f t="shared" si="8"/>
        <v>0</v>
      </c>
    </row>
    <row r="136" spans="1:7" ht="13.95" customHeight="1">
      <c r="B136" s="49" t="s">
        <v>111</v>
      </c>
      <c r="C136" s="150">
        <v>120</v>
      </c>
      <c r="D136" s="138">
        <v>104</v>
      </c>
      <c r="E136" s="51" t="s">
        <v>37</v>
      </c>
      <c r="F136" s="87"/>
      <c r="G136" s="52">
        <f t="shared" si="8"/>
        <v>0</v>
      </c>
    </row>
    <row r="137" spans="1:7" s="131" customFormat="1" ht="13.95" customHeight="1">
      <c r="A137" s="130"/>
      <c r="B137" s="132" t="s">
        <v>152</v>
      </c>
      <c r="C137" s="150">
        <v>27</v>
      </c>
      <c r="D137" s="138">
        <v>14</v>
      </c>
      <c r="E137" s="133" t="s">
        <v>37</v>
      </c>
      <c r="F137" s="134"/>
      <c r="G137" s="135">
        <f>D137*F137</f>
        <v>0</v>
      </c>
    </row>
    <row r="138" spans="1:7" s="131" customFormat="1" ht="13.5" customHeight="1">
      <c r="A138" s="130"/>
      <c r="B138" s="132" t="s">
        <v>153</v>
      </c>
      <c r="C138" s="150">
        <v>27</v>
      </c>
      <c r="D138" s="138">
        <v>14</v>
      </c>
      <c r="E138" s="133" t="s">
        <v>37</v>
      </c>
      <c r="F138" s="134"/>
      <c r="G138" s="135">
        <f>D138*F138</f>
        <v>0</v>
      </c>
    </row>
    <row r="139" spans="1:7" s="131" customFormat="1" ht="13.5" customHeight="1">
      <c r="A139" s="130"/>
      <c r="B139" s="132" t="s">
        <v>154</v>
      </c>
      <c r="C139" s="150">
        <v>27</v>
      </c>
      <c r="D139" s="138">
        <v>14</v>
      </c>
      <c r="E139" s="133" t="s">
        <v>37</v>
      </c>
      <c r="F139" s="134"/>
      <c r="G139" s="135">
        <f t="shared" ref="G139:G144" si="9">D139*F139</f>
        <v>0</v>
      </c>
    </row>
    <row r="140" spans="1:7" s="131" customFormat="1" ht="13.5" customHeight="1">
      <c r="A140" s="130"/>
      <c r="B140" s="132" t="s">
        <v>155</v>
      </c>
      <c r="C140" s="150">
        <v>27</v>
      </c>
      <c r="D140" s="138">
        <v>14</v>
      </c>
      <c r="E140" s="133" t="s">
        <v>37</v>
      </c>
      <c r="F140" s="134"/>
      <c r="G140" s="135">
        <f t="shared" si="9"/>
        <v>0</v>
      </c>
    </row>
    <row r="141" spans="1:7" s="131" customFormat="1" ht="13.5" customHeight="1">
      <c r="A141" s="130"/>
      <c r="B141" s="132" t="s">
        <v>156</v>
      </c>
      <c r="C141" s="150">
        <v>27</v>
      </c>
      <c r="D141" s="138">
        <v>14</v>
      </c>
      <c r="E141" s="133" t="s">
        <v>37</v>
      </c>
      <c r="F141" s="134"/>
      <c r="G141" s="135">
        <f t="shared" si="9"/>
        <v>0</v>
      </c>
    </row>
    <row r="142" spans="1:7" s="131" customFormat="1" ht="13.5" customHeight="1">
      <c r="A142" s="130"/>
      <c r="B142" s="132" t="s">
        <v>157</v>
      </c>
      <c r="C142" s="150">
        <v>27</v>
      </c>
      <c r="D142" s="138">
        <v>14</v>
      </c>
      <c r="E142" s="133" t="s">
        <v>37</v>
      </c>
      <c r="F142" s="134"/>
      <c r="G142" s="135">
        <f t="shared" si="9"/>
        <v>0</v>
      </c>
    </row>
    <row r="143" spans="1:7" s="131" customFormat="1" ht="13.5" customHeight="1">
      <c r="A143" s="130"/>
      <c r="B143" s="132" t="s">
        <v>158</v>
      </c>
      <c r="C143" s="150">
        <v>27</v>
      </c>
      <c r="D143" s="138">
        <v>14</v>
      </c>
      <c r="E143" s="133" t="s">
        <v>37</v>
      </c>
      <c r="F143" s="134"/>
      <c r="G143" s="135">
        <f t="shared" si="9"/>
        <v>0</v>
      </c>
    </row>
    <row r="144" spans="1:7" s="131" customFormat="1" ht="13.5" customHeight="1">
      <c r="A144" s="130"/>
      <c r="B144" s="132" t="s">
        <v>159</v>
      </c>
      <c r="C144" s="150">
        <v>27</v>
      </c>
      <c r="D144" s="138">
        <v>14</v>
      </c>
      <c r="E144" s="133" t="s">
        <v>37</v>
      </c>
      <c r="F144" s="134"/>
      <c r="G144" s="135">
        <f t="shared" si="9"/>
        <v>0</v>
      </c>
    </row>
    <row r="145" spans="1:7" ht="13.95" customHeight="1">
      <c r="B145" s="49" t="s">
        <v>112</v>
      </c>
      <c r="C145" s="150">
        <v>14</v>
      </c>
      <c r="D145" s="138">
        <v>13</v>
      </c>
      <c r="E145" s="51" t="s">
        <v>37</v>
      </c>
      <c r="F145" s="134"/>
      <c r="G145" s="52">
        <f>D145*F145</f>
        <v>0</v>
      </c>
    </row>
    <row r="146" spans="1:7" ht="13.5" customHeight="1">
      <c r="B146" s="49" t="s">
        <v>113</v>
      </c>
      <c r="C146" s="150">
        <v>14</v>
      </c>
      <c r="D146" s="138">
        <v>13</v>
      </c>
      <c r="E146" s="51" t="s">
        <v>37</v>
      </c>
      <c r="F146" s="134"/>
      <c r="G146" s="52">
        <f>D146*F146</f>
        <v>0</v>
      </c>
    </row>
    <row r="147" spans="1:7" ht="13.5" customHeight="1">
      <c r="B147" s="49" t="s">
        <v>114</v>
      </c>
      <c r="C147" s="150">
        <v>14</v>
      </c>
      <c r="D147" s="138">
        <v>13</v>
      </c>
      <c r="E147" s="51" t="s">
        <v>37</v>
      </c>
      <c r="F147" s="134"/>
      <c r="G147" s="52">
        <f t="shared" ref="G147:G152" si="10">D147*F147</f>
        <v>0</v>
      </c>
    </row>
    <row r="148" spans="1:7" ht="13.5" customHeight="1">
      <c r="B148" s="49" t="s">
        <v>115</v>
      </c>
      <c r="C148" s="150">
        <v>14</v>
      </c>
      <c r="D148" s="138">
        <v>13</v>
      </c>
      <c r="E148" s="51" t="s">
        <v>37</v>
      </c>
      <c r="F148" s="134"/>
      <c r="G148" s="52">
        <f t="shared" si="10"/>
        <v>0</v>
      </c>
    </row>
    <row r="149" spans="1:7" ht="13.5" customHeight="1">
      <c r="B149" s="49" t="s">
        <v>116</v>
      </c>
      <c r="C149" s="150">
        <v>14</v>
      </c>
      <c r="D149" s="138">
        <v>13</v>
      </c>
      <c r="E149" s="51" t="s">
        <v>37</v>
      </c>
      <c r="F149" s="134"/>
      <c r="G149" s="52">
        <f t="shared" si="10"/>
        <v>0</v>
      </c>
    </row>
    <row r="150" spans="1:7" ht="13.5" customHeight="1">
      <c r="B150" s="49" t="s">
        <v>117</v>
      </c>
      <c r="C150" s="150">
        <v>14</v>
      </c>
      <c r="D150" s="138">
        <v>13</v>
      </c>
      <c r="E150" s="51" t="s">
        <v>37</v>
      </c>
      <c r="F150" s="134"/>
      <c r="G150" s="52">
        <f t="shared" si="10"/>
        <v>0</v>
      </c>
    </row>
    <row r="151" spans="1:7" ht="13.5" customHeight="1">
      <c r="B151" s="49" t="s">
        <v>118</v>
      </c>
      <c r="C151" s="150">
        <v>14</v>
      </c>
      <c r="D151" s="138">
        <v>13</v>
      </c>
      <c r="E151" s="51" t="s">
        <v>37</v>
      </c>
      <c r="F151" s="134"/>
      <c r="G151" s="52">
        <f t="shared" si="10"/>
        <v>0</v>
      </c>
    </row>
    <row r="152" spans="1:7" ht="13.5" customHeight="1">
      <c r="B152" s="49" t="s">
        <v>119</v>
      </c>
      <c r="C152" s="150">
        <v>14</v>
      </c>
      <c r="D152" s="138">
        <v>13</v>
      </c>
      <c r="E152" s="51" t="s">
        <v>37</v>
      </c>
      <c r="F152" s="134"/>
      <c r="G152" s="52">
        <f t="shared" si="10"/>
        <v>0</v>
      </c>
    </row>
    <row r="153" spans="1:7" ht="13.95" customHeight="1">
      <c r="B153" s="49" t="s">
        <v>66</v>
      </c>
      <c r="C153" s="150">
        <v>2500</v>
      </c>
      <c r="D153" s="50">
        <v>2500</v>
      </c>
      <c r="E153" s="51" t="s">
        <v>60</v>
      </c>
      <c r="F153" s="87"/>
      <c r="G153" s="52">
        <f t="shared" si="8"/>
        <v>0</v>
      </c>
    </row>
    <row r="154" spans="1:7" ht="13.95" customHeight="1">
      <c r="B154" s="49" t="s">
        <v>67</v>
      </c>
      <c r="C154" s="150">
        <v>1</v>
      </c>
      <c r="D154" s="50">
        <v>1</v>
      </c>
      <c r="E154" s="51" t="s">
        <v>164</v>
      </c>
      <c r="F154" s="87"/>
      <c r="G154" s="52">
        <f t="shared" si="8"/>
        <v>0</v>
      </c>
    </row>
    <row r="155" spans="1:7" ht="13.95" customHeight="1">
      <c r="B155" s="49" t="s">
        <v>173</v>
      </c>
      <c r="C155" s="150">
        <v>2500</v>
      </c>
      <c r="D155" s="138">
        <v>0</v>
      </c>
      <c r="E155" s="51" t="s">
        <v>60</v>
      </c>
      <c r="F155" s="142" t="s">
        <v>174</v>
      </c>
      <c r="G155" s="52"/>
    </row>
    <row r="156" spans="1:7" ht="13.95" customHeight="1">
      <c r="B156" s="49" t="s">
        <v>120</v>
      </c>
      <c r="C156" s="150">
        <v>1</v>
      </c>
      <c r="D156" s="50">
        <v>1</v>
      </c>
      <c r="E156" s="51" t="s">
        <v>164</v>
      </c>
      <c r="F156" s="87"/>
      <c r="G156" s="52">
        <f t="shared" si="8"/>
        <v>0</v>
      </c>
    </row>
    <row r="157" spans="1:7" ht="13.95" customHeight="1">
      <c r="A157" s="37">
        <v>1</v>
      </c>
      <c r="B157" s="54" t="s">
        <v>121</v>
      </c>
      <c r="C157" s="151"/>
      <c r="D157" s="55"/>
      <c r="E157" s="56"/>
      <c r="F157" s="57"/>
      <c r="G157" s="58">
        <f>SUM(G123:G156)</f>
        <v>0</v>
      </c>
    </row>
    <row r="158" spans="1:7" ht="13.95" customHeight="1">
      <c r="A158" s="37">
        <v>0</v>
      </c>
      <c r="B158" s="44" t="s">
        <v>122</v>
      </c>
      <c r="C158" s="153"/>
      <c r="D158" s="62"/>
      <c r="E158" s="62"/>
      <c r="F158" s="62"/>
      <c r="G158" s="48"/>
    </row>
    <row r="159" spans="1:7" ht="13.95" customHeight="1">
      <c r="B159" s="49" t="s">
        <v>160</v>
      </c>
      <c r="C159" s="150">
        <v>1</v>
      </c>
      <c r="D159" s="50">
        <v>1</v>
      </c>
      <c r="E159" s="51" t="s">
        <v>164</v>
      </c>
      <c r="F159" s="87"/>
      <c r="G159" s="52">
        <f t="shared" ref="G159:G165" si="11">D159*F159</f>
        <v>0</v>
      </c>
    </row>
    <row r="160" spans="1:7" ht="13.95" customHeight="1">
      <c r="B160" s="49" t="s">
        <v>162</v>
      </c>
      <c r="C160" s="150">
        <v>1</v>
      </c>
      <c r="D160" s="50">
        <v>1</v>
      </c>
      <c r="E160" s="51" t="s">
        <v>164</v>
      </c>
      <c r="F160" s="87"/>
      <c r="G160" s="52">
        <f t="shared" si="11"/>
        <v>0</v>
      </c>
    </row>
    <row r="161" spans="1:7" ht="13.95" customHeight="1">
      <c r="B161" s="49" t="s">
        <v>161</v>
      </c>
      <c r="C161" s="150">
        <v>1</v>
      </c>
      <c r="D161" s="50">
        <v>1</v>
      </c>
      <c r="E161" s="51" t="s">
        <v>164</v>
      </c>
      <c r="F161" s="87"/>
      <c r="G161" s="52">
        <f t="shared" si="11"/>
        <v>0</v>
      </c>
    </row>
    <row r="162" spans="1:7" ht="22.5" customHeight="1">
      <c r="B162" s="137" t="s">
        <v>172</v>
      </c>
      <c r="C162" s="150">
        <v>1</v>
      </c>
      <c r="D162" s="138">
        <v>1</v>
      </c>
      <c r="E162" s="139" t="s">
        <v>164</v>
      </c>
      <c r="F162" s="140"/>
      <c r="G162" s="141">
        <f t="shared" ref="G162" si="12">D162*F162</f>
        <v>0</v>
      </c>
    </row>
    <row r="163" spans="1:7" ht="13.95" customHeight="1">
      <c r="B163" s="49" t="s">
        <v>123</v>
      </c>
      <c r="C163" s="150">
        <v>1</v>
      </c>
      <c r="D163" s="50">
        <v>1</v>
      </c>
      <c r="E163" s="51" t="s">
        <v>164</v>
      </c>
      <c r="F163" s="87"/>
      <c r="G163" s="52">
        <f t="shared" si="11"/>
        <v>0</v>
      </c>
    </row>
    <row r="164" spans="1:7" ht="13.95" customHeight="1">
      <c r="B164" s="49" t="s">
        <v>124</v>
      </c>
      <c r="C164" s="150">
        <v>1</v>
      </c>
      <c r="D164" s="50">
        <v>1</v>
      </c>
      <c r="E164" s="51" t="s">
        <v>164</v>
      </c>
      <c r="F164" s="87"/>
      <c r="G164" s="52">
        <f t="shared" si="11"/>
        <v>0</v>
      </c>
    </row>
    <row r="165" spans="1:7" ht="13.95" customHeight="1">
      <c r="B165" s="49" t="s">
        <v>163</v>
      </c>
      <c r="C165" s="150">
        <v>1</v>
      </c>
      <c r="D165" s="50">
        <v>1</v>
      </c>
      <c r="E165" s="51" t="s">
        <v>164</v>
      </c>
      <c r="F165" s="87"/>
      <c r="G165" s="52">
        <f t="shared" si="11"/>
        <v>0</v>
      </c>
    </row>
    <row r="166" spans="1:7" ht="13.95" customHeight="1">
      <c r="A166" s="37">
        <v>1</v>
      </c>
      <c r="B166" s="54" t="s">
        <v>125</v>
      </c>
      <c r="C166" s="151"/>
      <c r="D166" s="55"/>
      <c r="E166" s="56"/>
      <c r="F166" s="57"/>
      <c r="G166" s="58">
        <f>SUM(G159:G165)</f>
        <v>0</v>
      </c>
    </row>
    <row r="167" spans="1:7" ht="18.75" customHeight="1">
      <c r="A167" s="37">
        <v>0</v>
      </c>
      <c r="B167" s="63" t="s">
        <v>126</v>
      </c>
      <c r="C167" s="154"/>
      <c r="D167" s="64"/>
      <c r="E167" s="65"/>
      <c r="F167" s="65"/>
      <c r="G167" s="66">
        <f>SUM(G166,G157,G121,G112,G99,G86,G73,G60,G47,G34,G21)</f>
        <v>0</v>
      </c>
    </row>
    <row r="169" spans="1:7" s="12" customFormat="1" ht="36" customHeight="1">
      <c r="A169" s="38"/>
      <c r="B169" s="11" t="s">
        <v>127</v>
      </c>
      <c r="C169" s="155"/>
      <c r="G169" s="7"/>
    </row>
  </sheetData>
  <sheetProtection algorithmName="SHA-512" hashValue="caQ4wlrPCzmibWj70UDCUI6VyB+p4qedbeW72Bt+Av8L0qFdOk0s+ly4gIRRjueI/RFkh/HiSssA/qRf2Y4rQQ==" saltValue="0o4FDPHurTzZEafOK8ekdQ==" spinCount="100000" sheet="1" objects="1" scenarios="1"/>
  <autoFilter ref="A8:G167" xr:uid="{64520A0B-AC3E-4164-8427-B015F7F15D92}"/>
  <mergeCells count="1">
    <mergeCell ref="I3:AH3"/>
  </mergeCells>
  <pageMargins left="0.62992125984251968" right="0.62992125984251968" top="0.74803149606299213" bottom="0.74803149606299213" header="0.31496062992125984" footer="0.31496062992125984"/>
  <pageSetup paperSize="9" scale="71" fitToHeight="3" orientation="portrait" r:id="rId1"/>
  <headerFooter>
    <oddFooter>&amp;C&amp;"Helvetica Neue,Obyčejné"&amp;12&amp;K000000&amp;P / &amp;N</oddFooter>
  </headerFooter>
  <ignoredErrors>
    <ignoredError sqref="G103 G90 G5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81655-D962-424C-866B-CCBB81876503}">
  <sheetPr>
    <pageSetUpPr fitToPage="1"/>
  </sheetPr>
  <dimension ref="A2:G36"/>
  <sheetViews>
    <sheetView topLeftCell="A6" zoomScaleNormal="100" workbookViewId="0">
      <selection activeCell="F10" sqref="F10"/>
    </sheetView>
  </sheetViews>
  <sheetFormatPr defaultRowHeight="14.4"/>
  <cols>
    <col min="2" max="2" width="11.6640625" customWidth="1"/>
    <col min="3" max="3" width="33.109375" customWidth="1"/>
    <col min="5" max="5" width="9.6640625" customWidth="1"/>
    <col min="6" max="6" width="10" customWidth="1"/>
    <col min="7" max="7" width="10.44140625" customWidth="1"/>
  </cols>
  <sheetData>
    <row r="2" spans="1:7" ht="15.6">
      <c r="A2" s="159" t="s">
        <v>38</v>
      </c>
      <c r="B2" s="159"/>
      <c r="C2" s="159"/>
      <c r="D2" s="159"/>
      <c r="E2" s="159"/>
      <c r="F2" s="159"/>
      <c r="G2" s="159"/>
    </row>
    <row r="3" spans="1:7">
      <c r="A3" s="123" t="s">
        <v>39</v>
      </c>
      <c r="B3" s="124"/>
      <c r="C3" s="160" t="s">
        <v>43</v>
      </c>
      <c r="D3" s="161"/>
      <c r="E3" s="161"/>
      <c r="F3" s="161"/>
      <c r="G3" s="162"/>
    </row>
    <row r="4" spans="1:7">
      <c r="A4" s="1" t="s">
        <v>40</v>
      </c>
      <c r="B4" s="2"/>
      <c r="C4" s="163" t="s">
        <v>48</v>
      </c>
      <c r="D4" s="164"/>
      <c r="E4" s="164"/>
      <c r="F4" s="164"/>
      <c r="G4" s="165"/>
    </row>
    <row r="5" spans="1:7">
      <c r="A5" s="3" t="s">
        <v>41</v>
      </c>
      <c r="B5" s="4" t="s">
        <v>42</v>
      </c>
      <c r="C5" s="4" t="s">
        <v>48</v>
      </c>
      <c r="D5" s="4"/>
      <c r="E5" s="4"/>
      <c r="F5" s="4"/>
      <c r="G5" s="4"/>
    </row>
    <row r="6" spans="1:7">
      <c r="A6" s="89"/>
      <c r="B6" s="90"/>
      <c r="C6" s="90"/>
      <c r="D6" s="90"/>
      <c r="E6" s="90"/>
      <c r="F6" s="90"/>
      <c r="G6" s="90"/>
    </row>
    <row r="7" spans="1:7">
      <c r="A7" s="89"/>
      <c r="B7" s="90"/>
      <c r="C7" s="90"/>
      <c r="D7" s="90"/>
      <c r="E7" s="90"/>
      <c r="F7" s="90"/>
      <c r="G7" s="90"/>
    </row>
    <row r="8" spans="1:7" s="91" customFormat="1" ht="39" customHeight="1">
      <c r="A8" s="92"/>
      <c r="B8" s="92"/>
      <c r="C8" s="92" t="s">
        <v>143</v>
      </c>
      <c r="D8" s="92" t="s">
        <v>57</v>
      </c>
      <c r="E8" s="92" t="s">
        <v>144</v>
      </c>
      <c r="F8" s="92" t="s">
        <v>145</v>
      </c>
      <c r="G8" s="92" t="s">
        <v>147</v>
      </c>
    </row>
    <row r="9" spans="1:7" ht="28.2" customHeight="1">
      <c r="A9" s="119" t="s">
        <v>0</v>
      </c>
      <c r="B9" s="94" t="s">
        <v>1</v>
      </c>
      <c r="C9" s="158" t="s">
        <v>146</v>
      </c>
      <c r="D9" s="158"/>
      <c r="E9" s="158"/>
      <c r="F9" s="158"/>
      <c r="G9" s="98">
        <f>SUM(G10:G10)</f>
        <v>0</v>
      </c>
    </row>
    <row r="10" spans="1:7" ht="29.4" customHeight="1">
      <c r="A10" s="105"/>
      <c r="B10" s="106" t="s">
        <v>2</v>
      </c>
      <c r="C10" s="107" t="s">
        <v>3</v>
      </c>
      <c r="D10" s="108" t="s">
        <v>4</v>
      </c>
      <c r="E10" s="109">
        <v>0.6</v>
      </c>
      <c r="F10" s="110"/>
      <c r="G10" s="111">
        <f>ROUND(E10*F10,2)</f>
        <v>0</v>
      </c>
    </row>
    <row r="11" spans="1:7">
      <c r="A11" s="93" t="s">
        <v>0</v>
      </c>
      <c r="B11" s="94" t="s">
        <v>7</v>
      </c>
      <c r="C11" s="95" t="s">
        <v>8</v>
      </c>
      <c r="D11" s="96"/>
      <c r="E11" s="97"/>
      <c r="F11" s="97"/>
      <c r="G11" s="98">
        <f>SUM(G12:G13)</f>
        <v>0</v>
      </c>
    </row>
    <row r="12" spans="1:7">
      <c r="A12" s="117"/>
      <c r="B12" s="118"/>
      <c r="C12" s="100" t="s">
        <v>45</v>
      </c>
      <c r="D12" s="101" t="s">
        <v>6</v>
      </c>
      <c r="E12" s="102">
        <v>25</v>
      </c>
      <c r="F12" s="103"/>
      <c r="G12" s="104">
        <f>E12*F12</f>
        <v>0</v>
      </c>
    </row>
    <row r="13" spans="1:7">
      <c r="A13" s="105"/>
      <c r="B13" s="106" t="s">
        <v>5</v>
      </c>
      <c r="C13" s="107" t="s">
        <v>175</v>
      </c>
      <c r="D13" s="108" t="s">
        <v>6</v>
      </c>
      <c r="E13" s="109">
        <v>49.8</v>
      </c>
      <c r="F13" s="110"/>
      <c r="G13" s="111">
        <f>ROUND(E13*F13,2)</f>
        <v>0</v>
      </c>
    </row>
    <row r="14" spans="1:7">
      <c r="A14" s="93" t="s">
        <v>0</v>
      </c>
      <c r="B14" s="94" t="s">
        <v>9</v>
      </c>
      <c r="C14" s="95" t="s">
        <v>10</v>
      </c>
      <c r="D14" s="96"/>
      <c r="E14" s="97"/>
      <c r="F14" s="97"/>
      <c r="G14" s="98">
        <f>SUM(G15:G19)</f>
        <v>0</v>
      </c>
    </row>
    <row r="15" spans="1:7" ht="20.399999999999999">
      <c r="A15" s="112"/>
      <c r="B15" s="113" t="s">
        <v>12</v>
      </c>
      <c r="C15" s="100" t="s">
        <v>13</v>
      </c>
      <c r="D15" s="101" t="s">
        <v>11</v>
      </c>
      <c r="E15" s="102">
        <v>2</v>
      </c>
      <c r="F15" s="103"/>
      <c r="G15" s="104">
        <f t="shared" ref="G15:G19" si="0">ROUND(E15*F15,2)</f>
        <v>0</v>
      </c>
    </row>
    <row r="16" spans="1:7" ht="20.399999999999999">
      <c r="A16" s="112"/>
      <c r="B16" s="113" t="s">
        <v>14</v>
      </c>
      <c r="C16" s="100" t="s">
        <v>15</v>
      </c>
      <c r="D16" s="101" t="s">
        <v>11</v>
      </c>
      <c r="E16" s="102">
        <v>6</v>
      </c>
      <c r="F16" s="103"/>
      <c r="G16" s="104">
        <f t="shared" si="0"/>
        <v>0</v>
      </c>
    </row>
    <row r="17" spans="1:7" ht="18" customHeight="1">
      <c r="A17" s="112"/>
      <c r="B17" s="113" t="s">
        <v>16</v>
      </c>
      <c r="C17" s="100" t="s">
        <v>17</v>
      </c>
      <c r="D17" s="101" t="s">
        <v>6</v>
      </c>
      <c r="E17" s="102">
        <v>1</v>
      </c>
      <c r="F17" s="103"/>
      <c r="G17" s="104">
        <f t="shared" si="0"/>
        <v>0</v>
      </c>
    </row>
    <row r="18" spans="1:7" ht="20.399999999999999">
      <c r="A18" s="112"/>
      <c r="B18" s="113" t="s">
        <v>18</v>
      </c>
      <c r="C18" s="100" t="s">
        <v>19</v>
      </c>
      <c r="D18" s="101" t="s">
        <v>6</v>
      </c>
      <c r="E18" s="102">
        <v>0.5</v>
      </c>
      <c r="F18" s="103"/>
      <c r="G18" s="104">
        <f t="shared" si="0"/>
        <v>0</v>
      </c>
    </row>
    <row r="19" spans="1:7" ht="20.399999999999999">
      <c r="A19" s="105"/>
      <c r="B19" s="106" t="s">
        <v>20</v>
      </c>
      <c r="C19" s="107" t="s">
        <v>21</v>
      </c>
      <c r="D19" s="108" t="s">
        <v>6</v>
      </c>
      <c r="E19" s="109">
        <v>2</v>
      </c>
      <c r="F19" s="110"/>
      <c r="G19" s="111">
        <f t="shared" si="0"/>
        <v>0</v>
      </c>
    </row>
    <row r="20" spans="1:7" ht="26.4">
      <c r="A20" s="93" t="s">
        <v>0</v>
      </c>
      <c r="B20" s="94" t="s">
        <v>22</v>
      </c>
      <c r="C20" s="95" t="s">
        <v>23</v>
      </c>
      <c r="D20" s="96"/>
      <c r="E20" s="116"/>
      <c r="F20" s="97"/>
      <c r="G20" s="98">
        <f>SUM(G21:G21)</f>
        <v>0</v>
      </c>
    </row>
    <row r="21" spans="1:7" ht="22.95" customHeight="1">
      <c r="A21" s="105"/>
      <c r="B21" s="106" t="s">
        <v>29</v>
      </c>
      <c r="C21" s="107" t="s">
        <v>30</v>
      </c>
      <c r="D21" s="108" t="s">
        <v>11</v>
      </c>
      <c r="E21" s="109">
        <v>5</v>
      </c>
      <c r="F21" s="110"/>
      <c r="G21" s="111">
        <f>ROUND(E21*F21,2)</f>
        <v>0</v>
      </c>
    </row>
    <row r="22" spans="1:7">
      <c r="A22" s="93" t="s">
        <v>0</v>
      </c>
      <c r="B22" s="94" t="s">
        <v>24</v>
      </c>
      <c r="C22" s="95" t="s">
        <v>25</v>
      </c>
      <c r="D22" s="96"/>
      <c r="E22" s="116"/>
      <c r="F22" s="97"/>
      <c r="G22" s="98">
        <f>G23</f>
        <v>0</v>
      </c>
    </row>
    <row r="23" spans="1:7">
      <c r="A23" s="105"/>
      <c r="B23" s="106" t="s">
        <v>26</v>
      </c>
      <c r="C23" s="107" t="s">
        <v>177</v>
      </c>
      <c r="D23" s="108" t="s">
        <v>4</v>
      </c>
      <c r="E23" s="109">
        <v>0.6</v>
      </c>
      <c r="F23" s="110"/>
      <c r="G23" s="111">
        <f>ROUND(E23*F23,2)</f>
        <v>0</v>
      </c>
    </row>
    <row r="24" spans="1:7">
      <c r="A24" s="93" t="s">
        <v>0</v>
      </c>
      <c r="B24" s="94" t="s">
        <v>27</v>
      </c>
      <c r="C24" s="95" t="s">
        <v>28</v>
      </c>
      <c r="D24" s="96"/>
      <c r="E24" s="97"/>
      <c r="F24" s="97"/>
      <c r="G24" s="98">
        <f>SUM(G25:G26)</f>
        <v>0</v>
      </c>
    </row>
    <row r="25" spans="1:7">
      <c r="A25" s="112">
        <v>79</v>
      </c>
      <c r="B25" s="113" t="s">
        <v>46</v>
      </c>
      <c r="C25" s="100" t="s">
        <v>47</v>
      </c>
      <c r="D25" s="101" t="s">
        <v>6</v>
      </c>
      <c r="E25" s="102">
        <v>8.23</v>
      </c>
      <c r="F25" s="103"/>
      <c r="G25" s="104">
        <f>ROUND(E25*F25,2)</f>
        <v>0</v>
      </c>
    </row>
    <row r="26" spans="1:7">
      <c r="A26" s="114"/>
      <c r="B26" s="107" t="s">
        <v>31</v>
      </c>
      <c r="C26" s="107" t="s">
        <v>32</v>
      </c>
      <c r="D26" s="115" t="s">
        <v>4</v>
      </c>
      <c r="E26" s="109">
        <v>0.5</v>
      </c>
      <c r="F26" s="110"/>
      <c r="G26" s="111">
        <f>E26*F26</f>
        <v>0</v>
      </c>
    </row>
    <row r="27" spans="1:7">
      <c r="A27" s="93" t="s">
        <v>0</v>
      </c>
      <c r="B27" s="94" t="s">
        <v>33</v>
      </c>
      <c r="C27" s="95" t="s">
        <v>34</v>
      </c>
      <c r="D27" s="96"/>
      <c r="E27" s="97"/>
      <c r="F27" s="97"/>
      <c r="G27" s="98">
        <f>SUM(G28:G30)</f>
        <v>0</v>
      </c>
    </row>
    <row r="28" spans="1:7" ht="20.399999999999999">
      <c r="A28" s="99"/>
      <c r="B28" s="121"/>
      <c r="C28" s="100" t="s">
        <v>49</v>
      </c>
      <c r="D28" s="101" t="s">
        <v>50</v>
      </c>
      <c r="E28" s="102">
        <v>1</v>
      </c>
      <c r="F28" s="103"/>
      <c r="G28" s="104">
        <f>ROUND(E28*F28,2)</f>
        <v>0</v>
      </c>
    </row>
    <row r="29" spans="1:7">
      <c r="A29" s="99"/>
      <c r="B29" s="121"/>
      <c r="C29" s="100" t="s">
        <v>167</v>
      </c>
      <c r="D29" s="101" t="s">
        <v>50</v>
      </c>
      <c r="E29" s="102">
        <v>1</v>
      </c>
      <c r="F29" s="103"/>
      <c r="G29" s="104">
        <f>ROUND(E29*F29,2)</f>
        <v>0</v>
      </c>
    </row>
    <row r="30" spans="1:7">
      <c r="A30" s="120"/>
      <c r="B30" s="122" t="s">
        <v>35</v>
      </c>
      <c r="C30" s="107" t="s">
        <v>36</v>
      </c>
      <c r="D30" s="108" t="s">
        <v>6</v>
      </c>
      <c r="E30" s="109">
        <v>8.23</v>
      </c>
      <c r="F30" s="110"/>
      <c r="G30" s="111">
        <f>ROUND(E30*F30,2)</f>
        <v>0</v>
      </c>
    </row>
    <row r="31" spans="1:7">
      <c r="A31" s="128"/>
      <c r="B31" s="95"/>
      <c r="C31" s="95" t="s">
        <v>149</v>
      </c>
      <c r="D31" s="95"/>
      <c r="E31" s="95"/>
      <c r="F31" s="95"/>
      <c r="G31" s="129">
        <f>SUM(G32:G35)</f>
        <v>0</v>
      </c>
    </row>
    <row r="32" spans="1:7">
      <c r="A32" s="99"/>
      <c r="B32" s="121"/>
      <c r="C32" s="100" t="s">
        <v>176</v>
      </c>
      <c r="D32" s="101" t="s">
        <v>37</v>
      </c>
      <c r="E32" s="102">
        <v>6</v>
      </c>
      <c r="F32" s="103"/>
      <c r="G32" s="104">
        <f t="shared" ref="G32:G34" si="1">F32*E32</f>
        <v>0</v>
      </c>
    </row>
    <row r="33" spans="1:7">
      <c r="A33" s="99"/>
      <c r="B33" s="121"/>
      <c r="C33" s="100" t="s">
        <v>168</v>
      </c>
      <c r="D33" s="108" t="s">
        <v>6</v>
      </c>
      <c r="E33" s="102">
        <v>8.23</v>
      </c>
      <c r="F33" s="103"/>
      <c r="G33" s="104">
        <f t="shared" si="1"/>
        <v>0</v>
      </c>
    </row>
    <row r="34" spans="1:7" ht="24.75" customHeight="1">
      <c r="A34" s="99"/>
      <c r="B34" s="121"/>
      <c r="C34" s="100" t="s">
        <v>148</v>
      </c>
      <c r="D34" s="101" t="s">
        <v>37</v>
      </c>
      <c r="E34" s="102">
        <v>2</v>
      </c>
      <c r="F34" s="103"/>
      <c r="G34" s="104">
        <f t="shared" si="1"/>
        <v>0</v>
      </c>
    </row>
    <row r="35" spans="1:7" ht="24.75" customHeight="1">
      <c r="A35" s="99"/>
      <c r="B35" s="121"/>
      <c r="C35" s="100" t="s">
        <v>51</v>
      </c>
      <c r="D35" s="101" t="s">
        <v>37</v>
      </c>
      <c r="E35" s="102">
        <v>2</v>
      </c>
      <c r="F35" s="103"/>
      <c r="G35" s="104">
        <f>F35*E35</f>
        <v>0</v>
      </c>
    </row>
    <row r="36" spans="1:7">
      <c r="A36" s="125"/>
      <c r="B36" s="126"/>
      <c r="C36" s="126"/>
      <c r="D36" s="126"/>
      <c r="E36" s="126"/>
      <c r="F36" s="126" t="s">
        <v>44</v>
      </c>
      <c r="G36" s="127">
        <f>SUM(G27,G24,G22,G20,G14,G11,G9,G31)</f>
        <v>0</v>
      </c>
    </row>
  </sheetData>
  <sheetProtection algorithmName="SHA-512" hashValue="ggiResUaZqPJW2rukoGkj30Fr5+QLlZvhz2TCV0lcIRhxIHoM7Y+OA9ryKSIpKs9VPPjZ7R9KitYmK+fcSQG8Q==" saltValue="ngR+CZBG4bsRSfLt6aOK2A==" spinCount="100000" sheet="1" objects="1" scenarios="1"/>
  <mergeCells count="4">
    <mergeCell ref="C9:F9"/>
    <mergeCell ref="A2:G2"/>
    <mergeCell ref="C3:G3"/>
    <mergeCell ref="C4:G4"/>
  </mergeCells>
  <pageMargins left="0.62992125984251968" right="0.62992125984251968" top="0.74803149606299213" bottom="0.74803149606299213" header="0.31496062992125984" footer="0.31496062992125984"/>
  <pageSetup paperSize="9" scale="88" orientation="portrait" r:id="rId1"/>
  <headerFooter>
    <oddFooter>&amp;C&amp;"Helvetica Neue,Obyčejné"&amp;12&amp;K000000&amp;P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Rekapitulace</vt:lpstr>
      <vt:lpstr>CentralniRozvody TP</vt:lpstr>
      <vt:lpstr>CentralniRozvody - ASŘ </vt:lpstr>
      <vt:lpstr>'CentralniRozvody TP'!Názvy_tisku</vt:lpstr>
      <vt:lpstr>'CentralniRozvody - ASŘ '!Oblast_tisku</vt:lpstr>
      <vt:lpstr>'CentralniRozvody TP'!Oblast_tisku</vt:lpstr>
      <vt:lpstr>Rekapitulace!Oblast_tisku</vt:lpstr>
    </vt:vector>
  </TitlesOfParts>
  <Company>FZU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Darina Dostálová</dc:creator>
  <cp:lastModifiedBy>Zora Ebermannová</cp:lastModifiedBy>
  <cp:lastPrinted>2024-09-16T11:16:49Z</cp:lastPrinted>
  <dcterms:created xsi:type="dcterms:W3CDTF">2024-09-03T12:07:34Z</dcterms:created>
  <dcterms:modified xsi:type="dcterms:W3CDTF">2024-10-22T08:49:14Z</dcterms:modified>
</cp:coreProperties>
</file>