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mpl\Desktop\střechy ZŠ\rozpočty\"/>
    </mc:Choice>
  </mc:AlternateContent>
  <xr:revisionPtr revIDLastSave="0" documentId="13_ncr:1_{A6616745-3741-48C5-BDCB-3CCC92683570}" xr6:coauthVersionLast="47" xr6:coauthVersionMax="47" xr10:uidLastSave="{00000000-0000-0000-0000-000000000000}"/>
  <bookViews>
    <workbookView xWindow="24" yWindow="624" windowWidth="23016" windowHeight="12336" activeTab="1" xr2:uid="{A798EFD7-4BB2-4D7B-A71D-A2D01DC0D9E3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Pol'!$A$1:$U$226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216" i="12" l="1"/>
  <c r="F39" i="1" s="1"/>
  <c r="BA214" i="12"/>
  <c r="BA213" i="12"/>
  <c r="BA211" i="12"/>
  <c r="BA209" i="12"/>
  <c r="BA207" i="12"/>
  <c r="BA206" i="12"/>
  <c r="BA205" i="12"/>
  <c r="BA204" i="12"/>
  <c r="BA203" i="12"/>
  <c r="BA202" i="12"/>
  <c r="BA201" i="12"/>
  <c r="BA184" i="12"/>
  <c r="BA183" i="12"/>
  <c r="BA182" i="12"/>
  <c r="BA181" i="12"/>
  <c r="BA180" i="12"/>
  <c r="BA179" i="12"/>
  <c r="BA178" i="12"/>
  <c r="BA177" i="12"/>
  <c r="BA167" i="12"/>
  <c r="BA124" i="12"/>
  <c r="BA83" i="12"/>
  <c r="BA66" i="12"/>
  <c r="BA51" i="12"/>
  <c r="BA47" i="12"/>
  <c r="BA17" i="12"/>
  <c r="F9" i="12"/>
  <c r="G9" i="12" s="1"/>
  <c r="I9" i="12"/>
  <c r="K9" i="12"/>
  <c r="K8" i="12" s="1"/>
  <c r="O9" i="12"/>
  <c r="O8" i="12" s="1"/>
  <c r="Q9" i="12"/>
  <c r="U9" i="12"/>
  <c r="F11" i="12"/>
  <c r="G11" i="12"/>
  <c r="M11" i="12" s="1"/>
  <c r="I11" i="12"/>
  <c r="K11" i="12"/>
  <c r="O11" i="12"/>
  <c r="Q11" i="12"/>
  <c r="U11" i="12"/>
  <c r="F13" i="12"/>
  <c r="G13" i="12"/>
  <c r="M13" i="12" s="1"/>
  <c r="I13" i="12"/>
  <c r="K13" i="12"/>
  <c r="O13" i="12"/>
  <c r="Q13" i="12"/>
  <c r="U13" i="12"/>
  <c r="F16" i="12"/>
  <c r="G16" i="12" s="1"/>
  <c r="I16" i="12"/>
  <c r="K16" i="12"/>
  <c r="O16" i="12"/>
  <c r="Q16" i="12"/>
  <c r="U16" i="12"/>
  <c r="F21" i="12"/>
  <c r="G21" i="12" s="1"/>
  <c r="M21" i="12" s="1"/>
  <c r="I21" i="12"/>
  <c r="K21" i="12"/>
  <c r="O21" i="12"/>
  <c r="Q21" i="12"/>
  <c r="U21" i="12"/>
  <c r="F24" i="12"/>
  <c r="G24" i="12" s="1"/>
  <c r="M24" i="12" s="1"/>
  <c r="I24" i="12"/>
  <c r="K24" i="12"/>
  <c r="O24" i="12"/>
  <c r="Q24" i="12"/>
  <c r="U24" i="12"/>
  <c r="F28" i="12"/>
  <c r="G28" i="12" s="1"/>
  <c r="M28" i="12" s="1"/>
  <c r="I28" i="12"/>
  <c r="K28" i="12"/>
  <c r="O28" i="12"/>
  <c r="Q28" i="12"/>
  <c r="U28" i="12"/>
  <c r="F32" i="12"/>
  <c r="G32" i="12"/>
  <c r="M32" i="12" s="1"/>
  <c r="I32" i="12"/>
  <c r="K32" i="12"/>
  <c r="O32" i="12"/>
  <c r="Q32" i="12"/>
  <c r="U32" i="12"/>
  <c r="F34" i="12"/>
  <c r="G34" i="12"/>
  <c r="M34" i="12" s="1"/>
  <c r="I34" i="12"/>
  <c r="K34" i="12"/>
  <c r="O34" i="12"/>
  <c r="Q34" i="12"/>
  <c r="U34" i="12"/>
  <c r="F37" i="12"/>
  <c r="G37" i="12" s="1"/>
  <c r="M37" i="12" s="1"/>
  <c r="M36" i="12" s="1"/>
  <c r="I37" i="12"/>
  <c r="I36" i="12" s="1"/>
  <c r="K37" i="12"/>
  <c r="K36" i="12" s="1"/>
  <c r="O37" i="12"/>
  <c r="O36" i="12" s="1"/>
  <c r="Q37" i="12"/>
  <c r="Q36" i="12" s="1"/>
  <c r="U37" i="12"/>
  <c r="U36" i="12" s="1"/>
  <c r="F40" i="12"/>
  <c r="G40" i="12" s="1"/>
  <c r="I40" i="12"/>
  <c r="K40" i="12"/>
  <c r="O40" i="12"/>
  <c r="Q40" i="12"/>
  <c r="U40" i="12"/>
  <c r="F43" i="12"/>
  <c r="G43" i="12" s="1"/>
  <c r="M43" i="12" s="1"/>
  <c r="I43" i="12"/>
  <c r="K43" i="12"/>
  <c r="O43" i="12"/>
  <c r="Q43" i="12"/>
  <c r="U43" i="12"/>
  <c r="F46" i="12"/>
  <c r="G46" i="12" s="1"/>
  <c r="M46" i="12" s="1"/>
  <c r="I46" i="12"/>
  <c r="K46" i="12"/>
  <c r="O46" i="12"/>
  <c r="Q46" i="12"/>
  <c r="U46" i="12"/>
  <c r="F50" i="12"/>
  <c r="G50" i="12" s="1"/>
  <c r="M50" i="12" s="1"/>
  <c r="I50" i="12"/>
  <c r="K50" i="12"/>
  <c r="O50" i="12"/>
  <c r="Q50" i="12"/>
  <c r="U50" i="12"/>
  <c r="F54" i="12"/>
  <c r="G54" i="12" s="1"/>
  <c r="M54" i="12" s="1"/>
  <c r="I54" i="12"/>
  <c r="K54" i="12"/>
  <c r="O54" i="12"/>
  <c r="Q54" i="12"/>
  <c r="U54" i="12"/>
  <c r="F56" i="12"/>
  <c r="G56" i="12" s="1"/>
  <c r="M56" i="12" s="1"/>
  <c r="I56" i="12"/>
  <c r="K56" i="12"/>
  <c r="O56" i="12"/>
  <c r="Q56" i="12"/>
  <c r="U56" i="12"/>
  <c r="F59" i="12"/>
  <c r="G59" i="12" s="1"/>
  <c r="M59" i="12" s="1"/>
  <c r="I59" i="12"/>
  <c r="K59" i="12"/>
  <c r="O59" i="12"/>
  <c r="Q59" i="12"/>
  <c r="U59" i="12"/>
  <c r="F62" i="12"/>
  <c r="G62" i="12"/>
  <c r="I62" i="12"/>
  <c r="K62" i="12"/>
  <c r="O62" i="12"/>
  <c r="Q62" i="12"/>
  <c r="U62" i="12"/>
  <c r="F65" i="12"/>
  <c r="G65" i="12" s="1"/>
  <c r="M65" i="12" s="1"/>
  <c r="I65" i="12"/>
  <c r="K65" i="12"/>
  <c r="O65" i="12"/>
  <c r="Q65" i="12"/>
  <c r="U65" i="12"/>
  <c r="F69" i="12"/>
  <c r="G69" i="12" s="1"/>
  <c r="M69" i="12" s="1"/>
  <c r="I69" i="12"/>
  <c r="K69" i="12"/>
  <c r="O69" i="12"/>
  <c r="Q69" i="12"/>
  <c r="U69" i="12"/>
  <c r="F74" i="12"/>
  <c r="G74" i="12"/>
  <c r="M74" i="12" s="1"/>
  <c r="I74" i="12"/>
  <c r="K74" i="12"/>
  <c r="O74" i="12"/>
  <c r="Q74" i="12"/>
  <c r="U74" i="12"/>
  <c r="F79" i="12"/>
  <c r="G79" i="12"/>
  <c r="M79" i="12" s="1"/>
  <c r="I79" i="12"/>
  <c r="K79" i="12"/>
  <c r="O79" i="12"/>
  <c r="Q79" i="12"/>
  <c r="U79" i="12"/>
  <c r="F82" i="12"/>
  <c r="G82" i="12" s="1"/>
  <c r="M82" i="12" s="1"/>
  <c r="I82" i="12"/>
  <c r="K82" i="12"/>
  <c r="O82" i="12"/>
  <c r="Q82" i="12"/>
  <c r="U82" i="12"/>
  <c r="F90" i="12"/>
  <c r="G90" i="12" s="1"/>
  <c r="M90" i="12" s="1"/>
  <c r="I90" i="12"/>
  <c r="K90" i="12"/>
  <c r="O90" i="12"/>
  <c r="Q90" i="12"/>
  <c r="U90" i="12"/>
  <c r="F93" i="12"/>
  <c r="G93" i="12"/>
  <c r="M93" i="12" s="1"/>
  <c r="I93" i="12"/>
  <c r="K93" i="12"/>
  <c r="O93" i="12"/>
  <c r="Q93" i="12"/>
  <c r="U93" i="12"/>
  <c r="F96" i="12"/>
  <c r="G96" i="12"/>
  <c r="M96" i="12" s="1"/>
  <c r="I96" i="12"/>
  <c r="K96" i="12"/>
  <c r="O96" i="12"/>
  <c r="Q96" i="12"/>
  <c r="U96" i="12"/>
  <c r="F99" i="12"/>
  <c r="G99" i="12" s="1"/>
  <c r="M99" i="12" s="1"/>
  <c r="I99" i="12"/>
  <c r="K99" i="12"/>
  <c r="O99" i="12"/>
  <c r="Q99" i="12"/>
  <c r="U99" i="12"/>
  <c r="F102" i="12"/>
  <c r="G102" i="12" s="1"/>
  <c r="M102" i="12" s="1"/>
  <c r="I102" i="12"/>
  <c r="K102" i="12"/>
  <c r="O102" i="12"/>
  <c r="Q102" i="12"/>
  <c r="U102" i="12"/>
  <c r="F104" i="12"/>
  <c r="G104" i="12"/>
  <c r="M104" i="12" s="1"/>
  <c r="I104" i="12"/>
  <c r="K104" i="12"/>
  <c r="O104" i="12"/>
  <c r="Q104" i="12"/>
  <c r="U104" i="12"/>
  <c r="F107" i="12"/>
  <c r="G107" i="12" s="1"/>
  <c r="I107" i="12"/>
  <c r="K107" i="12"/>
  <c r="O107" i="12"/>
  <c r="Q107" i="12"/>
  <c r="U107" i="12"/>
  <c r="F110" i="12"/>
  <c r="G110" i="12" s="1"/>
  <c r="M110" i="12" s="1"/>
  <c r="I110" i="12"/>
  <c r="K110" i="12"/>
  <c r="O110" i="12"/>
  <c r="Q110" i="12"/>
  <c r="U110" i="12"/>
  <c r="F117" i="12"/>
  <c r="G117" i="12" s="1"/>
  <c r="M117" i="12" s="1"/>
  <c r="I117" i="12"/>
  <c r="K117" i="12"/>
  <c r="O117" i="12"/>
  <c r="Q117" i="12"/>
  <c r="U117" i="12"/>
  <c r="F120" i="12"/>
  <c r="G120" i="12" s="1"/>
  <c r="M120" i="12" s="1"/>
  <c r="I120" i="12"/>
  <c r="K120" i="12"/>
  <c r="O120" i="12"/>
  <c r="Q120" i="12"/>
  <c r="U120" i="12"/>
  <c r="F123" i="12"/>
  <c r="G123" i="12" s="1"/>
  <c r="M123" i="12" s="1"/>
  <c r="I123" i="12"/>
  <c r="K123" i="12"/>
  <c r="O123" i="12"/>
  <c r="Q123" i="12"/>
  <c r="U123" i="12"/>
  <c r="F131" i="12"/>
  <c r="G131" i="12" s="1"/>
  <c r="M131" i="12" s="1"/>
  <c r="I131" i="12"/>
  <c r="K131" i="12"/>
  <c r="O131" i="12"/>
  <c r="Q131" i="12"/>
  <c r="U131" i="12"/>
  <c r="F133" i="12"/>
  <c r="G133" i="12" s="1"/>
  <c r="M133" i="12" s="1"/>
  <c r="I133" i="12"/>
  <c r="K133" i="12"/>
  <c r="O133" i="12"/>
  <c r="Q133" i="12"/>
  <c r="U133" i="12"/>
  <c r="F136" i="12"/>
  <c r="G136" i="12" s="1"/>
  <c r="M136" i="12" s="1"/>
  <c r="I136" i="12"/>
  <c r="K136" i="12"/>
  <c r="O136" i="12"/>
  <c r="Q136" i="12"/>
  <c r="U136" i="12"/>
  <c r="F139" i="12"/>
  <c r="G139" i="12"/>
  <c r="M139" i="12" s="1"/>
  <c r="I139" i="12"/>
  <c r="K139" i="12"/>
  <c r="O139" i="12"/>
  <c r="Q139" i="12"/>
  <c r="U139" i="12"/>
  <c r="F142" i="12"/>
  <c r="G142" i="12"/>
  <c r="M142" i="12" s="1"/>
  <c r="I142" i="12"/>
  <c r="K142" i="12"/>
  <c r="O142" i="12"/>
  <c r="Q142" i="12"/>
  <c r="U142" i="12"/>
  <c r="F144" i="12"/>
  <c r="G144" i="12"/>
  <c r="M144" i="12" s="1"/>
  <c r="I144" i="12"/>
  <c r="K144" i="12"/>
  <c r="O144" i="12"/>
  <c r="Q144" i="12"/>
  <c r="U144" i="12"/>
  <c r="F146" i="12"/>
  <c r="G146" i="12" s="1"/>
  <c r="M146" i="12" s="1"/>
  <c r="I146" i="12"/>
  <c r="K146" i="12"/>
  <c r="O146" i="12"/>
  <c r="Q146" i="12"/>
  <c r="U146" i="12"/>
  <c r="F149" i="12"/>
  <c r="G149" i="12" s="1"/>
  <c r="I149" i="12"/>
  <c r="K149" i="12"/>
  <c r="O149" i="12"/>
  <c r="Q149" i="12"/>
  <c r="U149" i="12"/>
  <c r="F154" i="12"/>
  <c r="G154" i="12" s="1"/>
  <c r="M154" i="12" s="1"/>
  <c r="I154" i="12"/>
  <c r="K154" i="12"/>
  <c r="O154" i="12"/>
  <c r="Q154" i="12"/>
  <c r="U154" i="12"/>
  <c r="F156" i="12"/>
  <c r="G156" i="12" s="1"/>
  <c r="M156" i="12" s="1"/>
  <c r="I156" i="12"/>
  <c r="K156" i="12"/>
  <c r="O156" i="12"/>
  <c r="Q156" i="12"/>
  <c r="U156" i="12"/>
  <c r="F158" i="12"/>
  <c r="G158" i="12" s="1"/>
  <c r="M158" i="12" s="1"/>
  <c r="I158" i="12"/>
  <c r="K158" i="12"/>
  <c r="O158" i="12"/>
  <c r="Q158" i="12"/>
  <c r="U158" i="12"/>
  <c r="F161" i="12"/>
  <c r="G161" i="12" s="1"/>
  <c r="M161" i="12" s="1"/>
  <c r="I161" i="12"/>
  <c r="K161" i="12"/>
  <c r="O161" i="12"/>
  <c r="Q161" i="12"/>
  <c r="U161" i="12"/>
  <c r="F163" i="12"/>
  <c r="G163" i="12" s="1"/>
  <c r="M163" i="12" s="1"/>
  <c r="I163" i="12"/>
  <c r="K163" i="12"/>
  <c r="O163" i="12"/>
  <c r="Q163" i="12"/>
  <c r="U163" i="12"/>
  <c r="F166" i="12"/>
  <c r="G166" i="12"/>
  <c r="G165" i="12" s="1"/>
  <c r="I57" i="1" s="1"/>
  <c r="I166" i="12"/>
  <c r="K166" i="12"/>
  <c r="K165" i="12" s="1"/>
  <c r="O166" i="12"/>
  <c r="O165" i="12" s="1"/>
  <c r="Q166" i="12"/>
  <c r="Q165" i="12" s="1"/>
  <c r="U166" i="12"/>
  <c r="F170" i="12"/>
  <c r="G170" i="12"/>
  <c r="M170" i="12" s="1"/>
  <c r="I170" i="12"/>
  <c r="K170" i="12"/>
  <c r="O170" i="12"/>
  <c r="Q170" i="12"/>
  <c r="U170" i="12"/>
  <c r="F173" i="12"/>
  <c r="G173" i="12" s="1"/>
  <c r="I173" i="12"/>
  <c r="K173" i="12"/>
  <c r="O173" i="12"/>
  <c r="Q173" i="12"/>
  <c r="U173" i="12"/>
  <c r="F176" i="12"/>
  <c r="G176" i="12" s="1"/>
  <c r="M176" i="12" s="1"/>
  <c r="I176" i="12"/>
  <c r="K176" i="12"/>
  <c r="O176" i="12"/>
  <c r="Q176" i="12"/>
  <c r="U176" i="12"/>
  <c r="F187" i="12"/>
  <c r="G187" i="12" s="1"/>
  <c r="M187" i="12" s="1"/>
  <c r="I187" i="12"/>
  <c r="K187" i="12"/>
  <c r="O187" i="12"/>
  <c r="Q187" i="12"/>
  <c r="U187" i="12"/>
  <c r="F190" i="12"/>
  <c r="G190" i="12" s="1"/>
  <c r="M190" i="12" s="1"/>
  <c r="I190" i="12"/>
  <c r="K190" i="12"/>
  <c r="O190" i="12"/>
  <c r="Q190" i="12"/>
  <c r="U190" i="12"/>
  <c r="F193" i="12"/>
  <c r="G193" i="12"/>
  <c r="M193" i="12" s="1"/>
  <c r="I193" i="12"/>
  <c r="I192" i="12" s="1"/>
  <c r="K193" i="12"/>
  <c r="K192" i="12" s="1"/>
  <c r="O193" i="12"/>
  <c r="Q193" i="12"/>
  <c r="Q192" i="12" s="1"/>
  <c r="U193" i="12"/>
  <c r="U192" i="12" s="1"/>
  <c r="F196" i="12"/>
  <c r="G196" i="12" s="1"/>
  <c r="M196" i="12" s="1"/>
  <c r="I196" i="12"/>
  <c r="K196" i="12"/>
  <c r="O196" i="12"/>
  <c r="Q196" i="12"/>
  <c r="U196" i="12"/>
  <c r="F200" i="12"/>
  <c r="G200" i="12" s="1"/>
  <c r="I200" i="12"/>
  <c r="K200" i="12"/>
  <c r="O200" i="12"/>
  <c r="Q200" i="12"/>
  <c r="U200" i="12"/>
  <c r="F210" i="12"/>
  <c r="G210" i="12" s="1"/>
  <c r="M210" i="12" s="1"/>
  <c r="I210" i="12"/>
  <c r="K210" i="12"/>
  <c r="O210" i="12"/>
  <c r="Q210" i="12"/>
  <c r="U210" i="12"/>
  <c r="F212" i="12"/>
  <c r="G212" i="12" s="1"/>
  <c r="M212" i="12" s="1"/>
  <c r="I212" i="12"/>
  <c r="K212" i="12"/>
  <c r="O212" i="12"/>
  <c r="Q212" i="12"/>
  <c r="U212" i="12"/>
  <c r="I20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G8" i="12" l="1"/>
  <c r="AD216" i="12"/>
  <c r="G39" i="1" s="1"/>
  <c r="G40" i="1" s="1"/>
  <c r="G25" i="1" s="1"/>
  <c r="G26" i="1" s="1"/>
  <c r="F40" i="1"/>
  <c r="G28" i="1" s="1"/>
  <c r="U199" i="12"/>
  <c r="I199" i="12"/>
  <c r="O172" i="12"/>
  <c r="U148" i="12"/>
  <c r="I148" i="12"/>
  <c r="O135" i="12"/>
  <c r="K106" i="12"/>
  <c r="U61" i="12"/>
  <c r="I61" i="12"/>
  <c r="Q39" i="12"/>
  <c r="O15" i="12"/>
  <c r="Q106" i="12"/>
  <c r="O61" i="12"/>
  <c r="K39" i="12"/>
  <c r="U15" i="12"/>
  <c r="I15" i="12"/>
  <c r="U8" i="12"/>
  <c r="I8" i="12"/>
  <c r="Q199" i="12"/>
  <c r="K172" i="12"/>
  <c r="Q148" i="12"/>
  <c r="K135" i="12"/>
  <c r="U106" i="12"/>
  <c r="I106" i="12"/>
  <c r="Q61" i="12"/>
  <c r="G61" i="12"/>
  <c r="I53" i="1" s="1"/>
  <c r="O39" i="12"/>
  <c r="K15" i="12"/>
  <c r="O199" i="12"/>
  <c r="U172" i="12"/>
  <c r="I172" i="12"/>
  <c r="O148" i="12"/>
  <c r="U135" i="12"/>
  <c r="I135" i="12"/>
  <c r="K199" i="12"/>
  <c r="O192" i="12"/>
  <c r="Q172" i="12"/>
  <c r="U165" i="12"/>
  <c r="I165" i="12"/>
  <c r="K148" i="12"/>
  <c r="Q135" i="12"/>
  <c r="O106" i="12"/>
  <c r="K61" i="12"/>
  <c r="U39" i="12"/>
  <c r="I39" i="12"/>
  <c r="Q15" i="12"/>
  <c r="Q8" i="12"/>
  <c r="G23" i="1"/>
  <c r="M149" i="12"/>
  <c r="M148" i="12" s="1"/>
  <c r="G148" i="12"/>
  <c r="I56" i="1" s="1"/>
  <c r="M192" i="12"/>
  <c r="M107" i="12"/>
  <c r="M106" i="12" s="1"/>
  <c r="G106" i="12"/>
  <c r="I54" i="1" s="1"/>
  <c r="M173" i="12"/>
  <c r="M172" i="12" s="1"/>
  <c r="G172" i="12"/>
  <c r="I58" i="1" s="1"/>
  <c r="M135" i="12"/>
  <c r="M16" i="12"/>
  <c r="M15" i="12" s="1"/>
  <c r="G15" i="12"/>
  <c r="I50" i="1" s="1"/>
  <c r="G199" i="12"/>
  <c r="I60" i="1" s="1"/>
  <c r="I19" i="1" s="1"/>
  <c r="M200" i="12"/>
  <c r="M199" i="12" s="1"/>
  <c r="M40" i="12"/>
  <c r="M39" i="12" s="1"/>
  <c r="G39" i="12"/>
  <c r="I52" i="1" s="1"/>
  <c r="I17" i="1" s="1"/>
  <c r="M166" i="12"/>
  <c r="M165" i="12" s="1"/>
  <c r="M62" i="12"/>
  <c r="M61" i="12" s="1"/>
  <c r="M9" i="12"/>
  <c r="M8" i="12" s="1"/>
  <c r="G192" i="12"/>
  <c r="I59" i="1" s="1"/>
  <c r="I18" i="1" s="1"/>
  <c r="G135" i="12"/>
  <c r="I55" i="1" s="1"/>
  <c r="G36" i="12"/>
  <c r="I51" i="1" s="1"/>
  <c r="H39" i="1" l="1"/>
  <c r="G216" i="12"/>
  <c r="I49" i="1"/>
  <c r="G24" i="1"/>
  <c r="G29" i="1" s="1"/>
  <c r="I16" i="1" l="1"/>
  <c r="I21" i="1" s="1"/>
  <c r="I61" i="1"/>
  <c r="H40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88FF49E1-E59B-4CA7-9A82-027444685E38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EF1FE59-406C-4FE0-88AE-EF63E02C86F9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E1F68208-B098-447A-A0B7-FD6BCD4DB85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DEAF6C2E-ED0D-4DC0-A939-1C77DB35B3B9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921BDEAD-C5C2-46EE-945A-6CA8E1FF8B26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483951EC-B19F-48CE-B1B8-25EB865E580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<sst xmlns="http://schemas.openxmlformats.org/spreadsheetml/2006/main" count="713" uniqueCount="344">
  <si>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</si>
  <si>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</si>
  <si>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</si>
  <si>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</si>
  <si>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</si>
  <si>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</si>
  <si>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</si>
  <si>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</si>
  <si>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</si>
  <si>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</si>
  <si>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</si>
  <si>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</si>
  <si>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</si>
  <si>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</si>
  <si>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</si>
  <si>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</si>
  <si>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</si>
  <si>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</si>
  <si>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</si>
  <si>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</si>
  <si>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</si>
  <si>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</si>
  <si>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</si>
  <si>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</si>
  <si>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</si>
  <si>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</si>
  <si>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</si>
  <si>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</si>
  <si>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</si>
  <si>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</si>
  <si>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</si>
  <si>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</si>
  <si>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</si>
  <si>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</si>
  <si>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</si>
  <si>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</si>
  <si>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</si>
  <si>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</si>
  <si>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</si>
  <si>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</si>
  <si>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</si>
  <si>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</si>
  <si>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</si>
  <si>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</si>
  <si>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</si>
  <si>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</si>
  <si>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Zateplení a výměna střeš. pláště na objektu "vstupní hala" v ZŠ Zruč nad Sázavou</t>
  </si>
  <si>
    <t>Město Zruč nad Sázavou</t>
  </si>
  <si>
    <t>Zámek 1</t>
  </si>
  <si>
    <t>285 22</t>
  </si>
  <si>
    <t>00236667</t>
  </si>
  <si>
    <t>Rozpočet</t>
  </si>
  <si>
    <t>Celkem za stavbu</t>
  </si>
  <si>
    <t>CZK</t>
  </si>
  <si>
    <t xml:space="preserve">Popis rozpočtu:  - </t>
  </si>
  <si>
    <t>Cenová soustava RTS II/2024.</t>
  </si>
  <si>
    <t>Rekapitulace dílů</t>
  </si>
  <si>
    <t>Typ dílu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</si>
  <si>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</si>
  <si>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</si>
  <si>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</si>
  <si>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</si>
  <si>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</si>
  <si>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</si>
  <si>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</si>
  <si>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</si>
  <si>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</si>
  <si>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</si>
  <si>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</si>
  <si>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</si>
  <si>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721</t>
  </si>
  <si>
    <t>Vnitřní kanalizace</t>
  </si>
  <si>
    <t>764</t>
  </si>
  <si>
    <t>Konstrukce klempířské</t>
  </si>
  <si>
    <t>766</t>
  </si>
  <si>
    <t>Konstrukce truhlářské</t>
  </si>
  <si>
    <t>767</t>
  </si>
  <si>
    <t>Konstrukce zámečnické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</si>
  <si>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</si>
  <si>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</si>
  <si>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</si>
  <si>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</si>
  <si>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</si>
  <si>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</si>
  <si>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</si>
  <si>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</si>
  <si>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</si>
  <si>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</si>
  <si>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</si>
  <si>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</si>
  <si>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</si>
  <si>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</si>
  <si>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</si>
  <si>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</si>
  <si>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</si>
  <si>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</si>
  <si>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</si>
  <si>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</si>
  <si>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</si>
  <si>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</si>
  <si>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</si>
  <si>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</si>
  <si>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</si>
  <si>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</si>
  <si>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</si>
  <si>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</si>
  <si>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</si>
  <si>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</si>
  <si>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</si>
  <si>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941941031R00</t>
  </si>
  <si>
    <t>Montáž lešení lehkého řadového s podlahami, š. do 1 m, výšky do 10 m</t>
  </si>
  <si>
    <t>m2</t>
  </si>
  <si>
    <t>POL1_0</t>
  </si>
  <si>
    <t>9*6</t>
  </si>
  <si>
    <t>VV</t>
  </si>
  <si>
    <t>941941191T00</t>
  </si>
  <si>
    <t>Příplatek za každý měsíc použití lešení k položce 1031</t>
  </si>
  <si>
    <t>941941831R00</t>
  </si>
  <si>
    <t>Demontáž lešení lehkého řadového s podlahami, š. do 1 m, výšky do 10 m</t>
  </si>
  <si>
    <t>979081111R00</t>
  </si>
  <si>
    <t>Odvoz suti a vybour. hmot na skládku do 1 km</t>
  </si>
  <si>
    <t>t</t>
  </si>
  <si>
    <t>Odstraňovaný násyp z oblázků bude převezen do areálu TS ve Zruč nad Sázavou"</t>
  </si>
  <si>
    <t>POP</t>
  </si>
  <si>
    <t>"součet z rozpočtového programu, odstranění násypu, oblázky":14,6349</t>
  </si>
  <si>
    <t>"součet z rozpočtového programu, odstraňovaná povlaková krytiny, PVC krytina":1,3049</t>
  </si>
  <si>
    <t>"součet z rozpočtového programu, odstranění tepelného izolantu, minerální desky":2,6134</t>
  </si>
  <si>
    <t>979081121R00</t>
  </si>
  <si>
    <t>Příplatek k odvozu za každý další 1 km</t>
  </si>
  <si>
    <t>"součet z rozpočtového programu, odstraňovaná povlaková krytiny, PVC krytina":1,3049*9</t>
  </si>
  <si>
    <t>"součet z rozpočtového programu, odstranění tepelného izolantu, minerální desky":2,6134*9</t>
  </si>
  <si>
    <t>979082111R00</t>
  </si>
  <si>
    <t>Vnitrostaveništní doprava suti do 10 m</t>
  </si>
  <si>
    <t>979082121R00</t>
  </si>
  <si>
    <t>Příplatek k vnitrost. dopravě suti za dalších 5 m</t>
  </si>
  <si>
    <t>979990122R00</t>
  </si>
  <si>
    <t>Poplatek za uložení suti - PVC střešní krytina, skupina odpadu 170203</t>
  </si>
  <si>
    <t>979990144R00</t>
  </si>
  <si>
    <t>Poplatek za uložení suti - minerální vata, skupina odpadu 170604</t>
  </si>
  <si>
    <t>998009101R00</t>
  </si>
  <si>
    <t>Přesun hmot lešení samostatně budovaného</t>
  </si>
  <si>
    <t>"součet z rozpočtového programu":0,9925</t>
  </si>
  <si>
    <t>711111001RZ1</t>
  </si>
  <si>
    <t xml:space="preserve">Provedení izolace proti vlhkosti na ploše vodorovné, 1x asfaltovým penetračním nátěrem, včetně dodávky asfaltového penetračního laku </t>
  </si>
  <si>
    <t>"viz Půdorys střechy objektu "nižší vstupní hala", plocha atiky":(3,6+0,3+6,2+0,3+3,6)*0,3</t>
  </si>
  <si>
    <t>"viz Půdorys střechy objektu "vyšší vstupní hala", plocha atiky":(12,35+0,25+12,3+0,25+12,35+0,25+4,5)*0,25</t>
  </si>
  <si>
    <t>711112002RZ1</t>
  </si>
  <si>
    <t>Provedení izolace proti vlhkosti na ploše svislé, 1x nátěrem asfaltovým lakem, včetné dodávky asfaltového laku</t>
  </si>
  <si>
    <t>"viz Půdorys střechy objektu "nižší vstupní hala", svislá plocha atiky":(3,6+6,2+3,6+6,2)*0,4</t>
  </si>
  <si>
    <t>"viz Půdorys střechy objektu "vyšší vstupní hala", svislá plocha atiky":(12,35+12,3+12,35+12,3)*0,5</t>
  </si>
  <si>
    <t>711141559RY2</t>
  </si>
  <si>
    <t>Provedení izolace proti vlhkosti na ploše vodorovné, asfaltovými pásy přitavením, 1 vrstva - včetně dod. Glastek 40 special mineral</t>
  </si>
  <si>
    <t>Parozábrana atiky.</t>
  </si>
  <si>
    <t>711142559RY2</t>
  </si>
  <si>
    <t>Provedení izolace proti vlhkosti na ploše svislé, asfaltovými pásy přitavením, 1 vrstva - včetně dod. Glastek 40 special mineral</t>
  </si>
  <si>
    <t>711747067R00</t>
  </si>
  <si>
    <t>Opracování prostupů pod objímkou, asfaltový pás natavitelný, D do 300 mm</t>
  </si>
  <si>
    <t>kus</t>
  </si>
  <si>
    <t>"viz Půdorys střechy objektu "vyšší vstupní hala"":1</t>
  </si>
  <si>
    <t>711757288R00</t>
  </si>
  <si>
    <t>Opracování prostupů, samolepícími asfaltové pásy, D do 200 mm</t>
  </si>
  <si>
    <t>"viz Půdorys střechy objektu "nižší vstupní hala"":1</t>
  </si>
  <si>
    <t>998711102R00</t>
  </si>
  <si>
    <t>Přesun hmot pro izolace proti vodě, výšky do 12 m</t>
  </si>
  <si>
    <t>"součet z rozpočtového programu":0,3045</t>
  </si>
  <si>
    <t>712300831RT3</t>
  </si>
  <si>
    <t>Odstranění povlakové krytiny střech do 10°, 1 vrstva, z ploch jednotlivě nad 20 m2</t>
  </si>
  <si>
    <t>"viz Půdorys střechy objektu "nižší vstupní hala", PVC folie":6,2*3,6+(3,6+6,2+3,6+6,2)*0,3+(3,6+0,35+6,2+0,35+3,6)*0,35</t>
  </si>
  <si>
    <t>"viz Půdorys střechy objektu "vyšší vstupní hala", PVC folie":12,35*12,3+(12,35+12,3+12,35+12,3)*0,4+(12,35+0,3+12,3+0,3+12,35+0,3+4,5)*0,3</t>
  </si>
  <si>
    <t>712300921R00</t>
  </si>
  <si>
    <t>Provedení údržby povlakové krytiny střech do 10°, příplatek za správkový kus, natavený asfaltový pás, včetně materiálu</t>
  </si>
  <si>
    <t>Lokální oprava stávající "parozábrany" z asfaltového pásu.</t>
  </si>
  <si>
    <t>"viz Půdorys střechy objektu "nižší vstupní hala"":10+4+4+4</t>
  </si>
  <si>
    <t>"viz Půdorys střechy objektu "vyšší vstupní hala"":40+6+6+6+4</t>
  </si>
  <si>
    <t>712341559RT1</t>
  </si>
  <si>
    <t>Provedení povlakové krytiny střech do 10°, asfaltovými pásy, přitavení celoplošně, 1 vrstva - asfaltový pás ve specifikaci</t>
  </si>
  <si>
    <t>"viz Půdorys střechy objektu "nižší vstupní hala", plocha střechy":6,2*3,6</t>
  </si>
  <si>
    <t>"viz Půdorys střechy objektu "nižší vstupní hala", plocha atiky":(3,6+0,45+6,2+0,45+3,6)*0,45</t>
  </si>
  <si>
    <t>"viz Půdorys střechy objektu "vyšší vstupní hala", plocha střechy":12,35*12,3</t>
  </si>
  <si>
    <t>"viz Půdorys střechy objektu "vyšší vstupní hala", plocha atiky":(12,35+0,4+12,3+0,4+12,35+0,4+4,5)*0,4</t>
  </si>
  <si>
    <t>712351111RT2</t>
  </si>
  <si>
    <t>Provedení povlakové krytiny střech do 10°, samolepicími asfaltovými pásy, včetně dodávky asfaltového pásu Glastek 30 sticker plus</t>
  </si>
  <si>
    <t>712841559R00</t>
  </si>
  <si>
    <t>Provedení povlakové krytiny střech, samostatné vytažení povlaku, asfaltové pásy přitavením</t>
  </si>
  <si>
    <t>"viz Půdorys střechy objektu "nižší vstupní hala", svislá plocha atiky":(3,6-0,05+6,2-0,05-0,05+3,6-0,05+6,2-0,05-0,05)*0,25</t>
  </si>
  <si>
    <t>"viz Půdorys střechy objektu "vyšší vstupní hala", svislá plocha atiky":(12,35-0,05+12,3-0,05-0,05+12,35-0,05-0,05+12,3-0,05-0,05)*0,35</t>
  </si>
  <si>
    <t>1</t>
  </si>
  <si>
    <t>Pás asfaltový modifikovaný ELASTEK 40 FIRESTOP, modrošedý, natavovací</t>
  </si>
  <si>
    <t>POL3_0</t>
  </si>
  <si>
    <t>BROOF (t3)</t>
  </si>
  <si>
    <t>"viz Půdorys střechy objektu "nižší vstupní hala", plocha střechy":6,2*3,6*1,1</t>
  </si>
  <si>
    <t>"viz Půdorys střechy objektu "nižší vstupní hala", plocha atiky":(3,6+0,45+6,2+0,45+3,6)*0,45*1,1</t>
  </si>
  <si>
    <t>"viz Půdorys střechy objektu "nižší vstupní hala", svislá plocha atiky":(3,6-0,05+6,2-0,05-0,05+3,6-0,05+6,2-0,05-0,05)*0,25*1,1</t>
  </si>
  <si>
    <t>"viz Půdorys střechy objektu "vyšší vstupní hala", plocha střechy":12,35*12,3*1,1</t>
  </si>
  <si>
    <t>"viz Půdorys střechy objektu "vyšší vstupní hala", plocha atiky":(12,35+0,4+12,3+0,4+12,35+0,4+4,5)*0,4*1,1</t>
  </si>
  <si>
    <t>"viz Půdorys střechy objektu "vyšší vstupní hala", svislá plocha atiky":(12,35-0,05+12,3-0,05-0,05+12,35-0,05-0,05+12,3-0,05-0,05)*0,35*1,1</t>
  </si>
  <si>
    <t>712851559RZ2</t>
  </si>
  <si>
    <t>Provedení povlakové krytiny střech, samostatné vytažení povlaku, samolepicí asfaltové pásy, 1 vrstvy - včetně dodávky Glastek 30 sticker plus</t>
  </si>
  <si>
    <t>712990812R00</t>
  </si>
  <si>
    <t>Odstranění násypu nebo nánosu tl. 30 - 50 mm</t>
  </si>
  <si>
    <t>"viz Půdorys střechy objektu "nižší vstupní hala"":6,2*3,6</t>
  </si>
  <si>
    <t>"viz Půdorys střechy objektu "vyšší vstupní hala"":12,35*12,3</t>
  </si>
  <si>
    <t>712997003R00</t>
  </si>
  <si>
    <t>Přilepení atikových klínů do lepidla</t>
  </si>
  <si>
    <t>m</t>
  </si>
  <si>
    <t>"viz Půdorys střechy objektu "nižší vstupní hala", plocha střechy":3,6-0,05+6,2-0,05-0,05+3,6-0,05+6,2-0,05-0,05</t>
  </si>
  <si>
    <t>"viz Půdorys střechy objektu "vyšší vstupní hala", plocha střechy":12,35-0,05+12,3-0,05-0,05+12,35-0,05-0,05+12,3-0,05-0,05</t>
  </si>
  <si>
    <t>28375980R</t>
  </si>
  <si>
    <t>Klín atikový EPS 50 x 50 x 1000 mm</t>
  </si>
  <si>
    <t>"viz Půdorys střechy objektu "nižší vstupní hala", plocha střechy":(3,6-0,05+6,2-0,05-0,05+3,6-0,05+6,2-0,05-0,05)*1,02</t>
  </si>
  <si>
    <t>"viz Půdorys střechy objektu "vyšší vstupní hala", plocha střechy":(12,35-0,05+12,3-0,05-0,05+12,35-0,05-0,05+12,3-0,05-0,05)*1,02</t>
  </si>
  <si>
    <t>2</t>
  </si>
  <si>
    <t>Svislý přesun hmot odstraněné povlakové krytiny, a násypu výšky do 12 m</t>
  </si>
  <si>
    <t>"součet z rozpočtového programu":15,9398</t>
  </si>
  <si>
    <t>998712102R00</t>
  </si>
  <si>
    <t>Přesun hmot pro povlakové krytiny, výšky do 12 m</t>
  </si>
  <si>
    <t>"součet z rozpočtového programu":2,3135</t>
  </si>
  <si>
    <t>713104121R00</t>
  </si>
  <si>
    <t>Odstranění tepelné izolace střech plochých, volně uložené, z desek minerálních, tl. do 100 mm</t>
  </si>
  <si>
    <t>713141124T00</t>
  </si>
  <si>
    <t>Montáž tepelné izolace střech, na pruhy lepidla, 1 vrstva</t>
  </si>
  <si>
    <t>"viz Půdorys střechy objektu "nižší vstupní hala", plocha střechy":6,2*3,6*2</t>
  </si>
  <si>
    <t>"viz Půdorys střechy objektu "nižší vstupní hala", plocha atiky":(3,6+0,38+6,2+0,38+3,6)*0,38</t>
  </si>
  <si>
    <t>"viz Půdorys střechy objektu "nižší vstupní hala", svislá plocha atiky":(3,6-0,05+6,2-0,05-0,05+3,6-0,05)*0,2</t>
  </si>
  <si>
    <t>"viz Půdorys střechy objektu "vyšší vstupní hala", plocha střechy":12,35*12,3*2</t>
  </si>
  <si>
    <t>"viz Půdorys střechy objektu "vyšší vstupní hala", plocha atiky":(12,35+0,33+12,3+0,33+12,35+0,33+4,5)*0,33</t>
  </si>
  <si>
    <t>"viz Půdorys střechy objektu "vyšší vstupní hala", svislá plocha atiky":(12,35-0,05+12,3-0,05-0,05+12,35-0,05-0,05+4,5)*0,3</t>
  </si>
  <si>
    <t>3</t>
  </si>
  <si>
    <t>Kotvení tep. izolantu atiky 8 ks/m2</t>
  </si>
  <si>
    <t>28375766.AR</t>
  </si>
  <si>
    <t>Deska izolační polystyrén samozhášivý EPS 100</t>
  </si>
  <si>
    <t>m3</t>
  </si>
  <si>
    <t>"viz Půdorys střechy objektu "nižší vstupní hala", plocha střechy":6,2*3,6*0,12*1,05</t>
  </si>
  <si>
    <t>"viz Půdorys střechy objektu "vyšší vstupní hala", plocha střechy":12,35*12,3*0,12*1,05</t>
  </si>
  <si>
    <t>28375768.AR</t>
  </si>
  <si>
    <t>Deska izolační polystyrén samozhášivý EPS 150</t>
  </si>
  <si>
    <t>EPS 150 tl. 120 mm</t>
  </si>
  <si>
    <t>"viz Půdorys střechy objektu "nižší vstupní hala", plocha atiky":(3,6+0,38+6,2+0,38+3,6)*0,38*0,05*1,05</t>
  </si>
  <si>
    <t>"viz Půdorys střechy objektu "nižší vstupní hala", svislá plocha atiky":(3,6-0,05+6,2-0,05-0,05+3,6-0,05)*0,2*0,05*1,05</t>
  </si>
  <si>
    <t>"viz Půdorys střechy objektu "vyšší vstupní hala", plocha atiky":(12,35+0,33+12,3+0,33+12,35+0,33+4,5)*0,33*0,05*1,05</t>
  </si>
  <si>
    <t>"viz Půdorys střechy objektu "vyšší vstupní hala", svislá plocha atiky":(12,35-0,05+12,3-0,05-0,05+12,35-0,05-0,05+4,5)*0,3*0,05*1,05</t>
  </si>
  <si>
    <t>4</t>
  </si>
  <si>
    <t>Svislý přesun hmot bouraných pro izolace tepelné, výšky do 12 m</t>
  </si>
  <si>
    <t>"součet z rozpočtového programu":2,6134</t>
  </si>
  <si>
    <t>998713102R00</t>
  </si>
  <si>
    <t>Přesun hmot pro izolace tepelné, výšky do 12 m</t>
  </si>
  <si>
    <t>"součet z rozpočtového programu":1,0943</t>
  </si>
  <si>
    <t>721210823R00</t>
  </si>
  <si>
    <t>Demontáž střešní vpusti do DN 125 mm, nebo odvětrávacího komínku</t>
  </si>
  <si>
    <t>"viz Půdorys střechy objektu "nižší vstupní hala", plocha střechy":1</t>
  </si>
  <si>
    <t>"viz Půdorys střechy objektu "vyšší vstupní hala", plocha střechy":1+1</t>
  </si>
  <si>
    <t>721231114RT4</t>
  </si>
  <si>
    <t>Vtok střešní TW - SAN BIT v povlak. krytině, zateplená střecha, výška izolace do 300 mm</t>
  </si>
  <si>
    <t>"viz Půdorys střechy objektu "vyšší vstupní hala", plocha střechy":1</t>
  </si>
  <si>
    <t>5</t>
  </si>
  <si>
    <t>Odvětrání střešní TWOP SAN BIT v povlak., krytině zateplená střecha, výška izolace do 300 mm</t>
  </si>
  <si>
    <t>721290822R00</t>
  </si>
  <si>
    <t>Přesun vybouraných hmot, vnitřní kanalizace, v objektech výšky přes 6 - 12 m</t>
  </si>
  <si>
    <t>"součet z rozpočtového programu":0,06033</t>
  </si>
  <si>
    <t>998721102R00</t>
  </si>
  <si>
    <t>Přesun hmot pro vnitřní kanalizaci, výšky do 12 m</t>
  </si>
  <si>
    <t>"součet z rozpočtového programu":0,0072</t>
  </si>
  <si>
    <t>764817125R00</t>
  </si>
  <si>
    <t>Oplechování zdí (atik) z lak.Pz plechu, rš 250 mm</t>
  </si>
  <si>
    <t>"krycí lišta "nižší vstupní hala" ukončení vytažení povlakové izolace na stěnu":6,2</t>
  </si>
  <si>
    <t>"atiková krycí lišta "nižší vstupní hala"":3,6+0,35+0,35+6,2+0,35+0,35+3,6</t>
  </si>
  <si>
    <t>"krycí lišta "vyšší vstupní hala" ukončení vytažení povlakové izolace na stěnu":12,3-4,5</t>
  </si>
  <si>
    <t>"atiková krycí lišta "vyšší vstupní hala"":12,35+0,3+0,3+12,3+0,3+0,3+12,35+0,3+0,3+4,5</t>
  </si>
  <si>
    <t>764817163R00</t>
  </si>
  <si>
    <t>Oplechování zdí (atik) z lak.Pz plechu, rš 630 mm, na příponky</t>
  </si>
  <si>
    <t>"viz Půdorys střechy objektu "vyšší vstupní hala" a detail D8, oplechování atiky":12,35+0,61+12,3+0,61+12,35+0,61+4,5</t>
  </si>
  <si>
    <t>764817168R00</t>
  </si>
  <si>
    <t>Oplechování zdí (atik) z lak.Pz plechu, rš 680 mm, na příponky</t>
  </si>
  <si>
    <t>"viz Půdorys střechy objektu "nižší vstupní hala" a detail D7, oplechování atiky":3,6+0,66+6,2+0,66+3,6</t>
  </si>
  <si>
    <t>764900020RA0</t>
  </si>
  <si>
    <t>Demontáž oplechování zdí</t>
  </si>
  <si>
    <t>"viz Půdorys střechy objektu "nižší vstupní hala"":(3,6+0,48)*2+6,2</t>
  </si>
  <si>
    <t>"viz Půdorys střechy objektu "vyšší vstupní hala"":12,35+0,43+12,3+0,43+12,35+0,43+4,5</t>
  </si>
  <si>
    <t>6</t>
  </si>
  <si>
    <t>Svislý přesun hmot pro klempířské konstr. bourané, výšky do 12 m</t>
  </si>
  <si>
    <t>"součet z rozpočtového programu":0,1315</t>
  </si>
  <si>
    <t>998764102R00</t>
  </si>
  <si>
    <t>Přesun hmot pro klempířské konstr., výšky do 12 m</t>
  </si>
  <si>
    <t>"součet z rozpočtového programu":0,2705</t>
  </si>
  <si>
    <t>7</t>
  </si>
  <si>
    <t>Montáž obložení atiky,překližka,1vrst.,hmoždinkami, vč. vodovzdorné březové překližky tl. 21 mm</t>
  </si>
  <si>
    <t>- včetně pomocného a kotevního materiálu</t>
  </si>
  <si>
    <t>"viz Půdorys střechy objektu "nižší vstupní hala" plocha atiky":(3,6+0,42+6,2+0,42+3,6)*0,42</t>
  </si>
  <si>
    <t>"viz Půdorys střechy objektu "vyšší vstupní hala" plocha atiky":(12,35+0,38+12,3+0,38+12,35+0,38+4,5)*0,38</t>
  </si>
  <si>
    <t>998766102R00</t>
  </si>
  <si>
    <t>Přesun hmot pro truhlářské konstr., výšky do 12 m</t>
  </si>
  <si>
    <t>"součet z rozpočtového programu":0,2616</t>
  </si>
  <si>
    <t>767833100R00</t>
  </si>
  <si>
    <t>Montáž žebříků do zdiva s bočnicemi (ochranný koš), včetně kotevních prvků</t>
  </si>
  <si>
    <t>"revizní žebřík na objekt "vyšší vstupni hala"":6</t>
  </si>
  <si>
    <t>"revizní žebřík mezi objekty "vyšší vstupní hala" a "nižší vstupní hala"":3,6</t>
  </si>
  <si>
    <t>8</t>
  </si>
  <si>
    <t>Výroba atyp. ocelové konstrukce, žebříky revizní, 50 - 300 kg/kus</t>
  </si>
  <si>
    <t>kg</t>
  </si>
  <si>
    <t>Revizní žebříky</t>
  </si>
  <si>
    <t>- dodávka žebříků včetně výkresové dokumentace zpracované dle platné normy ČSN 74 3282</t>
  </si>
  <si>
    <t>- uzamykatelný vstup (pouze pro revizní žebřík na střechu objektu vyšší vstupní hala)</t>
  </si>
  <si>
    <t>- předpokládaná hmotnost žebříků:</t>
  </si>
  <si>
    <t>Revizní žebřík na střechu objektu vyšší vstupní hala: 204 kg</t>
  </si>
  <si>
    <t>Revizní žebřík na střechu mezi objekty nižší a vyšší vstupní hala: 122,4 kg</t>
  </si>
  <si>
    <t>- do hmotnosti m´ žebříku jsou započteny všechny části žebříku dle normy ČSN 74 3282</t>
  </si>
  <si>
    <t>- vše žárově zinkováno</t>
  </si>
  <si>
    <t>"revizní žebřík na objekt "vyšší vstupni hala"":6*34</t>
  </si>
  <si>
    <t>"revizní žebřík mezi objekty "vyšší vstupní hala" a "nižší vstupní hala"":3,6*34</t>
  </si>
  <si>
    <t>767951114R00</t>
  </si>
  <si>
    <t>Pozinkování ocelových výrobků, hmotnost celková od 100 do 300 kg</t>
  </si>
  <si>
    <t>998767102R00</t>
  </si>
  <si>
    <t>Přesun hmot pro zámečnické konstr., výšky do 12 m</t>
  </si>
  <si>
    <t>"součet z rozpočtového programu":0,3433</t>
  </si>
  <si>
    <t>650111611R00</t>
  </si>
  <si>
    <t>Montáž svodového vodiče D do 10 mm včetně podpěr, nebo svorek</t>
  </si>
  <si>
    <t>"viz Půdorys střechy objektu "nižší vstupní hala"":3,6+6,2+3,6</t>
  </si>
  <si>
    <t>"viz Půdorys střechy objektu "vyšší vstupní hala"":12,35+12,3+12,35+4,5</t>
  </si>
  <si>
    <t>650811112R00</t>
  </si>
  <si>
    <t>Demontáž vodiče svodového do D 10 mm vč. podpěr, nebo svorek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</si>
  <si>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</si>
  <si>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</si>
  <si>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</si>
  <si>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</si>
  <si>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</si>
  <si>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</si>
  <si>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</si>
  <si>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</si>
  <si>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</si>
  <si>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</si>
  <si>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</si>
  <si>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</si>
  <si>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</si>
  <si>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</si>
  <si>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</si>
  <si>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</si>
  <si>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</si>
  <si>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</si>
  <si>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</si>
  <si>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</si>
  <si>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</si>
  <si>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</si>
  <si>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</si>
  <si>
    <t>Zateplení a výměna střeš. pláště na objektu "vstupní hala" v SH Zruč nad Sázavou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</si>
</sst>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33" xfId="0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19" fillId="0" borderId="26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 shrinkToFit="1"/>
    </xf>
    <xf numFmtId="164" fontId="19" fillId="0" borderId="0" xfId="0" applyNumberFormat="1" applyFont="1" applyAlignment="1">
      <alignment vertical="top" wrapText="1" shrinkToFit="1"/>
    </xf>
    <xf numFmtId="4" fontId="19" fillId="0" borderId="0" xfId="0" applyNumberFormat="1" applyFont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0" fontId="19" fillId="0" borderId="10" xfId="0" applyFont="1" applyBorder="1" applyAlignment="1">
      <alignment horizontal="left" vertical="top" wrapText="1"/>
    </xf>
    <xf numFmtId="0" fontId="19" fillId="0" borderId="6" xfId="0" applyFont="1" applyBorder="1" applyAlignment="1">
      <alignment vertical="top" wrapText="1" shrinkToFit="1"/>
    </xf>
    <xf numFmtId="164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85CAA0C6-ECB9-4476-A094-8B7097B059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AF51-43DA-449B-A778-2FC5F0AC7AE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7" t="s">
        <v>38</v>
      </c>
    </row>
    <row r="2" spans="1:7" ht="57.75" customHeight="1" x14ac:dyDescent="0.25">
      <c r="A2" s="184" t="s">
        <v>39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8B35-83C5-42D7-863F-8CB432FA2925}">
  <sheetPr codeName="List5112">
    <tabColor rgb="FF66FF66"/>
  </sheetPr>
  <dimension ref="A1:AZ64"/>
  <sheetViews>
    <sheetView showGridLines="0" tabSelected="1" topLeftCell="B1" zoomScaleNormal="100" zoomScaleSheetLayoutView="75" workbookViewId="0">
      <selection activeCell="O13" sqref="O13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62" t="s">
        <v>36</v>
      </c>
      <c r="B1" s="213" t="s">
        <v>42</v>
      </c>
      <c r="C1" s="214"/>
      <c r="D1" s="214"/>
      <c r="E1" s="214"/>
      <c r="F1" s="214"/>
      <c r="G1" s="214"/>
      <c r="H1" s="214"/>
      <c r="I1" s="214"/>
      <c r="J1" s="215"/>
    </row>
    <row r="2" spans="1:15" ht="23.25" customHeight="1" x14ac:dyDescent="0.25">
      <c r="A2" s="3"/>
      <c r="B2" s="70" t="s">
        <v>40</v>
      </c>
      <c r="C2" s="71"/>
      <c r="D2" s="230" t="s">
        <v>343</v>
      </c>
      <c r="E2" s="231"/>
      <c r="F2" s="231"/>
      <c r="G2" s="231"/>
      <c r="H2" s="231"/>
      <c r="I2" s="231"/>
      <c r="J2" s="232"/>
      <c r="O2" s="1"/>
    </row>
    <row r="3" spans="1:15" ht="23.25" customHeight="1" x14ac:dyDescent="0.25">
      <c r="A3" s="3"/>
      <c r="B3" s="72" t="s">
        <v>45</v>
      </c>
      <c r="C3" s="73"/>
      <c r="D3" s="192" t="s">
        <v>43</v>
      </c>
      <c r="E3" s="193"/>
      <c r="F3" s="193"/>
      <c r="G3" s="193"/>
      <c r="H3" s="193"/>
      <c r="I3" s="193"/>
      <c r="J3" s="194"/>
    </row>
    <row r="4" spans="1:15" ht="23.25" hidden="1" customHeight="1" x14ac:dyDescent="0.25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5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50</v>
      </c>
      <c r="J5" s="9"/>
    </row>
    <row r="6" spans="1:15" ht="15.75" customHeight="1" x14ac:dyDescent="0.25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5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225"/>
      <c r="E11" s="225"/>
      <c r="F11" s="225"/>
      <c r="G11" s="225"/>
      <c r="H11" s="24" t="s">
        <v>33</v>
      </c>
      <c r="I11" s="81"/>
      <c r="J11" s="9"/>
    </row>
    <row r="12" spans="1:15" ht="15.75" customHeight="1" x14ac:dyDescent="0.25">
      <c r="A12" s="3"/>
      <c r="B12" s="34"/>
      <c r="C12" s="22"/>
      <c r="D12" s="210"/>
      <c r="E12" s="210"/>
      <c r="F12" s="210"/>
      <c r="G12" s="210"/>
      <c r="H12" s="24" t="s">
        <v>34</v>
      </c>
      <c r="I12" s="81"/>
      <c r="J12" s="9"/>
    </row>
    <row r="13" spans="1:15" ht="15.75" customHeight="1" x14ac:dyDescent="0.25">
      <c r="A13" s="3"/>
      <c r="B13" s="35"/>
      <c r="C13" s="82"/>
      <c r="D13" s="211"/>
      <c r="E13" s="211"/>
      <c r="F13" s="211"/>
      <c r="G13" s="211"/>
      <c r="H13" s="25"/>
      <c r="I13" s="29"/>
      <c r="J13" s="42"/>
    </row>
    <row r="14" spans="1:15" ht="24" hidden="1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31</v>
      </c>
      <c r="C15" s="61"/>
      <c r="D15" s="15"/>
      <c r="E15" s="233"/>
      <c r="F15" s="233"/>
      <c r="G15" s="206"/>
      <c r="H15" s="206"/>
      <c r="I15" s="206" t="s">
        <v>28</v>
      </c>
      <c r="J15" s="207"/>
    </row>
    <row r="16" spans="1:15" ht="23.25" customHeight="1" x14ac:dyDescent="0.25">
      <c r="A16" s="129" t="s">
        <v>23</v>
      </c>
      <c r="B16" s="130" t="s">
        <v>23</v>
      </c>
      <c r="C16" s="47"/>
      <c r="D16" s="48"/>
      <c r="E16" s="208"/>
      <c r="F16" s="209"/>
      <c r="G16" s="208"/>
      <c r="H16" s="209"/>
      <c r="I16" s="208">
        <f>SUMIF(F49:F60,A16,I49:I60)+SUMIF(F49:F60,"PSU",I49:I60)</f>
        <v>0</v>
      </c>
      <c r="J16" s="222"/>
    </row>
    <row r="17" spans="1:10" ht="23.25" customHeight="1" x14ac:dyDescent="0.25">
      <c r="A17" s="129" t="s">
        <v>24</v>
      </c>
      <c r="B17" s="130" t="s">
        <v>24</v>
      </c>
      <c r="C17" s="47"/>
      <c r="D17" s="48"/>
      <c r="E17" s="208"/>
      <c r="F17" s="209"/>
      <c r="G17" s="208"/>
      <c r="H17" s="209"/>
      <c r="I17" s="208">
        <f>SUMIF(F49:F60,A17,I49:I60)</f>
        <v>0</v>
      </c>
      <c r="J17" s="222"/>
    </row>
    <row r="18" spans="1:10" ht="23.25" customHeight="1" x14ac:dyDescent="0.25">
      <c r="A18" s="129" t="s">
        <v>25</v>
      </c>
      <c r="B18" s="130" t="s">
        <v>25</v>
      </c>
      <c r="C18" s="47"/>
      <c r="D18" s="48"/>
      <c r="E18" s="208"/>
      <c r="F18" s="209"/>
      <c r="G18" s="208"/>
      <c r="H18" s="209"/>
      <c r="I18" s="208">
        <f>SUMIF(F49:F60,A18,I49:I60)</f>
        <v>0</v>
      </c>
      <c r="J18" s="222"/>
    </row>
    <row r="19" spans="1:10" ht="23.25" customHeight="1" x14ac:dyDescent="0.25">
      <c r="A19" s="129" t="s">
        <v>80</v>
      </c>
      <c r="B19" s="130" t="s">
        <v>26</v>
      </c>
      <c r="C19" s="47"/>
      <c r="D19" s="48"/>
      <c r="E19" s="208"/>
      <c r="F19" s="209"/>
      <c r="G19" s="208"/>
      <c r="H19" s="209"/>
      <c r="I19" s="208">
        <f>SUMIF(F49:F60,A19,I49:I60)</f>
        <v>0</v>
      </c>
      <c r="J19" s="222"/>
    </row>
    <row r="20" spans="1:10" ht="23.25" customHeight="1" x14ac:dyDescent="0.25">
      <c r="A20" s="129" t="s">
        <v>81</v>
      </c>
      <c r="B20" s="130" t="s">
        <v>27</v>
      </c>
      <c r="C20" s="47"/>
      <c r="D20" s="48"/>
      <c r="E20" s="208"/>
      <c r="F20" s="209"/>
      <c r="G20" s="208"/>
      <c r="H20" s="209"/>
      <c r="I20" s="208">
        <f>SUMIF(F49:F60,A20,I49:I60)</f>
        <v>0</v>
      </c>
      <c r="J20" s="222"/>
    </row>
    <row r="21" spans="1:10" ht="23.25" customHeight="1" x14ac:dyDescent="0.25">
      <c r="A21" s="3"/>
      <c r="B21" s="63" t="s">
        <v>28</v>
      </c>
      <c r="C21" s="64"/>
      <c r="D21" s="65"/>
      <c r="E21" s="223"/>
      <c r="F21" s="224"/>
      <c r="G21" s="223"/>
      <c r="H21" s="224"/>
      <c r="I21" s="223">
        <f>SUM(I16:J20)</f>
        <v>0</v>
      </c>
      <c r="J21" s="229"/>
    </row>
    <row r="22" spans="1:10" ht="33" customHeight="1" x14ac:dyDescent="0.2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12</v>
      </c>
      <c r="F23" s="50" t="s">
        <v>0</v>
      </c>
      <c r="G23" s="220">
        <f>ZakladDPHSniVypocet</f>
        <v>0</v>
      </c>
      <c r="H23" s="221"/>
      <c r="I23" s="221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7">
        <f>ZakladDPHSni*SazbaDPH1/100</f>
        <v>0</v>
      </c>
      <c r="H24" s="228"/>
      <c r="I24" s="228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20">
        <f>ZakladDPHZaklVypocet</f>
        <v>0</v>
      </c>
      <c r="H25" s="221"/>
      <c r="I25" s="221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6">
        <f>ZakladDPHZakl*SazbaDPH2/100</f>
        <v>0</v>
      </c>
      <c r="H26" s="217"/>
      <c r="I26" s="217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218">
        <f>0</f>
        <v>0</v>
      </c>
      <c r="H27" s="218"/>
      <c r="I27" s="218"/>
      <c r="J27" s="52" t="str">
        <f t="shared" si="0"/>
        <v>CZK</v>
      </c>
    </row>
    <row r="28" spans="1:10" ht="27.75" hidden="1" customHeight="1" thickBot="1" x14ac:dyDescent="0.3">
      <c r="A28" s="3"/>
      <c r="B28" s="101" t="s">
        <v>22</v>
      </c>
      <c r="C28" s="102"/>
      <c r="D28" s="102"/>
      <c r="E28" s="103"/>
      <c r="F28" s="104"/>
      <c r="G28" s="205">
        <f>ZakladDPHSniVypocet+ZakladDPHZaklVypocet</f>
        <v>0</v>
      </c>
      <c r="H28" s="205"/>
      <c r="I28" s="205"/>
      <c r="J28" s="105" t="str">
        <f t="shared" si="0"/>
        <v>CZK</v>
      </c>
    </row>
    <row r="29" spans="1:10" ht="27.75" customHeight="1" thickBot="1" x14ac:dyDescent="0.3">
      <c r="A29" s="3"/>
      <c r="B29" s="101" t="s">
        <v>35</v>
      </c>
      <c r="C29" s="106"/>
      <c r="D29" s="106"/>
      <c r="E29" s="106"/>
      <c r="F29" s="106"/>
      <c r="G29" s="219">
        <f>ZakladDPHSni+DPHSni+ZakladDPHZakl+DPHZakl+Zaokrouhleni</f>
        <v>0</v>
      </c>
      <c r="H29" s="219"/>
      <c r="I29" s="219"/>
      <c r="J29" s="107" t="s">
        <v>53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45701</v>
      </c>
      <c r="I32" s="32"/>
      <c r="J32" s="10"/>
    </row>
    <row r="33" spans="1:52" ht="47.25" customHeight="1" x14ac:dyDescent="0.25">
      <c r="A33" s="3"/>
      <c r="B33" s="3"/>
      <c r="J33" s="10"/>
    </row>
    <row r="34" spans="1:52" s="27" customFormat="1" ht="18.75" customHeight="1" x14ac:dyDescent="0.25">
      <c r="A34" s="26"/>
      <c r="B34" s="26"/>
      <c r="D34" s="212"/>
      <c r="E34" s="212"/>
      <c r="G34" s="212"/>
      <c r="H34" s="212"/>
      <c r="I34" s="212"/>
      <c r="J34" s="31"/>
    </row>
    <row r="35" spans="1:52" ht="12.75" customHeight="1" x14ac:dyDescent="0.25">
      <c r="A35" s="3"/>
      <c r="B35" s="3"/>
      <c r="D35" s="226" t="s">
        <v>2</v>
      </c>
      <c r="E35" s="226"/>
      <c r="H35" s="11" t="s">
        <v>3</v>
      </c>
      <c r="J35" s="10"/>
    </row>
    <row r="36" spans="1:52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3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5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 x14ac:dyDescent="0.25">
      <c r="A39" s="85">
        <v>1</v>
      </c>
      <c r="B39" s="91" t="s">
        <v>51</v>
      </c>
      <c r="C39" s="195" t="s">
        <v>46</v>
      </c>
      <c r="D39" s="196"/>
      <c r="E39" s="196"/>
      <c r="F39" s="96">
        <f>'Rozpočet Pol'!AC216</f>
        <v>0</v>
      </c>
      <c r="G39" s="97">
        <f>'Rozpočet Pol'!AD216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52" ht="25.5" hidden="1" customHeight="1" x14ac:dyDescent="0.25">
      <c r="A40" s="85"/>
      <c r="B40" s="197" t="s">
        <v>52</v>
      </c>
      <c r="C40" s="198"/>
      <c r="D40" s="198"/>
      <c r="E40" s="199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2" spans="1:52" x14ac:dyDescent="0.25">
      <c r="B42" t="s">
        <v>54</v>
      </c>
    </row>
    <row r="43" spans="1:52" x14ac:dyDescent="0.25">
      <c r="B43" s="200" t="s">
        <v>55</v>
      </c>
      <c r="C43" s="200"/>
      <c r="D43" s="200"/>
      <c r="E43" s="200"/>
      <c r="F43" s="200"/>
      <c r="G43" s="200"/>
      <c r="H43" s="200"/>
      <c r="I43" s="200"/>
      <c r="J43" s="200"/>
      <c r="AZ43" s="108" t="str">
        <f>B43</f>
        <v>Cenová soustava RTS II/2024.</v>
      </c>
    </row>
    <row r="46" spans="1:52" ht="15.6" x14ac:dyDescent="0.3">
      <c r="B46" s="109" t="s">
        <v>56</v>
      </c>
    </row>
    <row r="48" spans="1:52" ht="25.5" customHeight="1" x14ac:dyDescent="0.25">
      <c r="A48" s="110"/>
      <c r="B48" s="114" t="s">
        <v>16</v>
      </c>
      <c r="C48" s="114" t="s">
        <v>5</v>
      </c>
      <c r="D48" s="115"/>
      <c r="E48" s="115"/>
      <c r="F48" s="118" t="s">
        <v>57</v>
      </c>
      <c r="G48" s="118"/>
      <c r="H48" s="118"/>
      <c r="I48" s="201" t="s">
        <v>28</v>
      </c>
      <c r="J48" s="201"/>
    </row>
    <row r="49" spans="1:10" ht="25.5" customHeight="1" x14ac:dyDescent="0.25">
      <c r="A49" s="111"/>
      <c r="B49" s="119" t="s">
        <v>58</v>
      </c>
      <c r="C49" s="203" t="s">
        <v>59</v>
      </c>
      <c r="D49" s="204"/>
      <c r="E49" s="204"/>
      <c r="F49" s="121" t="s">
        <v>23</v>
      </c>
      <c r="G49" s="122"/>
      <c r="H49" s="122"/>
      <c r="I49" s="202">
        <f>'Rozpočet Pol'!G8</f>
        <v>0</v>
      </c>
      <c r="J49" s="202"/>
    </row>
    <row r="50" spans="1:10" ht="25.5" customHeight="1" x14ac:dyDescent="0.25">
      <c r="A50" s="111"/>
      <c r="B50" s="113" t="s">
        <v>60</v>
      </c>
      <c r="C50" s="186" t="s">
        <v>61</v>
      </c>
      <c r="D50" s="187"/>
      <c r="E50" s="187"/>
      <c r="F50" s="123" t="s">
        <v>23</v>
      </c>
      <c r="G50" s="124"/>
      <c r="H50" s="124"/>
      <c r="I50" s="185">
        <f>'Rozpočet Pol'!G15</f>
        <v>0</v>
      </c>
      <c r="J50" s="185"/>
    </row>
    <row r="51" spans="1:10" ht="25.5" customHeight="1" x14ac:dyDescent="0.25">
      <c r="A51" s="111"/>
      <c r="B51" s="113" t="s">
        <v>62</v>
      </c>
      <c r="C51" s="186" t="s">
        <v>63</v>
      </c>
      <c r="D51" s="187"/>
      <c r="E51" s="187"/>
      <c r="F51" s="123" t="s">
        <v>23</v>
      </c>
      <c r="G51" s="124"/>
      <c r="H51" s="124"/>
      <c r="I51" s="185">
        <f>'Rozpočet Pol'!G36</f>
        <v>0</v>
      </c>
      <c r="J51" s="185"/>
    </row>
    <row r="52" spans="1:10" ht="25.5" customHeight="1" x14ac:dyDescent="0.25">
      <c r="A52" s="111"/>
      <c r="B52" s="113" t="s">
        <v>64</v>
      </c>
      <c r="C52" s="186" t="s">
        <v>65</v>
      </c>
      <c r="D52" s="187"/>
      <c r="E52" s="187"/>
      <c r="F52" s="123" t="s">
        <v>24</v>
      </c>
      <c r="G52" s="124"/>
      <c r="H52" s="124"/>
      <c r="I52" s="185">
        <f>'Rozpočet Pol'!G39</f>
        <v>0</v>
      </c>
      <c r="J52" s="185"/>
    </row>
    <row r="53" spans="1:10" ht="25.5" customHeight="1" x14ac:dyDescent="0.25">
      <c r="A53" s="111"/>
      <c r="B53" s="113" t="s">
        <v>66</v>
      </c>
      <c r="C53" s="186" t="s">
        <v>67</v>
      </c>
      <c r="D53" s="187"/>
      <c r="E53" s="187"/>
      <c r="F53" s="123" t="s">
        <v>24</v>
      </c>
      <c r="G53" s="124"/>
      <c r="H53" s="124"/>
      <c r="I53" s="185">
        <f>'Rozpočet Pol'!G61</f>
        <v>0</v>
      </c>
      <c r="J53" s="185"/>
    </row>
    <row r="54" spans="1:10" ht="25.5" customHeight="1" x14ac:dyDescent="0.25">
      <c r="A54" s="111"/>
      <c r="B54" s="113" t="s">
        <v>68</v>
      </c>
      <c r="C54" s="186" t="s">
        <v>69</v>
      </c>
      <c r="D54" s="187"/>
      <c r="E54" s="187"/>
      <c r="F54" s="123" t="s">
        <v>24</v>
      </c>
      <c r="G54" s="124"/>
      <c r="H54" s="124"/>
      <c r="I54" s="185">
        <f>'Rozpočet Pol'!G106</f>
        <v>0</v>
      </c>
      <c r="J54" s="185"/>
    </row>
    <row r="55" spans="1:10" ht="25.5" customHeight="1" x14ac:dyDescent="0.25">
      <c r="A55" s="111"/>
      <c r="B55" s="113" t="s">
        <v>70</v>
      </c>
      <c r="C55" s="186" t="s">
        <v>71</v>
      </c>
      <c r="D55" s="187"/>
      <c r="E55" s="187"/>
      <c r="F55" s="123" t="s">
        <v>24</v>
      </c>
      <c r="G55" s="124"/>
      <c r="H55" s="124"/>
      <c r="I55" s="185">
        <f>'Rozpočet Pol'!G135</f>
        <v>0</v>
      </c>
      <c r="J55" s="185"/>
    </row>
    <row r="56" spans="1:10" ht="25.5" customHeight="1" x14ac:dyDescent="0.25">
      <c r="A56" s="111"/>
      <c r="B56" s="113" t="s">
        <v>72</v>
      </c>
      <c r="C56" s="186" t="s">
        <v>73</v>
      </c>
      <c r="D56" s="187"/>
      <c r="E56" s="187"/>
      <c r="F56" s="123" t="s">
        <v>24</v>
      </c>
      <c r="G56" s="124"/>
      <c r="H56" s="124"/>
      <c r="I56" s="185">
        <f>'Rozpočet Pol'!G148</f>
        <v>0</v>
      </c>
      <c r="J56" s="185"/>
    </row>
    <row r="57" spans="1:10" ht="25.5" customHeight="1" x14ac:dyDescent="0.25">
      <c r="A57" s="111"/>
      <c r="B57" s="113" t="s">
        <v>74</v>
      </c>
      <c r="C57" s="186" t="s">
        <v>75</v>
      </c>
      <c r="D57" s="187"/>
      <c r="E57" s="187"/>
      <c r="F57" s="123" t="s">
        <v>24</v>
      </c>
      <c r="G57" s="124"/>
      <c r="H57" s="124"/>
      <c r="I57" s="185">
        <f>'Rozpočet Pol'!G165</f>
        <v>0</v>
      </c>
      <c r="J57" s="185"/>
    </row>
    <row r="58" spans="1:10" ht="25.5" customHeight="1" x14ac:dyDescent="0.25">
      <c r="A58" s="111"/>
      <c r="B58" s="113" t="s">
        <v>76</v>
      </c>
      <c r="C58" s="186" t="s">
        <v>77</v>
      </c>
      <c r="D58" s="187"/>
      <c r="E58" s="187"/>
      <c r="F58" s="123" t="s">
        <v>24</v>
      </c>
      <c r="G58" s="124"/>
      <c r="H58" s="124"/>
      <c r="I58" s="185">
        <f>'Rozpočet Pol'!G172</f>
        <v>0</v>
      </c>
      <c r="J58" s="185"/>
    </row>
    <row r="59" spans="1:10" ht="25.5" customHeight="1" x14ac:dyDescent="0.25">
      <c r="A59" s="111"/>
      <c r="B59" s="113" t="s">
        <v>78</v>
      </c>
      <c r="C59" s="186" t="s">
        <v>79</v>
      </c>
      <c r="D59" s="187"/>
      <c r="E59" s="187"/>
      <c r="F59" s="123" t="s">
        <v>25</v>
      </c>
      <c r="G59" s="124"/>
      <c r="H59" s="124"/>
      <c r="I59" s="185">
        <f>'Rozpočet Pol'!G192</f>
        <v>0</v>
      </c>
      <c r="J59" s="185"/>
    </row>
    <row r="60" spans="1:10" ht="25.5" customHeight="1" x14ac:dyDescent="0.25">
      <c r="A60" s="111"/>
      <c r="B60" s="120" t="s">
        <v>80</v>
      </c>
      <c r="C60" s="189" t="s">
        <v>26</v>
      </c>
      <c r="D60" s="190"/>
      <c r="E60" s="190"/>
      <c r="F60" s="125" t="s">
        <v>80</v>
      </c>
      <c r="G60" s="126"/>
      <c r="H60" s="126"/>
      <c r="I60" s="188">
        <f>'Rozpočet Pol'!G199</f>
        <v>0</v>
      </c>
      <c r="J60" s="188"/>
    </row>
    <row r="61" spans="1:10" ht="25.5" customHeight="1" x14ac:dyDescent="0.25">
      <c r="A61" s="112"/>
      <c r="B61" s="116" t="s">
        <v>1</v>
      </c>
      <c r="C61" s="116"/>
      <c r="D61" s="117"/>
      <c r="E61" s="117"/>
      <c r="F61" s="127"/>
      <c r="G61" s="128"/>
      <c r="H61" s="128"/>
      <c r="I61" s="191">
        <f>SUM(I49:I60)</f>
        <v>0</v>
      </c>
      <c r="J61" s="191"/>
    </row>
    <row r="62" spans="1:10" x14ac:dyDescent="0.25">
      <c r="F62" s="84"/>
      <c r="G62" s="84"/>
      <c r="H62" s="84"/>
      <c r="I62" s="84"/>
      <c r="J62" s="84"/>
    </row>
    <row r="63" spans="1:10" x14ac:dyDescent="0.25">
      <c r="F63" s="84"/>
      <c r="G63" s="84"/>
      <c r="H63" s="84"/>
      <c r="I63" s="84"/>
      <c r="J63" s="84"/>
    </row>
    <row r="64" spans="1:10" x14ac:dyDescent="0.25">
      <c r="F64" s="84"/>
      <c r="G64" s="84"/>
      <c r="H64" s="84"/>
      <c r="I64" s="84"/>
      <c r="J64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D3:J3"/>
    <mergeCell ref="C39:E39"/>
    <mergeCell ref="B40:E40"/>
    <mergeCell ref="B43:J43"/>
    <mergeCell ref="I48:J48"/>
    <mergeCell ref="D12:G12"/>
    <mergeCell ref="D13:G13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639B-48F4-4AEE-B782-F2D6A975A7A1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234" t="s">
        <v>6</v>
      </c>
      <c r="B1" s="234"/>
      <c r="C1" s="235"/>
      <c r="D1" s="234"/>
      <c r="E1" s="234"/>
      <c r="F1" s="234"/>
      <c r="G1" s="234"/>
    </row>
    <row r="2" spans="1:7" ht="24.9" customHeight="1" x14ac:dyDescent="0.25">
      <c r="A2" s="68" t="s">
        <v>41</v>
      </c>
      <c r="B2" s="67"/>
      <c r="C2" s="236"/>
      <c r="D2" s="236"/>
      <c r="E2" s="236"/>
      <c r="F2" s="236"/>
      <c r="G2" s="237"/>
    </row>
    <row r="3" spans="1:7" ht="24.9" hidden="1" customHeight="1" x14ac:dyDescent="0.25">
      <c r="A3" s="68" t="s">
        <v>7</v>
      </c>
      <c r="B3" s="67"/>
      <c r="C3" s="236"/>
      <c r="D3" s="236"/>
      <c r="E3" s="236"/>
      <c r="F3" s="236"/>
      <c r="G3" s="237"/>
    </row>
    <row r="4" spans="1:7" ht="24.9" hidden="1" customHeight="1" x14ac:dyDescent="0.25">
      <c r="A4" s="68" t="s">
        <v>8</v>
      </c>
      <c r="B4" s="67"/>
      <c r="C4" s="236"/>
      <c r="D4" s="236"/>
      <c r="E4" s="236"/>
      <c r="F4" s="236"/>
      <c r="G4" s="237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F82D-C058-4A75-A626-4FC8812525B5}">
  <sheetPr>
    <outlinePr summaryBelow="0"/>
  </sheetPr>
  <dimension ref="A1:BH226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83" customWidth="1"/>
    <col min="3" max="3" width="38.33203125" style="83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262" t="s">
        <v>6</v>
      </c>
      <c r="B1" s="262"/>
      <c r="C1" s="262"/>
      <c r="D1" s="262"/>
      <c r="E1" s="262"/>
      <c r="F1" s="262"/>
      <c r="G1" s="262"/>
      <c r="AE1" t="s">
        <v>83</v>
      </c>
    </row>
    <row r="2" spans="1:60" ht="24.9" customHeight="1" x14ac:dyDescent="0.25">
      <c r="A2" s="133" t="s">
        <v>82</v>
      </c>
      <c r="B2" s="131"/>
      <c r="C2" s="263" t="s">
        <v>46</v>
      </c>
      <c r="D2" s="264"/>
      <c r="E2" s="264"/>
      <c r="F2" s="264"/>
      <c r="G2" s="265"/>
      <c r="AE2" t="s">
        <v>84</v>
      </c>
    </row>
    <row r="3" spans="1:60" ht="24.9" customHeight="1" x14ac:dyDescent="0.25">
      <c r="A3" s="134" t="s">
        <v>7</v>
      </c>
      <c r="B3" s="132"/>
      <c r="C3" s="266" t="s">
        <v>43</v>
      </c>
      <c r="D3" s="267"/>
      <c r="E3" s="267"/>
      <c r="F3" s="267"/>
      <c r="G3" s="268"/>
      <c r="AE3" t="s">
        <v>85</v>
      </c>
    </row>
    <row r="4" spans="1:60" ht="24.9" hidden="1" customHeight="1" x14ac:dyDescent="0.25">
      <c r="A4" s="134" t="s">
        <v>8</v>
      </c>
      <c r="B4" s="132"/>
      <c r="C4" s="266"/>
      <c r="D4" s="267"/>
      <c r="E4" s="267"/>
      <c r="F4" s="267"/>
      <c r="G4" s="268"/>
      <c r="AE4" t="s">
        <v>86</v>
      </c>
    </row>
    <row r="5" spans="1:60" hidden="1" x14ac:dyDescent="0.25">
      <c r="A5" s="135" t="s">
        <v>87</v>
      </c>
      <c r="B5" s="136"/>
      <c r="C5" s="136"/>
      <c r="D5" s="137"/>
      <c r="E5" s="137"/>
      <c r="F5" s="137"/>
      <c r="G5" s="138"/>
      <c r="AE5" t="s">
        <v>88</v>
      </c>
    </row>
    <row r="7" spans="1:60" ht="39.6" x14ac:dyDescent="0.25">
      <c r="A7" s="144" t="s">
        <v>89</v>
      </c>
      <c r="B7" s="145" t="s">
        <v>90</v>
      </c>
      <c r="C7" s="145" t="s">
        <v>91</v>
      </c>
      <c r="D7" s="144" t="s">
        <v>92</v>
      </c>
      <c r="E7" s="144" t="s">
        <v>93</v>
      </c>
      <c r="F7" s="139" t="s">
        <v>94</v>
      </c>
      <c r="G7" s="162" t="s">
        <v>28</v>
      </c>
      <c r="H7" s="163" t="s">
        <v>29</v>
      </c>
      <c r="I7" s="163" t="s">
        <v>95</v>
      </c>
      <c r="J7" s="163" t="s">
        <v>30</v>
      </c>
      <c r="K7" s="163" t="s">
        <v>96</v>
      </c>
      <c r="L7" s="163" t="s">
        <v>97</v>
      </c>
      <c r="M7" s="163" t="s">
        <v>98</v>
      </c>
      <c r="N7" s="163" t="s">
        <v>99</v>
      </c>
      <c r="O7" s="163" t="s">
        <v>100</v>
      </c>
      <c r="P7" s="163" t="s">
        <v>101</v>
      </c>
      <c r="Q7" s="163" t="s">
        <v>102</v>
      </c>
      <c r="R7" s="163" t="s">
        <v>103</v>
      </c>
      <c r="S7" s="163" t="s">
        <v>104</v>
      </c>
      <c r="T7" s="163" t="s">
        <v>105</v>
      </c>
      <c r="U7" s="147" t="s">
        <v>106</v>
      </c>
    </row>
    <row r="8" spans="1:60" x14ac:dyDescent="0.25">
      <c r="A8" s="164" t="s">
        <v>107</v>
      </c>
      <c r="B8" s="165" t="s">
        <v>58</v>
      </c>
      <c r="C8" s="166" t="s">
        <v>59</v>
      </c>
      <c r="D8" s="146"/>
      <c r="E8" s="167"/>
      <c r="F8" s="168"/>
      <c r="G8" s="168">
        <f>SUMIF(AE9:AE14,"&lt;&gt;NOR",G9:G14)</f>
        <v>0</v>
      </c>
      <c r="H8" s="168"/>
      <c r="I8" s="168">
        <f>SUM(I9:I14)</f>
        <v>0</v>
      </c>
      <c r="J8" s="168"/>
      <c r="K8" s="168">
        <f>SUM(K9:K14)</f>
        <v>0</v>
      </c>
      <c r="L8" s="168"/>
      <c r="M8" s="168">
        <f>SUM(M9:M14)</f>
        <v>0</v>
      </c>
      <c r="N8" s="146"/>
      <c r="O8" s="146">
        <f>SUM(O9:O14)</f>
        <v>0.99251999999999996</v>
      </c>
      <c r="P8" s="146"/>
      <c r="Q8" s="146">
        <f>SUM(Q9:Q14)</f>
        <v>0</v>
      </c>
      <c r="R8" s="146"/>
      <c r="S8" s="146"/>
      <c r="T8" s="164"/>
      <c r="U8" s="146">
        <f>SUM(U9:U14)</f>
        <v>9.18</v>
      </c>
      <c r="AE8" t="s">
        <v>108</v>
      </c>
    </row>
    <row r="9" spans="1:60" ht="20.399999999999999" outlineLevel="1" x14ac:dyDescent="0.25">
      <c r="A9" s="141">
        <v>1</v>
      </c>
      <c r="B9" s="141" t="s">
        <v>109</v>
      </c>
      <c r="C9" s="177" t="s">
        <v>110</v>
      </c>
      <c r="D9" s="148" t="s">
        <v>111</v>
      </c>
      <c r="E9" s="154">
        <v>54</v>
      </c>
      <c r="F9" s="158">
        <f>H9+J9</f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8">
        <v>1.8380000000000001E-2</v>
      </c>
      <c r="O9" s="148">
        <f>ROUND(E9*N9,5)</f>
        <v>0.99251999999999996</v>
      </c>
      <c r="P9" s="148">
        <v>0</v>
      </c>
      <c r="Q9" s="148">
        <f>ROUND(E9*P9,5)</f>
        <v>0</v>
      </c>
      <c r="R9" s="148"/>
      <c r="S9" s="148"/>
      <c r="T9" s="149">
        <v>0.104</v>
      </c>
      <c r="U9" s="148">
        <f>ROUND(E9*T9,2)</f>
        <v>5.62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112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5">
      <c r="A10" s="141"/>
      <c r="B10" s="141"/>
      <c r="C10" s="178" t="s">
        <v>113</v>
      </c>
      <c r="D10" s="150"/>
      <c r="E10" s="155">
        <v>54</v>
      </c>
      <c r="F10" s="159"/>
      <c r="G10" s="159"/>
      <c r="H10" s="159"/>
      <c r="I10" s="159"/>
      <c r="J10" s="159"/>
      <c r="K10" s="159"/>
      <c r="L10" s="159"/>
      <c r="M10" s="159"/>
      <c r="N10" s="148"/>
      <c r="O10" s="148"/>
      <c r="P10" s="148"/>
      <c r="Q10" s="148"/>
      <c r="R10" s="148"/>
      <c r="S10" s="148"/>
      <c r="T10" s="149"/>
      <c r="U10" s="148"/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114</v>
      </c>
      <c r="AF10" s="140">
        <v>0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5">
      <c r="A11" s="141">
        <v>2</v>
      </c>
      <c r="B11" s="141" t="s">
        <v>115</v>
      </c>
      <c r="C11" s="177" t="s">
        <v>116</v>
      </c>
      <c r="D11" s="148" t="s">
        <v>111</v>
      </c>
      <c r="E11" s="154">
        <v>54</v>
      </c>
      <c r="F11" s="158">
        <f>H11+J11</f>
        <v>0</v>
      </c>
      <c r="G11" s="159">
        <f>ROUND(E11*F11,2)</f>
        <v>0</v>
      </c>
      <c r="H11" s="159"/>
      <c r="I11" s="159">
        <f>ROUND(E11*H11,2)</f>
        <v>0</v>
      </c>
      <c r="J11" s="159"/>
      <c r="K11" s="159">
        <f>ROUND(E11*J11,2)</f>
        <v>0</v>
      </c>
      <c r="L11" s="159">
        <v>21</v>
      </c>
      <c r="M11" s="159">
        <f>G11*(1+L11/100)</f>
        <v>0</v>
      </c>
      <c r="N11" s="148">
        <v>0</v>
      </c>
      <c r="O11" s="148">
        <f>ROUND(E11*N11,5)</f>
        <v>0</v>
      </c>
      <c r="P11" s="148">
        <v>0</v>
      </c>
      <c r="Q11" s="148">
        <f>ROUND(E11*P11,5)</f>
        <v>0</v>
      </c>
      <c r="R11" s="148"/>
      <c r="S11" s="148"/>
      <c r="T11" s="149">
        <v>0</v>
      </c>
      <c r="U11" s="148">
        <f>ROUND(E11*T11,2)</f>
        <v>0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112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outlineLevel="1" x14ac:dyDescent="0.25">
      <c r="A12" s="141"/>
      <c r="B12" s="141"/>
      <c r="C12" s="178" t="s">
        <v>113</v>
      </c>
      <c r="D12" s="150"/>
      <c r="E12" s="155">
        <v>54</v>
      </c>
      <c r="F12" s="159"/>
      <c r="G12" s="159"/>
      <c r="H12" s="159"/>
      <c r="I12" s="159"/>
      <c r="J12" s="159"/>
      <c r="K12" s="159"/>
      <c r="L12" s="159"/>
      <c r="M12" s="159"/>
      <c r="N12" s="148"/>
      <c r="O12" s="148"/>
      <c r="P12" s="148"/>
      <c r="Q12" s="148"/>
      <c r="R12" s="148"/>
      <c r="S12" s="148"/>
      <c r="T12" s="149"/>
      <c r="U12" s="148"/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114</v>
      </c>
      <c r="AF12" s="140">
        <v>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ht="20.399999999999999" outlineLevel="1" x14ac:dyDescent="0.25">
      <c r="A13" s="141">
        <v>3</v>
      </c>
      <c r="B13" s="141" t="s">
        <v>117</v>
      </c>
      <c r="C13" s="177" t="s">
        <v>118</v>
      </c>
      <c r="D13" s="148" t="s">
        <v>111</v>
      </c>
      <c r="E13" s="154">
        <v>54</v>
      </c>
      <c r="F13" s="158">
        <f>H13+J13</f>
        <v>0</v>
      </c>
      <c r="G13" s="159">
        <f>ROUND(E13*F13,2)</f>
        <v>0</v>
      </c>
      <c r="H13" s="159"/>
      <c r="I13" s="159">
        <f>ROUND(E13*H13,2)</f>
        <v>0</v>
      </c>
      <c r="J13" s="159"/>
      <c r="K13" s="159">
        <f>ROUND(E13*J13,2)</f>
        <v>0</v>
      </c>
      <c r="L13" s="159">
        <v>21</v>
      </c>
      <c r="M13" s="159">
        <f>G13*(1+L13/100)</f>
        <v>0</v>
      </c>
      <c r="N13" s="148">
        <v>0</v>
      </c>
      <c r="O13" s="148">
        <f>ROUND(E13*N13,5)</f>
        <v>0</v>
      </c>
      <c r="P13" s="148">
        <v>0</v>
      </c>
      <c r="Q13" s="148">
        <f>ROUND(E13*P13,5)</f>
        <v>0</v>
      </c>
      <c r="R13" s="148"/>
      <c r="S13" s="148"/>
      <c r="T13" s="149">
        <v>6.6000000000000003E-2</v>
      </c>
      <c r="U13" s="148">
        <f>ROUND(E13*T13,2)</f>
        <v>3.56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112</v>
      </c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outlineLevel="1" x14ac:dyDescent="0.25">
      <c r="A14" s="141"/>
      <c r="B14" s="141"/>
      <c r="C14" s="178" t="s">
        <v>113</v>
      </c>
      <c r="D14" s="150"/>
      <c r="E14" s="155">
        <v>54</v>
      </c>
      <c r="F14" s="159"/>
      <c r="G14" s="159"/>
      <c r="H14" s="159"/>
      <c r="I14" s="159"/>
      <c r="J14" s="159"/>
      <c r="K14" s="159"/>
      <c r="L14" s="159"/>
      <c r="M14" s="159"/>
      <c r="N14" s="148"/>
      <c r="O14" s="148"/>
      <c r="P14" s="148"/>
      <c r="Q14" s="148"/>
      <c r="R14" s="148"/>
      <c r="S14" s="148"/>
      <c r="T14" s="149"/>
      <c r="U14" s="148"/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114</v>
      </c>
      <c r="AF14" s="140">
        <v>0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x14ac:dyDescent="0.25">
      <c r="A15" s="142" t="s">
        <v>107</v>
      </c>
      <c r="B15" s="142" t="s">
        <v>60</v>
      </c>
      <c r="C15" s="179" t="s">
        <v>61</v>
      </c>
      <c r="D15" s="151"/>
      <c r="E15" s="156"/>
      <c r="F15" s="160"/>
      <c r="G15" s="160">
        <f>SUMIF(AE16:AE35,"&lt;&gt;NOR",G16:G35)</f>
        <v>0</v>
      </c>
      <c r="H15" s="160"/>
      <c r="I15" s="160">
        <f>SUM(I16:I35)</f>
        <v>0</v>
      </c>
      <c r="J15" s="160"/>
      <c r="K15" s="160">
        <f>SUM(K16:K35)</f>
        <v>0</v>
      </c>
      <c r="L15" s="160"/>
      <c r="M15" s="160">
        <f>SUM(M16:M35)</f>
        <v>0</v>
      </c>
      <c r="N15" s="151"/>
      <c r="O15" s="151">
        <f>SUM(O16:O35)</f>
        <v>0</v>
      </c>
      <c r="P15" s="151"/>
      <c r="Q15" s="151">
        <f>SUM(Q16:Q35)</f>
        <v>0</v>
      </c>
      <c r="R15" s="151"/>
      <c r="S15" s="151"/>
      <c r="T15" s="152"/>
      <c r="U15" s="151">
        <f>SUM(U16:U35)</f>
        <v>28.52</v>
      </c>
      <c r="AE15" t="s">
        <v>108</v>
      </c>
    </row>
    <row r="16" spans="1:60" outlineLevel="1" x14ac:dyDescent="0.25">
      <c r="A16" s="141">
        <v>4</v>
      </c>
      <c r="B16" s="141" t="s">
        <v>119</v>
      </c>
      <c r="C16" s="177" t="s">
        <v>120</v>
      </c>
      <c r="D16" s="148" t="s">
        <v>121</v>
      </c>
      <c r="E16" s="154">
        <v>18.5532</v>
      </c>
      <c r="F16" s="158">
        <f>H16+J16</f>
        <v>0</v>
      </c>
      <c r="G16" s="159">
        <f>ROUND(E16*F16,2)</f>
        <v>0</v>
      </c>
      <c r="H16" s="159"/>
      <c r="I16" s="159">
        <f>ROUND(E16*H16,2)</f>
        <v>0</v>
      </c>
      <c r="J16" s="159"/>
      <c r="K16" s="159">
        <f>ROUND(E16*J16,2)</f>
        <v>0</v>
      </c>
      <c r="L16" s="159">
        <v>21</v>
      </c>
      <c r="M16" s="159">
        <f>G16*(1+L16/100)</f>
        <v>0</v>
      </c>
      <c r="N16" s="148">
        <v>0</v>
      </c>
      <c r="O16" s="148">
        <f>ROUND(E16*N16,5)</f>
        <v>0</v>
      </c>
      <c r="P16" s="148">
        <v>0</v>
      </c>
      <c r="Q16" s="148">
        <f>ROUND(E16*P16,5)</f>
        <v>0</v>
      </c>
      <c r="R16" s="148"/>
      <c r="S16" s="148"/>
      <c r="T16" s="149">
        <v>0.49</v>
      </c>
      <c r="U16" s="148">
        <f>ROUND(E16*T16,2)</f>
        <v>9.09</v>
      </c>
      <c r="V16" s="140"/>
      <c r="W16" s="140"/>
      <c r="X16" s="140"/>
      <c r="Y16" s="140"/>
      <c r="Z16" s="140"/>
      <c r="AA16" s="140"/>
      <c r="AB16" s="140"/>
      <c r="AC16" s="140"/>
      <c r="AD16" s="140"/>
      <c r="AE16" s="140" t="s">
        <v>112</v>
      </c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outlineLevel="1" x14ac:dyDescent="0.25">
      <c r="A17" s="141"/>
      <c r="B17" s="141"/>
      <c r="C17" s="252" t="s">
        <v>122</v>
      </c>
      <c r="D17" s="253"/>
      <c r="E17" s="254"/>
      <c r="F17" s="255"/>
      <c r="G17" s="256"/>
      <c r="H17" s="159"/>
      <c r="I17" s="159"/>
      <c r="J17" s="159"/>
      <c r="K17" s="159"/>
      <c r="L17" s="159"/>
      <c r="M17" s="159"/>
      <c r="N17" s="148"/>
      <c r="O17" s="148"/>
      <c r="P17" s="148"/>
      <c r="Q17" s="148"/>
      <c r="R17" s="148"/>
      <c r="S17" s="148"/>
      <c r="T17" s="149"/>
      <c r="U17" s="148"/>
      <c r="V17" s="140"/>
      <c r="W17" s="140"/>
      <c r="X17" s="140"/>
      <c r="Y17" s="140"/>
      <c r="Z17" s="140"/>
      <c r="AA17" s="140"/>
      <c r="AB17" s="140"/>
      <c r="AC17" s="140"/>
      <c r="AD17" s="140"/>
      <c r="AE17" s="140" t="s">
        <v>123</v>
      </c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3" t="str">
        <f>C17</f>
        <v>Odstraňovaný násyp z oblázků bude převezen do areálu TS ve Zruč nad Sázavou"</v>
      </c>
      <c r="BB17" s="140"/>
      <c r="BC17" s="140"/>
      <c r="BD17" s="140"/>
      <c r="BE17" s="140"/>
      <c r="BF17" s="140"/>
      <c r="BG17" s="140"/>
      <c r="BH17" s="140"/>
    </row>
    <row r="18" spans="1:60" ht="20.399999999999999" outlineLevel="1" x14ac:dyDescent="0.25">
      <c r="A18" s="141"/>
      <c r="B18" s="141"/>
      <c r="C18" s="178" t="s">
        <v>124</v>
      </c>
      <c r="D18" s="150"/>
      <c r="E18" s="155">
        <v>14.6349</v>
      </c>
      <c r="F18" s="159"/>
      <c r="G18" s="159"/>
      <c r="H18" s="159"/>
      <c r="I18" s="159"/>
      <c r="J18" s="159"/>
      <c r="K18" s="159"/>
      <c r="L18" s="159"/>
      <c r="M18" s="159"/>
      <c r="N18" s="148"/>
      <c r="O18" s="148"/>
      <c r="P18" s="148"/>
      <c r="Q18" s="148"/>
      <c r="R18" s="148"/>
      <c r="S18" s="148"/>
      <c r="T18" s="149"/>
      <c r="U18" s="148"/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114</v>
      </c>
      <c r="AF18" s="140">
        <v>0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ht="20.399999999999999" outlineLevel="1" x14ac:dyDescent="0.25">
      <c r="A19" s="141"/>
      <c r="B19" s="141"/>
      <c r="C19" s="178" t="s">
        <v>125</v>
      </c>
      <c r="D19" s="150"/>
      <c r="E19" s="155">
        <v>1.3048999999999999</v>
      </c>
      <c r="F19" s="159"/>
      <c r="G19" s="159"/>
      <c r="H19" s="159"/>
      <c r="I19" s="159"/>
      <c r="J19" s="159"/>
      <c r="K19" s="159"/>
      <c r="L19" s="159"/>
      <c r="M19" s="159"/>
      <c r="N19" s="148"/>
      <c r="O19" s="148"/>
      <c r="P19" s="148"/>
      <c r="Q19" s="148"/>
      <c r="R19" s="148"/>
      <c r="S19" s="148"/>
      <c r="T19" s="149"/>
      <c r="U19" s="148"/>
      <c r="V19" s="140"/>
      <c r="W19" s="140"/>
      <c r="X19" s="140"/>
      <c r="Y19" s="140"/>
      <c r="Z19" s="140"/>
      <c r="AA19" s="140"/>
      <c r="AB19" s="140"/>
      <c r="AC19" s="140"/>
      <c r="AD19" s="140"/>
      <c r="AE19" s="140" t="s">
        <v>114</v>
      </c>
      <c r="AF19" s="140">
        <v>0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ht="20.399999999999999" outlineLevel="1" x14ac:dyDescent="0.25">
      <c r="A20" s="141"/>
      <c r="B20" s="141"/>
      <c r="C20" s="178" t="s">
        <v>126</v>
      </c>
      <c r="D20" s="150"/>
      <c r="E20" s="155">
        <v>2.6133999999999999</v>
      </c>
      <c r="F20" s="159"/>
      <c r="G20" s="159"/>
      <c r="H20" s="159"/>
      <c r="I20" s="159"/>
      <c r="J20" s="159"/>
      <c r="K20" s="159"/>
      <c r="L20" s="159"/>
      <c r="M20" s="159"/>
      <c r="N20" s="148"/>
      <c r="O20" s="148"/>
      <c r="P20" s="148"/>
      <c r="Q20" s="148"/>
      <c r="R20" s="148"/>
      <c r="S20" s="148"/>
      <c r="T20" s="149"/>
      <c r="U20" s="148"/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114</v>
      </c>
      <c r="AF20" s="140">
        <v>0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5">
      <c r="A21" s="141">
        <v>5</v>
      </c>
      <c r="B21" s="141" t="s">
        <v>127</v>
      </c>
      <c r="C21" s="177" t="s">
        <v>128</v>
      </c>
      <c r="D21" s="148" t="s">
        <v>121</v>
      </c>
      <c r="E21" s="154">
        <v>35.264699999999998</v>
      </c>
      <c r="F21" s="158">
        <f>H21+J21</f>
        <v>0</v>
      </c>
      <c r="G21" s="159">
        <f>ROUND(E21*F21,2)</f>
        <v>0</v>
      </c>
      <c r="H21" s="159"/>
      <c r="I21" s="159">
        <f>ROUND(E21*H21,2)</f>
        <v>0</v>
      </c>
      <c r="J21" s="159"/>
      <c r="K21" s="159">
        <f>ROUND(E21*J21,2)</f>
        <v>0</v>
      </c>
      <c r="L21" s="159">
        <v>21</v>
      </c>
      <c r="M21" s="159">
        <f>G21*(1+L21/100)</f>
        <v>0</v>
      </c>
      <c r="N21" s="148">
        <v>0</v>
      </c>
      <c r="O21" s="148">
        <f>ROUND(E21*N21,5)</f>
        <v>0</v>
      </c>
      <c r="P21" s="148">
        <v>0</v>
      </c>
      <c r="Q21" s="148">
        <f>ROUND(E21*P21,5)</f>
        <v>0</v>
      </c>
      <c r="R21" s="148"/>
      <c r="S21" s="148"/>
      <c r="T21" s="149">
        <v>0</v>
      </c>
      <c r="U21" s="148">
        <f>ROUND(E21*T21,2)</f>
        <v>0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112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ht="20.399999999999999" outlineLevel="1" x14ac:dyDescent="0.25">
      <c r="A22" s="141"/>
      <c r="B22" s="141"/>
      <c r="C22" s="178" t="s">
        <v>129</v>
      </c>
      <c r="D22" s="150"/>
      <c r="E22" s="155">
        <v>11.7441</v>
      </c>
      <c r="F22" s="159"/>
      <c r="G22" s="159"/>
      <c r="H22" s="159"/>
      <c r="I22" s="159"/>
      <c r="J22" s="159"/>
      <c r="K22" s="159"/>
      <c r="L22" s="159"/>
      <c r="M22" s="159"/>
      <c r="N22" s="148"/>
      <c r="O22" s="148"/>
      <c r="P22" s="148"/>
      <c r="Q22" s="148"/>
      <c r="R22" s="148"/>
      <c r="S22" s="148"/>
      <c r="T22" s="149"/>
      <c r="U22" s="148"/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114</v>
      </c>
      <c r="AF22" s="140">
        <v>0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20.399999999999999" outlineLevel="1" x14ac:dyDescent="0.25">
      <c r="A23" s="141"/>
      <c r="B23" s="141"/>
      <c r="C23" s="178" t="s">
        <v>130</v>
      </c>
      <c r="D23" s="150"/>
      <c r="E23" s="155">
        <v>23.520600000000002</v>
      </c>
      <c r="F23" s="159"/>
      <c r="G23" s="159"/>
      <c r="H23" s="159"/>
      <c r="I23" s="159"/>
      <c r="J23" s="159"/>
      <c r="K23" s="159"/>
      <c r="L23" s="159"/>
      <c r="M23" s="159"/>
      <c r="N23" s="148"/>
      <c r="O23" s="148"/>
      <c r="P23" s="148"/>
      <c r="Q23" s="148"/>
      <c r="R23" s="148"/>
      <c r="S23" s="148"/>
      <c r="T23" s="149"/>
      <c r="U23" s="148"/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114</v>
      </c>
      <c r="AF23" s="140">
        <v>0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5">
      <c r="A24" s="141">
        <v>6</v>
      </c>
      <c r="B24" s="141" t="s">
        <v>131</v>
      </c>
      <c r="C24" s="177" t="s">
        <v>132</v>
      </c>
      <c r="D24" s="148" t="s">
        <v>121</v>
      </c>
      <c r="E24" s="154">
        <v>18.5532</v>
      </c>
      <c r="F24" s="158">
        <f>H24+J24</f>
        <v>0</v>
      </c>
      <c r="G24" s="159">
        <f>ROUND(E24*F24,2)</f>
        <v>0</v>
      </c>
      <c r="H24" s="159"/>
      <c r="I24" s="159">
        <f>ROUND(E24*H24,2)</f>
        <v>0</v>
      </c>
      <c r="J24" s="159"/>
      <c r="K24" s="159">
        <f>ROUND(E24*J24,2)</f>
        <v>0</v>
      </c>
      <c r="L24" s="159">
        <v>21</v>
      </c>
      <c r="M24" s="159">
        <f>G24*(1+L24/100)</f>
        <v>0</v>
      </c>
      <c r="N24" s="148">
        <v>0</v>
      </c>
      <c r="O24" s="148">
        <f>ROUND(E24*N24,5)</f>
        <v>0</v>
      </c>
      <c r="P24" s="148">
        <v>0</v>
      </c>
      <c r="Q24" s="148">
        <f>ROUND(E24*P24,5)</f>
        <v>0</v>
      </c>
      <c r="R24" s="148"/>
      <c r="S24" s="148"/>
      <c r="T24" s="149">
        <v>0.94199999999999995</v>
      </c>
      <c r="U24" s="148">
        <f>ROUND(E24*T24,2)</f>
        <v>17.48</v>
      </c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112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ht="20.399999999999999" outlineLevel="1" x14ac:dyDescent="0.25">
      <c r="A25" s="141"/>
      <c r="B25" s="141"/>
      <c r="C25" s="178" t="s">
        <v>124</v>
      </c>
      <c r="D25" s="150"/>
      <c r="E25" s="155">
        <v>14.6349</v>
      </c>
      <c r="F25" s="159"/>
      <c r="G25" s="159"/>
      <c r="H25" s="159"/>
      <c r="I25" s="159"/>
      <c r="J25" s="159"/>
      <c r="K25" s="159"/>
      <c r="L25" s="159"/>
      <c r="M25" s="159"/>
      <c r="N25" s="148"/>
      <c r="O25" s="148"/>
      <c r="P25" s="148"/>
      <c r="Q25" s="148"/>
      <c r="R25" s="148"/>
      <c r="S25" s="148"/>
      <c r="T25" s="149"/>
      <c r="U25" s="148"/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114</v>
      </c>
      <c r="AF25" s="140">
        <v>0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ht="20.399999999999999" outlineLevel="1" x14ac:dyDescent="0.25">
      <c r="A26" s="141"/>
      <c r="B26" s="141"/>
      <c r="C26" s="178" t="s">
        <v>125</v>
      </c>
      <c r="D26" s="150"/>
      <c r="E26" s="155">
        <v>1.3048999999999999</v>
      </c>
      <c r="F26" s="159"/>
      <c r="G26" s="159"/>
      <c r="H26" s="159"/>
      <c r="I26" s="159"/>
      <c r="J26" s="159"/>
      <c r="K26" s="159"/>
      <c r="L26" s="159"/>
      <c r="M26" s="159"/>
      <c r="N26" s="148"/>
      <c r="O26" s="148"/>
      <c r="P26" s="148"/>
      <c r="Q26" s="148"/>
      <c r="R26" s="148"/>
      <c r="S26" s="148"/>
      <c r="T26" s="149"/>
      <c r="U26" s="148"/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114</v>
      </c>
      <c r="AF26" s="140">
        <v>0</v>
      </c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ht="20.399999999999999" outlineLevel="1" x14ac:dyDescent="0.25">
      <c r="A27" s="141"/>
      <c r="B27" s="141"/>
      <c r="C27" s="178" t="s">
        <v>126</v>
      </c>
      <c r="D27" s="150"/>
      <c r="E27" s="155">
        <v>2.6133999999999999</v>
      </c>
      <c r="F27" s="159"/>
      <c r="G27" s="159"/>
      <c r="H27" s="159"/>
      <c r="I27" s="159"/>
      <c r="J27" s="159"/>
      <c r="K27" s="159"/>
      <c r="L27" s="159"/>
      <c r="M27" s="159"/>
      <c r="N27" s="148"/>
      <c r="O27" s="148"/>
      <c r="P27" s="148"/>
      <c r="Q27" s="148"/>
      <c r="R27" s="148"/>
      <c r="S27" s="148"/>
      <c r="T27" s="149"/>
      <c r="U27" s="148"/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114</v>
      </c>
      <c r="AF27" s="140">
        <v>0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5">
      <c r="A28" s="141">
        <v>7</v>
      </c>
      <c r="B28" s="141" t="s">
        <v>133</v>
      </c>
      <c r="C28" s="177" t="s">
        <v>134</v>
      </c>
      <c r="D28" s="148" t="s">
        <v>121</v>
      </c>
      <c r="E28" s="154">
        <v>18.5532</v>
      </c>
      <c r="F28" s="158">
        <f>H28+J28</f>
        <v>0</v>
      </c>
      <c r="G28" s="159">
        <f>ROUND(E28*F28,2)</f>
        <v>0</v>
      </c>
      <c r="H28" s="159"/>
      <c r="I28" s="159">
        <f>ROUND(E28*H28,2)</f>
        <v>0</v>
      </c>
      <c r="J28" s="159"/>
      <c r="K28" s="159">
        <f>ROUND(E28*J28,2)</f>
        <v>0</v>
      </c>
      <c r="L28" s="159">
        <v>21</v>
      </c>
      <c r="M28" s="159">
        <f>G28*(1+L28/100)</f>
        <v>0</v>
      </c>
      <c r="N28" s="148">
        <v>0</v>
      </c>
      <c r="O28" s="148">
        <f>ROUND(E28*N28,5)</f>
        <v>0</v>
      </c>
      <c r="P28" s="148">
        <v>0</v>
      </c>
      <c r="Q28" s="148">
        <f>ROUND(E28*P28,5)</f>
        <v>0</v>
      </c>
      <c r="R28" s="148"/>
      <c r="S28" s="148"/>
      <c r="T28" s="149">
        <v>0.105</v>
      </c>
      <c r="U28" s="148">
        <f>ROUND(E28*T28,2)</f>
        <v>1.95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112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ht="20.399999999999999" outlineLevel="1" x14ac:dyDescent="0.25">
      <c r="A29" s="141"/>
      <c r="B29" s="141"/>
      <c r="C29" s="178" t="s">
        <v>124</v>
      </c>
      <c r="D29" s="150"/>
      <c r="E29" s="155">
        <v>14.6349</v>
      </c>
      <c r="F29" s="159"/>
      <c r="G29" s="159"/>
      <c r="H29" s="159"/>
      <c r="I29" s="159"/>
      <c r="J29" s="159"/>
      <c r="K29" s="159"/>
      <c r="L29" s="159"/>
      <c r="M29" s="159"/>
      <c r="N29" s="148"/>
      <c r="O29" s="148"/>
      <c r="P29" s="148"/>
      <c r="Q29" s="148"/>
      <c r="R29" s="148"/>
      <c r="S29" s="148"/>
      <c r="T29" s="149"/>
      <c r="U29" s="148"/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114</v>
      </c>
      <c r="AF29" s="140">
        <v>0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ht="20.399999999999999" outlineLevel="1" x14ac:dyDescent="0.25">
      <c r="A30" s="141"/>
      <c r="B30" s="141"/>
      <c r="C30" s="178" t="s">
        <v>125</v>
      </c>
      <c r="D30" s="150"/>
      <c r="E30" s="155">
        <v>1.3048999999999999</v>
      </c>
      <c r="F30" s="159"/>
      <c r="G30" s="159"/>
      <c r="H30" s="159"/>
      <c r="I30" s="159"/>
      <c r="J30" s="159"/>
      <c r="K30" s="159"/>
      <c r="L30" s="159"/>
      <c r="M30" s="159"/>
      <c r="N30" s="148"/>
      <c r="O30" s="148"/>
      <c r="P30" s="148"/>
      <c r="Q30" s="148"/>
      <c r="R30" s="148"/>
      <c r="S30" s="148"/>
      <c r="T30" s="149"/>
      <c r="U30" s="148"/>
      <c r="V30" s="140"/>
      <c r="W30" s="140"/>
      <c r="X30" s="140"/>
      <c r="Y30" s="140"/>
      <c r="Z30" s="140"/>
      <c r="AA30" s="140"/>
      <c r="AB30" s="140"/>
      <c r="AC30" s="140"/>
      <c r="AD30" s="140"/>
      <c r="AE30" s="140" t="s">
        <v>114</v>
      </c>
      <c r="AF30" s="140">
        <v>0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ht="20.399999999999999" outlineLevel="1" x14ac:dyDescent="0.25">
      <c r="A31" s="141"/>
      <c r="B31" s="141"/>
      <c r="C31" s="178" t="s">
        <v>126</v>
      </c>
      <c r="D31" s="150"/>
      <c r="E31" s="155">
        <v>2.6133999999999999</v>
      </c>
      <c r="F31" s="159"/>
      <c r="G31" s="159"/>
      <c r="H31" s="159"/>
      <c r="I31" s="159"/>
      <c r="J31" s="159"/>
      <c r="K31" s="159"/>
      <c r="L31" s="159"/>
      <c r="M31" s="159"/>
      <c r="N31" s="148"/>
      <c r="O31" s="148"/>
      <c r="P31" s="148"/>
      <c r="Q31" s="148"/>
      <c r="R31" s="148"/>
      <c r="S31" s="148"/>
      <c r="T31" s="149"/>
      <c r="U31" s="148"/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114</v>
      </c>
      <c r="AF31" s="140">
        <v>0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ht="20.399999999999999" outlineLevel="1" x14ac:dyDescent="0.25">
      <c r="A32" s="141">
        <v>8</v>
      </c>
      <c r="B32" s="141" t="s">
        <v>135</v>
      </c>
      <c r="C32" s="177" t="s">
        <v>136</v>
      </c>
      <c r="D32" s="148" t="s">
        <v>121</v>
      </c>
      <c r="E32" s="154">
        <v>1.3048999999999999</v>
      </c>
      <c r="F32" s="158">
        <f>H32+J32</f>
        <v>0</v>
      </c>
      <c r="G32" s="159">
        <f>ROUND(E32*F32,2)</f>
        <v>0</v>
      </c>
      <c r="H32" s="159"/>
      <c r="I32" s="159">
        <f>ROUND(E32*H32,2)</f>
        <v>0</v>
      </c>
      <c r="J32" s="159"/>
      <c r="K32" s="159">
        <f>ROUND(E32*J32,2)</f>
        <v>0</v>
      </c>
      <c r="L32" s="159">
        <v>21</v>
      </c>
      <c r="M32" s="159">
        <f>G32*(1+L32/100)</f>
        <v>0</v>
      </c>
      <c r="N32" s="148">
        <v>0</v>
      </c>
      <c r="O32" s="148">
        <f>ROUND(E32*N32,5)</f>
        <v>0</v>
      </c>
      <c r="P32" s="148">
        <v>0</v>
      </c>
      <c r="Q32" s="148">
        <f>ROUND(E32*P32,5)</f>
        <v>0</v>
      </c>
      <c r="R32" s="148"/>
      <c r="S32" s="148"/>
      <c r="T32" s="149">
        <v>0</v>
      </c>
      <c r="U32" s="148">
        <f>ROUND(E32*T32,2)</f>
        <v>0</v>
      </c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112</v>
      </c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ht="20.399999999999999" outlineLevel="1" x14ac:dyDescent="0.25">
      <c r="A33" s="141"/>
      <c r="B33" s="141"/>
      <c r="C33" s="178" t="s">
        <v>125</v>
      </c>
      <c r="D33" s="150"/>
      <c r="E33" s="155">
        <v>1.3048999999999999</v>
      </c>
      <c r="F33" s="159"/>
      <c r="G33" s="159"/>
      <c r="H33" s="159"/>
      <c r="I33" s="159"/>
      <c r="J33" s="159"/>
      <c r="K33" s="159"/>
      <c r="L33" s="159"/>
      <c r="M33" s="159"/>
      <c r="N33" s="148"/>
      <c r="O33" s="148"/>
      <c r="P33" s="148"/>
      <c r="Q33" s="148"/>
      <c r="R33" s="148"/>
      <c r="S33" s="148"/>
      <c r="T33" s="149"/>
      <c r="U33" s="148"/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114</v>
      </c>
      <c r="AF33" s="140">
        <v>0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ht="20.399999999999999" outlineLevel="1" x14ac:dyDescent="0.25">
      <c r="A34" s="141">
        <v>9</v>
      </c>
      <c r="B34" s="141" t="s">
        <v>137</v>
      </c>
      <c r="C34" s="177" t="s">
        <v>138</v>
      </c>
      <c r="D34" s="148" t="s">
        <v>121</v>
      </c>
      <c r="E34" s="154">
        <v>2.6133999999999999</v>
      </c>
      <c r="F34" s="158">
        <f>H34+J34</f>
        <v>0</v>
      </c>
      <c r="G34" s="159">
        <f>ROUND(E34*F34,2)</f>
        <v>0</v>
      </c>
      <c r="H34" s="159"/>
      <c r="I34" s="159">
        <f>ROUND(E34*H34,2)</f>
        <v>0</v>
      </c>
      <c r="J34" s="159"/>
      <c r="K34" s="159">
        <f>ROUND(E34*J34,2)</f>
        <v>0</v>
      </c>
      <c r="L34" s="159">
        <v>21</v>
      </c>
      <c r="M34" s="159">
        <f>G34*(1+L34/100)</f>
        <v>0</v>
      </c>
      <c r="N34" s="148">
        <v>0</v>
      </c>
      <c r="O34" s="148">
        <f>ROUND(E34*N34,5)</f>
        <v>0</v>
      </c>
      <c r="P34" s="148">
        <v>0</v>
      </c>
      <c r="Q34" s="148">
        <f>ROUND(E34*P34,5)</f>
        <v>0</v>
      </c>
      <c r="R34" s="148"/>
      <c r="S34" s="148"/>
      <c r="T34" s="149">
        <v>0</v>
      </c>
      <c r="U34" s="148">
        <f>ROUND(E34*T34,2)</f>
        <v>0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112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ht="20.399999999999999" outlineLevel="1" x14ac:dyDescent="0.25">
      <c r="A35" s="141"/>
      <c r="B35" s="141"/>
      <c r="C35" s="178" t="s">
        <v>126</v>
      </c>
      <c r="D35" s="150"/>
      <c r="E35" s="155">
        <v>2.6133999999999999</v>
      </c>
      <c r="F35" s="159"/>
      <c r="G35" s="159"/>
      <c r="H35" s="159"/>
      <c r="I35" s="159"/>
      <c r="J35" s="159"/>
      <c r="K35" s="159"/>
      <c r="L35" s="159"/>
      <c r="M35" s="159"/>
      <c r="N35" s="148"/>
      <c r="O35" s="148"/>
      <c r="P35" s="148"/>
      <c r="Q35" s="148"/>
      <c r="R35" s="148"/>
      <c r="S35" s="148"/>
      <c r="T35" s="149"/>
      <c r="U35" s="148"/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114</v>
      </c>
      <c r="AF35" s="140">
        <v>0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x14ac:dyDescent="0.25">
      <c r="A36" s="142" t="s">
        <v>107</v>
      </c>
      <c r="B36" s="142" t="s">
        <v>62</v>
      </c>
      <c r="C36" s="179" t="s">
        <v>63</v>
      </c>
      <c r="D36" s="151"/>
      <c r="E36" s="156"/>
      <c r="F36" s="160"/>
      <c r="G36" s="160">
        <f>SUMIF(AE37:AE38,"&lt;&gt;NOR",G37:G38)</f>
        <v>0</v>
      </c>
      <c r="H36" s="160"/>
      <c r="I36" s="160">
        <f>SUM(I37:I38)</f>
        <v>0</v>
      </c>
      <c r="J36" s="160"/>
      <c r="K36" s="160">
        <f>SUM(K37:K38)</f>
        <v>0</v>
      </c>
      <c r="L36" s="160"/>
      <c r="M36" s="160">
        <f>SUM(M37:M38)</f>
        <v>0</v>
      </c>
      <c r="N36" s="151"/>
      <c r="O36" s="151">
        <f>SUM(O37:O38)</f>
        <v>0</v>
      </c>
      <c r="P36" s="151"/>
      <c r="Q36" s="151">
        <f>SUM(Q37:Q38)</f>
        <v>0</v>
      </c>
      <c r="R36" s="151"/>
      <c r="S36" s="151"/>
      <c r="T36" s="152"/>
      <c r="U36" s="151">
        <f>SUM(U37:U38)</f>
        <v>7.29</v>
      </c>
      <c r="AE36" t="s">
        <v>108</v>
      </c>
    </row>
    <row r="37" spans="1:60" outlineLevel="1" x14ac:dyDescent="0.25">
      <c r="A37" s="141">
        <v>10</v>
      </c>
      <c r="B37" s="141" t="s">
        <v>139</v>
      </c>
      <c r="C37" s="177" t="s">
        <v>140</v>
      </c>
      <c r="D37" s="148" t="s">
        <v>121</v>
      </c>
      <c r="E37" s="154">
        <v>0.99250000000000005</v>
      </c>
      <c r="F37" s="158">
        <f>H37+J37</f>
        <v>0</v>
      </c>
      <c r="G37" s="159">
        <f>ROUND(E37*F37,2)</f>
        <v>0</v>
      </c>
      <c r="H37" s="159"/>
      <c r="I37" s="159">
        <f>ROUND(E37*H37,2)</f>
        <v>0</v>
      </c>
      <c r="J37" s="159"/>
      <c r="K37" s="159">
        <f>ROUND(E37*J37,2)</f>
        <v>0</v>
      </c>
      <c r="L37" s="159">
        <v>21</v>
      </c>
      <c r="M37" s="159">
        <f>G37*(1+L37/100)</f>
        <v>0</v>
      </c>
      <c r="N37" s="148">
        <v>0</v>
      </c>
      <c r="O37" s="148">
        <f>ROUND(E37*N37,5)</f>
        <v>0</v>
      </c>
      <c r="P37" s="148">
        <v>0</v>
      </c>
      <c r="Q37" s="148">
        <f>ROUND(E37*P37,5)</f>
        <v>0</v>
      </c>
      <c r="R37" s="148"/>
      <c r="S37" s="148"/>
      <c r="T37" s="149">
        <v>7.3479999999999999</v>
      </c>
      <c r="U37" s="148">
        <f>ROUND(E37*T37,2)</f>
        <v>7.29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112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5">
      <c r="A38" s="141"/>
      <c r="B38" s="141"/>
      <c r="C38" s="178" t="s">
        <v>141</v>
      </c>
      <c r="D38" s="150"/>
      <c r="E38" s="155">
        <v>0.99250000000000005</v>
      </c>
      <c r="F38" s="159"/>
      <c r="G38" s="159"/>
      <c r="H38" s="159"/>
      <c r="I38" s="159"/>
      <c r="J38" s="159"/>
      <c r="K38" s="159"/>
      <c r="L38" s="159"/>
      <c r="M38" s="159"/>
      <c r="N38" s="148"/>
      <c r="O38" s="148"/>
      <c r="P38" s="148"/>
      <c r="Q38" s="148"/>
      <c r="R38" s="148"/>
      <c r="S38" s="148"/>
      <c r="T38" s="149"/>
      <c r="U38" s="148"/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114</v>
      </c>
      <c r="AF38" s="140">
        <v>0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x14ac:dyDescent="0.25">
      <c r="A39" s="142" t="s">
        <v>107</v>
      </c>
      <c r="B39" s="142" t="s">
        <v>64</v>
      </c>
      <c r="C39" s="179" t="s">
        <v>65</v>
      </c>
      <c r="D39" s="151"/>
      <c r="E39" s="156"/>
      <c r="F39" s="160"/>
      <c r="G39" s="160">
        <f>SUMIF(AE40:AE60,"&lt;&gt;NOR",G40:G60)</f>
        <v>0</v>
      </c>
      <c r="H39" s="160"/>
      <c r="I39" s="160">
        <f>SUM(I40:I60)</f>
        <v>0</v>
      </c>
      <c r="J39" s="160"/>
      <c r="K39" s="160">
        <f>SUM(K40:K60)</f>
        <v>0</v>
      </c>
      <c r="L39" s="160"/>
      <c r="M39" s="160">
        <f>SUM(M40:M60)</f>
        <v>0</v>
      </c>
      <c r="N39" s="151"/>
      <c r="O39" s="151">
        <f>SUM(O40:O60)</f>
        <v>0.30445999999999995</v>
      </c>
      <c r="P39" s="151"/>
      <c r="Q39" s="151">
        <f>SUM(Q40:Q60)</f>
        <v>0</v>
      </c>
      <c r="R39" s="151"/>
      <c r="S39" s="151"/>
      <c r="T39" s="152"/>
      <c r="U39" s="151">
        <f>SUM(U40:U60)</f>
        <v>18.13</v>
      </c>
      <c r="AE39" t="s">
        <v>108</v>
      </c>
    </row>
    <row r="40" spans="1:60" ht="30.6" outlineLevel="1" x14ac:dyDescent="0.25">
      <c r="A40" s="141">
        <v>11</v>
      </c>
      <c r="B40" s="141" t="s">
        <v>142</v>
      </c>
      <c r="C40" s="177" t="s">
        <v>143</v>
      </c>
      <c r="D40" s="148" t="s">
        <v>111</v>
      </c>
      <c r="E40" s="154">
        <v>14.762499999999999</v>
      </c>
      <c r="F40" s="158">
        <f>H40+J40</f>
        <v>0</v>
      </c>
      <c r="G40" s="159">
        <f>ROUND(E40*F40,2)</f>
        <v>0</v>
      </c>
      <c r="H40" s="159"/>
      <c r="I40" s="159">
        <f>ROUND(E40*H40,2)</f>
        <v>0</v>
      </c>
      <c r="J40" s="159"/>
      <c r="K40" s="159">
        <f>ROUND(E40*J40,2)</f>
        <v>0</v>
      </c>
      <c r="L40" s="159">
        <v>21</v>
      </c>
      <c r="M40" s="159">
        <f>G40*(1+L40/100)</f>
        <v>0</v>
      </c>
      <c r="N40" s="148">
        <v>3.3E-4</v>
      </c>
      <c r="O40" s="148">
        <f>ROUND(E40*N40,5)</f>
        <v>4.8700000000000002E-3</v>
      </c>
      <c r="P40" s="148">
        <v>0</v>
      </c>
      <c r="Q40" s="148">
        <f>ROUND(E40*P40,5)</f>
        <v>0</v>
      </c>
      <c r="R40" s="148"/>
      <c r="S40" s="148"/>
      <c r="T40" s="149">
        <v>2.75E-2</v>
      </c>
      <c r="U40" s="148">
        <f>ROUND(E40*T40,2)</f>
        <v>0.41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 t="s">
        <v>112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ht="20.399999999999999" outlineLevel="1" x14ac:dyDescent="0.25">
      <c r="A41" s="141"/>
      <c r="B41" s="141"/>
      <c r="C41" s="178" t="s">
        <v>144</v>
      </c>
      <c r="D41" s="150"/>
      <c r="E41" s="155">
        <v>4.2</v>
      </c>
      <c r="F41" s="159"/>
      <c r="G41" s="159"/>
      <c r="H41" s="159"/>
      <c r="I41" s="159"/>
      <c r="J41" s="159"/>
      <c r="K41" s="159"/>
      <c r="L41" s="159"/>
      <c r="M41" s="159"/>
      <c r="N41" s="148"/>
      <c r="O41" s="148"/>
      <c r="P41" s="148"/>
      <c r="Q41" s="148"/>
      <c r="R41" s="148"/>
      <c r="S41" s="148"/>
      <c r="T41" s="149"/>
      <c r="U41" s="148"/>
      <c r="V41" s="140"/>
      <c r="W41" s="140"/>
      <c r="X41" s="140"/>
      <c r="Y41" s="140"/>
      <c r="Z41" s="140"/>
      <c r="AA41" s="140"/>
      <c r="AB41" s="140"/>
      <c r="AC41" s="140"/>
      <c r="AD41" s="140"/>
      <c r="AE41" s="140" t="s">
        <v>114</v>
      </c>
      <c r="AF41" s="140">
        <v>0</v>
      </c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ht="20.399999999999999" outlineLevel="1" x14ac:dyDescent="0.25">
      <c r="A42" s="141"/>
      <c r="B42" s="141"/>
      <c r="C42" s="178" t="s">
        <v>145</v>
      </c>
      <c r="D42" s="150"/>
      <c r="E42" s="155">
        <v>10.5625</v>
      </c>
      <c r="F42" s="159"/>
      <c r="G42" s="159"/>
      <c r="H42" s="159"/>
      <c r="I42" s="159"/>
      <c r="J42" s="159"/>
      <c r="K42" s="159"/>
      <c r="L42" s="159"/>
      <c r="M42" s="159"/>
      <c r="N42" s="148"/>
      <c r="O42" s="148"/>
      <c r="P42" s="148"/>
      <c r="Q42" s="148"/>
      <c r="R42" s="148"/>
      <c r="S42" s="148"/>
      <c r="T42" s="149"/>
      <c r="U42" s="148"/>
      <c r="V42" s="140"/>
      <c r="W42" s="140"/>
      <c r="X42" s="140"/>
      <c r="Y42" s="140"/>
      <c r="Z42" s="140"/>
      <c r="AA42" s="140"/>
      <c r="AB42" s="140"/>
      <c r="AC42" s="140"/>
      <c r="AD42" s="140"/>
      <c r="AE42" s="140" t="s">
        <v>114</v>
      </c>
      <c r="AF42" s="140">
        <v>0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ht="30.6" outlineLevel="1" x14ac:dyDescent="0.25">
      <c r="A43" s="141">
        <v>12</v>
      </c>
      <c r="B43" s="141" t="s">
        <v>146</v>
      </c>
      <c r="C43" s="177" t="s">
        <v>147</v>
      </c>
      <c r="D43" s="148" t="s">
        <v>111</v>
      </c>
      <c r="E43" s="154">
        <v>32.49</v>
      </c>
      <c r="F43" s="158">
        <f>H43+J43</f>
        <v>0</v>
      </c>
      <c r="G43" s="159">
        <f>ROUND(E43*F43,2)</f>
        <v>0</v>
      </c>
      <c r="H43" s="159"/>
      <c r="I43" s="159">
        <f>ROUND(E43*H43,2)</f>
        <v>0</v>
      </c>
      <c r="J43" s="159"/>
      <c r="K43" s="159">
        <f>ROUND(E43*J43,2)</f>
        <v>0</v>
      </c>
      <c r="L43" s="159">
        <v>21</v>
      </c>
      <c r="M43" s="159">
        <f>G43*(1+L43/100)</f>
        <v>0</v>
      </c>
      <c r="N43" s="148">
        <v>6.3000000000000003E-4</v>
      </c>
      <c r="O43" s="148">
        <f>ROUND(E43*N43,5)</f>
        <v>2.0469999999999999E-2</v>
      </c>
      <c r="P43" s="148">
        <v>0</v>
      </c>
      <c r="Q43" s="148">
        <f>ROUND(E43*P43,5)</f>
        <v>0</v>
      </c>
      <c r="R43" s="148"/>
      <c r="S43" s="148"/>
      <c r="T43" s="149">
        <v>6.4000000000000001E-2</v>
      </c>
      <c r="U43" s="148">
        <f>ROUND(E43*T43,2)</f>
        <v>2.08</v>
      </c>
      <c r="V43" s="140"/>
      <c r="W43" s="140"/>
      <c r="X43" s="140"/>
      <c r="Y43" s="140"/>
      <c r="Z43" s="140"/>
      <c r="AA43" s="140"/>
      <c r="AB43" s="140"/>
      <c r="AC43" s="140"/>
      <c r="AD43" s="140"/>
      <c r="AE43" s="140" t="s">
        <v>112</v>
      </c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ht="20.399999999999999" outlineLevel="1" x14ac:dyDescent="0.25">
      <c r="A44" s="141"/>
      <c r="B44" s="141"/>
      <c r="C44" s="178" t="s">
        <v>148</v>
      </c>
      <c r="D44" s="150"/>
      <c r="E44" s="155">
        <v>7.84</v>
      </c>
      <c r="F44" s="159"/>
      <c r="G44" s="159"/>
      <c r="H44" s="159"/>
      <c r="I44" s="159"/>
      <c r="J44" s="159"/>
      <c r="K44" s="159"/>
      <c r="L44" s="159"/>
      <c r="M44" s="159"/>
      <c r="N44" s="148"/>
      <c r="O44" s="148"/>
      <c r="P44" s="148"/>
      <c r="Q44" s="148"/>
      <c r="R44" s="148"/>
      <c r="S44" s="148"/>
      <c r="T44" s="149"/>
      <c r="U44" s="148"/>
      <c r="V44" s="140"/>
      <c r="W44" s="140"/>
      <c r="X44" s="140"/>
      <c r="Y44" s="140"/>
      <c r="Z44" s="140"/>
      <c r="AA44" s="140"/>
      <c r="AB44" s="140"/>
      <c r="AC44" s="140"/>
      <c r="AD44" s="140"/>
      <c r="AE44" s="140" t="s">
        <v>114</v>
      </c>
      <c r="AF44" s="140">
        <v>0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ht="20.399999999999999" outlineLevel="1" x14ac:dyDescent="0.25">
      <c r="A45" s="141"/>
      <c r="B45" s="141"/>
      <c r="C45" s="178" t="s">
        <v>149</v>
      </c>
      <c r="D45" s="150"/>
      <c r="E45" s="155">
        <v>24.65</v>
      </c>
      <c r="F45" s="159"/>
      <c r="G45" s="159"/>
      <c r="H45" s="159"/>
      <c r="I45" s="159"/>
      <c r="J45" s="159"/>
      <c r="K45" s="159"/>
      <c r="L45" s="159"/>
      <c r="M45" s="159"/>
      <c r="N45" s="148"/>
      <c r="O45" s="148"/>
      <c r="P45" s="148"/>
      <c r="Q45" s="148"/>
      <c r="R45" s="148"/>
      <c r="S45" s="148"/>
      <c r="T45" s="149"/>
      <c r="U45" s="148"/>
      <c r="V45" s="140"/>
      <c r="W45" s="140"/>
      <c r="X45" s="140"/>
      <c r="Y45" s="140"/>
      <c r="Z45" s="140"/>
      <c r="AA45" s="140"/>
      <c r="AB45" s="140"/>
      <c r="AC45" s="140"/>
      <c r="AD45" s="140"/>
      <c r="AE45" s="140" t="s">
        <v>114</v>
      </c>
      <c r="AF45" s="140">
        <v>0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ht="30.6" outlineLevel="1" x14ac:dyDescent="0.25">
      <c r="A46" s="141">
        <v>13</v>
      </c>
      <c r="B46" s="141" t="s">
        <v>150</v>
      </c>
      <c r="C46" s="177" t="s">
        <v>151</v>
      </c>
      <c r="D46" s="148" t="s">
        <v>111</v>
      </c>
      <c r="E46" s="154">
        <v>14.762499999999999</v>
      </c>
      <c r="F46" s="158">
        <f>H46+J46</f>
        <v>0</v>
      </c>
      <c r="G46" s="159">
        <f>ROUND(E46*F46,2)</f>
        <v>0</v>
      </c>
      <c r="H46" s="159"/>
      <c r="I46" s="159">
        <f>ROUND(E46*H46,2)</f>
        <v>0</v>
      </c>
      <c r="J46" s="159"/>
      <c r="K46" s="159">
        <f>ROUND(E46*J46,2)</f>
        <v>0</v>
      </c>
      <c r="L46" s="159">
        <v>21</v>
      </c>
      <c r="M46" s="159">
        <f>G46*(1+L46/100)</f>
        <v>0</v>
      </c>
      <c r="N46" s="148">
        <v>5.5900000000000004E-3</v>
      </c>
      <c r="O46" s="148">
        <f>ROUND(E46*N46,5)</f>
        <v>8.2519999999999996E-2</v>
      </c>
      <c r="P46" s="148">
        <v>0</v>
      </c>
      <c r="Q46" s="148">
        <f>ROUND(E46*P46,5)</f>
        <v>0</v>
      </c>
      <c r="R46" s="148"/>
      <c r="S46" s="148"/>
      <c r="T46" s="149">
        <v>0.22991</v>
      </c>
      <c r="U46" s="148">
        <f>ROUND(E46*T46,2)</f>
        <v>3.39</v>
      </c>
      <c r="V46" s="140"/>
      <c r="W46" s="140"/>
      <c r="X46" s="140"/>
      <c r="Y46" s="140"/>
      <c r="Z46" s="140"/>
      <c r="AA46" s="140"/>
      <c r="AB46" s="140"/>
      <c r="AC46" s="140"/>
      <c r="AD46" s="140"/>
      <c r="AE46" s="140" t="s">
        <v>112</v>
      </c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 x14ac:dyDescent="0.25">
      <c r="A47" s="141"/>
      <c r="B47" s="141"/>
      <c r="C47" s="252" t="s">
        <v>152</v>
      </c>
      <c r="D47" s="253"/>
      <c r="E47" s="254"/>
      <c r="F47" s="255"/>
      <c r="G47" s="256"/>
      <c r="H47" s="159"/>
      <c r="I47" s="159"/>
      <c r="J47" s="159"/>
      <c r="K47" s="159"/>
      <c r="L47" s="159"/>
      <c r="M47" s="159"/>
      <c r="N47" s="148"/>
      <c r="O47" s="148"/>
      <c r="P47" s="148"/>
      <c r="Q47" s="148"/>
      <c r="R47" s="148"/>
      <c r="S47" s="148"/>
      <c r="T47" s="149"/>
      <c r="U47" s="148"/>
      <c r="V47" s="140"/>
      <c r="W47" s="140"/>
      <c r="X47" s="140"/>
      <c r="Y47" s="140"/>
      <c r="Z47" s="140"/>
      <c r="AA47" s="140"/>
      <c r="AB47" s="140"/>
      <c r="AC47" s="140"/>
      <c r="AD47" s="140"/>
      <c r="AE47" s="140" t="s">
        <v>123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3" t="str">
        <f>C47</f>
        <v>Parozábrana atiky.</v>
      </c>
      <c r="BB47" s="140"/>
      <c r="BC47" s="140"/>
      <c r="BD47" s="140"/>
      <c r="BE47" s="140"/>
      <c r="BF47" s="140"/>
      <c r="BG47" s="140"/>
      <c r="BH47" s="140"/>
    </row>
    <row r="48" spans="1:60" ht="20.399999999999999" outlineLevel="1" x14ac:dyDescent="0.25">
      <c r="A48" s="141"/>
      <c r="B48" s="141"/>
      <c r="C48" s="178" t="s">
        <v>144</v>
      </c>
      <c r="D48" s="150"/>
      <c r="E48" s="155">
        <v>4.2</v>
      </c>
      <c r="F48" s="159"/>
      <c r="G48" s="159"/>
      <c r="H48" s="159"/>
      <c r="I48" s="159"/>
      <c r="J48" s="159"/>
      <c r="K48" s="159"/>
      <c r="L48" s="159"/>
      <c r="M48" s="159"/>
      <c r="N48" s="148"/>
      <c r="O48" s="148"/>
      <c r="P48" s="148"/>
      <c r="Q48" s="148"/>
      <c r="R48" s="148"/>
      <c r="S48" s="148"/>
      <c r="T48" s="149"/>
      <c r="U48" s="148"/>
      <c r="V48" s="140"/>
      <c r="W48" s="140"/>
      <c r="X48" s="140"/>
      <c r="Y48" s="140"/>
      <c r="Z48" s="140"/>
      <c r="AA48" s="140"/>
      <c r="AB48" s="140"/>
      <c r="AC48" s="140"/>
      <c r="AD48" s="140"/>
      <c r="AE48" s="140" t="s">
        <v>114</v>
      </c>
      <c r="AF48" s="140">
        <v>0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ht="20.399999999999999" outlineLevel="1" x14ac:dyDescent="0.25">
      <c r="A49" s="141"/>
      <c r="B49" s="141"/>
      <c r="C49" s="178" t="s">
        <v>145</v>
      </c>
      <c r="D49" s="150"/>
      <c r="E49" s="155">
        <v>10.5625</v>
      </c>
      <c r="F49" s="159"/>
      <c r="G49" s="159"/>
      <c r="H49" s="159"/>
      <c r="I49" s="159"/>
      <c r="J49" s="159"/>
      <c r="K49" s="159"/>
      <c r="L49" s="159"/>
      <c r="M49" s="159"/>
      <c r="N49" s="148"/>
      <c r="O49" s="148"/>
      <c r="P49" s="148"/>
      <c r="Q49" s="148"/>
      <c r="R49" s="148"/>
      <c r="S49" s="148"/>
      <c r="T49" s="149"/>
      <c r="U49" s="148"/>
      <c r="V49" s="140"/>
      <c r="W49" s="140"/>
      <c r="X49" s="140"/>
      <c r="Y49" s="140"/>
      <c r="Z49" s="140"/>
      <c r="AA49" s="140"/>
      <c r="AB49" s="140"/>
      <c r="AC49" s="140"/>
      <c r="AD49" s="140"/>
      <c r="AE49" s="140" t="s">
        <v>114</v>
      </c>
      <c r="AF49" s="140">
        <v>0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ht="30.6" outlineLevel="1" x14ac:dyDescent="0.25">
      <c r="A50" s="141">
        <v>14</v>
      </c>
      <c r="B50" s="141" t="s">
        <v>153</v>
      </c>
      <c r="C50" s="177" t="s">
        <v>154</v>
      </c>
      <c r="D50" s="148" t="s">
        <v>111</v>
      </c>
      <c r="E50" s="154">
        <v>32.49</v>
      </c>
      <c r="F50" s="158">
        <f>H50+J50</f>
        <v>0</v>
      </c>
      <c r="G50" s="159">
        <f>ROUND(E50*F50,2)</f>
        <v>0</v>
      </c>
      <c r="H50" s="159"/>
      <c r="I50" s="159">
        <f>ROUND(E50*H50,2)</f>
        <v>0</v>
      </c>
      <c r="J50" s="159"/>
      <c r="K50" s="159">
        <f>ROUND(E50*J50,2)</f>
        <v>0</v>
      </c>
      <c r="L50" s="159">
        <v>21</v>
      </c>
      <c r="M50" s="159">
        <f>G50*(1+L50/100)</f>
        <v>0</v>
      </c>
      <c r="N50" s="148">
        <v>5.9800000000000001E-3</v>
      </c>
      <c r="O50" s="148">
        <f>ROUND(E50*N50,5)</f>
        <v>0.19428999999999999</v>
      </c>
      <c r="P50" s="148">
        <v>0</v>
      </c>
      <c r="Q50" s="148">
        <f>ROUND(E50*P50,5)</f>
        <v>0</v>
      </c>
      <c r="R50" s="148"/>
      <c r="S50" s="148"/>
      <c r="T50" s="149">
        <v>0.26600000000000001</v>
      </c>
      <c r="U50" s="148">
        <f>ROUND(E50*T50,2)</f>
        <v>8.64</v>
      </c>
      <c r="V50" s="140"/>
      <c r="W50" s="140"/>
      <c r="X50" s="140"/>
      <c r="Y50" s="140"/>
      <c r="Z50" s="140"/>
      <c r="AA50" s="140"/>
      <c r="AB50" s="140"/>
      <c r="AC50" s="140"/>
      <c r="AD50" s="140"/>
      <c r="AE50" s="140" t="s">
        <v>112</v>
      </c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outlineLevel="1" x14ac:dyDescent="0.25">
      <c r="A51" s="141"/>
      <c r="B51" s="141"/>
      <c r="C51" s="252" t="s">
        <v>152</v>
      </c>
      <c r="D51" s="253"/>
      <c r="E51" s="254"/>
      <c r="F51" s="255"/>
      <c r="G51" s="256"/>
      <c r="H51" s="159"/>
      <c r="I51" s="159"/>
      <c r="J51" s="159"/>
      <c r="K51" s="159"/>
      <c r="L51" s="159"/>
      <c r="M51" s="159"/>
      <c r="N51" s="148"/>
      <c r="O51" s="148"/>
      <c r="P51" s="148"/>
      <c r="Q51" s="148"/>
      <c r="R51" s="148"/>
      <c r="S51" s="148"/>
      <c r="T51" s="149"/>
      <c r="U51" s="148"/>
      <c r="V51" s="140"/>
      <c r="W51" s="140"/>
      <c r="X51" s="140"/>
      <c r="Y51" s="140"/>
      <c r="Z51" s="140"/>
      <c r="AA51" s="140"/>
      <c r="AB51" s="140"/>
      <c r="AC51" s="140"/>
      <c r="AD51" s="140"/>
      <c r="AE51" s="140" t="s">
        <v>123</v>
      </c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3" t="str">
        <f>C51</f>
        <v>Parozábrana atiky.</v>
      </c>
      <c r="BB51" s="140"/>
      <c r="BC51" s="140"/>
      <c r="BD51" s="140"/>
      <c r="BE51" s="140"/>
      <c r="BF51" s="140"/>
      <c r="BG51" s="140"/>
      <c r="BH51" s="140"/>
    </row>
    <row r="52" spans="1:60" ht="20.399999999999999" outlineLevel="1" x14ac:dyDescent="0.25">
      <c r="A52" s="141"/>
      <c r="B52" s="141"/>
      <c r="C52" s="178" t="s">
        <v>148</v>
      </c>
      <c r="D52" s="150"/>
      <c r="E52" s="155">
        <v>7.84</v>
      </c>
      <c r="F52" s="159"/>
      <c r="G52" s="159"/>
      <c r="H52" s="159"/>
      <c r="I52" s="159"/>
      <c r="J52" s="159"/>
      <c r="K52" s="159"/>
      <c r="L52" s="159"/>
      <c r="M52" s="159"/>
      <c r="N52" s="148"/>
      <c r="O52" s="148"/>
      <c r="P52" s="148"/>
      <c r="Q52" s="148"/>
      <c r="R52" s="148"/>
      <c r="S52" s="148"/>
      <c r="T52" s="149"/>
      <c r="U52" s="148"/>
      <c r="V52" s="140"/>
      <c r="W52" s="140"/>
      <c r="X52" s="140"/>
      <c r="Y52" s="140"/>
      <c r="Z52" s="140"/>
      <c r="AA52" s="140"/>
      <c r="AB52" s="140"/>
      <c r="AC52" s="140"/>
      <c r="AD52" s="140"/>
      <c r="AE52" s="140" t="s">
        <v>114</v>
      </c>
      <c r="AF52" s="140">
        <v>0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ht="20.399999999999999" outlineLevel="1" x14ac:dyDescent="0.25">
      <c r="A53" s="141"/>
      <c r="B53" s="141"/>
      <c r="C53" s="178" t="s">
        <v>149</v>
      </c>
      <c r="D53" s="150"/>
      <c r="E53" s="155">
        <v>24.65</v>
      </c>
      <c r="F53" s="159"/>
      <c r="G53" s="159"/>
      <c r="H53" s="159"/>
      <c r="I53" s="159"/>
      <c r="J53" s="159"/>
      <c r="K53" s="159"/>
      <c r="L53" s="159"/>
      <c r="M53" s="159"/>
      <c r="N53" s="148"/>
      <c r="O53" s="148"/>
      <c r="P53" s="148"/>
      <c r="Q53" s="148"/>
      <c r="R53" s="148"/>
      <c r="S53" s="148"/>
      <c r="T53" s="149"/>
      <c r="U53" s="148"/>
      <c r="V53" s="140"/>
      <c r="W53" s="140"/>
      <c r="X53" s="140"/>
      <c r="Y53" s="140"/>
      <c r="Z53" s="140"/>
      <c r="AA53" s="140"/>
      <c r="AB53" s="140"/>
      <c r="AC53" s="140"/>
      <c r="AD53" s="140"/>
      <c r="AE53" s="140" t="s">
        <v>114</v>
      </c>
      <c r="AF53" s="140">
        <v>0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ht="20.399999999999999" outlineLevel="1" x14ac:dyDescent="0.25">
      <c r="A54" s="141">
        <v>15</v>
      </c>
      <c r="B54" s="141" t="s">
        <v>155</v>
      </c>
      <c r="C54" s="177" t="s">
        <v>156</v>
      </c>
      <c r="D54" s="148" t="s">
        <v>157</v>
      </c>
      <c r="E54" s="154">
        <v>1</v>
      </c>
      <c r="F54" s="158">
        <f>H54+J54</f>
        <v>0</v>
      </c>
      <c r="G54" s="159">
        <f>ROUND(E54*F54,2)</f>
        <v>0</v>
      </c>
      <c r="H54" s="159"/>
      <c r="I54" s="159">
        <f>ROUND(E54*H54,2)</f>
        <v>0</v>
      </c>
      <c r="J54" s="159"/>
      <c r="K54" s="159">
        <f>ROUND(E54*J54,2)</f>
        <v>0</v>
      </c>
      <c r="L54" s="159">
        <v>21</v>
      </c>
      <c r="M54" s="159">
        <f>G54*(1+L54/100)</f>
        <v>0</v>
      </c>
      <c r="N54" s="148">
        <v>3.1E-4</v>
      </c>
      <c r="O54" s="148">
        <f>ROUND(E54*N54,5)</f>
        <v>3.1E-4</v>
      </c>
      <c r="P54" s="148">
        <v>0</v>
      </c>
      <c r="Q54" s="148">
        <f>ROUND(E54*P54,5)</f>
        <v>0</v>
      </c>
      <c r="R54" s="148"/>
      <c r="S54" s="148"/>
      <c r="T54" s="149">
        <v>0.60799999999999998</v>
      </c>
      <c r="U54" s="148">
        <f>ROUND(E54*T54,2)</f>
        <v>0.61</v>
      </c>
      <c r="V54" s="140"/>
      <c r="W54" s="140"/>
      <c r="X54" s="140"/>
      <c r="Y54" s="140"/>
      <c r="Z54" s="140"/>
      <c r="AA54" s="140"/>
      <c r="AB54" s="140"/>
      <c r="AC54" s="140"/>
      <c r="AD54" s="140"/>
      <c r="AE54" s="140" t="s">
        <v>112</v>
      </c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outlineLevel="1" x14ac:dyDescent="0.25">
      <c r="A55" s="141"/>
      <c r="B55" s="141"/>
      <c r="C55" s="178" t="s">
        <v>158</v>
      </c>
      <c r="D55" s="150"/>
      <c r="E55" s="155">
        <v>1</v>
      </c>
      <c r="F55" s="159"/>
      <c r="G55" s="159"/>
      <c r="H55" s="159"/>
      <c r="I55" s="159"/>
      <c r="J55" s="159"/>
      <c r="K55" s="159"/>
      <c r="L55" s="159"/>
      <c r="M55" s="159"/>
      <c r="N55" s="148"/>
      <c r="O55" s="148"/>
      <c r="P55" s="148"/>
      <c r="Q55" s="148"/>
      <c r="R55" s="148"/>
      <c r="S55" s="148"/>
      <c r="T55" s="149"/>
      <c r="U55" s="148"/>
      <c r="V55" s="140"/>
      <c r="W55" s="140"/>
      <c r="X55" s="140"/>
      <c r="Y55" s="140"/>
      <c r="Z55" s="140"/>
      <c r="AA55" s="140"/>
      <c r="AB55" s="140"/>
      <c r="AC55" s="140"/>
      <c r="AD55" s="140"/>
      <c r="AE55" s="140" t="s">
        <v>114</v>
      </c>
      <c r="AF55" s="140">
        <v>0</v>
      </c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ht="20.399999999999999" outlineLevel="1" x14ac:dyDescent="0.25">
      <c r="A56" s="141">
        <v>16</v>
      </c>
      <c r="B56" s="141" t="s">
        <v>159</v>
      </c>
      <c r="C56" s="177" t="s">
        <v>160</v>
      </c>
      <c r="D56" s="148" t="s">
        <v>157</v>
      </c>
      <c r="E56" s="154">
        <v>2</v>
      </c>
      <c r="F56" s="158">
        <f>H56+J56</f>
        <v>0</v>
      </c>
      <c r="G56" s="159">
        <f>ROUND(E56*F56,2)</f>
        <v>0</v>
      </c>
      <c r="H56" s="159"/>
      <c r="I56" s="159">
        <f>ROUND(E56*H56,2)</f>
        <v>0</v>
      </c>
      <c r="J56" s="159"/>
      <c r="K56" s="159">
        <f>ROUND(E56*J56,2)</f>
        <v>0</v>
      </c>
      <c r="L56" s="159">
        <v>21</v>
      </c>
      <c r="M56" s="159">
        <f>G56*(1+L56/100)</f>
        <v>0</v>
      </c>
      <c r="N56" s="148">
        <v>1E-3</v>
      </c>
      <c r="O56" s="148">
        <f>ROUND(E56*N56,5)</f>
        <v>2E-3</v>
      </c>
      <c r="P56" s="148">
        <v>0</v>
      </c>
      <c r="Q56" s="148">
        <f>ROUND(E56*P56,5)</f>
        <v>0</v>
      </c>
      <c r="R56" s="148"/>
      <c r="S56" s="148"/>
      <c r="T56" s="149">
        <v>1.2529999999999999</v>
      </c>
      <c r="U56" s="148">
        <f>ROUND(E56*T56,2)</f>
        <v>2.5099999999999998</v>
      </c>
      <c r="V56" s="140"/>
      <c r="W56" s="140"/>
      <c r="X56" s="140"/>
      <c r="Y56" s="140"/>
      <c r="Z56" s="140"/>
      <c r="AA56" s="140"/>
      <c r="AB56" s="140"/>
      <c r="AC56" s="140"/>
      <c r="AD56" s="140"/>
      <c r="AE56" s="140" t="s">
        <v>112</v>
      </c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outlineLevel="1" x14ac:dyDescent="0.25">
      <c r="A57" s="141"/>
      <c r="B57" s="141"/>
      <c r="C57" s="178" t="s">
        <v>161</v>
      </c>
      <c r="D57" s="150"/>
      <c r="E57" s="155">
        <v>1</v>
      </c>
      <c r="F57" s="159"/>
      <c r="G57" s="159"/>
      <c r="H57" s="159"/>
      <c r="I57" s="159"/>
      <c r="J57" s="159"/>
      <c r="K57" s="159"/>
      <c r="L57" s="159"/>
      <c r="M57" s="159"/>
      <c r="N57" s="148"/>
      <c r="O57" s="148"/>
      <c r="P57" s="148"/>
      <c r="Q57" s="148"/>
      <c r="R57" s="148"/>
      <c r="S57" s="148"/>
      <c r="T57" s="149"/>
      <c r="U57" s="148"/>
      <c r="V57" s="140"/>
      <c r="W57" s="140"/>
      <c r="X57" s="140"/>
      <c r="Y57" s="140"/>
      <c r="Z57" s="140"/>
      <c r="AA57" s="140"/>
      <c r="AB57" s="140"/>
      <c r="AC57" s="140"/>
      <c r="AD57" s="140"/>
      <c r="AE57" s="140" t="s">
        <v>114</v>
      </c>
      <c r="AF57" s="140">
        <v>0</v>
      </c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outlineLevel="1" x14ac:dyDescent="0.25">
      <c r="A58" s="141"/>
      <c r="B58" s="141"/>
      <c r="C58" s="178" t="s">
        <v>158</v>
      </c>
      <c r="D58" s="150"/>
      <c r="E58" s="155">
        <v>1</v>
      </c>
      <c r="F58" s="159"/>
      <c r="G58" s="159"/>
      <c r="H58" s="159"/>
      <c r="I58" s="159"/>
      <c r="J58" s="159"/>
      <c r="K58" s="159"/>
      <c r="L58" s="159"/>
      <c r="M58" s="159"/>
      <c r="N58" s="148"/>
      <c r="O58" s="148"/>
      <c r="P58" s="148"/>
      <c r="Q58" s="148"/>
      <c r="R58" s="148"/>
      <c r="S58" s="148"/>
      <c r="T58" s="149"/>
      <c r="U58" s="148"/>
      <c r="V58" s="140"/>
      <c r="W58" s="140"/>
      <c r="X58" s="140"/>
      <c r="Y58" s="140"/>
      <c r="Z58" s="140"/>
      <c r="AA58" s="140"/>
      <c r="AB58" s="140"/>
      <c r="AC58" s="140"/>
      <c r="AD58" s="140"/>
      <c r="AE58" s="140" t="s">
        <v>114</v>
      </c>
      <c r="AF58" s="140">
        <v>0</v>
      </c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outlineLevel="1" x14ac:dyDescent="0.25">
      <c r="A59" s="141">
        <v>17</v>
      </c>
      <c r="B59" s="141" t="s">
        <v>162</v>
      </c>
      <c r="C59" s="177" t="s">
        <v>163</v>
      </c>
      <c r="D59" s="148" t="s">
        <v>121</v>
      </c>
      <c r="E59" s="154">
        <v>0.30449999999999999</v>
      </c>
      <c r="F59" s="158">
        <f>H59+J59</f>
        <v>0</v>
      </c>
      <c r="G59" s="159">
        <f>ROUND(E59*F59,2)</f>
        <v>0</v>
      </c>
      <c r="H59" s="159"/>
      <c r="I59" s="159">
        <f>ROUND(E59*H59,2)</f>
        <v>0</v>
      </c>
      <c r="J59" s="159"/>
      <c r="K59" s="159">
        <f>ROUND(E59*J59,2)</f>
        <v>0</v>
      </c>
      <c r="L59" s="159">
        <v>21</v>
      </c>
      <c r="M59" s="159">
        <f>G59*(1+L59/100)</f>
        <v>0</v>
      </c>
      <c r="N59" s="148">
        <v>0</v>
      </c>
      <c r="O59" s="148">
        <f>ROUND(E59*N59,5)</f>
        <v>0</v>
      </c>
      <c r="P59" s="148">
        <v>0</v>
      </c>
      <c r="Q59" s="148">
        <f>ROUND(E59*P59,5)</f>
        <v>0</v>
      </c>
      <c r="R59" s="148"/>
      <c r="S59" s="148"/>
      <c r="T59" s="149">
        <v>1.5980000000000001</v>
      </c>
      <c r="U59" s="148">
        <f>ROUND(E59*T59,2)</f>
        <v>0.49</v>
      </c>
      <c r="V59" s="140"/>
      <c r="W59" s="140"/>
      <c r="X59" s="140"/>
      <c r="Y59" s="140"/>
      <c r="Z59" s="140"/>
      <c r="AA59" s="140"/>
      <c r="AB59" s="140"/>
      <c r="AC59" s="140"/>
      <c r="AD59" s="140"/>
      <c r="AE59" s="140" t="s">
        <v>112</v>
      </c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 x14ac:dyDescent="0.25">
      <c r="A60" s="141"/>
      <c r="B60" s="141"/>
      <c r="C60" s="178" t="s">
        <v>164</v>
      </c>
      <c r="D60" s="150"/>
      <c r="E60" s="155">
        <v>0.30449999999999999</v>
      </c>
      <c r="F60" s="159"/>
      <c r="G60" s="159"/>
      <c r="H60" s="159"/>
      <c r="I60" s="159"/>
      <c r="J60" s="159"/>
      <c r="K60" s="159"/>
      <c r="L60" s="159"/>
      <c r="M60" s="159"/>
      <c r="N60" s="148"/>
      <c r="O60" s="148"/>
      <c r="P60" s="148"/>
      <c r="Q60" s="148"/>
      <c r="R60" s="148"/>
      <c r="S60" s="148"/>
      <c r="T60" s="149"/>
      <c r="U60" s="148"/>
      <c r="V60" s="140"/>
      <c r="W60" s="140"/>
      <c r="X60" s="140"/>
      <c r="Y60" s="140"/>
      <c r="Z60" s="140"/>
      <c r="AA60" s="140"/>
      <c r="AB60" s="140"/>
      <c r="AC60" s="140"/>
      <c r="AD60" s="140"/>
      <c r="AE60" s="140" t="s">
        <v>114</v>
      </c>
      <c r="AF60" s="140">
        <v>0</v>
      </c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x14ac:dyDescent="0.25">
      <c r="A61" s="142" t="s">
        <v>107</v>
      </c>
      <c r="B61" s="142" t="s">
        <v>66</v>
      </c>
      <c r="C61" s="179" t="s">
        <v>67</v>
      </c>
      <c r="D61" s="151"/>
      <c r="E61" s="156"/>
      <c r="F61" s="160"/>
      <c r="G61" s="160">
        <f>SUMIF(AE62:AE105,"&lt;&gt;NOR",G62:G105)</f>
        <v>0</v>
      </c>
      <c r="H61" s="160"/>
      <c r="I61" s="160">
        <f>SUM(I62:I105)</f>
        <v>0</v>
      </c>
      <c r="J61" s="160"/>
      <c r="K61" s="160">
        <f>SUM(K62:K105)</f>
        <v>0</v>
      </c>
      <c r="L61" s="160"/>
      <c r="M61" s="160">
        <f>SUM(M62:M105)</f>
        <v>0</v>
      </c>
      <c r="N61" s="151"/>
      <c r="O61" s="151">
        <f>SUM(O62:O105)</f>
        <v>2.3135000000000003</v>
      </c>
      <c r="P61" s="151"/>
      <c r="Q61" s="151">
        <f>SUM(Q62:Q105)</f>
        <v>15.939780000000001</v>
      </c>
      <c r="R61" s="151"/>
      <c r="S61" s="151"/>
      <c r="T61" s="152"/>
      <c r="U61" s="151">
        <f>SUM(U62:U105)</f>
        <v>157.55000000000001</v>
      </c>
      <c r="AE61" t="s">
        <v>108</v>
      </c>
    </row>
    <row r="62" spans="1:60" ht="20.399999999999999" outlineLevel="1" x14ac:dyDescent="0.25">
      <c r="A62" s="141">
        <v>18</v>
      </c>
      <c r="B62" s="141" t="s">
        <v>165</v>
      </c>
      <c r="C62" s="177" t="s">
        <v>166</v>
      </c>
      <c r="D62" s="148" t="s">
        <v>111</v>
      </c>
      <c r="E62" s="154">
        <v>217.48</v>
      </c>
      <c r="F62" s="158">
        <f>H62+J62</f>
        <v>0</v>
      </c>
      <c r="G62" s="159">
        <f>ROUND(E62*F62,2)</f>
        <v>0</v>
      </c>
      <c r="H62" s="159"/>
      <c r="I62" s="159">
        <f>ROUND(E62*H62,2)</f>
        <v>0</v>
      </c>
      <c r="J62" s="159"/>
      <c r="K62" s="159">
        <f>ROUND(E62*J62,2)</f>
        <v>0</v>
      </c>
      <c r="L62" s="159">
        <v>21</v>
      </c>
      <c r="M62" s="159">
        <f>G62*(1+L62/100)</f>
        <v>0</v>
      </c>
      <c r="N62" s="148">
        <v>0</v>
      </c>
      <c r="O62" s="148">
        <f>ROUND(E62*N62,5)</f>
        <v>0</v>
      </c>
      <c r="P62" s="148">
        <v>6.0000000000000001E-3</v>
      </c>
      <c r="Q62" s="148">
        <f>ROUND(E62*P62,5)</f>
        <v>1.30488</v>
      </c>
      <c r="R62" s="148"/>
      <c r="S62" s="148"/>
      <c r="T62" s="149">
        <v>5.1999999999999998E-2</v>
      </c>
      <c r="U62" s="148">
        <f>ROUND(E62*T62,2)</f>
        <v>11.31</v>
      </c>
      <c r="V62" s="140"/>
      <c r="W62" s="140"/>
      <c r="X62" s="140"/>
      <c r="Y62" s="140"/>
      <c r="Z62" s="140"/>
      <c r="AA62" s="140"/>
      <c r="AB62" s="140"/>
      <c r="AC62" s="140"/>
      <c r="AD62" s="140"/>
      <c r="AE62" s="140" t="s">
        <v>112</v>
      </c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ht="30.6" outlineLevel="1" x14ac:dyDescent="0.25">
      <c r="A63" s="141"/>
      <c r="B63" s="141"/>
      <c r="C63" s="178" t="s">
        <v>167</v>
      </c>
      <c r="D63" s="150"/>
      <c r="E63" s="155">
        <v>33.134999999999998</v>
      </c>
      <c r="F63" s="159"/>
      <c r="G63" s="159"/>
      <c r="H63" s="159"/>
      <c r="I63" s="159"/>
      <c r="J63" s="159"/>
      <c r="K63" s="159"/>
      <c r="L63" s="159"/>
      <c r="M63" s="159"/>
      <c r="N63" s="148"/>
      <c r="O63" s="148"/>
      <c r="P63" s="148"/>
      <c r="Q63" s="148"/>
      <c r="R63" s="148"/>
      <c r="S63" s="148"/>
      <c r="T63" s="149"/>
      <c r="U63" s="148"/>
      <c r="V63" s="140"/>
      <c r="W63" s="140"/>
      <c r="X63" s="140"/>
      <c r="Y63" s="140"/>
      <c r="Z63" s="140"/>
      <c r="AA63" s="140"/>
      <c r="AB63" s="140"/>
      <c r="AC63" s="140"/>
      <c r="AD63" s="140"/>
      <c r="AE63" s="140" t="s">
        <v>114</v>
      </c>
      <c r="AF63" s="140">
        <v>0</v>
      </c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ht="30.6" outlineLevel="1" x14ac:dyDescent="0.25">
      <c r="A64" s="141"/>
      <c r="B64" s="141"/>
      <c r="C64" s="178" t="s">
        <v>168</v>
      </c>
      <c r="D64" s="150"/>
      <c r="E64" s="155">
        <v>184.345</v>
      </c>
      <c r="F64" s="159"/>
      <c r="G64" s="159"/>
      <c r="H64" s="159"/>
      <c r="I64" s="159"/>
      <c r="J64" s="159"/>
      <c r="K64" s="159"/>
      <c r="L64" s="159"/>
      <c r="M64" s="159"/>
      <c r="N64" s="148"/>
      <c r="O64" s="148"/>
      <c r="P64" s="148"/>
      <c r="Q64" s="148"/>
      <c r="R64" s="148"/>
      <c r="S64" s="148"/>
      <c r="T64" s="149"/>
      <c r="U64" s="148"/>
      <c r="V64" s="140"/>
      <c r="W64" s="140"/>
      <c r="X64" s="140"/>
      <c r="Y64" s="140"/>
      <c r="Z64" s="140"/>
      <c r="AA64" s="140"/>
      <c r="AB64" s="140"/>
      <c r="AC64" s="140"/>
      <c r="AD64" s="140"/>
      <c r="AE64" s="140" t="s">
        <v>114</v>
      </c>
      <c r="AF64" s="140">
        <v>0</v>
      </c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ht="30.6" outlineLevel="1" x14ac:dyDescent="0.25">
      <c r="A65" s="141">
        <v>19</v>
      </c>
      <c r="B65" s="141" t="s">
        <v>169</v>
      </c>
      <c r="C65" s="177" t="s">
        <v>170</v>
      </c>
      <c r="D65" s="148" t="s">
        <v>157</v>
      </c>
      <c r="E65" s="154">
        <v>84</v>
      </c>
      <c r="F65" s="158">
        <f>H65+J65</f>
        <v>0</v>
      </c>
      <c r="G65" s="159">
        <f>ROUND(E65*F65,2)</f>
        <v>0</v>
      </c>
      <c r="H65" s="159"/>
      <c r="I65" s="159">
        <f>ROUND(E65*H65,2)</f>
        <v>0</v>
      </c>
      <c r="J65" s="159"/>
      <c r="K65" s="159">
        <f>ROUND(E65*J65,2)</f>
        <v>0</v>
      </c>
      <c r="L65" s="159">
        <v>21</v>
      </c>
      <c r="M65" s="159">
        <f>G65*(1+L65/100)</f>
        <v>0</v>
      </c>
      <c r="N65" s="148">
        <v>4.4999999999999999E-4</v>
      </c>
      <c r="O65" s="148">
        <f>ROUND(E65*N65,5)</f>
        <v>3.78E-2</v>
      </c>
      <c r="P65" s="148">
        <v>0</v>
      </c>
      <c r="Q65" s="148">
        <f>ROUND(E65*P65,5)</f>
        <v>0</v>
      </c>
      <c r="R65" s="148"/>
      <c r="S65" s="148"/>
      <c r="T65" s="149">
        <v>5.0999999999999997E-2</v>
      </c>
      <c r="U65" s="148">
        <f>ROUND(E65*T65,2)</f>
        <v>4.28</v>
      </c>
      <c r="V65" s="140"/>
      <c r="W65" s="140"/>
      <c r="X65" s="140"/>
      <c r="Y65" s="140"/>
      <c r="Z65" s="140"/>
      <c r="AA65" s="140"/>
      <c r="AB65" s="140"/>
      <c r="AC65" s="140"/>
      <c r="AD65" s="140"/>
      <c r="AE65" s="140" t="s">
        <v>112</v>
      </c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5">
      <c r="A66" s="141"/>
      <c r="B66" s="141"/>
      <c r="C66" s="252" t="s">
        <v>171</v>
      </c>
      <c r="D66" s="253"/>
      <c r="E66" s="254"/>
      <c r="F66" s="255"/>
      <c r="G66" s="256"/>
      <c r="H66" s="159"/>
      <c r="I66" s="159"/>
      <c r="J66" s="159"/>
      <c r="K66" s="159"/>
      <c r="L66" s="159"/>
      <c r="M66" s="159"/>
      <c r="N66" s="148"/>
      <c r="O66" s="148"/>
      <c r="P66" s="148"/>
      <c r="Q66" s="148"/>
      <c r="R66" s="148"/>
      <c r="S66" s="148"/>
      <c r="T66" s="149"/>
      <c r="U66" s="148"/>
      <c r="V66" s="140"/>
      <c r="W66" s="140"/>
      <c r="X66" s="140"/>
      <c r="Y66" s="140"/>
      <c r="Z66" s="140"/>
      <c r="AA66" s="140"/>
      <c r="AB66" s="140"/>
      <c r="AC66" s="140"/>
      <c r="AD66" s="140"/>
      <c r="AE66" s="140" t="s">
        <v>123</v>
      </c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3" t="str">
        <f>C66</f>
        <v>Lokální oprava stávající "parozábrany" z asfaltového pásu.</v>
      </c>
      <c r="BB66" s="140"/>
      <c r="BC66" s="140"/>
      <c r="BD66" s="140"/>
      <c r="BE66" s="140"/>
      <c r="BF66" s="140"/>
      <c r="BG66" s="140"/>
      <c r="BH66" s="140"/>
    </row>
    <row r="67" spans="1:60" ht="20.399999999999999" outlineLevel="1" x14ac:dyDescent="0.25">
      <c r="A67" s="141"/>
      <c r="B67" s="141"/>
      <c r="C67" s="178" t="s">
        <v>172</v>
      </c>
      <c r="D67" s="150"/>
      <c r="E67" s="155">
        <v>22</v>
      </c>
      <c r="F67" s="159"/>
      <c r="G67" s="159"/>
      <c r="H67" s="159"/>
      <c r="I67" s="159"/>
      <c r="J67" s="159"/>
      <c r="K67" s="159"/>
      <c r="L67" s="159"/>
      <c r="M67" s="159"/>
      <c r="N67" s="148"/>
      <c r="O67" s="148"/>
      <c r="P67" s="148"/>
      <c r="Q67" s="148"/>
      <c r="R67" s="148"/>
      <c r="S67" s="148"/>
      <c r="T67" s="149"/>
      <c r="U67" s="148"/>
      <c r="V67" s="140"/>
      <c r="W67" s="140"/>
      <c r="X67" s="140"/>
      <c r="Y67" s="140"/>
      <c r="Z67" s="140"/>
      <c r="AA67" s="140"/>
      <c r="AB67" s="140"/>
      <c r="AC67" s="140"/>
      <c r="AD67" s="140"/>
      <c r="AE67" s="140" t="s">
        <v>114</v>
      </c>
      <c r="AF67" s="140">
        <v>0</v>
      </c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ht="20.399999999999999" outlineLevel="1" x14ac:dyDescent="0.25">
      <c r="A68" s="141"/>
      <c r="B68" s="141"/>
      <c r="C68" s="178" t="s">
        <v>173</v>
      </c>
      <c r="D68" s="150"/>
      <c r="E68" s="155">
        <v>62</v>
      </c>
      <c r="F68" s="159"/>
      <c r="G68" s="159"/>
      <c r="H68" s="159"/>
      <c r="I68" s="159"/>
      <c r="J68" s="159"/>
      <c r="K68" s="159"/>
      <c r="L68" s="159"/>
      <c r="M68" s="159"/>
      <c r="N68" s="148"/>
      <c r="O68" s="148"/>
      <c r="P68" s="148"/>
      <c r="Q68" s="148"/>
      <c r="R68" s="148"/>
      <c r="S68" s="148"/>
      <c r="T68" s="149"/>
      <c r="U68" s="148"/>
      <c r="V68" s="140"/>
      <c r="W68" s="140"/>
      <c r="X68" s="140"/>
      <c r="Y68" s="140"/>
      <c r="Z68" s="140"/>
      <c r="AA68" s="140"/>
      <c r="AB68" s="140"/>
      <c r="AC68" s="140"/>
      <c r="AD68" s="140"/>
      <c r="AE68" s="140" t="s">
        <v>114</v>
      </c>
      <c r="AF68" s="140">
        <v>0</v>
      </c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ht="30.6" outlineLevel="1" x14ac:dyDescent="0.25">
      <c r="A69" s="141">
        <v>20</v>
      </c>
      <c r="B69" s="141" t="s">
        <v>174</v>
      </c>
      <c r="C69" s="177" t="s">
        <v>175</v>
      </c>
      <c r="D69" s="148" t="s">
        <v>111</v>
      </c>
      <c r="E69" s="154">
        <v>197.74</v>
      </c>
      <c r="F69" s="158">
        <f>H69+J69</f>
        <v>0</v>
      </c>
      <c r="G69" s="159">
        <f>ROUND(E69*F69,2)</f>
        <v>0</v>
      </c>
      <c r="H69" s="159"/>
      <c r="I69" s="159">
        <f>ROUND(E69*H69,2)</f>
        <v>0</v>
      </c>
      <c r="J69" s="159"/>
      <c r="K69" s="159">
        <f>ROUND(E69*J69,2)</f>
        <v>0</v>
      </c>
      <c r="L69" s="159">
        <v>21</v>
      </c>
      <c r="M69" s="159">
        <f>G69*(1+L69/100)</f>
        <v>0</v>
      </c>
      <c r="N69" s="148">
        <v>3.5E-4</v>
      </c>
      <c r="O69" s="148">
        <f>ROUND(E69*N69,5)</f>
        <v>6.9209999999999994E-2</v>
      </c>
      <c r="P69" s="148">
        <v>0</v>
      </c>
      <c r="Q69" s="148">
        <f>ROUND(E69*P69,5)</f>
        <v>0</v>
      </c>
      <c r="R69" s="148"/>
      <c r="S69" s="148"/>
      <c r="T69" s="149">
        <v>0.2</v>
      </c>
      <c r="U69" s="148">
        <f>ROUND(E69*T69,2)</f>
        <v>39.549999999999997</v>
      </c>
      <c r="V69" s="140"/>
      <c r="W69" s="140"/>
      <c r="X69" s="140"/>
      <c r="Y69" s="140"/>
      <c r="Z69" s="140"/>
      <c r="AA69" s="140"/>
      <c r="AB69" s="140"/>
      <c r="AC69" s="140"/>
      <c r="AD69" s="140"/>
      <c r="AE69" s="140" t="s">
        <v>112</v>
      </c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ht="20.399999999999999" outlineLevel="1" x14ac:dyDescent="0.25">
      <c r="A70" s="141"/>
      <c r="B70" s="141"/>
      <c r="C70" s="178" t="s">
        <v>176</v>
      </c>
      <c r="D70" s="150"/>
      <c r="E70" s="155">
        <v>22.32</v>
      </c>
      <c r="F70" s="159"/>
      <c r="G70" s="159"/>
      <c r="H70" s="159"/>
      <c r="I70" s="159"/>
      <c r="J70" s="159"/>
      <c r="K70" s="159"/>
      <c r="L70" s="159"/>
      <c r="M70" s="159"/>
      <c r="N70" s="148"/>
      <c r="O70" s="148"/>
      <c r="P70" s="148"/>
      <c r="Q70" s="148"/>
      <c r="R70" s="148"/>
      <c r="S70" s="148"/>
      <c r="T70" s="149"/>
      <c r="U70" s="148"/>
      <c r="V70" s="140"/>
      <c r="W70" s="140"/>
      <c r="X70" s="140"/>
      <c r="Y70" s="140"/>
      <c r="Z70" s="140"/>
      <c r="AA70" s="140"/>
      <c r="AB70" s="140"/>
      <c r="AC70" s="140"/>
      <c r="AD70" s="140"/>
      <c r="AE70" s="140" t="s">
        <v>114</v>
      </c>
      <c r="AF70" s="140">
        <v>0</v>
      </c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ht="20.399999999999999" outlineLevel="1" x14ac:dyDescent="0.25">
      <c r="A71" s="141"/>
      <c r="B71" s="141"/>
      <c r="C71" s="178" t="s">
        <v>177</v>
      </c>
      <c r="D71" s="150"/>
      <c r="E71" s="155">
        <v>6.4349999999999996</v>
      </c>
      <c r="F71" s="159"/>
      <c r="G71" s="159"/>
      <c r="H71" s="159"/>
      <c r="I71" s="159"/>
      <c r="J71" s="159"/>
      <c r="K71" s="159"/>
      <c r="L71" s="159"/>
      <c r="M71" s="159"/>
      <c r="N71" s="148"/>
      <c r="O71" s="148"/>
      <c r="P71" s="148"/>
      <c r="Q71" s="148"/>
      <c r="R71" s="148"/>
      <c r="S71" s="148"/>
      <c r="T71" s="149"/>
      <c r="U71" s="148"/>
      <c r="V71" s="140"/>
      <c r="W71" s="140"/>
      <c r="X71" s="140"/>
      <c r="Y71" s="140"/>
      <c r="Z71" s="140"/>
      <c r="AA71" s="140"/>
      <c r="AB71" s="140"/>
      <c r="AC71" s="140"/>
      <c r="AD71" s="140"/>
      <c r="AE71" s="140" t="s">
        <v>114</v>
      </c>
      <c r="AF71" s="140">
        <v>0</v>
      </c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ht="20.399999999999999" outlineLevel="1" x14ac:dyDescent="0.25">
      <c r="A72" s="141"/>
      <c r="B72" s="141"/>
      <c r="C72" s="178" t="s">
        <v>178</v>
      </c>
      <c r="D72" s="150"/>
      <c r="E72" s="155">
        <v>151.905</v>
      </c>
      <c r="F72" s="159"/>
      <c r="G72" s="159"/>
      <c r="H72" s="159"/>
      <c r="I72" s="159"/>
      <c r="J72" s="159"/>
      <c r="K72" s="159"/>
      <c r="L72" s="159"/>
      <c r="M72" s="159"/>
      <c r="N72" s="148"/>
      <c r="O72" s="148"/>
      <c r="P72" s="148"/>
      <c r="Q72" s="148"/>
      <c r="R72" s="148"/>
      <c r="S72" s="148"/>
      <c r="T72" s="149"/>
      <c r="U72" s="148"/>
      <c r="V72" s="140"/>
      <c r="W72" s="140"/>
      <c r="X72" s="140"/>
      <c r="Y72" s="140"/>
      <c r="Z72" s="140"/>
      <c r="AA72" s="140"/>
      <c r="AB72" s="140"/>
      <c r="AC72" s="140"/>
      <c r="AD72" s="140"/>
      <c r="AE72" s="140" t="s">
        <v>114</v>
      </c>
      <c r="AF72" s="140">
        <v>0</v>
      </c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ht="20.399999999999999" outlineLevel="1" x14ac:dyDescent="0.25">
      <c r="A73" s="141"/>
      <c r="B73" s="141"/>
      <c r="C73" s="178" t="s">
        <v>179</v>
      </c>
      <c r="D73" s="150"/>
      <c r="E73" s="155">
        <v>17.079999999999998</v>
      </c>
      <c r="F73" s="159"/>
      <c r="G73" s="159"/>
      <c r="H73" s="159"/>
      <c r="I73" s="159"/>
      <c r="J73" s="159"/>
      <c r="K73" s="159"/>
      <c r="L73" s="159"/>
      <c r="M73" s="159"/>
      <c r="N73" s="148"/>
      <c r="O73" s="148"/>
      <c r="P73" s="148"/>
      <c r="Q73" s="148"/>
      <c r="R73" s="148"/>
      <c r="S73" s="148"/>
      <c r="T73" s="149"/>
      <c r="U73" s="148"/>
      <c r="V73" s="140"/>
      <c r="W73" s="140"/>
      <c r="X73" s="140"/>
      <c r="Y73" s="140"/>
      <c r="Z73" s="140"/>
      <c r="AA73" s="140"/>
      <c r="AB73" s="140"/>
      <c r="AC73" s="140"/>
      <c r="AD73" s="140"/>
      <c r="AE73" s="140" t="s">
        <v>114</v>
      </c>
      <c r="AF73" s="140">
        <v>0</v>
      </c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30.6" outlineLevel="1" x14ac:dyDescent="0.25">
      <c r="A74" s="141">
        <v>21</v>
      </c>
      <c r="B74" s="141" t="s">
        <v>180</v>
      </c>
      <c r="C74" s="177" t="s">
        <v>181</v>
      </c>
      <c r="D74" s="148" t="s">
        <v>111</v>
      </c>
      <c r="E74" s="154">
        <v>197.74</v>
      </c>
      <c r="F74" s="158">
        <f>H74+J74</f>
        <v>0</v>
      </c>
      <c r="G74" s="159">
        <f>ROUND(E74*F74,2)</f>
        <v>0</v>
      </c>
      <c r="H74" s="159"/>
      <c r="I74" s="159">
        <f>ROUND(E74*H74,2)</f>
        <v>0</v>
      </c>
      <c r="J74" s="159"/>
      <c r="K74" s="159">
        <f>ROUND(E74*J74,2)</f>
        <v>0</v>
      </c>
      <c r="L74" s="159">
        <v>21</v>
      </c>
      <c r="M74" s="159">
        <f>G74*(1+L74/100)</f>
        <v>0</v>
      </c>
      <c r="N74" s="148">
        <v>4.0299999999999997E-3</v>
      </c>
      <c r="O74" s="148">
        <f>ROUND(E74*N74,5)</f>
        <v>0.79688999999999999</v>
      </c>
      <c r="P74" s="148">
        <v>0</v>
      </c>
      <c r="Q74" s="148">
        <f>ROUND(E74*P74,5)</f>
        <v>0</v>
      </c>
      <c r="R74" s="148"/>
      <c r="S74" s="148"/>
      <c r="T74" s="149">
        <v>0.20699999999999999</v>
      </c>
      <c r="U74" s="148">
        <f>ROUND(E74*T74,2)</f>
        <v>40.93</v>
      </c>
      <c r="V74" s="140"/>
      <c r="W74" s="140"/>
      <c r="X74" s="140"/>
      <c r="Y74" s="140"/>
      <c r="Z74" s="140"/>
      <c r="AA74" s="140"/>
      <c r="AB74" s="140"/>
      <c r="AC74" s="140"/>
      <c r="AD74" s="140"/>
      <c r="AE74" s="140" t="s">
        <v>112</v>
      </c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ht="20.399999999999999" outlineLevel="1" x14ac:dyDescent="0.25">
      <c r="A75" s="141"/>
      <c r="B75" s="141"/>
      <c r="C75" s="178" t="s">
        <v>176</v>
      </c>
      <c r="D75" s="150"/>
      <c r="E75" s="155">
        <v>22.32</v>
      </c>
      <c r="F75" s="159"/>
      <c r="G75" s="159"/>
      <c r="H75" s="159"/>
      <c r="I75" s="159"/>
      <c r="J75" s="159"/>
      <c r="K75" s="159"/>
      <c r="L75" s="159"/>
      <c r="M75" s="159"/>
      <c r="N75" s="148"/>
      <c r="O75" s="148"/>
      <c r="P75" s="148"/>
      <c r="Q75" s="148"/>
      <c r="R75" s="148"/>
      <c r="S75" s="148"/>
      <c r="T75" s="149"/>
      <c r="U75" s="148"/>
      <c r="V75" s="140"/>
      <c r="W75" s="140"/>
      <c r="X75" s="140"/>
      <c r="Y75" s="140"/>
      <c r="Z75" s="140"/>
      <c r="AA75" s="140"/>
      <c r="AB75" s="140"/>
      <c r="AC75" s="140"/>
      <c r="AD75" s="140"/>
      <c r="AE75" s="140" t="s">
        <v>114</v>
      </c>
      <c r="AF75" s="140">
        <v>0</v>
      </c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ht="20.399999999999999" outlineLevel="1" x14ac:dyDescent="0.25">
      <c r="A76" s="141"/>
      <c r="B76" s="141"/>
      <c r="C76" s="178" t="s">
        <v>177</v>
      </c>
      <c r="D76" s="150"/>
      <c r="E76" s="155">
        <v>6.4349999999999996</v>
      </c>
      <c r="F76" s="159"/>
      <c r="G76" s="159"/>
      <c r="H76" s="159"/>
      <c r="I76" s="159"/>
      <c r="J76" s="159"/>
      <c r="K76" s="159"/>
      <c r="L76" s="159"/>
      <c r="M76" s="159"/>
      <c r="N76" s="148"/>
      <c r="O76" s="148"/>
      <c r="P76" s="148"/>
      <c r="Q76" s="148"/>
      <c r="R76" s="148"/>
      <c r="S76" s="148"/>
      <c r="T76" s="149"/>
      <c r="U76" s="148"/>
      <c r="V76" s="140"/>
      <c r="W76" s="140"/>
      <c r="X76" s="140"/>
      <c r="Y76" s="140"/>
      <c r="Z76" s="140"/>
      <c r="AA76" s="140"/>
      <c r="AB76" s="140"/>
      <c r="AC76" s="140"/>
      <c r="AD76" s="140"/>
      <c r="AE76" s="140" t="s">
        <v>114</v>
      </c>
      <c r="AF76" s="140">
        <v>0</v>
      </c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ht="20.399999999999999" outlineLevel="1" x14ac:dyDescent="0.25">
      <c r="A77" s="141"/>
      <c r="B77" s="141"/>
      <c r="C77" s="178" t="s">
        <v>178</v>
      </c>
      <c r="D77" s="150"/>
      <c r="E77" s="155">
        <v>151.905</v>
      </c>
      <c r="F77" s="159"/>
      <c r="G77" s="159"/>
      <c r="H77" s="159"/>
      <c r="I77" s="159"/>
      <c r="J77" s="159"/>
      <c r="K77" s="159"/>
      <c r="L77" s="159"/>
      <c r="M77" s="159"/>
      <c r="N77" s="148"/>
      <c r="O77" s="148"/>
      <c r="P77" s="148"/>
      <c r="Q77" s="148"/>
      <c r="R77" s="148"/>
      <c r="S77" s="148"/>
      <c r="T77" s="149"/>
      <c r="U77" s="148"/>
      <c r="V77" s="140"/>
      <c r="W77" s="140"/>
      <c r="X77" s="140"/>
      <c r="Y77" s="140"/>
      <c r="Z77" s="140"/>
      <c r="AA77" s="140"/>
      <c r="AB77" s="140"/>
      <c r="AC77" s="140"/>
      <c r="AD77" s="140"/>
      <c r="AE77" s="140" t="s">
        <v>114</v>
      </c>
      <c r="AF77" s="140">
        <v>0</v>
      </c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ht="20.399999999999999" outlineLevel="1" x14ac:dyDescent="0.25">
      <c r="A78" s="141"/>
      <c r="B78" s="141"/>
      <c r="C78" s="178" t="s">
        <v>179</v>
      </c>
      <c r="D78" s="150"/>
      <c r="E78" s="155">
        <v>17.079999999999998</v>
      </c>
      <c r="F78" s="159"/>
      <c r="G78" s="159"/>
      <c r="H78" s="159"/>
      <c r="I78" s="159"/>
      <c r="J78" s="159"/>
      <c r="K78" s="159"/>
      <c r="L78" s="159"/>
      <c r="M78" s="159"/>
      <c r="N78" s="148"/>
      <c r="O78" s="148"/>
      <c r="P78" s="148"/>
      <c r="Q78" s="148"/>
      <c r="R78" s="148"/>
      <c r="S78" s="148"/>
      <c r="T78" s="149"/>
      <c r="U78" s="148"/>
      <c r="V78" s="140"/>
      <c r="W78" s="140"/>
      <c r="X78" s="140"/>
      <c r="Y78" s="140"/>
      <c r="Z78" s="140"/>
      <c r="AA78" s="140"/>
      <c r="AB78" s="140"/>
      <c r="AC78" s="140"/>
      <c r="AD78" s="140"/>
      <c r="AE78" s="140" t="s">
        <v>114</v>
      </c>
      <c r="AF78" s="140">
        <v>0</v>
      </c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ht="20.399999999999999" outlineLevel="1" x14ac:dyDescent="0.25">
      <c r="A79" s="141">
        <v>22</v>
      </c>
      <c r="B79" s="141" t="s">
        <v>182</v>
      </c>
      <c r="C79" s="177" t="s">
        <v>183</v>
      </c>
      <c r="D79" s="148" t="s">
        <v>111</v>
      </c>
      <c r="E79" s="154">
        <v>21.9575</v>
      </c>
      <c r="F79" s="158">
        <f>H79+J79</f>
        <v>0</v>
      </c>
      <c r="G79" s="159">
        <f>ROUND(E79*F79,2)</f>
        <v>0</v>
      </c>
      <c r="H79" s="159"/>
      <c r="I79" s="159">
        <f>ROUND(E79*H79,2)</f>
        <v>0</v>
      </c>
      <c r="J79" s="159"/>
      <c r="K79" s="159">
        <f>ROUND(E79*J79,2)</f>
        <v>0</v>
      </c>
      <c r="L79" s="159">
        <v>21</v>
      </c>
      <c r="M79" s="159">
        <f>G79*(1+L79/100)</f>
        <v>0</v>
      </c>
      <c r="N79" s="148">
        <v>4.2000000000000002E-4</v>
      </c>
      <c r="O79" s="148">
        <f>ROUND(E79*N79,5)</f>
        <v>9.2200000000000008E-3</v>
      </c>
      <c r="P79" s="148">
        <v>0</v>
      </c>
      <c r="Q79" s="148">
        <f>ROUND(E79*P79,5)</f>
        <v>0</v>
      </c>
      <c r="R79" s="148"/>
      <c r="S79" s="148"/>
      <c r="T79" s="149">
        <v>0.28999999999999998</v>
      </c>
      <c r="U79" s="148">
        <f>ROUND(E79*T79,2)</f>
        <v>6.37</v>
      </c>
      <c r="V79" s="140"/>
      <c r="W79" s="140"/>
      <c r="X79" s="140"/>
      <c r="Y79" s="140"/>
      <c r="Z79" s="140"/>
      <c r="AA79" s="140"/>
      <c r="AB79" s="140"/>
      <c r="AC79" s="140"/>
      <c r="AD79" s="140"/>
      <c r="AE79" s="140" t="s">
        <v>112</v>
      </c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ht="30.6" outlineLevel="1" x14ac:dyDescent="0.25">
      <c r="A80" s="141"/>
      <c r="B80" s="141"/>
      <c r="C80" s="178" t="s">
        <v>184</v>
      </c>
      <c r="D80" s="150"/>
      <c r="E80" s="155">
        <v>4.8250000000000002</v>
      </c>
      <c r="F80" s="159"/>
      <c r="G80" s="159"/>
      <c r="H80" s="159"/>
      <c r="I80" s="159"/>
      <c r="J80" s="159"/>
      <c r="K80" s="159"/>
      <c r="L80" s="159"/>
      <c r="M80" s="159"/>
      <c r="N80" s="148"/>
      <c r="O80" s="148"/>
      <c r="P80" s="148"/>
      <c r="Q80" s="148"/>
      <c r="R80" s="148"/>
      <c r="S80" s="148"/>
      <c r="T80" s="149"/>
      <c r="U80" s="148"/>
      <c r="V80" s="140"/>
      <c r="W80" s="140"/>
      <c r="X80" s="140"/>
      <c r="Y80" s="140"/>
      <c r="Z80" s="140"/>
      <c r="AA80" s="140"/>
      <c r="AB80" s="140"/>
      <c r="AC80" s="140"/>
      <c r="AD80" s="140"/>
      <c r="AE80" s="140" t="s">
        <v>114</v>
      </c>
      <c r="AF80" s="140">
        <v>0</v>
      </c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ht="30.6" outlineLevel="1" x14ac:dyDescent="0.25">
      <c r="A81" s="141"/>
      <c r="B81" s="141"/>
      <c r="C81" s="178" t="s">
        <v>185</v>
      </c>
      <c r="D81" s="150"/>
      <c r="E81" s="155">
        <v>17.1325</v>
      </c>
      <c r="F81" s="159"/>
      <c r="G81" s="159"/>
      <c r="H81" s="159"/>
      <c r="I81" s="159"/>
      <c r="J81" s="159"/>
      <c r="K81" s="159"/>
      <c r="L81" s="159"/>
      <c r="M81" s="159"/>
      <c r="N81" s="148"/>
      <c r="O81" s="148"/>
      <c r="P81" s="148"/>
      <c r="Q81" s="148"/>
      <c r="R81" s="148"/>
      <c r="S81" s="148"/>
      <c r="T81" s="149"/>
      <c r="U81" s="148"/>
      <c r="V81" s="140"/>
      <c r="W81" s="140"/>
      <c r="X81" s="140"/>
      <c r="Y81" s="140"/>
      <c r="Z81" s="140"/>
      <c r="AA81" s="140"/>
      <c r="AB81" s="140"/>
      <c r="AC81" s="140"/>
      <c r="AD81" s="140"/>
      <c r="AE81" s="140" t="s">
        <v>114</v>
      </c>
      <c r="AF81" s="140">
        <v>0</v>
      </c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ht="20.399999999999999" outlineLevel="1" x14ac:dyDescent="0.25">
      <c r="A82" s="141">
        <v>23</v>
      </c>
      <c r="B82" s="141" t="s">
        <v>186</v>
      </c>
      <c r="C82" s="177" t="s">
        <v>187</v>
      </c>
      <c r="D82" s="148" t="s">
        <v>111</v>
      </c>
      <c r="E82" s="154">
        <v>241.66725</v>
      </c>
      <c r="F82" s="158">
        <f>H82+J82</f>
        <v>0</v>
      </c>
      <c r="G82" s="159">
        <f>ROUND(E82*F82,2)</f>
        <v>0</v>
      </c>
      <c r="H82" s="159"/>
      <c r="I82" s="159">
        <f>ROUND(E82*H82,2)</f>
        <v>0</v>
      </c>
      <c r="J82" s="159"/>
      <c r="K82" s="159">
        <f>ROUND(E82*J82,2)</f>
        <v>0</v>
      </c>
      <c r="L82" s="159">
        <v>21</v>
      </c>
      <c r="M82" s="159">
        <f>G82*(1+L82/100)</f>
        <v>0</v>
      </c>
      <c r="N82" s="148">
        <v>5.4000000000000003E-3</v>
      </c>
      <c r="O82" s="148">
        <f>ROUND(E82*N82,5)</f>
        <v>1.3049999999999999</v>
      </c>
      <c r="P82" s="148">
        <v>0</v>
      </c>
      <c r="Q82" s="148">
        <f>ROUND(E82*P82,5)</f>
        <v>0</v>
      </c>
      <c r="R82" s="148"/>
      <c r="S82" s="148"/>
      <c r="T82" s="149">
        <v>0</v>
      </c>
      <c r="U82" s="148">
        <f>ROUND(E82*T82,2)</f>
        <v>0</v>
      </c>
      <c r="V82" s="140"/>
      <c r="W82" s="140"/>
      <c r="X82" s="140"/>
      <c r="Y82" s="140"/>
      <c r="Z82" s="140"/>
      <c r="AA82" s="140"/>
      <c r="AB82" s="140"/>
      <c r="AC82" s="140"/>
      <c r="AD82" s="140"/>
      <c r="AE82" s="140" t="s">
        <v>188</v>
      </c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outlineLevel="1" x14ac:dyDescent="0.25">
      <c r="A83" s="141"/>
      <c r="B83" s="141"/>
      <c r="C83" s="252" t="s">
        <v>189</v>
      </c>
      <c r="D83" s="253"/>
      <c r="E83" s="254"/>
      <c r="F83" s="255"/>
      <c r="G83" s="256"/>
      <c r="H83" s="159"/>
      <c r="I83" s="159"/>
      <c r="J83" s="159"/>
      <c r="K83" s="159"/>
      <c r="L83" s="159"/>
      <c r="M83" s="159"/>
      <c r="N83" s="148"/>
      <c r="O83" s="148"/>
      <c r="P83" s="148"/>
      <c r="Q83" s="148"/>
      <c r="R83" s="148"/>
      <c r="S83" s="148"/>
      <c r="T83" s="149"/>
      <c r="U83" s="148"/>
      <c r="V83" s="140"/>
      <c r="W83" s="140"/>
      <c r="X83" s="140"/>
      <c r="Y83" s="140"/>
      <c r="Z83" s="140"/>
      <c r="AA83" s="140"/>
      <c r="AB83" s="140"/>
      <c r="AC83" s="140"/>
      <c r="AD83" s="140"/>
      <c r="AE83" s="140" t="s">
        <v>123</v>
      </c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3" t="str">
        <f>C83</f>
        <v>BROOF (t3)</v>
      </c>
      <c r="BB83" s="140"/>
      <c r="BC83" s="140"/>
      <c r="BD83" s="140"/>
      <c r="BE83" s="140"/>
      <c r="BF83" s="140"/>
      <c r="BG83" s="140"/>
      <c r="BH83" s="140"/>
    </row>
    <row r="84" spans="1:60" ht="20.399999999999999" outlineLevel="1" x14ac:dyDescent="0.25">
      <c r="A84" s="141"/>
      <c r="B84" s="141"/>
      <c r="C84" s="178" t="s">
        <v>190</v>
      </c>
      <c r="D84" s="150"/>
      <c r="E84" s="155">
        <v>24.552</v>
      </c>
      <c r="F84" s="159"/>
      <c r="G84" s="159"/>
      <c r="H84" s="159"/>
      <c r="I84" s="159"/>
      <c r="J84" s="159"/>
      <c r="K84" s="159"/>
      <c r="L84" s="159"/>
      <c r="M84" s="159"/>
      <c r="N84" s="148"/>
      <c r="O84" s="148"/>
      <c r="P84" s="148"/>
      <c r="Q84" s="148"/>
      <c r="R84" s="148"/>
      <c r="S84" s="148"/>
      <c r="T84" s="149"/>
      <c r="U84" s="148"/>
      <c r="V84" s="140"/>
      <c r="W84" s="140"/>
      <c r="X84" s="140"/>
      <c r="Y84" s="140"/>
      <c r="Z84" s="140"/>
      <c r="AA84" s="140"/>
      <c r="AB84" s="140"/>
      <c r="AC84" s="140"/>
      <c r="AD84" s="140"/>
      <c r="AE84" s="140" t="s">
        <v>114</v>
      </c>
      <c r="AF84" s="140">
        <v>0</v>
      </c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ht="20.399999999999999" outlineLevel="1" x14ac:dyDescent="0.25">
      <c r="A85" s="141"/>
      <c r="B85" s="141"/>
      <c r="C85" s="178" t="s">
        <v>191</v>
      </c>
      <c r="D85" s="150"/>
      <c r="E85" s="155">
        <v>7.0785</v>
      </c>
      <c r="F85" s="159"/>
      <c r="G85" s="159"/>
      <c r="H85" s="159"/>
      <c r="I85" s="159"/>
      <c r="J85" s="159"/>
      <c r="K85" s="159"/>
      <c r="L85" s="159"/>
      <c r="M85" s="159"/>
      <c r="N85" s="148"/>
      <c r="O85" s="148"/>
      <c r="P85" s="148"/>
      <c r="Q85" s="148"/>
      <c r="R85" s="148"/>
      <c r="S85" s="148"/>
      <c r="T85" s="149"/>
      <c r="U85" s="148"/>
      <c r="V85" s="140"/>
      <c r="W85" s="140"/>
      <c r="X85" s="140"/>
      <c r="Y85" s="140"/>
      <c r="Z85" s="140"/>
      <c r="AA85" s="140"/>
      <c r="AB85" s="140"/>
      <c r="AC85" s="140"/>
      <c r="AD85" s="140"/>
      <c r="AE85" s="140" t="s">
        <v>114</v>
      </c>
      <c r="AF85" s="140">
        <v>0</v>
      </c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ht="30.6" outlineLevel="1" x14ac:dyDescent="0.25">
      <c r="A86" s="141"/>
      <c r="B86" s="141"/>
      <c r="C86" s="178" t="s">
        <v>192</v>
      </c>
      <c r="D86" s="150"/>
      <c r="E86" s="155">
        <v>5.3075000000000001</v>
      </c>
      <c r="F86" s="159"/>
      <c r="G86" s="159"/>
      <c r="H86" s="159"/>
      <c r="I86" s="159"/>
      <c r="J86" s="159"/>
      <c r="K86" s="159"/>
      <c r="L86" s="159"/>
      <c r="M86" s="159"/>
      <c r="N86" s="148"/>
      <c r="O86" s="148"/>
      <c r="P86" s="148"/>
      <c r="Q86" s="148"/>
      <c r="R86" s="148"/>
      <c r="S86" s="148"/>
      <c r="T86" s="149"/>
      <c r="U86" s="148"/>
      <c r="V86" s="140"/>
      <c r="W86" s="140"/>
      <c r="X86" s="140"/>
      <c r="Y86" s="140"/>
      <c r="Z86" s="140"/>
      <c r="AA86" s="140"/>
      <c r="AB86" s="140"/>
      <c r="AC86" s="140"/>
      <c r="AD86" s="140"/>
      <c r="AE86" s="140" t="s">
        <v>114</v>
      </c>
      <c r="AF86" s="140">
        <v>0</v>
      </c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1:60" ht="20.399999999999999" outlineLevel="1" x14ac:dyDescent="0.25">
      <c r="A87" s="141"/>
      <c r="B87" s="141"/>
      <c r="C87" s="178" t="s">
        <v>193</v>
      </c>
      <c r="D87" s="150"/>
      <c r="E87" s="155">
        <v>167.09549999999999</v>
      </c>
      <c r="F87" s="159"/>
      <c r="G87" s="159"/>
      <c r="H87" s="159"/>
      <c r="I87" s="159"/>
      <c r="J87" s="159"/>
      <c r="K87" s="159"/>
      <c r="L87" s="159"/>
      <c r="M87" s="159"/>
      <c r="N87" s="148"/>
      <c r="O87" s="148"/>
      <c r="P87" s="148"/>
      <c r="Q87" s="148"/>
      <c r="R87" s="148"/>
      <c r="S87" s="148"/>
      <c r="T87" s="149"/>
      <c r="U87" s="148"/>
      <c r="V87" s="140"/>
      <c r="W87" s="140"/>
      <c r="X87" s="140"/>
      <c r="Y87" s="140"/>
      <c r="Z87" s="140"/>
      <c r="AA87" s="140"/>
      <c r="AB87" s="140"/>
      <c r="AC87" s="140"/>
      <c r="AD87" s="140"/>
      <c r="AE87" s="140" t="s">
        <v>114</v>
      </c>
      <c r="AF87" s="140">
        <v>0</v>
      </c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1:60" ht="20.399999999999999" outlineLevel="1" x14ac:dyDescent="0.25">
      <c r="A88" s="141"/>
      <c r="B88" s="141"/>
      <c r="C88" s="178" t="s">
        <v>194</v>
      </c>
      <c r="D88" s="150"/>
      <c r="E88" s="155">
        <v>18.788</v>
      </c>
      <c r="F88" s="159"/>
      <c r="G88" s="159"/>
      <c r="H88" s="159"/>
      <c r="I88" s="159"/>
      <c r="J88" s="159"/>
      <c r="K88" s="159"/>
      <c r="L88" s="159"/>
      <c r="M88" s="159"/>
      <c r="N88" s="148"/>
      <c r="O88" s="148"/>
      <c r="P88" s="148"/>
      <c r="Q88" s="148"/>
      <c r="R88" s="148"/>
      <c r="S88" s="148"/>
      <c r="T88" s="149"/>
      <c r="U88" s="148"/>
      <c r="V88" s="140"/>
      <c r="W88" s="140"/>
      <c r="X88" s="140"/>
      <c r="Y88" s="140"/>
      <c r="Z88" s="140"/>
      <c r="AA88" s="140"/>
      <c r="AB88" s="140"/>
      <c r="AC88" s="140"/>
      <c r="AD88" s="140"/>
      <c r="AE88" s="140" t="s">
        <v>114</v>
      </c>
      <c r="AF88" s="140">
        <v>0</v>
      </c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1:60" ht="30.6" outlineLevel="1" x14ac:dyDescent="0.25">
      <c r="A89" s="141"/>
      <c r="B89" s="141"/>
      <c r="C89" s="178" t="s">
        <v>195</v>
      </c>
      <c r="D89" s="150"/>
      <c r="E89" s="155">
        <v>18.845749999999999</v>
      </c>
      <c r="F89" s="159"/>
      <c r="G89" s="159"/>
      <c r="H89" s="159"/>
      <c r="I89" s="159"/>
      <c r="J89" s="159"/>
      <c r="K89" s="159"/>
      <c r="L89" s="159"/>
      <c r="M89" s="159"/>
      <c r="N89" s="148"/>
      <c r="O89" s="148"/>
      <c r="P89" s="148"/>
      <c r="Q89" s="148"/>
      <c r="R89" s="148"/>
      <c r="S89" s="148"/>
      <c r="T89" s="149"/>
      <c r="U89" s="148"/>
      <c r="V89" s="140"/>
      <c r="W89" s="140"/>
      <c r="X89" s="140"/>
      <c r="Y89" s="140"/>
      <c r="Z89" s="140"/>
      <c r="AA89" s="140"/>
      <c r="AB89" s="140"/>
      <c r="AC89" s="140"/>
      <c r="AD89" s="140"/>
      <c r="AE89" s="140" t="s">
        <v>114</v>
      </c>
      <c r="AF89" s="140">
        <v>0</v>
      </c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1:60" ht="30.6" outlineLevel="1" x14ac:dyDescent="0.25">
      <c r="A90" s="141">
        <v>24</v>
      </c>
      <c r="B90" s="141" t="s">
        <v>196</v>
      </c>
      <c r="C90" s="177" t="s">
        <v>197</v>
      </c>
      <c r="D90" s="148" t="s">
        <v>111</v>
      </c>
      <c r="E90" s="154">
        <v>21.9575</v>
      </c>
      <c r="F90" s="158">
        <f>H90+J90</f>
        <v>0</v>
      </c>
      <c r="G90" s="159">
        <f>ROUND(E90*F90,2)</f>
        <v>0</v>
      </c>
      <c r="H90" s="159"/>
      <c r="I90" s="159">
        <f>ROUND(E90*H90,2)</f>
        <v>0</v>
      </c>
      <c r="J90" s="159"/>
      <c r="K90" s="159">
        <f>ROUND(E90*J90,2)</f>
        <v>0</v>
      </c>
      <c r="L90" s="159">
        <v>21</v>
      </c>
      <c r="M90" s="159">
        <f>G90*(1+L90/100)</f>
        <v>0</v>
      </c>
      <c r="N90" s="148">
        <v>4.0299999999999997E-3</v>
      </c>
      <c r="O90" s="148">
        <f>ROUND(E90*N90,5)</f>
        <v>8.8489999999999999E-2</v>
      </c>
      <c r="P90" s="148">
        <v>0</v>
      </c>
      <c r="Q90" s="148">
        <f>ROUND(E90*P90,5)</f>
        <v>0</v>
      </c>
      <c r="R90" s="148"/>
      <c r="S90" s="148"/>
      <c r="T90" s="149">
        <v>0.28999999999999998</v>
      </c>
      <c r="U90" s="148">
        <f>ROUND(E90*T90,2)</f>
        <v>6.37</v>
      </c>
      <c r="V90" s="140"/>
      <c r="W90" s="140"/>
      <c r="X90" s="140"/>
      <c r="Y90" s="140"/>
      <c r="Z90" s="140"/>
      <c r="AA90" s="140"/>
      <c r="AB90" s="140"/>
      <c r="AC90" s="140"/>
      <c r="AD90" s="140"/>
      <c r="AE90" s="140" t="s">
        <v>112</v>
      </c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</row>
    <row r="91" spans="1:60" ht="30.6" outlineLevel="1" x14ac:dyDescent="0.25">
      <c r="A91" s="141"/>
      <c r="B91" s="141"/>
      <c r="C91" s="178" t="s">
        <v>184</v>
      </c>
      <c r="D91" s="150"/>
      <c r="E91" s="155">
        <v>4.8250000000000002</v>
      </c>
      <c r="F91" s="159"/>
      <c r="G91" s="159"/>
      <c r="H91" s="159"/>
      <c r="I91" s="159"/>
      <c r="J91" s="159"/>
      <c r="K91" s="159"/>
      <c r="L91" s="159"/>
      <c r="M91" s="159"/>
      <c r="N91" s="148"/>
      <c r="O91" s="148"/>
      <c r="P91" s="148"/>
      <c r="Q91" s="148"/>
      <c r="R91" s="148"/>
      <c r="S91" s="148"/>
      <c r="T91" s="149"/>
      <c r="U91" s="148"/>
      <c r="V91" s="140"/>
      <c r="W91" s="140"/>
      <c r="X91" s="140"/>
      <c r="Y91" s="140"/>
      <c r="Z91" s="140"/>
      <c r="AA91" s="140"/>
      <c r="AB91" s="140"/>
      <c r="AC91" s="140"/>
      <c r="AD91" s="140"/>
      <c r="AE91" s="140" t="s">
        <v>114</v>
      </c>
      <c r="AF91" s="140">
        <v>0</v>
      </c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</row>
    <row r="92" spans="1:60" ht="30.6" outlineLevel="1" x14ac:dyDescent="0.25">
      <c r="A92" s="141"/>
      <c r="B92" s="141"/>
      <c r="C92" s="178" t="s">
        <v>185</v>
      </c>
      <c r="D92" s="150"/>
      <c r="E92" s="155">
        <v>17.1325</v>
      </c>
      <c r="F92" s="159"/>
      <c r="G92" s="159"/>
      <c r="H92" s="159"/>
      <c r="I92" s="159"/>
      <c r="J92" s="159"/>
      <c r="K92" s="159"/>
      <c r="L92" s="159"/>
      <c r="M92" s="159"/>
      <c r="N92" s="148"/>
      <c r="O92" s="148"/>
      <c r="P92" s="148"/>
      <c r="Q92" s="148"/>
      <c r="R92" s="148"/>
      <c r="S92" s="148"/>
      <c r="T92" s="149"/>
      <c r="U92" s="148"/>
      <c r="V92" s="140"/>
      <c r="W92" s="140"/>
      <c r="X92" s="140"/>
      <c r="Y92" s="140"/>
      <c r="Z92" s="140"/>
      <c r="AA92" s="140"/>
      <c r="AB92" s="140"/>
      <c r="AC92" s="140"/>
      <c r="AD92" s="140"/>
      <c r="AE92" s="140" t="s">
        <v>114</v>
      </c>
      <c r="AF92" s="140">
        <v>0</v>
      </c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</row>
    <row r="93" spans="1:60" outlineLevel="1" x14ac:dyDescent="0.25">
      <c r="A93" s="141">
        <v>25</v>
      </c>
      <c r="B93" s="141" t="s">
        <v>198</v>
      </c>
      <c r="C93" s="177" t="s">
        <v>199</v>
      </c>
      <c r="D93" s="148" t="s">
        <v>111</v>
      </c>
      <c r="E93" s="154">
        <v>174.22499999999999</v>
      </c>
      <c r="F93" s="158">
        <f>H93+J93</f>
        <v>0</v>
      </c>
      <c r="G93" s="159">
        <f>ROUND(E93*F93,2)</f>
        <v>0</v>
      </c>
      <c r="H93" s="159"/>
      <c r="I93" s="159">
        <f>ROUND(E93*H93,2)</f>
        <v>0</v>
      </c>
      <c r="J93" s="159"/>
      <c r="K93" s="159">
        <f>ROUND(E93*J93,2)</f>
        <v>0</v>
      </c>
      <c r="L93" s="159">
        <v>21</v>
      </c>
      <c r="M93" s="159">
        <f>G93*(1+L93/100)</f>
        <v>0</v>
      </c>
      <c r="N93" s="148">
        <v>0</v>
      </c>
      <c r="O93" s="148">
        <f>ROUND(E93*N93,5)</f>
        <v>0</v>
      </c>
      <c r="P93" s="148">
        <v>8.4000000000000005E-2</v>
      </c>
      <c r="Q93" s="148">
        <f>ROUND(E93*P93,5)</f>
        <v>14.6349</v>
      </c>
      <c r="R93" s="148"/>
      <c r="S93" s="148"/>
      <c r="T93" s="149">
        <v>8.3000000000000004E-2</v>
      </c>
      <c r="U93" s="148">
        <f>ROUND(E93*T93,2)</f>
        <v>14.46</v>
      </c>
      <c r="V93" s="140"/>
      <c r="W93" s="140"/>
      <c r="X93" s="140"/>
      <c r="Y93" s="140"/>
      <c r="Z93" s="140"/>
      <c r="AA93" s="140"/>
      <c r="AB93" s="140"/>
      <c r="AC93" s="140"/>
      <c r="AD93" s="140"/>
      <c r="AE93" s="140" t="s">
        <v>112</v>
      </c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</row>
    <row r="94" spans="1:60" outlineLevel="1" x14ac:dyDescent="0.25">
      <c r="A94" s="141"/>
      <c r="B94" s="141"/>
      <c r="C94" s="178" t="s">
        <v>200</v>
      </c>
      <c r="D94" s="150"/>
      <c r="E94" s="155">
        <v>22.32</v>
      </c>
      <c r="F94" s="159"/>
      <c r="G94" s="159"/>
      <c r="H94" s="159"/>
      <c r="I94" s="159"/>
      <c r="J94" s="159"/>
      <c r="K94" s="159"/>
      <c r="L94" s="159"/>
      <c r="M94" s="159"/>
      <c r="N94" s="148"/>
      <c r="O94" s="148"/>
      <c r="P94" s="148"/>
      <c r="Q94" s="148"/>
      <c r="R94" s="148"/>
      <c r="S94" s="148"/>
      <c r="T94" s="149"/>
      <c r="U94" s="148"/>
      <c r="V94" s="140"/>
      <c r="W94" s="140"/>
      <c r="X94" s="140"/>
      <c r="Y94" s="140"/>
      <c r="Z94" s="140"/>
      <c r="AA94" s="140"/>
      <c r="AB94" s="140"/>
      <c r="AC94" s="140"/>
      <c r="AD94" s="140"/>
      <c r="AE94" s="140" t="s">
        <v>114</v>
      </c>
      <c r="AF94" s="140">
        <v>0</v>
      </c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</row>
    <row r="95" spans="1:60" ht="20.399999999999999" outlineLevel="1" x14ac:dyDescent="0.25">
      <c r="A95" s="141"/>
      <c r="B95" s="141"/>
      <c r="C95" s="178" t="s">
        <v>201</v>
      </c>
      <c r="D95" s="150"/>
      <c r="E95" s="155">
        <v>151.905</v>
      </c>
      <c r="F95" s="159"/>
      <c r="G95" s="159"/>
      <c r="H95" s="159"/>
      <c r="I95" s="159"/>
      <c r="J95" s="159"/>
      <c r="K95" s="159"/>
      <c r="L95" s="159"/>
      <c r="M95" s="159"/>
      <c r="N95" s="148"/>
      <c r="O95" s="148"/>
      <c r="P95" s="148"/>
      <c r="Q95" s="148"/>
      <c r="R95" s="148"/>
      <c r="S95" s="148"/>
      <c r="T95" s="149"/>
      <c r="U95" s="148"/>
      <c r="V95" s="140"/>
      <c r="W95" s="140"/>
      <c r="X95" s="140"/>
      <c r="Y95" s="140"/>
      <c r="Z95" s="140"/>
      <c r="AA95" s="140"/>
      <c r="AB95" s="140"/>
      <c r="AC95" s="140"/>
      <c r="AD95" s="140"/>
      <c r="AE95" s="140" t="s">
        <v>114</v>
      </c>
      <c r="AF95" s="140">
        <v>0</v>
      </c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</row>
    <row r="96" spans="1:60" outlineLevel="1" x14ac:dyDescent="0.25">
      <c r="A96" s="141">
        <v>26</v>
      </c>
      <c r="B96" s="141" t="s">
        <v>202</v>
      </c>
      <c r="C96" s="177" t="s">
        <v>203</v>
      </c>
      <c r="D96" s="148" t="s">
        <v>204</v>
      </c>
      <c r="E96" s="154">
        <v>68.25</v>
      </c>
      <c r="F96" s="158">
        <f>H96+J96</f>
        <v>0</v>
      </c>
      <c r="G96" s="159">
        <f>ROUND(E96*F96,2)</f>
        <v>0</v>
      </c>
      <c r="H96" s="159"/>
      <c r="I96" s="159">
        <f>ROUND(E96*H96,2)</f>
        <v>0</v>
      </c>
      <c r="J96" s="159"/>
      <c r="K96" s="159">
        <f>ROUND(E96*J96,2)</f>
        <v>0</v>
      </c>
      <c r="L96" s="159">
        <v>21</v>
      </c>
      <c r="M96" s="159">
        <f>G96*(1+L96/100)</f>
        <v>0</v>
      </c>
      <c r="N96" s="148">
        <v>5.0000000000000002E-5</v>
      </c>
      <c r="O96" s="148">
        <f>ROUND(E96*N96,5)</f>
        <v>3.4099999999999998E-3</v>
      </c>
      <c r="P96" s="148">
        <v>0</v>
      </c>
      <c r="Q96" s="148">
        <f>ROUND(E96*P96,5)</f>
        <v>0</v>
      </c>
      <c r="R96" s="148"/>
      <c r="S96" s="148"/>
      <c r="T96" s="149">
        <v>7.1999999999999995E-2</v>
      </c>
      <c r="U96" s="148">
        <f>ROUND(E96*T96,2)</f>
        <v>4.91</v>
      </c>
      <c r="V96" s="140"/>
      <c r="W96" s="140"/>
      <c r="X96" s="140"/>
      <c r="Y96" s="140"/>
      <c r="Z96" s="140"/>
      <c r="AA96" s="140"/>
      <c r="AB96" s="140"/>
      <c r="AC96" s="140"/>
      <c r="AD96" s="140"/>
      <c r="AE96" s="140" t="s">
        <v>112</v>
      </c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</row>
    <row r="97" spans="1:60" ht="20.399999999999999" outlineLevel="1" x14ac:dyDescent="0.25">
      <c r="A97" s="141"/>
      <c r="B97" s="141"/>
      <c r="C97" s="178" t="s">
        <v>205</v>
      </c>
      <c r="D97" s="150"/>
      <c r="E97" s="155">
        <v>19.3</v>
      </c>
      <c r="F97" s="159"/>
      <c r="G97" s="159"/>
      <c r="H97" s="159"/>
      <c r="I97" s="159"/>
      <c r="J97" s="159"/>
      <c r="K97" s="159"/>
      <c r="L97" s="159"/>
      <c r="M97" s="159"/>
      <c r="N97" s="148"/>
      <c r="O97" s="148"/>
      <c r="P97" s="148"/>
      <c r="Q97" s="148"/>
      <c r="R97" s="148"/>
      <c r="S97" s="148"/>
      <c r="T97" s="149"/>
      <c r="U97" s="148"/>
      <c r="V97" s="140"/>
      <c r="W97" s="140"/>
      <c r="X97" s="140"/>
      <c r="Y97" s="140"/>
      <c r="Z97" s="140"/>
      <c r="AA97" s="140"/>
      <c r="AB97" s="140"/>
      <c r="AC97" s="140"/>
      <c r="AD97" s="140"/>
      <c r="AE97" s="140" t="s">
        <v>114</v>
      </c>
      <c r="AF97" s="140">
        <v>0</v>
      </c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</row>
    <row r="98" spans="1:60" ht="30.6" outlineLevel="1" x14ac:dyDescent="0.25">
      <c r="A98" s="141"/>
      <c r="B98" s="141"/>
      <c r="C98" s="178" t="s">
        <v>206</v>
      </c>
      <c r="D98" s="150"/>
      <c r="E98" s="155">
        <v>48.95</v>
      </c>
      <c r="F98" s="159"/>
      <c r="G98" s="159"/>
      <c r="H98" s="159"/>
      <c r="I98" s="159"/>
      <c r="J98" s="159"/>
      <c r="K98" s="159"/>
      <c r="L98" s="159"/>
      <c r="M98" s="159"/>
      <c r="N98" s="148"/>
      <c r="O98" s="148"/>
      <c r="P98" s="148"/>
      <c r="Q98" s="148"/>
      <c r="R98" s="148"/>
      <c r="S98" s="148"/>
      <c r="T98" s="149"/>
      <c r="U98" s="148"/>
      <c r="V98" s="140"/>
      <c r="W98" s="140"/>
      <c r="X98" s="140"/>
      <c r="Y98" s="140"/>
      <c r="Z98" s="140"/>
      <c r="AA98" s="140"/>
      <c r="AB98" s="140"/>
      <c r="AC98" s="140"/>
      <c r="AD98" s="140"/>
      <c r="AE98" s="140" t="s">
        <v>114</v>
      </c>
      <c r="AF98" s="140">
        <v>0</v>
      </c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</row>
    <row r="99" spans="1:60" outlineLevel="1" x14ac:dyDescent="0.25">
      <c r="A99" s="141">
        <v>27</v>
      </c>
      <c r="B99" s="141" t="s">
        <v>207</v>
      </c>
      <c r="C99" s="177" t="s">
        <v>208</v>
      </c>
      <c r="D99" s="148" t="s">
        <v>204</v>
      </c>
      <c r="E99" s="154">
        <v>69.614999999999995</v>
      </c>
      <c r="F99" s="158">
        <f>H99+J99</f>
        <v>0</v>
      </c>
      <c r="G99" s="159">
        <f>ROUND(E99*F99,2)</f>
        <v>0</v>
      </c>
      <c r="H99" s="159"/>
      <c r="I99" s="159">
        <f>ROUND(E99*H99,2)</f>
        <v>0</v>
      </c>
      <c r="J99" s="159"/>
      <c r="K99" s="159">
        <f>ROUND(E99*J99,2)</f>
        <v>0</v>
      </c>
      <c r="L99" s="159">
        <v>21</v>
      </c>
      <c r="M99" s="159">
        <f>G99*(1+L99/100)</f>
        <v>0</v>
      </c>
      <c r="N99" s="148">
        <v>5.0000000000000002E-5</v>
      </c>
      <c r="O99" s="148">
        <f>ROUND(E99*N99,5)</f>
        <v>3.48E-3</v>
      </c>
      <c r="P99" s="148">
        <v>0</v>
      </c>
      <c r="Q99" s="148">
        <f>ROUND(E99*P99,5)</f>
        <v>0</v>
      </c>
      <c r="R99" s="148"/>
      <c r="S99" s="148"/>
      <c r="T99" s="149">
        <v>0</v>
      </c>
      <c r="U99" s="148">
        <f>ROUND(E99*T99,2)</f>
        <v>0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 t="s">
        <v>188</v>
      </c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</row>
    <row r="100" spans="1:60" ht="30.6" outlineLevel="1" x14ac:dyDescent="0.25">
      <c r="A100" s="141"/>
      <c r="B100" s="141"/>
      <c r="C100" s="178" t="s">
        <v>209</v>
      </c>
      <c r="D100" s="150"/>
      <c r="E100" s="155">
        <v>19.686</v>
      </c>
      <c r="F100" s="159"/>
      <c r="G100" s="159"/>
      <c r="H100" s="159"/>
      <c r="I100" s="159"/>
      <c r="J100" s="159"/>
      <c r="K100" s="159"/>
      <c r="L100" s="159"/>
      <c r="M100" s="159"/>
      <c r="N100" s="148"/>
      <c r="O100" s="148"/>
      <c r="P100" s="148"/>
      <c r="Q100" s="148"/>
      <c r="R100" s="148"/>
      <c r="S100" s="148"/>
      <c r="T100" s="149"/>
      <c r="U100" s="148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 t="s">
        <v>114</v>
      </c>
      <c r="AF100" s="140">
        <v>0</v>
      </c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</row>
    <row r="101" spans="1:60" ht="30.6" outlineLevel="1" x14ac:dyDescent="0.25">
      <c r="A101" s="141"/>
      <c r="B101" s="141"/>
      <c r="C101" s="178" t="s">
        <v>210</v>
      </c>
      <c r="D101" s="150"/>
      <c r="E101" s="155">
        <v>49.929000000000002</v>
      </c>
      <c r="F101" s="159"/>
      <c r="G101" s="159"/>
      <c r="H101" s="159"/>
      <c r="I101" s="159"/>
      <c r="J101" s="159"/>
      <c r="K101" s="159"/>
      <c r="L101" s="159"/>
      <c r="M101" s="159"/>
      <c r="N101" s="148"/>
      <c r="O101" s="148"/>
      <c r="P101" s="148"/>
      <c r="Q101" s="148"/>
      <c r="R101" s="148"/>
      <c r="S101" s="148"/>
      <c r="T101" s="149"/>
      <c r="U101" s="148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 t="s">
        <v>114</v>
      </c>
      <c r="AF101" s="140">
        <v>0</v>
      </c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</row>
    <row r="102" spans="1:60" ht="20.399999999999999" outlineLevel="1" x14ac:dyDescent="0.25">
      <c r="A102" s="141">
        <v>28</v>
      </c>
      <c r="B102" s="141" t="s">
        <v>211</v>
      </c>
      <c r="C102" s="177" t="s">
        <v>212</v>
      </c>
      <c r="D102" s="148" t="s">
        <v>121</v>
      </c>
      <c r="E102" s="154">
        <v>15.9398</v>
      </c>
      <c r="F102" s="158">
        <f>H102+J102</f>
        <v>0</v>
      </c>
      <c r="G102" s="159">
        <f>ROUND(E102*F102,2)</f>
        <v>0</v>
      </c>
      <c r="H102" s="159"/>
      <c r="I102" s="159">
        <f>ROUND(E102*H102,2)</f>
        <v>0</v>
      </c>
      <c r="J102" s="159"/>
      <c r="K102" s="159">
        <f>ROUND(E102*J102,2)</f>
        <v>0</v>
      </c>
      <c r="L102" s="159">
        <v>21</v>
      </c>
      <c r="M102" s="159">
        <f>G102*(1+L102/100)</f>
        <v>0</v>
      </c>
      <c r="N102" s="148">
        <v>0</v>
      </c>
      <c r="O102" s="148">
        <f>ROUND(E102*N102,5)</f>
        <v>0</v>
      </c>
      <c r="P102" s="148">
        <v>0</v>
      </c>
      <c r="Q102" s="148">
        <f>ROUND(E102*P102,5)</f>
        <v>0</v>
      </c>
      <c r="R102" s="148"/>
      <c r="S102" s="148"/>
      <c r="T102" s="149">
        <v>1.609</v>
      </c>
      <c r="U102" s="148">
        <f>ROUND(E102*T102,2)</f>
        <v>25.65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 t="s">
        <v>112</v>
      </c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outlineLevel="1" x14ac:dyDescent="0.25">
      <c r="A103" s="141"/>
      <c r="B103" s="141"/>
      <c r="C103" s="178" t="s">
        <v>213</v>
      </c>
      <c r="D103" s="150"/>
      <c r="E103" s="155">
        <v>15.9398</v>
      </c>
      <c r="F103" s="159"/>
      <c r="G103" s="159"/>
      <c r="H103" s="159"/>
      <c r="I103" s="159"/>
      <c r="J103" s="159"/>
      <c r="K103" s="159"/>
      <c r="L103" s="159"/>
      <c r="M103" s="159"/>
      <c r="N103" s="148"/>
      <c r="O103" s="148"/>
      <c r="P103" s="148"/>
      <c r="Q103" s="148"/>
      <c r="R103" s="148"/>
      <c r="S103" s="148"/>
      <c r="T103" s="149"/>
      <c r="U103" s="148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 t="s">
        <v>114</v>
      </c>
      <c r="AF103" s="140">
        <v>0</v>
      </c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</row>
    <row r="104" spans="1:60" outlineLevel="1" x14ac:dyDescent="0.25">
      <c r="A104" s="141">
        <v>29</v>
      </c>
      <c r="B104" s="141" t="s">
        <v>214</v>
      </c>
      <c r="C104" s="177" t="s">
        <v>215</v>
      </c>
      <c r="D104" s="148" t="s">
        <v>121</v>
      </c>
      <c r="E104" s="154">
        <v>2.3134999999999999</v>
      </c>
      <c r="F104" s="158">
        <f>H104+J104</f>
        <v>0</v>
      </c>
      <c r="G104" s="159">
        <f>ROUND(E104*F104,2)</f>
        <v>0</v>
      </c>
      <c r="H104" s="159"/>
      <c r="I104" s="159">
        <f>ROUND(E104*H104,2)</f>
        <v>0</v>
      </c>
      <c r="J104" s="159"/>
      <c r="K104" s="159">
        <f>ROUND(E104*J104,2)</f>
        <v>0</v>
      </c>
      <c r="L104" s="159">
        <v>21</v>
      </c>
      <c r="M104" s="159">
        <f>G104*(1+L104/100)</f>
        <v>0</v>
      </c>
      <c r="N104" s="148">
        <v>0</v>
      </c>
      <c r="O104" s="148">
        <f>ROUND(E104*N104,5)</f>
        <v>0</v>
      </c>
      <c r="P104" s="148">
        <v>0</v>
      </c>
      <c r="Q104" s="148">
        <f>ROUND(E104*P104,5)</f>
        <v>0</v>
      </c>
      <c r="R104" s="148"/>
      <c r="S104" s="148"/>
      <c r="T104" s="149">
        <v>1.609</v>
      </c>
      <c r="U104" s="148">
        <f>ROUND(E104*T104,2)</f>
        <v>3.72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 t="s">
        <v>112</v>
      </c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</row>
    <row r="105" spans="1:60" outlineLevel="1" x14ac:dyDescent="0.25">
      <c r="A105" s="141"/>
      <c r="B105" s="141"/>
      <c r="C105" s="178" t="s">
        <v>216</v>
      </c>
      <c r="D105" s="150"/>
      <c r="E105" s="155">
        <v>2.3134999999999999</v>
      </c>
      <c r="F105" s="159"/>
      <c r="G105" s="159"/>
      <c r="H105" s="159"/>
      <c r="I105" s="159"/>
      <c r="J105" s="159"/>
      <c r="K105" s="159"/>
      <c r="L105" s="159"/>
      <c r="M105" s="159"/>
      <c r="N105" s="148"/>
      <c r="O105" s="148"/>
      <c r="P105" s="148"/>
      <c r="Q105" s="148"/>
      <c r="R105" s="148"/>
      <c r="S105" s="148"/>
      <c r="T105" s="149"/>
      <c r="U105" s="148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 t="s">
        <v>114</v>
      </c>
      <c r="AF105" s="140">
        <v>0</v>
      </c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0" x14ac:dyDescent="0.25">
      <c r="A106" s="142" t="s">
        <v>107</v>
      </c>
      <c r="B106" s="142" t="s">
        <v>68</v>
      </c>
      <c r="C106" s="179" t="s">
        <v>69</v>
      </c>
      <c r="D106" s="151"/>
      <c r="E106" s="156"/>
      <c r="F106" s="160"/>
      <c r="G106" s="160">
        <f>SUMIF(AE107:AE134,"&lt;&gt;NOR",G107:G134)</f>
        <v>0</v>
      </c>
      <c r="H106" s="160"/>
      <c r="I106" s="160">
        <f>SUM(I107:I134)</f>
        <v>0</v>
      </c>
      <c r="J106" s="160"/>
      <c r="K106" s="160">
        <f>SUM(K107:K134)</f>
        <v>0</v>
      </c>
      <c r="L106" s="160"/>
      <c r="M106" s="160">
        <f>SUM(M107:M134)</f>
        <v>0</v>
      </c>
      <c r="N106" s="151"/>
      <c r="O106" s="151">
        <f>SUM(O107:O134)</f>
        <v>1.09429</v>
      </c>
      <c r="P106" s="151"/>
      <c r="Q106" s="151">
        <f>SUM(Q107:Q134)</f>
        <v>2.6133799999999998</v>
      </c>
      <c r="R106" s="151"/>
      <c r="S106" s="151"/>
      <c r="T106" s="152"/>
      <c r="U106" s="151">
        <f>SUM(U107:U134)</f>
        <v>60.599999999999994</v>
      </c>
      <c r="AE106" t="s">
        <v>108</v>
      </c>
    </row>
    <row r="107" spans="1:60" ht="20.399999999999999" outlineLevel="1" x14ac:dyDescent="0.25">
      <c r="A107" s="141">
        <v>30</v>
      </c>
      <c r="B107" s="141" t="s">
        <v>217</v>
      </c>
      <c r="C107" s="177" t="s">
        <v>218</v>
      </c>
      <c r="D107" s="148" t="s">
        <v>111</v>
      </c>
      <c r="E107" s="154">
        <v>174.22499999999999</v>
      </c>
      <c r="F107" s="158">
        <f>H107+J107</f>
        <v>0</v>
      </c>
      <c r="G107" s="159">
        <f>ROUND(E107*F107,2)</f>
        <v>0</v>
      </c>
      <c r="H107" s="159"/>
      <c r="I107" s="159">
        <f>ROUND(E107*H107,2)</f>
        <v>0</v>
      </c>
      <c r="J107" s="159"/>
      <c r="K107" s="159">
        <f>ROUND(E107*J107,2)</f>
        <v>0</v>
      </c>
      <c r="L107" s="159">
        <v>21</v>
      </c>
      <c r="M107" s="159">
        <f>G107*(1+L107/100)</f>
        <v>0</v>
      </c>
      <c r="N107" s="148">
        <v>0</v>
      </c>
      <c r="O107" s="148">
        <f>ROUND(E107*N107,5)</f>
        <v>0</v>
      </c>
      <c r="P107" s="148">
        <v>1.4999999999999999E-2</v>
      </c>
      <c r="Q107" s="148">
        <f>ROUND(E107*P107,5)</f>
        <v>2.6133799999999998</v>
      </c>
      <c r="R107" s="148"/>
      <c r="S107" s="148"/>
      <c r="T107" s="149">
        <v>0.04</v>
      </c>
      <c r="U107" s="148">
        <f>ROUND(E107*T107,2)</f>
        <v>6.97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 t="s">
        <v>112</v>
      </c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ht="20.399999999999999" outlineLevel="1" x14ac:dyDescent="0.25">
      <c r="A108" s="141"/>
      <c r="B108" s="141"/>
      <c r="C108" s="178" t="s">
        <v>176</v>
      </c>
      <c r="D108" s="150"/>
      <c r="E108" s="155">
        <v>22.32</v>
      </c>
      <c r="F108" s="159"/>
      <c r="G108" s="159"/>
      <c r="H108" s="159"/>
      <c r="I108" s="159"/>
      <c r="J108" s="159"/>
      <c r="K108" s="159"/>
      <c r="L108" s="159"/>
      <c r="M108" s="159"/>
      <c r="N108" s="148"/>
      <c r="O108" s="148"/>
      <c r="P108" s="148"/>
      <c r="Q108" s="148"/>
      <c r="R108" s="148"/>
      <c r="S108" s="148"/>
      <c r="T108" s="149"/>
      <c r="U108" s="148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 t="s">
        <v>114</v>
      </c>
      <c r="AF108" s="140">
        <v>0</v>
      </c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ht="20.399999999999999" outlineLevel="1" x14ac:dyDescent="0.25">
      <c r="A109" s="141"/>
      <c r="B109" s="141"/>
      <c r="C109" s="178" t="s">
        <v>178</v>
      </c>
      <c r="D109" s="150"/>
      <c r="E109" s="155">
        <v>151.905</v>
      </c>
      <c r="F109" s="159"/>
      <c r="G109" s="159"/>
      <c r="H109" s="159"/>
      <c r="I109" s="159"/>
      <c r="J109" s="159"/>
      <c r="K109" s="159"/>
      <c r="L109" s="159"/>
      <c r="M109" s="159"/>
      <c r="N109" s="148"/>
      <c r="O109" s="148"/>
      <c r="P109" s="148"/>
      <c r="Q109" s="148"/>
      <c r="R109" s="148"/>
      <c r="S109" s="148"/>
      <c r="T109" s="149"/>
      <c r="U109" s="148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 t="s">
        <v>114</v>
      </c>
      <c r="AF109" s="140">
        <v>0</v>
      </c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outlineLevel="1" x14ac:dyDescent="0.25">
      <c r="A110" s="141">
        <v>31</v>
      </c>
      <c r="B110" s="141" t="s">
        <v>219</v>
      </c>
      <c r="C110" s="177" t="s">
        <v>220</v>
      </c>
      <c r="D110" s="148" t="s">
        <v>111</v>
      </c>
      <c r="E110" s="154">
        <v>382.86750000000001</v>
      </c>
      <c r="F110" s="158">
        <f>H110+J110</f>
        <v>0</v>
      </c>
      <c r="G110" s="159">
        <f>ROUND(E110*F110,2)</f>
        <v>0</v>
      </c>
      <c r="H110" s="159"/>
      <c r="I110" s="159">
        <f>ROUND(E110*H110,2)</f>
        <v>0</v>
      </c>
      <c r="J110" s="159"/>
      <c r="K110" s="159">
        <f>ROUND(E110*J110,2)</f>
        <v>0</v>
      </c>
      <c r="L110" s="159">
        <v>21</v>
      </c>
      <c r="M110" s="159">
        <f>G110*(1+L110/100)</f>
        <v>0</v>
      </c>
      <c r="N110" s="148">
        <v>1.6000000000000001E-4</v>
      </c>
      <c r="O110" s="148">
        <f>ROUND(E110*N110,5)</f>
        <v>6.1260000000000002E-2</v>
      </c>
      <c r="P110" s="148">
        <v>0</v>
      </c>
      <c r="Q110" s="148">
        <f>ROUND(E110*P110,5)</f>
        <v>0</v>
      </c>
      <c r="R110" s="148"/>
      <c r="S110" s="148"/>
      <c r="T110" s="149">
        <v>0.12</v>
      </c>
      <c r="U110" s="148">
        <f>ROUND(E110*T110,2)</f>
        <v>45.94</v>
      </c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 t="s">
        <v>112</v>
      </c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ht="20.399999999999999" outlineLevel="1" x14ac:dyDescent="0.25">
      <c r="A111" s="141"/>
      <c r="B111" s="141"/>
      <c r="C111" s="178" t="s">
        <v>221</v>
      </c>
      <c r="D111" s="150"/>
      <c r="E111" s="155">
        <v>44.64</v>
      </c>
      <c r="F111" s="159"/>
      <c r="G111" s="159"/>
      <c r="H111" s="159"/>
      <c r="I111" s="159"/>
      <c r="J111" s="159"/>
      <c r="K111" s="159"/>
      <c r="L111" s="159"/>
      <c r="M111" s="159"/>
      <c r="N111" s="148"/>
      <c r="O111" s="148"/>
      <c r="P111" s="148"/>
      <c r="Q111" s="148"/>
      <c r="R111" s="148"/>
      <c r="S111" s="148"/>
      <c r="T111" s="149"/>
      <c r="U111" s="148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 t="s">
        <v>114</v>
      </c>
      <c r="AF111" s="140">
        <v>0</v>
      </c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ht="20.399999999999999" outlineLevel="1" x14ac:dyDescent="0.25">
      <c r="A112" s="141"/>
      <c r="B112" s="141"/>
      <c r="C112" s="178" t="s">
        <v>222</v>
      </c>
      <c r="D112" s="150"/>
      <c r="E112" s="155">
        <v>5.3807999999999998</v>
      </c>
      <c r="F112" s="159"/>
      <c r="G112" s="159"/>
      <c r="H112" s="159"/>
      <c r="I112" s="159"/>
      <c r="J112" s="159"/>
      <c r="K112" s="159"/>
      <c r="L112" s="159"/>
      <c r="M112" s="159"/>
      <c r="N112" s="148"/>
      <c r="O112" s="148"/>
      <c r="P112" s="148"/>
      <c r="Q112" s="148"/>
      <c r="R112" s="148"/>
      <c r="S112" s="148"/>
      <c r="T112" s="149"/>
      <c r="U112" s="148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 t="s">
        <v>114</v>
      </c>
      <c r="AF112" s="140">
        <v>0</v>
      </c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ht="20.399999999999999" outlineLevel="1" x14ac:dyDescent="0.25">
      <c r="A113" s="141"/>
      <c r="B113" s="141"/>
      <c r="C113" s="178" t="s">
        <v>223</v>
      </c>
      <c r="D113" s="150"/>
      <c r="E113" s="155">
        <v>2.64</v>
      </c>
      <c r="F113" s="159"/>
      <c r="G113" s="159"/>
      <c r="H113" s="159"/>
      <c r="I113" s="159"/>
      <c r="J113" s="159"/>
      <c r="K113" s="159"/>
      <c r="L113" s="159"/>
      <c r="M113" s="159"/>
      <c r="N113" s="148"/>
      <c r="O113" s="148"/>
      <c r="P113" s="148"/>
      <c r="Q113" s="148"/>
      <c r="R113" s="148"/>
      <c r="S113" s="148"/>
      <c r="T113" s="149"/>
      <c r="U113" s="148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 t="s">
        <v>114</v>
      </c>
      <c r="AF113" s="140">
        <v>0</v>
      </c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ht="20.399999999999999" outlineLevel="1" x14ac:dyDescent="0.25">
      <c r="A114" s="141"/>
      <c r="B114" s="141"/>
      <c r="C114" s="178" t="s">
        <v>224</v>
      </c>
      <c r="D114" s="150"/>
      <c r="E114" s="155">
        <v>303.81</v>
      </c>
      <c r="F114" s="159"/>
      <c r="G114" s="159"/>
      <c r="H114" s="159"/>
      <c r="I114" s="159"/>
      <c r="J114" s="159"/>
      <c r="K114" s="159"/>
      <c r="L114" s="159"/>
      <c r="M114" s="159"/>
      <c r="N114" s="148"/>
      <c r="O114" s="148"/>
      <c r="P114" s="148"/>
      <c r="Q114" s="148"/>
      <c r="R114" s="148"/>
      <c r="S114" s="148"/>
      <c r="T114" s="149"/>
      <c r="U114" s="148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 t="s">
        <v>114</v>
      </c>
      <c r="AF114" s="140">
        <v>0</v>
      </c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ht="20.399999999999999" outlineLevel="1" x14ac:dyDescent="0.25">
      <c r="A115" s="141"/>
      <c r="B115" s="141"/>
      <c r="C115" s="178" t="s">
        <v>225</v>
      </c>
      <c r="D115" s="150"/>
      <c r="E115" s="155">
        <v>14.021699999999999</v>
      </c>
      <c r="F115" s="159"/>
      <c r="G115" s="159"/>
      <c r="H115" s="159"/>
      <c r="I115" s="159"/>
      <c r="J115" s="159"/>
      <c r="K115" s="159"/>
      <c r="L115" s="159"/>
      <c r="M115" s="159"/>
      <c r="N115" s="148"/>
      <c r="O115" s="148"/>
      <c r="P115" s="148"/>
      <c r="Q115" s="148"/>
      <c r="R115" s="148"/>
      <c r="S115" s="148"/>
      <c r="T115" s="149"/>
      <c r="U115" s="148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 t="s">
        <v>114</v>
      </c>
      <c r="AF115" s="140">
        <v>0</v>
      </c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ht="30.6" outlineLevel="1" x14ac:dyDescent="0.25">
      <c r="A116" s="141"/>
      <c r="B116" s="141"/>
      <c r="C116" s="178" t="s">
        <v>226</v>
      </c>
      <c r="D116" s="150"/>
      <c r="E116" s="155">
        <v>12.375</v>
      </c>
      <c r="F116" s="159"/>
      <c r="G116" s="159"/>
      <c r="H116" s="159"/>
      <c r="I116" s="159"/>
      <c r="J116" s="159"/>
      <c r="K116" s="159"/>
      <c r="L116" s="159"/>
      <c r="M116" s="159"/>
      <c r="N116" s="148"/>
      <c r="O116" s="148"/>
      <c r="P116" s="148"/>
      <c r="Q116" s="148"/>
      <c r="R116" s="148"/>
      <c r="S116" s="148"/>
      <c r="T116" s="149"/>
      <c r="U116" s="148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 t="s">
        <v>114</v>
      </c>
      <c r="AF116" s="140">
        <v>0</v>
      </c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 x14ac:dyDescent="0.25">
      <c r="A117" s="141">
        <v>32</v>
      </c>
      <c r="B117" s="141" t="s">
        <v>227</v>
      </c>
      <c r="C117" s="177" t="s">
        <v>228</v>
      </c>
      <c r="D117" s="148" t="s">
        <v>111</v>
      </c>
      <c r="E117" s="154">
        <v>15.015000000000001</v>
      </c>
      <c r="F117" s="158">
        <f>H117+J117</f>
        <v>0</v>
      </c>
      <c r="G117" s="159">
        <f>ROUND(E117*F117,2)</f>
        <v>0</v>
      </c>
      <c r="H117" s="159"/>
      <c r="I117" s="159">
        <f>ROUND(E117*H117,2)</f>
        <v>0</v>
      </c>
      <c r="J117" s="159"/>
      <c r="K117" s="159">
        <f>ROUND(E117*J117,2)</f>
        <v>0</v>
      </c>
      <c r="L117" s="159">
        <v>21</v>
      </c>
      <c r="M117" s="159">
        <f>G117*(1+L117/100)</f>
        <v>0</v>
      </c>
      <c r="N117" s="148">
        <v>0</v>
      </c>
      <c r="O117" s="148">
        <f>ROUND(E117*N117,5)</f>
        <v>0</v>
      </c>
      <c r="P117" s="148">
        <v>0</v>
      </c>
      <c r="Q117" s="148">
        <f>ROUND(E117*P117,5)</f>
        <v>0</v>
      </c>
      <c r="R117" s="148"/>
      <c r="S117" s="148"/>
      <c r="T117" s="149">
        <v>0.06</v>
      </c>
      <c r="U117" s="148">
        <f>ROUND(E117*T117,2)</f>
        <v>0.9</v>
      </c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 t="s">
        <v>112</v>
      </c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ht="20.399999999999999" outlineLevel="1" x14ac:dyDescent="0.25">
      <c r="A118" s="141"/>
      <c r="B118" s="141"/>
      <c r="C118" s="178" t="s">
        <v>223</v>
      </c>
      <c r="D118" s="150"/>
      <c r="E118" s="155">
        <v>2.64</v>
      </c>
      <c r="F118" s="159"/>
      <c r="G118" s="159"/>
      <c r="H118" s="159"/>
      <c r="I118" s="159"/>
      <c r="J118" s="159"/>
      <c r="K118" s="159"/>
      <c r="L118" s="159"/>
      <c r="M118" s="159"/>
      <c r="N118" s="148"/>
      <c r="O118" s="148"/>
      <c r="P118" s="148"/>
      <c r="Q118" s="148"/>
      <c r="R118" s="148"/>
      <c r="S118" s="148"/>
      <c r="T118" s="149"/>
      <c r="U118" s="148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 t="s">
        <v>114</v>
      </c>
      <c r="AF118" s="140">
        <v>0</v>
      </c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ht="30.6" outlineLevel="1" x14ac:dyDescent="0.25">
      <c r="A119" s="141"/>
      <c r="B119" s="141"/>
      <c r="C119" s="178" t="s">
        <v>226</v>
      </c>
      <c r="D119" s="150"/>
      <c r="E119" s="155">
        <v>12.375</v>
      </c>
      <c r="F119" s="159"/>
      <c r="G119" s="159"/>
      <c r="H119" s="159"/>
      <c r="I119" s="159"/>
      <c r="J119" s="159"/>
      <c r="K119" s="159"/>
      <c r="L119" s="159"/>
      <c r="M119" s="159"/>
      <c r="N119" s="148"/>
      <c r="O119" s="148"/>
      <c r="P119" s="148"/>
      <c r="Q119" s="148"/>
      <c r="R119" s="148"/>
      <c r="S119" s="148"/>
      <c r="T119" s="149"/>
      <c r="U119" s="148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 t="s">
        <v>114</v>
      </c>
      <c r="AF119" s="140">
        <v>0</v>
      </c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outlineLevel="1" x14ac:dyDescent="0.25">
      <c r="A120" s="141">
        <v>33</v>
      </c>
      <c r="B120" s="141" t="s">
        <v>229</v>
      </c>
      <c r="C120" s="177" t="s">
        <v>230</v>
      </c>
      <c r="D120" s="148" t="s">
        <v>231</v>
      </c>
      <c r="E120" s="154">
        <v>21.952349999999999</v>
      </c>
      <c r="F120" s="158">
        <f>H120+J120</f>
        <v>0</v>
      </c>
      <c r="G120" s="159">
        <f>ROUND(E120*F120,2)</f>
        <v>0</v>
      </c>
      <c r="H120" s="159"/>
      <c r="I120" s="159">
        <f>ROUND(E120*H120,2)</f>
        <v>0</v>
      </c>
      <c r="J120" s="159"/>
      <c r="K120" s="159">
        <f>ROUND(E120*J120,2)</f>
        <v>0</v>
      </c>
      <c r="L120" s="159">
        <v>21</v>
      </c>
      <c r="M120" s="159">
        <f>G120*(1+L120/100)</f>
        <v>0</v>
      </c>
      <c r="N120" s="148">
        <v>0.02</v>
      </c>
      <c r="O120" s="148">
        <f>ROUND(E120*N120,5)</f>
        <v>0.43905</v>
      </c>
      <c r="P120" s="148">
        <v>0</v>
      </c>
      <c r="Q120" s="148">
        <f>ROUND(E120*P120,5)</f>
        <v>0</v>
      </c>
      <c r="R120" s="148"/>
      <c r="S120" s="148"/>
      <c r="T120" s="149">
        <v>0</v>
      </c>
      <c r="U120" s="148">
        <f>ROUND(E120*T120,2)</f>
        <v>0</v>
      </c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 t="s">
        <v>188</v>
      </c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ht="20.399999999999999" outlineLevel="1" x14ac:dyDescent="0.25">
      <c r="A121" s="141"/>
      <c r="B121" s="141"/>
      <c r="C121" s="178" t="s">
        <v>232</v>
      </c>
      <c r="D121" s="150"/>
      <c r="E121" s="155">
        <v>2.8123200000000002</v>
      </c>
      <c r="F121" s="159"/>
      <c r="G121" s="159"/>
      <c r="H121" s="159"/>
      <c r="I121" s="159"/>
      <c r="J121" s="159"/>
      <c r="K121" s="159"/>
      <c r="L121" s="159"/>
      <c r="M121" s="159"/>
      <c r="N121" s="148"/>
      <c r="O121" s="148"/>
      <c r="P121" s="148"/>
      <c r="Q121" s="148"/>
      <c r="R121" s="148"/>
      <c r="S121" s="148"/>
      <c r="T121" s="149"/>
      <c r="U121" s="148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 t="s">
        <v>114</v>
      </c>
      <c r="AF121" s="140">
        <v>0</v>
      </c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ht="20.399999999999999" outlineLevel="1" x14ac:dyDescent="0.25">
      <c r="A122" s="141"/>
      <c r="B122" s="141"/>
      <c r="C122" s="178" t="s">
        <v>233</v>
      </c>
      <c r="D122" s="150"/>
      <c r="E122" s="155">
        <v>19.140029999999999</v>
      </c>
      <c r="F122" s="159"/>
      <c r="G122" s="159"/>
      <c r="H122" s="159"/>
      <c r="I122" s="159"/>
      <c r="J122" s="159"/>
      <c r="K122" s="159"/>
      <c r="L122" s="159"/>
      <c r="M122" s="159"/>
      <c r="N122" s="148"/>
      <c r="O122" s="148"/>
      <c r="P122" s="148"/>
      <c r="Q122" s="148"/>
      <c r="R122" s="148"/>
      <c r="S122" s="148"/>
      <c r="T122" s="149"/>
      <c r="U122" s="148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 t="s">
        <v>114</v>
      </c>
      <c r="AF122" s="140">
        <v>0</v>
      </c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5">
      <c r="A123" s="141">
        <v>34</v>
      </c>
      <c r="B123" s="141" t="s">
        <v>234</v>
      </c>
      <c r="C123" s="177" t="s">
        <v>235</v>
      </c>
      <c r="D123" s="148" t="s">
        <v>231</v>
      </c>
      <c r="E123" s="154">
        <v>23.75926875</v>
      </c>
      <c r="F123" s="158">
        <f>H123+J123</f>
        <v>0</v>
      </c>
      <c r="G123" s="159">
        <f>ROUND(E123*F123,2)</f>
        <v>0</v>
      </c>
      <c r="H123" s="159"/>
      <c r="I123" s="159">
        <f>ROUND(E123*H123,2)</f>
        <v>0</v>
      </c>
      <c r="J123" s="159"/>
      <c r="K123" s="159">
        <f>ROUND(E123*J123,2)</f>
        <v>0</v>
      </c>
      <c r="L123" s="159">
        <v>21</v>
      </c>
      <c r="M123" s="159">
        <f>G123*(1+L123/100)</f>
        <v>0</v>
      </c>
      <c r="N123" s="148">
        <v>2.5000000000000001E-2</v>
      </c>
      <c r="O123" s="148">
        <f>ROUND(E123*N123,5)</f>
        <v>0.59397999999999995</v>
      </c>
      <c r="P123" s="148">
        <v>0</v>
      </c>
      <c r="Q123" s="148">
        <f>ROUND(E123*P123,5)</f>
        <v>0</v>
      </c>
      <c r="R123" s="148"/>
      <c r="S123" s="148"/>
      <c r="T123" s="149">
        <v>0</v>
      </c>
      <c r="U123" s="148">
        <f>ROUND(E123*T123,2)</f>
        <v>0</v>
      </c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 t="s">
        <v>188</v>
      </c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5">
      <c r="A124" s="141"/>
      <c r="B124" s="141"/>
      <c r="C124" s="252" t="s">
        <v>236</v>
      </c>
      <c r="D124" s="253"/>
      <c r="E124" s="254"/>
      <c r="F124" s="255"/>
      <c r="G124" s="256"/>
      <c r="H124" s="159"/>
      <c r="I124" s="159"/>
      <c r="J124" s="159"/>
      <c r="K124" s="159"/>
      <c r="L124" s="159"/>
      <c r="M124" s="159"/>
      <c r="N124" s="148"/>
      <c r="O124" s="148"/>
      <c r="P124" s="148"/>
      <c r="Q124" s="148"/>
      <c r="R124" s="148"/>
      <c r="S124" s="148"/>
      <c r="T124" s="149"/>
      <c r="U124" s="148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 t="s">
        <v>123</v>
      </c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3" t="str">
        <f>C124</f>
        <v>EPS 150 tl. 120 mm</v>
      </c>
      <c r="BB124" s="140"/>
      <c r="BC124" s="140"/>
      <c r="BD124" s="140"/>
      <c r="BE124" s="140"/>
      <c r="BF124" s="140"/>
      <c r="BG124" s="140"/>
      <c r="BH124" s="140"/>
    </row>
    <row r="125" spans="1:60" ht="20.399999999999999" outlineLevel="1" x14ac:dyDescent="0.25">
      <c r="A125" s="141"/>
      <c r="B125" s="141"/>
      <c r="C125" s="178" t="s">
        <v>232</v>
      </c>
      <c r="D125" s="150"/>
      <c r="E125" s="155">
        <v>2.8123200000000002</v>
      </c>
      <c r="F125" s="159"/>
      <c r="G125" s="159"/>
      <c r="H125" s="159"/>
      <c r="I125" s="159"/>
      <c r="J125" s="159"/>
      <c r="K125" s="159"/>
      <c r="L125" s="159"/>
      <c r="M125" s="159"/>
      <c r="N125" s="148"/>
      <c r="O125" s="148"/>
      <c r="P125" s="148"/>
      <c r="Q125" s="148"/>
      <c r="R125" s="148"/>
      <c r="S125" s="148"/>
      <c r="T125" s="149"/>
      <c r="U125" s="148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 t="s">
        <v>114</v>
      </c>
      <c r="AF125" s="140">
        <v>0</v>
      </c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</row>
    <row r="126" spans="1:60" ht="20.399999999999999" outlineLevel="1" x14ac:dyDescent="0.25">
      <c r="A126" s="141"/>
      <c r="B126" s="141"/>
      <c r="C126" s="178" t="s">
        <v>237</v>
      </c>
      <c r="D126" s="150"/>
      <c r="E126" s="155">
        <v>0.28249200000000002</v>
      </c>
      <c r="F126" s="159"/>
      <c r="G126" s="159"/>
      <c r="H126" s="159"/>
      <c r="I126" s="159"/>
      <c r="J126" s="159"/>
      <c r="K126" s="159"/>
      <c r="L126" s="159"/>
      <c r="M126" s="159"/>
      <c r="N126" s="148"/>
      <c r="O126" s="148"/>
      <c r="P126" s="148"/>
      <c r="Q126" s="148"/>
      <c r="R126" s="148"/>
      <c r="S126" s="148"/>
      <c r="T126" s="149"/>
      <c r="U126" s="148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 t="s">
        <v>114</v>
      </c>
      <c r="AF126" s="140">
        <v>0</v>
      </c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ht="30.6" outlineLevel="1" x14ac:dyDescent="0.25">
      <c r="A127" s="141"/>
      <c r="B127" s="141"/>
      <c r="C127" s="178" t="s">
        <v>238</v>
      </c>
      <c r="D127" s="150"/>
      <c r="E127" s="155">
        <v>0.1386</v>
      </c>
      <c r="F127" s="159"/>
      <c r="G127" s="159"/>
      <c r="H127" s="159"/>
      <c r="I127" s="159"/>
      <c r="J127" s="159"/>
      <c r="K127" s="159"/>
      <c r="L127" s="159"/>
      <c r="M127" s="159"/>
      <c r="N127" s="148"/>
      <c r="O127" s="148"/>
      <c r="P127" s="148"/>
      <c r="Q127" s="148"/>
      <c r="R127" s="148"/>
      <c r="S127" s="148"/>
      <c r="T127" s="149"/>
      <c r="U127" s="148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 t="s">
        <v>114</v>
      </c>
      <c r="AF127" s="140">
        <v>0</v>
      </c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ht="20.399999999999999" outlineLevel="1" x14ac:dyDescent="0.25">
      <c r="A128" s="141"/>
      <c r="B128" s="141"/>
      <c r="C128" s="178" t="s">
        <v>233</v>
      </c>
      <c r="D128" s="150"/>
      <c r="E128" s="155">
        <v>19.140029999999999</v>
      </c>
      <c r="F128" s="159"/>
      <c r="G128" s="159"/>
      <c r="H128" s="159"/>
      <c r="I128" s="159"/>
      <c r="J128" s="159"/>
      <c r="K128" s="159"/>
      <c r="L128" s="159"/>
      <c r="M128" s="159"/>
      <c r="N128" s="148"/>
      <c r="O128" s="148"/>
      <c r="P128" s="148"/>
      <c r="Q128" s="148"/>
      <c r="R128" s="148"/>
      <c r="S128" s="148"/>
      <c r="T128" s="149"/>
      <c r="U128" s="148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 t="s">
        <v>114</v>
      </c>
      <c r="AF128" s="140">
        <v>0</v>
      </c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ht="30.6" outlineLevel="1" x14ac:dyDescent="0.25">
      <c r="A129" s="141"/>
      <c r="B129" s="141"/>
      <c r="C129" s="178" t="s">
        <v>239</v>
      </c>
      <c r="D129" s="150"/>
      <c r="E129" s="155">
        <v>0.73613925000000002</v>
      </c>
      <c r="F129" s="159"/>
      <c r="G129" s="159"/>
      <c r="H129" s="159"/>
      <c r="I129" s="159"/>
      <c r="J129" s="159"/>
      <c r="K129" s="159"/>
      <c r="L129" s="159"/>
      <c r="M129" s="159"/>
      <c r="N129" s="148"/>
      <c r="O129" s="148"/>
      <c r="P129" s="148"/>
      <c r="Q129" s="148"/>
      <c r="R129" s="148"/>
      <c r="S129" s="148"/>
      <c r="T129" s="149"/>
      <c r="U129" s="148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 t="s">
        <v>114</v>
      </c>
      <c r="AF129" s="140">
        <v>0</v>
      </c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ht="30.6" outlineLevel="1" x14ac:dyDescent="0.25">
      <c r="A130" s="141"/>
      <c r="B130" s="141"/>
      <c r="C130" s="178" t="s">
        <v>240</v>
      </c>
      <c r="D130" s="150"/>
      <c r="E130" s="155">
        <v>0.64968749999999997</v>
      </c>
      <c r="F130" s="159"/>
      <c r="G130" s="159"/>
      <c r="H130" s="159"/>
      <c r="I130" s="159"/>
      <c r="J130" s="159"/>
      <c r="K130" s="159"/>
      <c r="L130" s="159"/>
      <c r="M130" s="159"/>
      <c r="N130" s="148"/>
      <c r="O130" s="148"/>
      <c r="P130" s="148"/>
      <c r="Q130" s="148"/>
      <c r="R130" s="148"/>
      <c r="S130" s="148"/>
      <c r="T130" s="149"/>
      <c r="U130" s="148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 t="s">
        <v>114</v>
      </c>
      <c r="AF130" s="140">
        <v>0</v>
      </c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ht="20.399999999999999" outlineLevel="1" x14ac:dyDescent="0.25">
      <c r="A131" s="141">
        <v>35</v>
      </c>
      <c r="B131" s="141" t="s">
        <v>241</v>
      </c>
      <c r="C131" s="177" t="s">
        <v>242</v>
      </c>
      <c r="D131" s="148" t="s">
        <v>121</v>
      </c>
      <c r="E131" s="154">
        <v>2.6133999999999999</v>
      </c>
      <c r="F131" s="158">
        <f>H131+J131</f>
        <v>0</v>
      </c>
      <c r="G131" s="159">
        <f>ROUND(E131*F131,2)</f>
        <v>0</v>
      </c>
      <c r="H131" s="159"/>
      <c r="I131" s="159">
        <f>ROUND(E131*H131,2)</f>
        <v>0</v>
      </c>
      <c r="J131" s="159"/>
      <c r="K131" s="159">
        <f>ROUND(E131*J131,2)</f>
        <v>0</v>
      </c>
      <c r="L131" s="159">
        <v>21</v>
      </c>
      <c r="M131" s="159">
        <f>G131*(1+L131/100)</f>
        <v>0</v>
      </c>
      <c r="N131" s="148">
        <v>0</v>
      </c>
      <c r="O131" s="148">
        <f>ROUND(E131*N131,5)</f>
        <v>0</v>
      </c>
      <c r="P131" s="148">
        <v>0</v>
      </c>
      <c r="Q131" s="148">
        <f>ROUND(E131*P131,5)</f>
        <v>0</v>
      </c>
      <c r="R131" s="148"/>
      <c r="S131" s="148"/>
      <c r="T131" s="149">
        <v>1.831</v>
      </c>
      <c r="U131" s="148">
        <f>ROUND(E131*T131,2)</f>
        <v>4.79</v>
      </c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 t="s">
        <v>112</v>
      </c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outlineLevel="1" x14ac:dyDescent="0.25">
      <c r="A132" s="141"/>
      <c r="B132" s="141"/>
      <c r="C132" s="178" t="s">
        <v>243</v>
      </c>
      <c r="D132" s="150"/>
      <c r="E132" s="155">
        <v>2.6133999999999999</v>
      </c>
      <c r="F132" s="159"/>
      <c r="G132" s="159"/>
      <c r="H132" s="159"/>
      <c r="I132" s="159"/>
      <c r="J132" s="159"/>
      <c r="K132" s="159"/>
      <c r="L132" s="159"/>
      <c r="M132" s="159"/>
      <c r="N132" s="148"/>
      <c r="O132" s="148"/>
      <c r="P132" s="148"/>
      <c r="Q132" s="148"/>
      <c r="R132" s="148"/>
      <c r="S132" s="148"/>
      <c r="T132" s="149"/>
      <c r="U132" s="148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 t="s">
        <v>114</v>
      </c>
      <c r="AF132" s="140">
        <v>0</v>
      </c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3" spans="1:60" outlineLevel="1" x14ac:dyDescent="0.25">
      <c r="A133" s="141">
        <v>36</v>
      </c>
      <c r="B133" s="141" t="s">
        <v>244</v>
      </c>
      <c r="C133" s="177" t="s">
        <v>245</v>
      </c>
      <c r="D133" s="148" t="s">
        <v>121</v>
      </c>
      <c r="E133" s="154">
        <v>1.0943000000000001</v>
      </c>
      <c r="F133" s="158">
        <f>H133+J133</f>
        <v>0</v>
      </c>
      <c r="G133" s="159">
        <f>ROUND(E133*F133,2)</f>
        <v>0</v>
      </c>
      <c r="H133" s="159"/>
      <c r="I133" s="159">
        <f>ROUND(E133*H133,2)</f>
        <v>0</v>
      </c>
      <c r="J133" s="159"/>
      <c r="K133" s="159">
        <f>ROUND(E133*J133,2)</f>
        <v>0</v>
      </c>
      <c r="L133" s="159">
        <v>21</v>
      </c>
      <c r="M133" s="159">
        <f>G133*(1+L133/100)</f>
        <v>0</v>
      </c>
      <c r="N133" s="148">
        <v>0</v>
      </c>
      <c r="O133" s="148">
        <f>ROUND(E133*N133,5)</f>
        <v>0</v>
      </c>
      <c r="P133" s="148">
        <v>0</v>
      </c>
      <c r="Q133" s="148">
        <f>ROUND(E133*P133,5)</f>
        <v>0</v>
      </c>
      <c r="R133" s="148"/>
      <c r="S133" s="148"/>
      <c r="T133" s="149">
        <v>1.831</v>
      </c>
      <c r="U133" s="148">
        <f>ROUND(E133*T133,2)</f>
        <v>2</v>
      </c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 t="s">
        <v>112</v>
      </c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5">
      <c r="A134" s="141"/>
      <c r="B134" s="141"/>
      <c r="C134" s="178" t="s">
        <v>246</v>
      </c>
      <c r="D134" s="150"/>
      <c r="E134" s="155">
        <v>1.0943000000000001</v>
      </c>
      <c r="F134" s="159"/>
      <c r="G134" s="159"/>
      <c r="H134" s="159"/>
      <c r="I134" s="159"/>
      <c r="J134" s="159"/>
      <c r="K134" s="159"/>
      <c r="L134" s="159"/>
      <c r="M134" s="159"/>
      <c r="N134" s="148"/>
      <c r="O134" s="148"/>
      <c r="P134" s="148"/>
      <c r="Q134" s="148"/>
      <c r="R134" s="148"/>
      <c r="S134" s="148"/>
      <c r="T134" s="149"/>
      <c r="U134" s="148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 t="s">
        <v>114</v>
      </c>
      <c r="AF134" s="140">
        <v>0</v>
      </c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x14ac:dyDescent="0.25">
      <c r="A135" s="142" t="s">
        <v>107</v>
      </c>
      <c r="B135" s="142" t="s">
        <v>70</v>
      </c>
      <c r="C135" s="179" t="s">
        <v>71</v>
      </c>
      <c r="D135" s="151"/>
      <c r="E135" s="156"/>
      <c r="F135" s="160"/>
      <c r="G135" s="160">
        <f>SUMIF(AE136:AE147,"&lt;&gt;NOR",G136:G147)</f>
        <v>0</v>
      </c>
      <c r="H135" s="160"/>
      <c r="I135" s="160">
        <f>SUM(I136:I147)</f>
        <v>0</v>
      </c>
      <c r="J135" s="160"/>
      <c r="K135" s="160">
        <f>SUM(K136:K147)</f>
        <v>0</v>
      </c>
      <c r="L135" s="160"/>
      <c r="M135" s="160">
        <f>SUM(M136:M147)</f>
        <v>0</v>
      </c>
      <c r="N135" s="151"/>
      <c r="O135" s="151">
        <f>SUM(O136:O147)</f>
        <v>7.2199999999999999E-3</v>
      </c>
      <c r="P135" s="151"/>
      <c r="Q135" s="151">
        <f>SUM(Q136:Q147)</f>
        <v>6.0330000000000002E-2</v>
      </c>
      <c r="R135" s="151"/>
      <c r="S135" s="151"/>
      <c r="T135" s="152"/>
      <c r="U135" s="151">
        <f>SUM(U136:U147)</f>
        <v>5.1999999999999993</v>
      </c>
      <c r="AE135" t="s">
        <v>108</v>
      </c>
    </row>
    <row r="136" spans="1:60" ht="20.399999999999999" outlineLevel="1" x14ac:dyDescent="0.25">
      <c r="A136" s="141">
        <v>37</v>
      </c>
      <c r="B136" s="141" t="s">
        <v>247</v>
      </c>
      <c r="C136" s="177" t="s">
        <v>248</v>
      </c>
      <c r="D136" s="148" t="s">
        <v>157</v>
      </c>
      <c r="E136" s="154">
        <v>3</v>
      </c>
      <c r="F136" s="158">
        <f>H136+J136</f>
        <v>0</v>
      </c>
      <c r="G136" s="159">
        <f>ROUND(E136*F136,2)</f>
        <v>0</v>
      </c>
      <c r="H136" s="159"/>
      <c r="I136" s="159">
        <f>ROUND(E136*H136,2)</f>
        <v>0</v>
      </c>
      <c r="J136" s="159"/>
      <c r="K136" s="159">
        <f>ROUND(E136*J136,2)</f>
        <v>0</v>
      </c>
      <c r="L136" s="159">
        <v>21</v>
      </c>
      <c r="M136" s="159">
        <f>G136*(1+L136/100)</f>
        <v>0</v>
      </c>
      <c r="N136" s="148">
        <v>0</v>
      </c>
      <c r="O136" s="148">
        <f>ROUND(E136*N136,5)</f>
        <v>0</v>
      </c>
      <c r="P136" s="148">
        <v>2.0109999999999999E-2</v>
      </c>
      <c r="Q136" s="148">
        <f>ROUND(E136*P136,5)</f>
        <v>6.0330000000000002E-2</v>
      </c>
      <c r="R136" s="148"/>
      <c r="S136" s="148"/>
      <c r="T136" s="149">
        <v>0.46500000000000002</v>
      </c>
      <c r="U136" s="148">
        <f>ROUND(E136*T136,2)</f>
        <v>1.4</v>
      </c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 t="s">
        <v>112</v>
      </c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ht="20.399999999999999" outlineLevel="1" x14ac:dyDescent="0.25">
      <c r="A137" s="141"/>
      <c r="B137" s="141"/>
      <c r="C137" s="178" t="s">
        <v>249</v>
      </c>
      <c r="D137" s="150"/>
      <c r="E137" s="155">
        <v>1</v>
      </c>
      <c r="F137" s="159"/>
      <c r="G137" s="159"/>
      <c r="H137" s="159"/>
      <c r="I137" s="159"/>
      <c r="J137" s="159"/>
      <c r="K137" s="159"/>
      <c r="L137" s="159"/>
      <c r="M137" s="159"/>
      <c r="N137" s="148"/>
      <c r="O137" s="148"/>
      <c r="P137" s="148"/>
      <c r="Q137" s="148"/>
      <c r="R137" s="148"/>
      <c r="S137" s="148"/>
      <c r="T137" s="149"/>
      <c r="U137" s="148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 t="s">
        <v>114</v>
      </c>
      <c r="AF137" s="140">
        <v>0</v>
      </c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ht="20.399999999999999" outlineLevel="1" x14ac:dyDescent="0.25">
      <c r="A138" s="141"/>
      <c r="B138" s="141"/>
      <c r="C138" s="178" t="s">
        <v>250</v>
      </c>
      <c r="D138" s="150"/>
      <c r="E138" s="155">
        <v>2</v>
      </c>
      <c r="F138" s="159"/>
      <c r="G138" s="159"/>
      <c r="H138" s="159"/>
      <c r="I138" s="159"/>
      <c r="J138" s="159"/>
      <c r="K138" s="159"/>
      <c r="L138" s="159"/>
      <c r="M138" s="159"/>
      <c r="N138" s="148"/>
      <c r="O138" s="148"/>
      <c r="P138" s="148"/>
      <c r="Q138" s="148"/>
      <c r="R138" s="148"/>
      <c r="S138" s="148"/>
      <c r="T138" s="149"/>
      <c r="U138" s="148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 t="s">
        <v>114</v>
      </c>
      <c r="AF138" s="140">
        <v>0</v>
      </c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ht="20.399999999999999" outlineLevel="1" x14ac:dyDescent="0.25">
      <c r="A139" s="141">
        <v>38</v>
      </c>
      <c r="B139" s="141" t="s">
        <v>251</v>
      </c>
      <c r="C139" s="177" t="s">
        <v>252</v>
      </c>
      <c r="D139" s="148" t="s">
        <v>157</v>
      </c>
      <c r="E139" s="154">
        <v>2</v>
      </c>
      <c r="F139" s="158">
        <f>H139+J139</f>
        <v>0</v>
      </c>
      <c r="G139" s="159">
        <f>ROUND(E139*F139,2)</f>
        <v>0</v>
      </c>
      <c r="H139" s="159"/>
      <c r="I139" s="159">
        <f>ROUND(E139*H139,2)</f>
        <v>0</v>
      </c>
      <c r="J139" s="159"/>
      <c r="K139" s="159">
        <f>ROUND(E139*J139,2)</f>
        <v>0</v>
      </c>
      <c r="L139" s="159">
        <v>21</v>
      </c>
      <c r="M139" s="159">
        <f>G139*(1+L139/100)</f>
        <v>0</v>
      </c>
      <c r="N139" s="148">
        <v>2.2599999999999999E-3</v>
      </c>
      <c r="O139" s="148">
        <f>ROUND(E139*N139,5)</f>
        <v>4.5199999999999997E-3</v>
      </c>
      <c r="P139" s="148">
        <v>0</v>
      </c>
      <c r="Q139" s="148">
        <f>ROUND(E139*P139,5)</f>
        <v>0</v>
      </c>
      <c r="R139" s="148"/>
      <c r="S139" s="148"/>
      <c r="T139" s="149">
        <v>1.18</v>
      </c>
      <c r="U139" s="148">
        <f>ROUND(E139*T139,2)</f>
        <v>2.36</v>
      </c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 t="s">
        <v>112</v>
      </c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</row>
    <row r="140" spans="1:60" ht="20.399999999999999" outlineLevel="1" x14ac:dyDescent="0.25">
      <c r="A140" s="141"/>
      <c r="B140" s="141"/>
      <c r="C140" s="178" t="s">
        <v>249</v>
      </c>
      <c r="D140" s="150"/>
      <c r="E140" s="155">
        <v>1</v>
      </c>
      <c r="F140" s="159"/>
      <c r="G140" s="159"/>
      <c r="H140" s="159"/>
      <c r="I140" s="159"/>
      <c r="J140" s="159"/>
      <c r="K140" s="159"/>
      <c r="L140" s="159"/>
      <c r="M140" s="159"/>
      <c r="N140" s="148"/>
      <c r="O140" s="148"/>
      <c r="P140" s="148"/>
      <c r="Q140" s="148"/>
      <c r="R140" s="148"/>
      <c r="S140" s="148"/>
      <c r="T140" s="149"/>
      <c r="U140" s="148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 t="s">
        <v>114</v>
      </c>
      <c r="AF140" s="140">
        <v>0</v>
      </c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</row>
    <row r="141" spans="1:60" ht="20.399999999999999" outlineLevel="1" x14ac:dyDescent="0.25">
      <c r="A141" s="141"/>
      <c r="B141" s="141"/>
      <c r="C141" s="178" t="s">
        <v>253</v>
      </c>
      <c r="D141" s="150"/>
      <c r="E141" s="155">
        <v>1</v>
      </c>
      <c r="F141" s="159"/>
      <c r="G141" s="159"/>
      <c r="H141" s="159"/>
      <c r="I141" s="159"/>
      <c r="J141" s="159"/>
      <c r="K141" s="159"/>
      <c r="L141" s="159"/>
      <c r="M141" s="159"/>
      <c r="N141" s="148"/>
      <c r="O141" s="148"/>
      <c r="P141" s="148"/>
      <c r="Q141" s="148"/>
      <c r="R141" s="148"/>
      <c r="S141" s="148"/>
      <c r="T141" s="149"/>
      <c r="U141" s="148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 t="s">
        <v>114</v>
      </c>
      <c r="AF141" s="140">
        <v>0</v>
      </c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</row>
    <row r="142" spans="1:60" ht="20.399999999999999" outlineLevel="1" x14ac:dyDescent="0.25">
      <c r="A142" s="141">
        <v>39</v>
      </c>
      <c r="B142" s="141" t="s">
        <v>254</v>
      </c>
      <c r="C142" s="177" t="s">
        <v>255</v>
      </c>
      <c r="D142" s="148" t="s">
        <v>157</v>
      </c>
      <c r="E142" s="154">
        <v>1</v>
      </c>
      <c r="F142" s="158">
        <f>H142+J142</f>
        <v>0</v>
      </c>
      <c r="G142" s="159">
        <f>ROUND(E142*F142,2)</f>
        <v>0</v>
      </c>
      <c r="H142" s="159"/>
      <c r="I142" s="159">
        <f>ROUND(E142*H142,2)</f>
        <v>0</v>
      </c>
      <c r="J142" s="159"/>
      <c r="K142" s="159">
        <f>ROUND(E142*J142,2)</f>
        <v>0</v>
      </c>
      <c r="L142" s="159">
        <v>21</v>
      </c>
      <c r="M142" s="159">
        <f>G142*(1+L142/100)</f>
        <v>0</v>
      </c>
      <c r="N142" s="148">
        <v>2.7000000000000001E-3</v>
      </c>
      <c r="O142" s="148">
        <f>ROUND(E142*N142,5)</f>
        <v>2.7000000000000001E-3</v>
      </c>
      <c r="P142" s="148">
        <v>0</v>
      </c>
      <c r="Q142" s="148">
        <f>ROUND(E142*P142,5)</f>
        <v>0</v>
      </c>
      <c r="R142" s="148"/>
      <c r="S142" s="148"/>
      <c r="T142" s="149">
        <v>1.18</v>
      </c>
      <c r="U142" s="148">
        <f>ROUND(E142*T142,2)</f>
        <v>1.18</v>
      </c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 t="s">
        <v>112</v>
      </c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ht="20.399999999999999" outlineLevel="1" x14ac:dyDescent="0.25">
      <c r="A143" s="141"/>
      <c r="B143" s="141"/>
      <c r="C143" s="178" t="s">
        <v>253</v>
      </c>
      <c r="D143" s="150"/>
      <c r="E143" s="155">
        <v>1</v>
      </c>
      <c r="F143" s="159"/>
      <c r="G143" s="159"/>
      <c r="H143" s="159"/>
      <c r="I143" s="159"/>
      <c r="J143" s="159"/>
      <c r="K143" s="159"/>
      <c r="L143" s="159"/>
      <c r="M143" s="159"/>
      <c r="N143" s="148"/>
      <c r="O143" s="148"/>
      <c r="P143" s="148"/>
      <c r="Q143" s="148"/>
      <c r="R143" s="148"/>
      <c r="S143" s="148"/>
      <c r="T143" s="149"/>
      <c r="U143" s="148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 t="s">
        <v>114</v>
      </c>
      <c r="AF143" s="140">
        <v>0</v>
      </c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</row>
    <row r="144" spans="1:60" ht="20.399999999999999" outlineLevel="1" x14ac:dyDescent="0.25">
      <c r="A144" s="141">
        <v>40</v>
      </c>
      <c r="B144" s="141" t="s">
        <v>256</v>
      </c>
      <c r="C144" s="177" t="s">
        <v>257</v>
      </c>
      <c r="D144" s="148" t="s">
        <v>121</v>
      </c>
      <c r="E144" s="154">
        <v>6.0330000000000002E-2</v>
      </c>
      <c r="F144" s="158">
        <f>H144+J144</f>
        <v>0</v>
      </c>
      <c r="G144" s="159">
        <f>ROUND(E144*F144,2)</f>
        <v>0</v>
      </c>
      <c r="H144" s="159"/>
      <c r="I144" s="159">
        <f>ROUND(E144*H144,2)</f>
        <v>0</v>
      </c>
      <c r="J144" s="159"/>
      <c r="K144" s="159">
        <f>ROUND(E144*J144,2)</f>
        <v>0</v>
      </c>
      <c r="L144" s="159">
        <v>21</v>
      </c>
      <c r="M144" s="159">
        <f>G144*(1+L144/100)</f>
        <v>0</v>
      </c>
      <c r="N144" s="148">
        <v>0</v>
      </c>
      <c r="O144" s="148">
        <f>ROUND(E144*N144,5)</f>
        <v>0</v>
      </c>
      <c r="P144" s="148">
        <v>0</v>
      </c>
      <c r="Q144" s="148">
        <f>ROUND(E144*P144,5)</f>
        <v>0</v>
      </c>
      <c r="R144" s="148"/>
      <c r="S144" s="148"/>
      <c r="T144" s="149">
        <v>4.1550000000000002</v>
      </c>
      <c r="U144" s="148">
        <f>ROUND(E144*T144,2)</f>
        <v>0.25</v>
      </c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 t="s">
        <v>112</v>
      </c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outlineLevel="1" x14ac:dyDescent="0.25">
      <c r="A145" s="141"/>
      <c r="B145" s="141"/>
      <c r="C145" s="178" t="s">
        <v>258</v>
      </c>
      <c r="D145" s="150"/>
      <c r="E145" s="155">
        <v>6.0330000000000002E-2</v>
      </c>
      <c r="F145" s="159"/>
      <c r="G145" s="159"/>
      <c r="H145" s="159"/>
      <c r="I145" s="159"/>
      <c r="J145" s="159"/>
      <c r="K145" s="159"/>
      <c r="L145" s="159"/>
      <c r="M145" s="159"/>
      <c r="N145" s="148"/>
      <c r="O145" s="148"/>
      <c r="P145" s="148"/>
      <c r="Q145" s="148"/>
      <c r="R145" s="148"/>
      <c r="S145" s="148"/>
      <c r="T145" s="149"/>
      <c r="U145" s="148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 t="s">
        <v>114</v>
      </c>
      <c r="AF145" s="140">
        <v>0</v>
      </c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outlineLevel="1" x14ac:dyDescent="0.25">
      <c r="A146" s="141">
        <v>41</v>
      </c>
      <c r="B146" s="141" t="s">
        <v>259</v>
      </c>
      <c r="C146" s="177" t="s">
        <v>260</v>
      </c>
      <c r="D146" s="148" t="s">
        <v>121</v>
      </c>
      <c r="E146" s="154">
        <v>7.1999999999999998E-3</v>
      </c>
      <c r="F146" s="158">
        <f>H146+J146</f>
        <v>0</v>
      </c>
      <c r="G146" s="159">
        <f>ROUND(E146*F146,2)</f>
        <v>0</v>
      </c>
      <c r="H146" s="159"/>
      <c r="I146" s="159">
        <f>ROUND(E146*H146,2)</f>
        <v>0</v>
      </c>
      <c r="J146" s="159"/>
      <c r="K146" s="159">
        <f>ROUND(E146*J146,2)</f>
        <v>0</v>
      </c>
      <c r="L146" s="159">
        <v>21</v>
      </c>
      <c r="M146" s="159">
        <f>G146*(1+L146/100)</f>
        <v>0</v>
      </c>
      <c r="N146" s="148">
        <v>0</v>
      </c>
      <c r="O146" s="148">
        <f>ROUND(E146*N146,5)</f>
        <v>0</v>
      </c>
      <c r="P146" s="148">
        <v>0</v>
      </c>
      <c r="Q146" s="148">
        <f>ROUND(E146*P146,5)</f>
        <v>0</v>
      </c>
      <c r="R146" s="148"/>
      <c r="S146" s="148"/>
      <c r="T146" s="149">
        <v>1.5229999999999999</v>
      </c>
      <c r="U146" s="148">
        <f>ROUND(E146*T146,2)</f>
        <v>0.01</v>
      </c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 t="s">
        <v>112</v>
      </c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</row>
    <row r="147" spans="1:60" outlineLevel="1" x14ac:dyDescent="0.25">
      <c r="A147" s="141"/>
      <c r="B147" s="141"/>
      <c r="C147" s="178" t="s">
        <v>261</v>
      </c>
      <c r="D147" s="150"/>
      <c r="E147" s="155">
        <v>7.1999999999999998E-3</v>
      </c>
      <c r="F147" s="159"/>
      <c r="G147" s="159"/>
      <c r="H147" s="159"/>
      <c r="I147" s="159"/>
      <c r="J147" s="159"/>
      <c r="K147" s="159"/>
      <c r="L147" s="159"/>
      <c r="M147" s="159"/>
      <c r="N147" s="148"/>
      <c r="O147" s="148"/>
      <c r="P147" s="148"/>
      <c r="Q147" s="148"/>
      <c r="R147" s="148"/>
      <c r="S147" s="148"/>
      <c r="T147" s="149"/>
      <c r="U147" s="148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 t="s">
        <v>114</v>
      </c>
      <c r="AF147" s="140">
        <v>0</v>
      </c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</row>
    <row r="148" spans="1:60" x14ac:dyDescent="0.25">
      <c r="A148" s="142" t="s">
        <v>107</v>
      </c>
      <c r="B148" s="142" t="s">
        <v>72</v>
      </c>
      <c r="C148" s="179" t="s">
        <v>73</v>
      </c>
      <c r="D148" s="151"/>
      <c r="E148" s="156"/>
      <c r="F148" s="160"/>
      <c r="G148" s="160">
        <f>SUMIF(AE149:AE164,"&lt;&gt;NOR",G149:G164)</f>
        <v>0</v>
      </c>
      <c r="H148" s="160"/>
      <c r="I148" s="160">
        <f>SUM(I149:I164)</f>
        <v>0</v>
      </c>
      <c r="J148" s="160"/>
      <c r="K148" s="160">
        <f>SUM(K149:K164)</f>
        <v>0</v>
      </c>
      <c r="L148" s="160"/>
      <c r="M148" s="160">
        <f>SUM(M149:M164)</f>
        <v>0</v>
      </c>
      <c r="N148" s="151"/>
      <c r="O148" s="151">
        <f>SUM(O149:O164)</f>
        <v>0.34838000000000002</v>
      </c>
      <c r="P148" s="151"/>
      <c r="Q148" s="151">
        <f>SUM(Q149:Q164)</f>
        <v>0.13145000000000001</v>
      </c>
      <c r="R148" s="151"/>
      <c r="S148" s="151"/>
      <c r="T148" s="152"/>
      <c r="U148" s="151">
        <f>SUM(U149:U164)</f>
        <v>59.52</v>
      </c>
      <c r="AE148" t="s">
        <v>108</v>
      </c>
    </row>
    <row r="149" spans="1:60" outlineLevel="1" x14ac:dyDescent="0.25">
      <c r="A149" s="141">
        <v>42</v>
      </c>
      <c r="B149" s="141" t="s">
        <v>262</v>
      </c>
      <c r="C149" s="177" t="s">
        <v>263</v>
      </c>
      <c r="D149" s="148" t="s">
        <v>204</v>
      </c>
      <c r="E149" s="154">
        <v>72.099999999999994</v>
      </c>
      <c r="F149" s="158">
        <f>H149+J149</f>
        <v>0</v>
      </c>
      <c r="G149" s="159">
        <f>ROUND(E149*F149,2)</f>
        <v>0</v>
      </c>
      <c r="H149" s="159"/>
      <c r="I149" s="159">
        <f>ROUND(E149*H149,2)</f>
        <v>0</v>
      </c>
      <c r="J149" s="159"/>
      <c r="K149" s="159">
        <f>ROUND(E149*J149,2)</f>
        <v>0</v>
      </c>
      <c r="L149" s="159">
        <v>21</v>
      </c>
      <c r="M149" s="159">
        <f>G149*(1+L149/100)</f>
        <v>0</v>
      </c>
      <c r="N149" s="148">
        <v>2.5200000000000001E-3</v>
      </c>
      <c r="O149" s="148">
        <f>ROUND(E149*N149,5)</f>
        <v>0.18168999999999999</v>
      </c>
      <c r="P149" s="148">
        <v>0</v>
      </c>
      <c r="Q149" s="148">
        <f>ROUND(E149*P149,5)</f>
        <v>0</v>
      </c>
      <c r="R149" s="148"/>
      <c r="S149" s="148"/>
      <c r="T149" s="149">
        <v>0.307</v>
      </c>
      <c r="U149" s="148">
        <f>ROUND(E149*T149,2)</f>
        <v>22.13</v>
      </c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 t="s">
        <v>112</v>
      </c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ht="20.399999999999999" outlineLevel="1" x14ac:dyDescent="0.25">
      <c r="A150" s="141"/>
      <c r="B150" s="141"/>
      <c r="C150" s="178" t="s">
        <v>264</v>
      </c>
      <c r="D150" s="150"/>
      <c r="E150" s="155">
        <v>6.2</v>
      </c>
      <c r="F150" s="159"/>
      <c r="G150" s="159"/>
      <c r="H150" s="159"/>
      <c r="I150" s="159"/>
      <c r="J150" s="159"/>
      <c r="K150" s="159"/>
      <c r="L150" s="159"/>
      <c r="M150" s="159"/>
      <c r="N150" s="148"/>
      <c r="O150" s="148"/>
      <c r="P150" s="148"/>
      <c r="Q150" s="148"/>
      <c r="R150" s="148"/>
      <c r="S150" s="148"/>
      <c r="T150" s="149"/>
      <c r="U150" s="148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 t="s">
        <v>114</v>
      </c>
      <c r="AF150" s="140">
        <v>0</v>
      </c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</row>
    <row r="151" spans="1:60" ht="20.399999999999999" outlineLevel="1" x14ac:dyDescent="0.25">
      <c r="A151" s="141"/>
      <c r="B151" s="141"/>
      <c r="C151" s="178" t="s">
        <v>265</v>
      </c>
      <c r="D151" s="150"/>
      <c r="E151" s="155">
        <v>14.8</v>
      </c>
      <c r="F151" s="159"/>
      <c r="G151" s="159"/>
      <c r="H151" s="159"/>
      <c r="I151" s="159"/>
      <c r="J151" s="159"/>
      <c r="K151" s="159"/>
      <c r="L151" s="159"/>
      <c r="M151" s="159"/>
      <c r="N151" s="148"/>
      <c r="O151" s="148"/>
      <c r="P151" s="148"/>
      <c r="Q151" s="148"/>
      <c r="R151" s="148"/>
      <c r="S151" s="148"/>
      <c r="T151" s="149"/>
      <c r="U151" s="148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 t="s">
        <v>114</v>
      </c>
      <c r="AF151" s="140">
        <v>0</v>
      </c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ht="20.399999999999999" outlineLevel="1" x14ac:dyDescent="0.25">
      <c r="A152" s="141"/>
      <c r="B152" s="141"/>
      <c r="C152" s="178" t="s">
        <v>266</v>
      </c>
      <c r="D152" s="150"/>
      <c r="E152" s="155">
        <v>7.8</v>
      </c>
      <c r="F152" s="159"/>
      <c r="G152" s="159"/>
      <c r="H152" s="159"/>
      <c r="I152" s="159"/>
      <c r="J152" s="159"/>
      <c r="K152" s="159"/>
      <c r="L152" s="159"/>
      <c r="M152" s="159"/>
      <c r="N152" s="148"/>
      <c r="O152" s="148"/>
      <c r="P152" s="148"/>
      <c r="Q152" s="148"/>
      <c r="R152" s="148"/>
      <c r="S152" s="148"/>
      <c r="T152" s="149"/>
      <c r="U152" s="148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 t="s">
        <v>114</v>
      </c>
      <c r="AF152" s="140">
        <v>0</v>
      </c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</row>
    <row r="153" spans="1:60" ht="20.399999999999999" outlineLevel="1" x14ac:dyDescent="0.25">
      <c r="A153" s="141"/>
      <c r="B153" s="141"/>
      <c r="C153" s="178" t="s">
        <v>267</v>
      </c>
      <c r="D153" s="150"/>
      <c r="E153" s="155">
        <v>43.3</v>
      </c>
      <c r="F153" s="159"/>
      <c r="G153" s="159"/>
      <c r="H153" s="159"/>
      <c r="I153" s="159"/>
      <c r="J153" s="159"/>
      <c r="K153" s="159"/>
      <c r="L153" s="159"/>
      <c r="M153" s="159"/>
      <c r="N153" s="148"/>
      <c r="O153" s="148"/>
      <c r="P153" s="148"/>
      <c r="Q153" s="148"/>
      <c r="R153" s="148"/>
      <c r="S153" s="148"/>
      <c r="T153" s="149"/>
      <c r="U153" s="148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 t="s">
        <v>114</v>
      </c>
      <c r="AF153" s="140">
        <v>0</v>
      </c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ht="20.399999999999999" outlineLevel="1" x14ac:dyDescent="0.25">
      <c r="A154" s="141">
        <v>43</v>
      </c>
      <c r="B154" s="141" t="s">
        <v>268</v>
      </c>
      <c r="C154" s="177" t="s">
        <v>269</v>
      </c>
      <c r="D154" s="148" t="s">
        <v>204</v>
      </c>
      <c r="E154" s="154">
        <v>43.33</v>
      </c>
      <c r="F154" s="158">
        <f>H154+J154</f>
        <v>0</v>
      </c>
      <c r="G154" s="159">
        <f>ROUND(E154*F154,2)</f>
        <v>0</v>
      </c>
      <c r="H154" s="159"/>
      <c r="I154" s="159">
        <f>ROUND(E154*H154,2)</f>
        <v>0</v>
      </c>
      <c r="J154" s="159"/>
      <c r="K154" s="159">
        <f>ROUND(E154*J154,2)</f>
        <v>0</v>
      </c>
      <c r="L154" s="159">
        <v>21</v>
      </c>
      <c r="M154" s="159">
        <f>G154*(1+L154/100)</f>
        <v>0</v>
      </c>
      <c r="N154" s="148">
        <v>2.9399999999999999E-3</v>
      </c>
      <c r="O154" s="148">
        <f>ROUND(E154*N154,5)</f>
        <v>0.12739</v>
      </c>
      <c r="P154" s="148">
        <v>0</v>
      </c>
      <c r="Q154" s="148">
        <f>ROUND(E154*P154,5)</f>
        <v>0</v>
      </c>
      <c r="R154" s="148"/>
      <c r="S154" s="148"/>
      <c r="T154" s="149">
        <v>0.49</v>
      </c>
      <c r="U154" s="148">
        <f>ROUND(E154*T154,2)</f>
        <v>21.23</v>
      </c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 t="s">
        <v>112</v>
      </c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ht="30.6" outlineLevel="1" x14ac:dyDescent="0.25">
      <c r="A155" s="141"/>
      <c r="B155" s="141"/>
      <c r="C155" s="178" t="s">
        <v>270</v>
      </c>
      <c r="D155" s="150"/>
      <c r="E155" s="155">
        <v>43.33</v>
      </c>
      <c r="F155" s="159"/>
      <c r="G155" s="159"/>
      <c r="H155" s="159"/>
      <c r="I155" s="159"/>
      <c r="J155" s="159"/>
      <c r="K155" s="159"/>
      <c r="L155" s="159"/>
      <c r="M155" s="159"/>
      <c r="N155" s="148"/>
      <c r="O155" s="148"/>
      <c r="P155" s="148"/>
      <c r="Q155" s="148"/>
      <c r="R155" s="148"/>
      <c r="S155" s="148"/>
      <c r="T155" s="149"/>
      <c r="U155" s="148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 t="s">
        <v>114</v>
      </c>
      <c r="AF155" s="140">
        <v>0</v>
      </c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</row>
    <row r="156" spans="1:60" ht="20.399999999999999" outlineLevel="1" x14ac:dyDescent="0.25">
      <c r="A156" s="141">
        <v>44</v>
      </c>
      <c r="B156" s="141" t="s">
        <v>271</v>
      </c>
      <c r="C156" s="177" t="s">
        <v>272</v>
      </c>
      <c r="D156" s="148" t="s">
        <v>204</v>
      </c>
      <c r="E156" s="154">
        <v>14.72</v>
      </c>
      <c r="F156" s="158">
        <f>H156+J156</f>
        <v>0</v>
      </c>
      <c r="G156" s="159">
        <f>ROUND(E156*F156,2)</f>
        <v>0</v>
      </c>
      <c r="H156" s="159"/>
      <c r="I156" s="159">
        <f>ROUND(E156*H156,2)</f>
        <v>0</v>
      </c>
      <c r="J156" s="159"/>
      <c r="K156" s="159">
        <f>ROUND(E156*J156,2)</f>
        <v>0</v>
      </c>
      <c r="L156" s="159">
        <v>21</v>
      </c>
      <c r="M156" s="159">
        <f>G156*(1+L156/100)</f>
        <v>0</v>
      </c>
      <c r="N156" s="148">
        <v>2.6700000000000001E-3</v>
      </c>
      <c r="O156" s="148">
        <f>ROUND(E156*N156,5)</f>
        <v>3.9300000000000002E-2</v>
      </c>
      <c r="P156" s="148">
        <v>0</v>
      </c>
      <c r="Q156" s="148">
        <f>ROUND(E156*P156,5)</f>
        <v>0</v>
      </c>
      <c r="R156" s="148"/>
      <c r="S156" s="148"/>
      <c r="T156" s="149">
        <v>0.54</v>
      </c>
      <c r="U156" s="148">
        <f>ROUND(E156*T156,2)</f>
        <v>7.95</v>
      </c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 t="s">
        <v>112</v>
      </c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</row>
    <row r="157" spans="1:60" ht="20.399999999999999" outlineLevel="1" x14ac:dyDescent="0.25">
      <c r="A157" s="141"/>
      <c r="B157" s="141"/>
      <c r="C157" s="178" t="s">
        <v>273</v>
      </c>
      <c r="D157" s="150"/>
      <c r="E157" s="155">
        <v>14.72</v>
      </c>
      <c r="F157" s="159"/>
      <c r="G157" s="159"/>
      <c r="H157" s="159"/>
      <c r="I157" s="159"/>
      <c r="J157" s="159"/>
      <c r="K157" s="159"/>
      <c r="L157" s="159"/>
      <c r="M157" s="159"/>
      <c r="N157" s="148"/>
      <c r="O157" s="148"/>
      <c r="P157" s="148"/>
      <c r="Q157" s="148"/>
      <c r="R157" s="148"/>
      <c r="S157" s="148"/>
      <c r="T157" s="149"/>
      <c r="U157" s="148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 t="s">
        <v>114</v>
      </c>
      <c r="AF157" s="140">
        <v>0</v>
      </c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outlineLevel="1" x14ac:dyDescent="0.25">
      <c r="A158" s="141">
        <v>45</v>
      </c>
      <c r="B158" s="141" t="s">
        <v>274</v>
      </c>
      <c r="C158" s="177" t="s">
        <v>275</v>
      </c>
      <c r="D158" s="148" t="s">
        <v>204</v>
      </c>
      <c r="E158" s="154">
        <v>57.15</v>
      </c>
      <c r="F158" s="158">
        <f>H158+J158</f>
        <v>0</v>
      </c>
      <c r="G158" s="159">
        <f>ROUND(E158*F158,2)</f>
        <v>0</v>
      </c>
      <c r="H158" s="159"/>
      <c r="I158" s="159">
        <f>ROUND(E158*H158,2)</f>
        <v>0</v>
      </c>
      <c r="J158" s="159"/>
      <c r="K158" s="159">
        <f>ROUND(E158*J158,2)</f>
        <v>0</v>
      </c>
      <c r="L158" s="159">
        <v>21</v>
      </c>
      <c r="M158" s="159">
        <f>G158*(1+L158/100)</f>
        <v>0</v>
      </c>
      <c r="N158" s="148">
        <v>0</v>
      </c>
      <c r="O158" s="148">
        <f>ROUND(E158*N158,5)</f>
        <v>0</v>
      </c>
      <c r="P158" s="148">
        <v>2.3E-3</v>
      </c>
      <c r="Q158" s="148">
        <f>ROUND(E158*P158,5)</f>
        <v>0.13145000000000001</v>
      </c>
      <c r="R158" s="148"/>
      <c r="S158" s="148"/>
      <c r="T158" s="149">
        <v>0.10992</v>
      </c>
      <c r="U158" s="148">
        <f>ROUND(E158*T158,2)</f>
        <v>6.28</v>
      </c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 t="s">
        <v>112</v>
      </c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  <c r="BG158" s="140"/>
      <c r="BH158" s="140"/>
    </row>
    <row r="159" spans="1:60" ht="20.399999999999999" outlineLevel="1" x14ac:dyDescent="0.25">
      <c r="A159" s="141"/>
      <c r="B159" s="141"/>
      <c r="C159" s="178" t="s">
        <v>276</v>
      </c>
      <c r="D159" s="150"/>
      <c r="E159" s="155">
        <v>14.36</v>
      </c>
      <c r="F159" s="159"/>
      <c r="G159" s="159"/>
      <c r="H159" s="159"/>
      <c r="I159" s="159"/>
      <c r="J159" s="159"/>
      <c r="K159" s="159"/>
      <c r="L159" s="159"/>
      <c r="M159" s="159"/>
      <c r="N159" s="148"/>
      <c r="O159" s="148"/>
      <c r="P159" s="148"/>
      <c r="Q159" s="148"/>
      <c r="R159" s="148"/>
      <c r="S159" s="148"/>
      <c r="T159" s="149"/>
      <c r="U159" s="148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 t="s">
        <v>114</v>
      </c>
      <c r="AF159" s="140">
        <v>0</v>
      </c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ht="20.399999999999999" outlineLevel="1" x14ac:dyDescent="0.25">
      <c r="A160" s="141"/>
      <c r="B160" s="141"/>
      <c r="C160" s="178" t="s">
        <v>277</v>
      </c>
      <c r="D160" s="150"/>
      <c r="E160" s="155">
        <v>42.79</v>
      </c>
      <c r="F160" s="159"/>
      <c r="G160" s="159"/>
      <c r="H160" s="159"/>
      <c r="I160" s="159"/>
      <c r="J160" s="159"/>
      <c r="K160" s="159"/>
      <c r="L160" s="159"/>
      <c r="M160" s="159"/>
      <c r="N160" s="148"/>
      <c r="O160" s="148"/>
      <c r="P160" s="148"/>
      <c r="Q160" s="148"/>
      <c r="R160" s="148"/>
      <c r="S160" s="148"/>
      <c r="T160" s="149"/>
      <c r="U160" s="148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 t="s">
        <v>114</v>
      </c>
      <c r="AF160" s="140">
        <v>0</v>
      </c>
      <c r="AG160" s="140"/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0"/>
    </row>
    <row r="161" spans="1:60" ht="20.399999999999999" outlineLevel="1" x14ac:dyDescent="0.25">
      <c r="A161" s="141">
        <v>46</v>
      </c>
      <c r="B161" s="141" t="s">
        <v>278</v>
      </c>
      <c r="C161" s="177" t="s">
        <v>279</v>
      </c>
      <c r="D161" s="148" t="s">
        <v>121</v>
      </c>
      <c r="E161" s="154">
        <v>0.13150000000000001</v>
      </c>
      <c r="F161" s="158">
        <f>H161+J161</f>
        <v>0</v>
      </c>
      <c r="G161" s="159">
        <f>ROUND(E161*F161,2)</f>
        <v>0</v>
      </c>
      <c r="H161" s="159"/>
      <c r="I161" s="159">
        <f>ROUND(E161*H161,2)</f>
        <v>0</v>
      </c>
      <c r="J161" s="159"/>
      <c r="K161" s="159">
        <f>ROUND(E161*J161,2)</f>
        <v>0</v>
      </c>
      <c r="L161" s="159">
        <v>21</v>
      </c>
      <c r="M161" s="159">
        <f>G161*(1+L161/100)</f>
        <v>0</v>
      </c>
      <c r="N161" s="148">
        <v>0</v>
      </c>
      <c r="O161" s="148">
        <f>ROUND(E161*N161,5)</f>
        <v>0</v>
      </c>
      <c r="P161" s="148">
        <v>0</v>
      </c>
      <c r="Q161" s="148">
        <f>ROUND(E161*P161,5)</f>
        <v>0</v>
      </c>
      <c r="R161" s="148"/>
      <c r="S161" s="148"/>
      <c r="T161" s="149">
        <v>4.82</v>
      </c>
      <c r="U161" s="148">
        <f>ROUND(E161*T161,2)</f>
        <v>0.63</v>
      </c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 t="s">
        <v>112</v>
      </c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</row>
    <row r="162" spans="1:60" outlineLevel="1" x14ac:dyDescent="0.25">
      <c r="A162" s="141"/>
      <c r="B162" s="141"/>
      <c r="C162" s="178" t="s">
        <v>280</v>
      </c>
      <c r="D162" s="150"/>
      <c r="E162" s="155">
        <v>0.13150000000000001</v>
      </c>
      <c r="F162" s="159"/>
      <c r="G162" s="159"/>
      <c r="H162" s="159"/>
      <c r="I162" s="159"/>
      <c r="J162" s="159"/>
      <c r="K162" s="159"/>
      <c r="L162" s="159"/>
      <c r="M162" s="159"/>
      <c r="N162" s="148"/>
      <c r="O162" s="148"/>
      <c r="P162" s="148"/>
      <c r="Q162" s="148"/>
      <c r="R162" s="148"/>
      <c r="S162" s="148"/>
      <c r="T162" s="149"/>
      <c r="U162" s="148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 t="s">
        <v>114</v>
      </c>
      <c r="AF162" s="140">
        <v>0</v>
      </c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</row>
    <row r="163" spans="1:60" outlineLevel="1" x14ac:dyDescent="0.25">
      <c r="A163" s="141">
        <v>47</v>
      </c>
      <c r="B163" s="141" t="s">
        <v>281</v>
      </c>
      <c r="C163" s="177" t="s">
        <v>282</v>
      </c>
      <c r="D163" s="148" t="s">
        <v>121</v>
      </c>
      <c r="E163" s="154">
        <v>0.27050000000000002</v>
      </c>
      <c r="F163" s="158">
        <f>H163+J163</f>
        <v>0</v>
      </c>
      <c r="G163" s="159">
        <f>ROUND(E163*F163,2)</f>
        <v>0</v>
      </c>
      <c r="H163" s="159"/>
      <c r="I163" s="159">
        <f>ROUND(E163*H163,2)</f>
        <v>0</v>
      </c>
      <c r="J163" s="159"/>
      <c r="K163" s="159">
        <f>ROUND(E163*J163,2)</f>
        <v>0</v>
      </c>
      <c r="L163" s="159">
        <v>21</v>
      </c>
      <c r="M163" s="159">
        <f>G163*(1+L163/100)</f>
        <v>0</v>
      </c>
      <c r="N163" s="148">
        <v>0</v>
      </c>
      <c r="O163" s="148">
        <f>ROUND(E163*N163,5)</f>
        <v>0</v>
      </c>
      <c r="P163" s="148">
        <v>0</v>
      </c>
      <c r="Q163" s="148">
        <f>ROUND(E163*P163,5)</f>
        <v>0</v>
      </c>
      <c r="R163" s="148"/>
      <c r="S163" s="148"/>
      <c r="T163" s="149">
        <v>4.82</v>
      </c>
      <c r="U163" s="148">
        <f>ROUND(E163*T163,2)</f>
        <v>1.3</v>
      </c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 t="s">
        <v>112</v>
      </c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</row>
    <row r="164" spans="1:60" outlineLevel="1" x14ac:dyDescent="0.25">
      <c r="A164" s="141"/>
      <c r="B164" s="141"/>
      <c r="C164" s="178" t="s">
        <v>283</v>
      </c>
      <c r="D164" s="150"/>
      <c r="E164" s="155">
        <v>0.27050000000000002</v>
      </c>
      <c r="F164" s="159"/>
      <c r="G164" s="159"/>
      <c r="H164" s="159"/>
      <c r="I164" s="159"/>
      <c r="J164" s="159"/>
      <c r="K164" s="159"/>
      <c r="L164" s="159"/>
      <c r="M164" s="159"/>
      <c r="N164" s="148"/>
      <c r="O164" s="148"/>
      <c r="P164" s="148"/>
      <c r="Q164" s="148"/>
      <c r="R164" s="148"/>
      <c r="S164" s="148"/>
      <c r="T164" s="149"/>
      <c r="U164" s="148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 t="s">
        <v>114</v>
      </c>
      <c r="AF164" s="140">
        <v>0</v>
      </c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0"/>
    </row>
    <row r="165" spans="1:60" x14ac:dyDescent="0.25">
      <c r="A165" s="142" t="s">
        <v>107</v>
      </c>
      <c r="B165" s="142" t="s">
        <v>74</v>
      </c>
      <c r="C165" s="179" t="s">
        <v>75</v>
      </c>
      <c r="D165" s="151"/>
      <c r="E165" s="156"/>
      <c r="F165" s="160"/>
      <c r="G165" s="160">
        <f>SUMIF(AE166:AE171,"&lt;&gt;NOR",G166:G171)</f>
        <v>0</v>
      </c>
      <c r="H165" s="160"/>
      <c r="I165" s="160">
        <f>SUM(I166:I171)</f>
        <v>0</v>
      </c>
      <c r="J165" s="160"/>
      <c r="K165" s="160">
        <f>SUM(K166:K171)</f>
        <v>0</v>
      </c>
      <c r="L165" s="160"/>
      <c r="M165" s="160">
        <f>SUM(M166:M171)</f>
        <v>0</v>
      </c>
      <c r="N165" s="151"/>
      <c r="O165" s="151">
        <f>SUM(O166:O171)</f>
        <v>0.26155</v>
      </c>
      <c r="P165" s="151"/>
      <c r="Q165" s="151">
        <f>SUM(Q166:Q171)</f>
        <v>0</v>
      </c>
      <c r="R165" s="151"/>
      <c r="S165" s="151"/>
      <c r="T165" s="152"/>
      <c r="U165" s="151">
        <f>SUM(U166:U171)</f>
        <v>11.39</v>
      </c>
      <c r="AE165" t="s">
        <v>108</v>
      </c>
    </row>
    <row r="166" spans="1:60" ht="20.399999999999999" outlineLevel="1" x14ac:dyDescent="0.25">
      <c r="A166" s="141">
        <v>48</v>
      </c>
      <c r="B166" s="141" t="s">
        <v>284</v>
      </c>
      <c r="C166" s="177" t="s">
        <v>285</v>
      </c>
      <c r="D166" s="148" t="s">
        <v>111</v>
      </c>
      <c r="E166" s="154">
        <v>22.184000000000001</v>
      </c>
      <c r="F166" s="158">
        <f>H166+J166</f>
        <v>0</v>
      </c>
      <c r="G166" s="159">
        <f>ROUND(E166*F166,2)</f>
        <v>0</v>
      </c>
      <c r="H166" s="159"/>
      <c r="I166" s="159">
        <f>ROUND(E166*H166,2)</f>
        <v>0</v>
      </c>
      <c r="J166" s="159"/>
      <c r="K166" s="159">
        <f>ROUND(E166*J166,2)</f>
        <v>0</v>
      </c>
      <c r="L166" s="159">
        <v>21</v>
      </c>
      <c r="M166" s="159">
        <f>G166*(1+L166/100)</f>
        <v>0</v>
      </c>
      <c r="N166" s="148">
        <v>1.179E-2</v>
      </c>
      <c r="O166" s="148">
        <f>ROUND(E166*N166,5)</f>
        <v>0.26155</v>
      </c>
      <c r="P166" s="148">
        <v>0</v>
      </c>
      <c r="Q166" s="148">
        <f>ROUND(E166*P166,5)</f>
        <v>0</v>
      </c>
      <c r="R166" s="148"/>
      <c r="S166" s="148"/>
      <c r="T166" s="149">
        <v>0.48499999999999999</v>
      </c>
      <c r="U166" s="148">
        <f>ROUND(E166*T166,2)</f>
        <v>10.76</v>
      </c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 t="s">
        <v>112</v>
      </c>
      <c r="AF166" s="140"/>
      <c r="AG166" s="140"/>
      <c r="AH166" s="140"/>
      <c r="AI166" s="140"/>
      <c r="AJ166" s="140"/>
      <c r="AK166" s="140"/>
      <c r="AL166" s="140"/>
      <c r="AM166" s="140"/>
      <c r="AN166" s="140"/>
      <c r="AO166" s="140"/>
      <c r="AP166" s="140"/>
      <c r="AQ166" s="140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F166" s="140"/>
      <c r="BG166" s="140"/>
      <c r="BH166" s="140"/>
    </row>
    <row r="167" spans="1:60" outlineLevel="1" x14ac:dyDescent="0.25">
      <c r="A167" s="141"/>
      <c r="B167" s="141"/>
      <c r="C167" s="252" t="s">
        <v>286</v>
      </c>
      <c r="D167" s="253"/>
      <c r="E167" s="254"/>
      <c r="F167" s="255"/>
      <c r="G167" s="256"/>
      <c r="H167" s="159"/>
      <c r="I167" s="159"/>
      <c r="J167" s="159"/>
      <c r="K167" s="159"/>
      <c r="L167" s="159"/>
      <c r="M167" s="159"/>
      <c r="N167" s="148"/>
      <c r="O167" s="148"/>
      <c r="P167" s="148"/>
      <c r="Q167" s="148"/>
      <c r="R167" s="148"/>
      <c r="S167" s="148"/>
      <c r="T167" s="149"/>
      <c r="U167" s="148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 t="s">
        <v>123</v>
      </c>
      <c r="AF167" s="140"/>
      <c r="AG167" s="140"/>
      <c r="AH167" s="140"/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3" t="str">
        <f>C167</f>
        <v>- včetně pomocného a kotevního materiálu</v>
      </c>
      <c r="BB167" s="140"/>
      <c r="BC167" s="140"/>
      <c r="BD167" s="140"/>
      <c r="BE167" s="140"/>
      <c r="BF167" s="140"/>
      <c r="BG167" s="140"/>
      <c r="BH167" s="140"/>
    </row>
    <row r="168" spans="1:60" ht="20.399999999999999" outlineLevel="1" x14ac:dyDescent="0.25">
      <c r="A168" s="141"/>
      <c r="B168" s="141"/>
      <c r="C168" s="178" t="s">
        <v>287</v>
      </c>
      <c r="D168" s="150"/>
      <c r="E168" s="155">
        <v>5.9808000000000003</v>
      </c>
      <c r="F168" s="159"/>
      <c r="G168" s="159"/>
      <c r="H168" s="159"/>
      <c r="I168" s="159"/>
      <c r="J168" s="159"/>
      <c r="K168" s="159"/>
      <c r="L168" s="159"/>
      <c r="M168" s="159"/>
      <c r="N168" s="148"/>
      <c r="O168" s="148"/>
      <c r="P168" s="148"/>
      <c r="Q168" s="148"/>
      <c r="R168" s="148"/>
      <c r="S168" s="148"/>
      <c r="T168" s="149"/>
      <c r="U168" s="148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 t="s">
        <v>114</v>
      </c>
      <c r="AF168" s="140">
        <v>0</v>
      </c>
      <c r="AG168" s="140"/>
      <c r="AH168" s="140"/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  <c r="BG168" s="140"/>
      <c r="BH168" s="140"/>
    </row>
    <row r="169" spans="1:60" ht="20.399999999999999" outlineLevel="1" x14ac:dyDescent="0.25">
      <c r="A169" s="141"/>
      <c r="B169" s="141"/>
      <c r="C169" s="178" t="s">
        <v>288</v>
      </c>
      <c r="D169" s="150"/>
      <c r="E169" s="155">
        <v>16.203199999999999</v>
      </c>
      <c r="F169" s="159"/>
      <c r="G169" s="159"/>
      <c r="H169" s="159"/>
      <c r="I169" s="159"/>
      <c r="J169" s="159"/>
      <c r="K169" s="159"/>
      <c r="L169" s="159"/>
      <c r="M169" s="159"/>
      <c r="N169" s="148"/>
      <c r="O169" s="148"/>
      <c r="P169" s="148"/>
      <c r="Q169" s="148"/>
      <c r="R169" s="148"/>
      <c r="S169" s="148"/>
      <c r="T169" s="149"/>
      <c r="U169" s="148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 t="s">
        <v>114</v>
      </c>
      <c r="AF169" s="140">
        <v>0</v>
      </c>
      <c r="AG169" s="140"/>
      <c r="AH169" s="140"/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  <c r="BG169" s="140"/>
      <c r="BH169" s="140"/>
    </row>
    <row r="170" spans="1:60" outlineLevel="1" x14ac:dyDescent="0.25">
      <c r="A170" s="141">
        <v>49</v>
      </c>
      <c r="B170" s="141" t="s">
        <v>289</v>
      </c>
      <c r="C170" s="177" t="s">
        <v>290</v>
      </c>
      <c r="D170" s="148" t="s">
        <v>121</v>
      </c>
      <c r="E170" s="154">
        <v>0.2616</v>
      </c>
      <c r="F170" s="158">
        <f>H170+J170</f>
        <v>0</v>
      </c>
      <c r="G170" s="159">
        <f>ROUND(E170*F170,2)</f>
        <v>0</v>
      </c>
      <c r="H170" s="159"/>
      <c r="I170" s="159">
        <f>ROUND(E170*H170,2)</f>
        <v>0</v>
      </c>
      <c r="J170" s="159"/>
      <c r="K170" s="159">
        <f>ROUND(E170*J170,2)</f>
        <v>0</v>
      </c>
      <c r="L170" s="159">
        <v>21</v>
      </c>
      <c r="M170" s="159">
        <f>G170*(1+L170/100)</f>
        <v>0</v>
      </c>
      <c r="N170" s="148">
        <v>0</v>
      </c>
      <c r="O170" s="148">
        <f>ROUND(E170*N170,5)</f>
        <v>0</v>
      </c>
      <c r="P170" s="148">
        <v>0</v>
      </c>
      <c r="Q170" s="148">
        <f>ROUND(E170*P170,5)</f>
        <v>0</v>
      </c>
      <c r="R170" s="148"/>
      <c r="S170" s="148"/>
      <c r="T170" s="149">
        <v>2.4209999999999998</v>
      </c>
      <c r="U170" s="148">
        <f>ROUND(E170*T170,2)</f>
        <v>0.63</v>
      </c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 t="s">
        <v>112</v>
      </c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  <c r="BG170" s="140"/>
      <c r="BH170" s="140"/>
    </row>
    <row r="171" spans="1:60" outlineLevel="1" x14ac:dyDescent="0.25">
      <c r="A171" s="141"/>
      <c r="B171" s="141"/>
      <c r="C171" s="178" t="s">
        <v>291</v>
      </c>
      <c r="D171" s="150"/>
      <c r="E171" s="155">
        <v>0.2616</v>
      </c>
      <c r="F171" s="159"/>
      <c r="G171" s="159"/>
      <c r="H171" s="159"/>
      <c r="I171" s="159"/>
      <c r="J171" s="159"/>
      <c r="K171" s="159"/>
      <c r="L171" s="159"/>
      <c r="M171" s="159"/>
      <c r="N171" s="148"/>
      <c r="O171" s="148"/>
      <c r="P171" s="148"/>
      <c r="Q171" s="148"/>
      <c r="R171" s="148"/>
      <c r="S171" s="148"/>
      <c r="T171" s="149"/>
      <c r="U171" s="148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 t="s">
        <v>114</v>
      </c>
      <c r="AF171" s="140">
        <v>0</v>
      </c>
      <c r="AG171" s="140"/>
      <c r="AH171" s="140"/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0"/>
    </row>
    <row r="172" spans="1:60" x14ac:dyDescent="0.25">
      <c r="A172" s="142" t="s">
        <v>107</v>
      </c>
      <c r="B172" s="142" t="s">
        <v>76</v>
      </c>
      <c r="C172" s="179" t="s">
        <v>77</v>
      </c>
      <c r="D172" s="151"/>
      <c r="E172" s="156"/>
      <c r="F172" s="160"/>
      <c r="G172" s="160">
        <f>SUMIF(AE173:AE191,"&lt;&gt;NOR",G173:G191)</f>
        <v>0</v>
      </c>
      <c r="H172" s="160"/>
      <c r="I172" s="160">
        <f>SUM(I173:I191)</f>
        <v>0</v>
      </c>
      <c r="J172" s="160"/>
      <c r="K172" s="160">
        <f>SUM(K173:K191)</f>
        <v>0</v>
      </c>
      <c r="L172" s="160"/>
      <c r="M172" s="160">
        <f>SUM(M173:M191)</f>
        <v>0</v>
      </c>
      <c r="N172" s="151"/>
      <c r="O172" s="151">
        <f>SUM(O173:O191)</f>
        <v>0.34330000000000005</v>
      </c>
      <c r="P172" s="151"/>
      <c r="Q172" s="151">
        <f>SUM(Q173:Q191)</f>
        <v>0</v>
      </c>
      <c r="R172" s="151"/>
      <c r="S172" s="151"/>
      <c r="T172" s="152"/>
      <c r="U172" s="151">
        <f>SUM(U173:U191)</f>
        <v>23.98</v>
      </c>
      <c r="AE172" t="s">
        <v>108</v>
      </c>
    </row>
    <row r="173" spans="1:60" ht="20.399999999999999" outlineLevel="1" x14ac:dyDescent="0.25">
      <c r="A173" s="141">
        <v>50</v>
      </c>
      <c r="B173" s="141" t="s">
        <v>292</v>
      </c>
      <c r="C173" s="177" t="s">
        <v>293</v>
      </c>
      <c r="D173" s="148" t="s">
        <v>204</v>
      </c>
      <c r="E173" s="154">
        <v>9.6</v>
      </c>
      <c r="F173" s="158">
        <f>H173+J173</f>
        <v>0</v>
      </c>
      <c r="G173" s="159">
        <f>ROUND(E173*F173,2)</f>
        <v>0</v>
      </c>
      <c r="H173" s="159"/>
      <c r="I173" s="159">
        <f>ROUND(E173*H173,2)</f>
        <v>0</v>
      </c>
      <c r="J173" s="159"/>
      <c r="K173" s="159">
        <f>ROUND(E173*J173,2)</f>
        <v>0</v>
      </c>
      <c r="L173" s="159">
        <v>21</v>
      </c>
      <c r="M173" s="159">
        <f>G173*(1+L173/100)</f>
        <v>0</v>
      </c>
      <c r="N173" s="148">
        <v>6.0000000000000002E-5</v>
      </c>
      <c r="O173" s="148">
        <f>ROUND(E173*N173,5)</f>
        <v>5.8E-4</v>
      </c>
      <c r="P173" s="148">
        <v>0</v>
      </c>
      <c r="Q173" s="148">
        <f>ROUND(E173*P173,5)</f>
        <v>0</v>
      </c>
      <c r="R173" s="148"/>
      <c r="S173" s="148"/>
      <c r="T173" s="149">
        <v>0.51600000000000001</v>
      </c>
      <c r="U173" s="148">
        <f>ROUND(E173*T173,2)</f>
        <v>4.95</v>
      </c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 t="s">
        <v>112</v>
      </c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</row>
    <row r="174" spans="1:60" outlineLevel="1" x14ac:dyDescent="0.25">
      <c r="A174" s="141"/>
      <c r="B174" s="141"/>
      <c r="C174" s="178" t="s">
        <v>294</v>
      </c>
      <c r="D174" s="150"/>
      <c r="E174" s="155">
        <v>6</v>
      </c>
      <c r="F174" s="159"/>
      <c r="G174" s="159"/>
      <c r="H174" s="159"/>
      <c r="I174" s="159"/>
      <c r="J174" s="159"/>
      <c r="K174" s="159"/>
      <c r="L174" s="159"/>
      <c r="M174" s="159"/>
      <c r="N174" s="148"/>
      <c r="O174" s="148"/>
      <c r="P174" s="148"/>
      <c r="Q174" s="148"/>
      <c r="R174" s="148"/>
      <c r="S174" s="148"/>
      <c r="T174" s="149"/>
      <c r="U174" s="148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 t="s">
        <v>114</v>
      </c>
      <c r="AF174" s="140">
        <v>0</v>
      </c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F174" s="140"/>
      <c r="BG174" s="140"/>
      <c r="BH174" s="140"/>
    </row>
    <row r="175" spans="1:60" ht="20.399999999999999" outlineLevel="1" x14ac:dyDescent="0.25">
      <c r="A175" s="141"/>
      <c r="B175" s="141"/>
      <c r="C175" s="178" t="s">
        <v>295</v>
      </c>
      <c r="D175" s="150"/>
      <c r="E175" s="155">
        <v>3.6</v>
      </c>
      <c r="F175" s="159"/>
      <c r="G175" s="159"/>
      <c r="H175" s="159"/>
      <c r="I175" s="159"/>
      <c r="J175" s="159"/>
      <c r="K175" s="159"/>
      <c r="L175" s="159"/>
      <c r="M175" s="159"/>
      <c r="N175" s="148"/>
      <c r="O175" s="148"/>
      <c r="P175" s="148"/>
      <c r="Q175" s="148"/>
      <c r="R175" s="148"/>
      <c r="S175" s="148"/>
      <c r="T175" s="149"/>
      <c r="U175" s="148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 t="s">
        <v>114</v>
      </c>
      <c r="AF175" s="140">
        <v>0</v>
      </c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</row>
    <row r="176" spans="1:60" ht="20.399999999999999" outlineLevel="1" x14ac:dyDescent="0.25">
      <c r="A176" s="141">
        <v>51</v>
      </c>
      <c r="B176" s="141" t="s">
        <v>296</v>
      </c>
      <c r="C176" s="177" t="s">
        <v>297</v>
      </c>
      <c r="D176" s="148" t="s">
        <v>298</v>
      </c>
      <c r="E176" s="154">
        <v>326.39999999999998</v>
      </c>
      <c r="F176" s="158">
        <f>H176+J176</f>
        <v>0</v>
      </c>
      <c r="G176" s="159">
        <f>ROUND(E176*F176,2)</f>
        <v>0</v>
      </c>
      <c r="H176" s="159"/>
      <c r="I176" s="159">
        <f>ROUND(E176*H176,2)</f>
        <v>0</v>
      </c>
      <c r="J176" s="159"/>
      <c r="K176" s="159">
        <f>ROUND(E176*J176,2)</f>
        <v>0</v>
      </c>
      <c r="L176" s="159">
        <v>21</v>
      </c>
      <c r="M176" s="159">
        <f>G176*(1+L176/100)</f>
        <v>0</v>
      </c>
      <c r="N176" s="148">
        <v>1.0499999999999999E-3</v>
      </c>
      <c r="O176" s="148">
        <f>ROUND(E176*N176,5)</f>
        <v>0.34272000000000002</v>
      </c>
      <c r="P176" s="148">
        <v>0</v>
      </c>
      <c r="Q176" s="148">
        <f>ROUND(E176*P176,5)</f>
        <v>0</v>
      </c>
      <c r="R176" s="148"/>
      <c r="S176" s="148"/>
      <c r="T176" s="149">
        <v>5.5160000000000001E-2</v>
      </c>
      <c r="U176" s="148">
        <f>ROUND(E176*T176,2)</f>
        <v>18</v>
      </c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 t="s">
        <v>112</v>
      </c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  <c r="BG176" s="140"/>
      <c r="BH176" s="140"/>
    </row>
    <row r="177" spans="1:60" outlineLevel="1" x14ac:dyDescent="0.25">
      <c r="A177" s="141"/>
      <c r="B177" s="141"/>
      <c r="C177" s="252" t="s">
        <v>299</v>
      </c>
      <c r="D177" s="253"/>
      <c r="E177" s="254"/>
      <c r="F177" s="255"/>
      <c r="G177" s="256"/>
      <c r="H177" s="159"/>
      <c r="I177" s="159"/>
      <c r="J177" s="159"/>
      <c r="K177" s="159"/>
      <c r="L177" s="159"/>
      <c r="M177" s="159"/>
      <c r="N177" s="148"/>
      <c r="O177" s="148"/>
      <c r="P177" s="148"/>
      <c r="Q177" s="148"/>
      <c r="R177" s="148"/>
      <c r="S177" s="148"/>
      <c r="T177" s="149"/>
      <c r="U177" s="148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 t="s">
        <v>123</v>
      </c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43" t="str">
        <f t="shared" ref="BA177:BA184" si="0">C177</f>
        <v>Revizní žebříky</v>
      </c>
      <c r="BB177" s="140"/>
      <c r="BC177" s="140"/>
      <c r="BD177" s="140"/>
      <c r="BE177" s="140"/>
      <c r="BF177" s="140"/>
      <c r="BG177" s="140"/>
      <c r="BH177" s="140"/>
    </row>
    <row r="178" spans="1:60" outlineLevel="1" x14ac:dyDescent="0.25">
      <c r="A178" s="141"/>
      <c r="B178" s="141"/>
      <c r="C178" s="252" t="s">
        <v>300</v>
      </c>
      <c r="D178" s="253"/>
      <c r="E178" s="254"/>
      <c r="F178" s="255"/>
      <c r="G178" s="256"/>
      <c r="H178" s="159"/>
      <c r="I178" s="159"/>
      <c r="J178" s="159"/>
      <c r="K178" s="159"/>
      <c r="L178" s="159"/>
      <c r="M178" s="159"/>
      <c r="N178" s="148"/>
      <c r="O178" s="148"/>
      <c r="P178" s="148"/>
      <c r="Q178" s="148"/>
      <c r="R178" s="148"/>
      <c r="S178" s="148"/>
      <c r="T178" s="149"/>
      <c r="U178" s="148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 t="s">
        <v>123</v>
      </c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3" t="str">
        <f t="shared" si="0"/>
        <v>- dodávka žebříků včetně výkresové dokumentace zpracované dle platné normy ČSN 74 3282</v>
      </c>
      <c r="BB178" s="140"/>
      <c r="BC178" s="140"/>
      <c r="BD178" s="140"/>
      <c r="BE178" s="140"/>
      <c r="BF178" s="140"/>
      <c r="BG178" s="140"/>
      <c r="BH178" s="140"/>
    </row>
    <row r="179" spans="1:60" outlineLevel="1" x14ac:dyDescent="0.25">
      <c r="A179" s="141"/>
      <c r="B179" s="141"/>
      <c r="C179" s="252" t="s">
        <v>301</v>
      </c>
      <c r="D179" s="253"/>
      <c r="E179" s="254"/>
      <c r="F179" s="255"/>
      <c r="G179" s="256"/>
      <c r="H179" s="159"/>
      <c r="I179" s="159"/>
      <c r="J179" s="159"/>
      <c r="K179" s="159"/>
      <c r="L179" s="159"/>
      <c r="M179" s="159"/>
      <c r="N179" s="148"/>
      <c r="O179" s="148"/>
      <c r="P179" s="148"/>
      <c r="Q179" s="148"/>
      <c r="R179" s="148"/>
      <c r="S179" s="148"/>
      <c r="T179" s="149"/>
      <c r="U179" s="148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 t="s">
        <v>123</v>
      </c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3" t="str">
        <f t="shared" si="0"/>
        <v>- uzamykatelný vstup (pouze pro revizní žebřík na střechu objektu vyšší vstupní hala)</v>
      </c>
      <c r="BB179" s="140"/>
      <c r="BC179" s="140"/>
      <c r="BD179" s="140"/>
      <c r="BE179" s="140"/>
      <c r="BF179" s="140"/>
      <c r="BG179" s="140"/>
      <c r="BH179" s="140"/>
    </row>
    <row r="180" spans="1:60" outlineLevel="1" x14ac:dyDescent="0.25">
      <c r="A180" s="141"/>
      <c r="B180" s="141"/>
      <c r="C180" s="252" t="s">
        <v>302</v>
      </c>
      <c r="D180" s="253"/>
      <c r="E180" s="254"/>
      <c r="F180" s="255"/>
      <c r="G180" s="256"/>
      <c r="H180" s="159"/>
      <c r="I180" s="159"/>
      <c r="J180" s="159"/>
      <c r="K180" s="159"/>
      <c r="L180" s="159"/>
      <c r="M180" s="159"/>
      <c r="N180" s="148"/>
      <c r="O180" s="148"/>
      <c r="P180" s="148"/>
      <c r="Q180" s="148"/>
      <c r="R180" s="148"/>
      <c r="S180" s="148"/>
      <c r="T180" s="149"/>
      <c r="U180" s="148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 t="s">
        <v>123</v>
      </c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3" t="str">
        <f t="shared" si="0"/>
        <v>- předpokládaná hmotnost žebříků:</v>
      </c>
      <c r="BB180" s="140"/>
      <c r="BC180" s="140"/>
      <c r="BD180" s="140"/>
      <c r="BE180" s="140"/>
      <c r="BF180" s="140"/>
      <c r="BG180" s="140"/>
      <c r="BH180" s="140"/>
    </row>
    <row r="181" spans="1:60" outlineLevel="1" x14ac:dyDescent="0.25">
      <c r="A181" s="141"/>
      <c r="B181" s="141"/>
      <c r="C181" s="252" t="s">
        <v>303</v>
      </c>
      <c r="D181" s="253"/>
      <c r="E181" s="254"/>
      <c r="F181" s="255"/>
      <c r="G181" s="256"/>
      <c r="H181" s="159"/>
      <c r="I181" s="159"/>
      <c r="J181" s="159"/>
      <c r="K181" s="159"/>
      <c r="L181" s="159"/>
      <c r="M181" s="159"/>
      <c r="N181" s="148"/>
      <c r="O181" s="148"/>
      <c r="P181" s="148"/>
      <c r="Q181" s="148"/>
      <c r="R181" s="148"/>
      <c r="S181" s="148"/>
      <c r="T181" s="149"/>
      <c r="U181" s="148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 t="s">
        <v>123</v>
      </c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3" t="str">
        <f t="shared" si="0"/>
        <v>Revizní žebřík na střechu objektu vyšší vstupní hala: 204 kg</v>
      </c>
      <c r="BB181" s="140"/>
      <c r="BC181" s="140"/>
      <c r="BD181" s="140"/>
      <c r="BE181" s="140"/>
      <c r="BF181" s="140"/>
      <c r="BG181" s="140"/>
      <c r="BH181" s="140"/>
    </row>
    <row r="182" spans="1:60" outlineLevel="1" x14ac:dyDescent="0.25">
      <c r="A182" s="141"/>
      <c r="B182" s="141"/>
      <c r="C182" s="252" t="s">
        <v>304</v>
      </c>
      <c r="D182" s="253"/>
      <c r="E182" s="254"/>
      <c r="F182" s="255"/>
      <c r="G182" s="256"/>
      <c r="H182" s="159"/>
      <c r="I182" s="159"/>
      <c r="J182" s="159"/>
      <c r="K182" s="159"/>
      <c r="L182" s="159"/>
      <c r="M182" s="159"/>
      <c r="N182" s="148"/>
      <c r="O182" s="148"/>
      <c r="P182" s="148"/>
      <c r="Q182" s="148"/>
      <c r="R182" s="148"/>
      <c r="S182" s="148"/>
      <c r="T182" s="149"/>
      <c r="U182" s="148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 t="s">
        <v>123</v>
      </c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3" t="str">
        <f t="shared" si="0"/>
        <v>Revizní žebřík na střechu mezi objekty nižší a vyšší vstupní hala: 122,4 kg</v>
      </c>
      <c r="BB182" s="140"/>
      <c r="BC182" s="140"/>
      <c r="BD182" s="140"/>
      <c r="BE182" s="140"/>
      <c r="BF182" s="140"/>
      <c r="BG182" s="140"/>
      <c r="BH182" s="140"/>
    </row>
    <row r="183" spans="1:60" outlineLevel="1" x14ac:dyDescent="0.25">
      <c r="A183" s="141"/>
      <c r="B183" s="141"/>
      <c r="C183" s="252" t="s">
        <v>305</v>
      </c>
      <c r="D183" s="253"/>
      <c r="E183" s="254"/>
      <c r="F183" s="255"/>
      <c r="G183" s="256"/>
      <c r="H183" s="159"/>
      <c r="I183" s="159"/>
      <c r="J183" s="159"/>
      <c r="K183" s="159"/>
      <c r="L183" s="159"/>
      <c r="M183" s="159"/>
      <c r="N183" s="148"/>
      <c r="O183" s="148"/>
      <c r="P183" s="148"/>
      <c r="Q183" s="148"/>
      <c r="R183" s="148"/>
      <c r="S183" s="148"/>
      <c r="T183" s="149"/>
      <c r="U183" s="148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 t="s">
        <v>123</v>
      </c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3" t="str">
        <f t="shared" si="0"/>
        <v>- do hmotnosti m´ žebříku jsou započteny všechny části žebříku dle normy ČSN 74 3282</v>
      </c>
      <c r="BB183" s="140"/>
      <c r="BC183" s="140"/>
      <c r="BD183" s="140"/>
      <c r="BE183" s="140"/>
      <c r="BF183" s="140"/>
      <c r="BG183" s="140"/>
      <c r="BH183" s="140"/>
    </row>
    <row r="184" spans="1:60" outlineLevel="1" x14ac:dyDescent="0.25">
      <c r="A184" s="141"/>
      <c r="B184" s="141"/>
      <c r="C184" s="252" t="s">
        <v>306</v>
      </c>
      <c r="D184" s="253"/>
      <c r="E184" s="254"/>
      <c r="F184" s="255"/>
      <c r="G184" s="256"/>
      <c r="H184" s="159"/>
      <c r="I184" s="159"/>
      <c r="J184" s="159"/>
      <c r="K184" s="159"/>
      <c r="L184" s="159"/>
      <c r="M184" s="159"/>
      <c r="N184" s="148"/>
      <c r="O184" s="148"/>
      <c r="P184" s="148"/>
      <c r="Q184" s="148"/>
      <c r="R184" s="148"/>
      <c r="S184" s="148"/>
      <c r="T184" s="149"/>
      <c r="U184" s="148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 t="s">
        <v>123</v>
      </c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3" t="str">
        <f t="shared" si="0"/>
        <v>- vše žárově zinkováno</v>
      </c>
      <c r="BB184" s="140"/>
      <c r="BC184" s="140"/>
      <c r="BD184" s="140"/>
      <c r="BE184" s="140"/>
      <c r="BF184" s="140"/>
      <c r="BG184" s="140"/>
      <c r="BH184" s="140"/>
    </row>
    <row r="185" spans="1:60" outlineLevel="1" x14ac:dyDescent="0.25">
      <c r="A185" s="141"/>
      <c r="B185" s="141"/>
      <c r="C185" s="178" t="s">
        <v>307</v>
      </c>
      <c r="D185" s="150"/>
      <c r="E185" s="155">
        <v>204</v>
      </c>
      <c r="F185" s="159"/>
      <c r="G185" s="159"/>
      <c r="H185" s="159"/>
      <c r="I185" s="159"/>
      <c r="J185" s="159"/>
      <c r="K185" s="159"/>
      <c r="L185" s="159"/>
      <c r="M185" s="159"/>
      <c r="N185" s="148"/>
      <c r="O185" s="148"/>
      <c r="P185" s="148"/>
      <c r="Q185" s="148"/>
      <c r="R185" s="148"/>
      <c r="S185" s="148"/>
      <c r="T185" s="149"/>
      <c r="U185" s="148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 t="s">
        <v>114</v>
      </c>
      <c r="AF185" s="140">
        <v>0</v>
      </c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40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  <c r="BF185" s="140"/>
      <c r="BG185" s="140"/>
      <c r="BH185" s="140"/>
    </row>
    <row r="186" spans="1:60" ht="20.399999999999999" outlineLevel="1" x14ac:dyDescent="0.25">
      <c r="A186" s="141"/>
      <c r="B186" s="141"/>
      <c r="C186" s="178" t="s">
        <v>308</v>
      </c>
      <c r="D186" s="150"/>
      <c r="E186" s="155">
        <v>122.4</v>
      </c>
      <c r="F186" s="159"/>
      <c r="G186" s="159"/>
      <c r="H186" s="159"/>
      <c r="I186" s="159"/>
      <c r="J186" s="159"/>
      <c r="K186" s="159"/>
      <c r="L186" s="159"/>
      <c r="M186" s="159"/>
      <c r="N186" s="148"/>
      <c r="O186" s="148"/>
      <c r="P186" s="148"/>
      <c r="Q186" s="148"/>
      <c r="R186" s="148"/>
      <c r="S186" s="148"/>
      <c r="T186" s="149"/>
      <c r="U186" s="148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 t="s">
        <v>114</v>
      </c>
      <c r="AF186" s="140">
        <v>0</v>
      </c>
      <c r="AG186" s="140"/>
      <c r="AH186" s="140"/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F186" s="140"/>
      <c r="BG186" s="140"/>
      <c r="BH186" s="140"/>
    </row>
    <row r="187" spans="1:60" ht="20.399999999999999" outlineLevel="1" x14ac:dyDescent="0.25">
      <c r="A187" s="141">
        <v>52</v>
      </c>
      <c r="B187" s="141" t="s">
        <v>309</v>
      </c>
      <c r="C187" s="177" t="s">
        <v>310</v>
      </c>
      <c r="D187" s="148" t="s">
        <v>298</v>
      </c>
      <c r="E187" s="154">
        <v>326.39999999999998</v>
      </c>
      <c r="F187" s="158">
        <f>H187+J187</f>
        <v>0</v>
      </c>
      <c r="G187" s="159">
        <f>ROUND(E187*F187,2)</f>
        <v>0</v>
      </c>
      <c r="H187" s="159"/>
      <c r="I187" s="159">
        <f>ROUND(E187*H187,2)</f>
        <v>0</v>
      </c>
      <c r="J187" s="159"/>
      <c r="K187" s="159">
        <f>ROUND(E187*J187,2)</f>
        <v>0</v>
      </c>
      <c r="L187" s="159">
        <v>21</v>
      </c>
      <c r="M187" s="159">
        <f>G187*(1+L187/100)</f>
        <v>0</v>
      </c>
      <c r="N187" s="148">
        <v>0</v>
      </c>
      <c r="O187" s="148">
        <f>ROUND(E187*N187,5)</f>
        <v>0</v>
      </c>
      <c r="P187" s="148">
        <v>0</v>
      </c>
      <c r="Q187" s="148">
        <f>ROUND(E187*P187,5)</f>
        <v>0</v>
      </c>
      <c r="R187" s="148"/>
      <c r="S187" s="148"/>
      <c r="T187" s="149">
        <v>0</v>
      </c>
      <c r="U187" s="148">
        <f>ROUND(E187*T187,2)</f>
        <v>0</v>
      </c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 t="s">
        <v>112</v>
      </c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40"/>
      <c r="BB187" s="140"/>
      <c r="BC187" s="140"/>
      <c r="BD187" s="140"/>
      <c r="BE187" s="140"/>
      <c r="BF187" s="140"/>
      <c r="BG187" s="140"/>
      <c r="BH187" s="140"/>
    </row>
    <row r="188" spans="1:60" outlineLevel="1" x14ac:dyDescent="0.25">
      <c r="A188" s="141"/>
      <c r="B188" s="141"/>
      <c r="C188" s="178" t="s">
        <v>307</v>
      </c>
      <c r="D188" s="150"/>
      <c r="E188" s="155">
        <v>204</v>
      </c>
      <c r="F188" s="159"/>
      <c r="G188" s="159"/>
      <c r="H188" s="159"/>
      <c r="I188" s="159"/>
      <c r="J188" s="159"/>
      <c r="K188" s="159"/>
      <c r="L188" s="159"/>
      <c r="M188" s="159"/>
      <c r="N188" s="148"/>
      <c r="O188" s="148"/>
      <c r="P188" s="148"/>
      <c r="Q188" s="148"/>
      <c r="R188" s="148"/>
      <c r="S188" s="148"/>
      <c r="T188" s="149"/>
      <c r="U188" s="148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 t="s">
        <v>114</v>
      </c>
      <c r="AF188" s="140">
        <v>0</v>
      </c>
      <c r="AG188" s="140"/>
      <c r="AH188" s="140"/>
      <c r="AI188" s="140"/>
      <c r="AJ188" s="140"/>
      <c r="AK188" s="140"/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  <c r="BG188" s="140"/>
      <c r="BH188" s="140"/>
    </row>
    <row r="189" spans="1:60" ht="20.399999999999999" outlineLevel="1" x14ac:dyDescent="0.25">
      <c r="A189" s="141"/>
      <c r="B189" s="141"/>
      <c r="C189" s="178" t="s">
        <v>308</v>
      </c>
      <c r="D189" s="150"/>
      <c r="E189" s="155">
        <v>122.4</v>
      </c>
      <c r="F189" s="159"/>
      <c r="G189" s="159"/>
      <c r="H189" s="159"/>
      <c r="I189" s="159"/>
      <c r="J189" s="159"/>
      <c r="K189" s="159"/>
      <c r="L189" s="159"/>
      <c r="M189" s="159"/>
      <c r="N189" s="148"/>
      <c r="O189" s="148"/>
      <c r="P189" s="148"/>
      <c r="Q189" s="148"/>
      <c r="R189" s="148"/>
      <c r="S189" s="148"/>
      <c r="T189" s="149"/>
      <c r="U189" s="148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 t="s">
        <v>114</v>
      </c>
      <c r="AF189" s="140">
        <v>0</v>
      </c>
      <c r="AG189" s="140"/>
      <c r="AH189" s="140"/>
      <c r="AI189" s="140"/>
      <c r="AJ189" s="140"/>
      <c r="AK189" s="140"/>
      <c r="AL189" s="140"/>
      <c r="AM189" s="140"/>
      <c r="AN189" s="140"/>
      <c r="AO189" s="140"/>
      <c r="AP189" s="140"/>
      <c r="AQ189" s="140"/>
      <c r="AR189" s="140"/>
      <c r="AS189" s="140"/>
      <c r="AT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F189" s="140"/>
      <c r="BG189" s="140"/>
      <c r="BH189" s="140"/>
    </row>
    <row r="190" spans="1:60" outlineLevel="1" x14ac:dyDescent="0.25">
      <c r="A190" s="141">
        <v>53</v>
      </c>
      <c r="B190" s="141" t="s">
        <v>311</v>
      </c>
      <c r="C190" s="177" t="s">
        <v>312</v>
      </c>
      <c r="D190" s="148" t="s">
        <v>121</v>
      </c>
      <c r="E190" s="154">
        <v>0.34329999999999999</v>
      </c>
      <c r="F190" s="158">
        <f>H190+J190</f>
        <v>0</v>
      </c>
      <c r="G190" s="159">
        <f>ROUND(E190*F190,2)</f>
        <v>0</v>
      </c>
      <c r="H190" s="159"/>
      <c r="I190" s="159">
        <f>ROUND(E190*H190,2)</f>
        <v>0</v>
      </c>
      <c r="J190" s="159"/>
      <c r="K190" s="159">
        <f>ROUND(E190*J190,2)</f>
        <v>0</v>
      </c>
      <c r="L190" s="159">
        <v>21</v>
      </c>
      <c r="M190" s="159">
        <f>G190*(1+L190/100)</f>
        <v>0</v>
      </c>
      <c r="N190" s="148">
        <v>0</v>
      </c>
      <c r="O190" s="148">
        <f>ROUND(E190*N190,5)</f>
        <v>0</v>
      </c>
      <c r="P190" s="148">
        <v>0</v>
      </c>
      <c r="Q190" s="148">
        <f>ROUND(E190*P190,5)</f>
        <v>0</v>
      </c>
      <c r="R190" s="148"/>
      <c r="S190" s="148"/>
      <c r="T190" s="149">
        <v>3.0059999999999998</v>
      </c>
      <c r="U190" s="148">
        <f>ROUND(E190*T190,2)</f>
        <v>1.03</v>
      </c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 t="s">
        <v>112</v>
      </c>
      <c r="AF190" s="140"/>
      <c r="AG190" s="140"/>
      <c r="AH190" s="140"/>
      <c r="AI190" s="140"/>
      <c r="AJ190" s="140"/>
      <c r="AK190" s="140"/>
      <c r="AL190" s="140"/>
      <c r="AM190" s="140"/>
      <c r="AN190" s="140"/>
      <c r="AO190" s="140"/>
      <c r="AP190" s="140"/>
      <c r="AQ190" s="140"/>
      <c r="AR190" s="140"/>
      <c r="AS190" s="140"/>
      <c r="AT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F190" s="140"/>
      <c r="BG190" s="140"/>
      <c r="BH190" s="140"/>
    </row>
    <row r="191" spans="1:60" outlineLevel="1" x14ac:dyDescent="0.25">
      <c r="A191" s="141"/>
      <c r="B191" s="141"/>
      <c r="C191" s="178" t="s">
        <v>313</v>
      </c>
      <c r="D191" s="150"/>
      <c r="E191" s="155">
        <v>0.34329999999999999</v>
      </c>
      <c r="F191" s="159"/>
      <c r="G191" s="159"/>
      <c r="H191" s="159"/>
      <c r="I191" s="159"/>
      <c r="J191" s="159"/>
      <c r="K191" s="159"/>
      <c r="L191" s="159"/>
      <c r="M191" s="159"/>
      <c r="N191" s="148"/>
      <c r="O191" s="148"/>
      <c r="P191" s="148"/>
      <c r="Q191" s="148"/>
      <c r="R191" s="148"/>
      <c r="S191" s="148"/>
      <c r="T191" s="149"/>
      <c r="U191" s="148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 t="s">
        <v>114</v>
      </c>
      <c r="AF191" s="140">
        <v>0</v>
      </c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0"/>
    </row>
    <row r="192" spans="1:60" x14ac:dyDescent="0.25">
      <c r="A192" s="142" t="s">
        <v>107</v>
      </c>
      <c r="B192" s="142" t="s">
        <v>78</v>
      </c>
      <c r="C192" s="179" t="s">
        <v>79</v>
      </c>
      <c r="D192" s="151"/>
      <c r="E192" s="156"/>
      <c r="F192" s="160"/>
      <c r="G192" s="160">
        <f>SUMIF(AE193:AE198,"&lt;&gt;NOR",G193:G198)</f>
        <v>0</v>
      </c>
      <c r="H192" s="160"/>
      <c r="I192" s="160">
        <f>SUM(I193:I198)</f>
        <v>0</v>
      </c>
      <c r="J192" s="160"/>
      <c r="K192" s="160">
        <f>SUM(K193:K198)</f>
        <v>0</v>
      </c>
      <c r="L192" s="160"/>
      <c r="M192" s="160">
        <f>SUM(M193:M198)</f>
        <v>0</v>
      </c>
      <c r="N192" s="151"/>
      <c r="O192" s="151">
        <f>SUM(O193:O198)</f>
        <v>0</v>
      </c>
      <c r="P192" s="151"/>
      <c r="Q192" s="151">
        <f>SUM(Q193:Q198)</f>
        <v>0</v>
      </c>
      <c r="R192" s="151"/>
      <c r="S192" s="151"/>
      <c r="T192" s="152"/>
      <c r="U192" s="151">
        <f>SUM(U193:U198)</f>
        <v>40.909999999999997</v>
      </c>
      <c r="AE192" t="s">
        <v>108</v>
      </c>
    </row>
    <row r="193" spans="1:60" ht="20.399999999999999" outlineLevel="1" x14ac:dyDescent="0.25">
      <c r="A193" s="141">
        <v>54</v>
      </c>
      <c r="B193" s="141" t="s">
        <v>314</v>
      </c>
      <c r="C193" s="177" t="s">
        <v>315</v>
      </c>
      <c r="D193" s="148" t="s">
        <v>204</v>
      </c>
      <c r="E193" s="154">
        <v>54.9</v>
      </c>
      <c r="F193" s="158">
        <f>H193+J193</f>
        <v>0</v>
      </c>
      <c r="G193" s="159">
        <f>ROUND(E193*F193,2)</f>
        <v>0</v>
      </c>
      <c r="H193" s="159"/>
      <c r="I193" s="159">
        <f>ROUND(E193*H193,2)</f>
        <v>0</v>
      </c>
      <c r="J193" s="159"/>
      <c r="K193" s="159">
        <f>ROUND(E193*J193,2)</f>
        <v>0</v>
      </c>
      <c r="L193" s="159">
        <v>21</v>
      </c>
      <c r="M193" s="159">
        <f>G193*(1+L193/100)</f>
        <v>0</v>
      </c>
      <c r="N193" s="148">
        <v>0</v>
      </c>
      <c r="O193" s="148">
        <f>ROUND(E193*N193,5)</f>
        <v>0</v>
      </c>
      <c r="P193" s="148">
        <v>0</v>
      </c>
      <c r="Q193" s="148">
        <f>ROUND(E193*P193,5)</f>
        <v>0</v>
      </c>
      <c r="R193" s="148"/>
      <c r="S193" s="148"/>
      <c r="T193" s="149">
        <v>0.49717</v>
      </c>
      <c r="U193" s="148">
        <f>ROUND(E193*T193,2)</f>
        <v>27.29</v>
      </c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 t="s">
        <v>112</v>
      </c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0"/>
    </row>
    <row r="194" spans="1:60" ht="20.399999999999999" outlineLevel="1" x14ac:dyDescent="0.25">
      <c r="A194" s="141"/>
      <c r="B194" s="141"/>
      <c r="C194" s="178" t="s">
        <v>316</v>
      </c>
      <c r="D194" s="150"/>
      <c r="E194" s="155">
        <v>13.4</v>
      </c>
      <c r="F194" s="159"/>
      <c r="G194" s="159"/>
      <c r="H194" s="159"/>
      <c r="I194" s="159"/>
      <c r="J194" s="159"/>
      <c r="K194" s="159"/>
      <c r="L194" s="159"/>
      <c r="M194" s="159"/>
      <c r="N194" s="148"/>
      <c r="O194" s="148"/>
      <c r="P194" s="148"/>
      <c r="Q194" s="148"/>
      <c r="R194" s="148"/>
      <c r="S194" s="148"/>
      <c r="T194" s="149"/>
      <c r="U194" s="148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 t="s">
        <v>114</v>
      </c>
      <c r="AF194" s="140">
        <v>0</v>
      </c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  <c r="BG194" s="140"/>
      <c r="BH194" s="140"/>
    </row>
    <row r="195" spans="1:60" ht="20.399999999999999" outlineLevel="1" x14ac:dyDescent="0.25">
      <c r="A195" s="141"/>
      <c r="B195" s="141"/>
      <c r="C195" s="178" t="s">
        <v>317</v>
      </c>
      <c r="D195" s="150"/>
      <c r="E195" s="155">
        <v>41.5</v>
      </c>
      <c r="F195" s="159"/>
      <c r="G195" s="159"/>
      <c r="H195" s="159"/>
      <c r="I195" s="159"/>
      <c r="J195" s="159"/>
      <c r="K195" s="159"/>
      <c r="L195" s="159"/>
      <c r="M195" s="159"/>
      <c r="N195" s="148"/>
      <c r="O195" s="148"/>
      <c r="P195" s="148"/>
      <c r="Q195" s="148"/>
      <c r="R195" s="148"/>
      <c r="S195" s="148"/>
      <c r="T195" s="149"/>
      <c r="U195" s="148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 t="s">
        <v>114</v>
      </c>
      <c r="AF195" s="140">
        <v>0</v>
      </c>
      <c r="AG195" s="140"/>
      <c r="AH195" s="140"/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F195" s="140"/>
      <c r="BG195" s="140"/>
      <c r="BH195" s="140"/>
    </row>
    <row r="196" spans="1:60" ht="20.399999999999999" outlineLevel="1" x14ac:dyDescent="0.25">
      <c r="A196" s="141">
        <v>55</v>
      </c>
      <c r="B196" s="141" t="s">
        <v>318</v>
      </c>
      <c r="C196" s="177" t="s">
        <v>319</v>
      </c>
      <c r="D196" s="148" t="s">
        <v>204</v>
      </c>
      <c r="E196" s="154">
        <v>54.9</v>
      </c>
      <c r="F196" s="158">
        <f>H196+J196</f>
        <v>0</v>
      </c>
      <c r="G196" s="159">
        <f>ROUND(E196*F196,2)</f>
        <v>0</v>
      </c>
      <c r="H196" s="159"/>
      <c r="I196" s="159">
        <f>ROUND(E196*H196,2)</f>
        <v>0</v>
      </c>
      <c r="J196" s="159"/>
      <c r="K196" s="159">
        <f>ROUND(E196*J196,2)</f>
        <v>0</v>
      </c>
      <c r="L196" s="159">
        <v>21</v>
      </c>
      <c r="M196" s="159">
        <f>G196*(1+L196/100)</f>
        <v>0</v>
      </c>
      <c r="N196" s="148">
        <v>0</v>
      </c>
      <c r="O196" s="148">
        <f>ROUND(E196*N196,5)</f>
        <v>0</v>
      </c>
      <c r="P196" s="148">
        <v>0</v>
      </c>
      <c r="Q196" s="148">
        <f>ROUND(E196*P196,5)</f>
        <v>0</v>
      </c>
      <c r="R196" s="148"/>
      <c r="S196" s="148"/>
      <c r="T196" s="149">
        <v>0.248</v>
      </c>
      <c r="U196" s="148">
        <f>ROUND(E196*T196,2)</f>
        <v>13.62</v>
      </c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 t="s">
        <v>112</v>
      </c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  <c r="BG196" s="140"/>
      <c r="BH196" s="140"/>
    </row>
    <row r="197" spans="1:60" ht="20.399999999999999" outlineLevel="1" x14ac:dyDescent="0.25">
      <c r="A197" s="141"/>
      <c r="B197" s="141"/>
      <c r="C197" s="178" t="s">
        <v>316</v>
      </c>
      <c r="D197" s="150"/>
      <c r="E197" s="155">
        <v>13.4</v>
      </c>
      <c r="F197" s="159"/>
      <c r="G197" s="159"/>
      <c r="H197" s="159"/>
      <c r="I197" s="159"/>
      <c r="J197" s="159"/>
      <c r="K197" s="159"/>
      <c r="L197" s="159"/>
      <c r="M197" s="159"/>
      <c r="N197" s="148"/>
      <c r="O197" s="148"/>
      <c r="P197" s="148"/>
      <c r="Q197" s="148"/>
      <c r="R197" s="148"/>
      <c r="S197" s="148"/>
      <c r="T197" s="149"/>
      <c r="U197" s="148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 t="s">
        <v>114</v>
      </c>
      <c r="AF197" s="140">
        <v>0</v>
      </c>
      <c r="AG197" s="140"/>
      <c r="AH197" s="140"/>
      <c r="AI197" s="140"/>
      <c r="AJ197" s="140"/>
      <c r="AK197" s="140"/>
      <c r="AL197" s="140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  <c r="BG197" s="140"/>
      <c r="BH197" s="140"/>
    </row>
    <row r="198" spans="1:60" ht="20.399999999999999" outlineLevel="1" x14ac:dyDescent="0.25">
      <c r="A198" s="141"/>
      <c r="B198" s="141"/>
      <c r="C198" s="178" t="s">
        <v>317</v>
      </c>
      <c r="D198" s="150"/>
      <c r="E198" s="155">
        <v>41.5</v>
      </c>
      <c r="F198" s="159"/>
      <c r="G198" s="159"/>
      <c r="H198" s="159"/>
      <c r="I198" s="159"/>
      <c r="J198" s="159"/>
      <c r="K198" s="159"/>
      <c r="L198" s="159"/>
      <c r="M198" s="159"/>
      <c r="N198" s="148"/>
      <c r="O198" s="148"/>
      <c r="P198" s="148"/>
      <c r="Q198" s="148"/>
      <c r="R198" s="148"/>
      <c r="S198" s="148"/>
      <c r="T198" s="149"/>
      <c r="U198" s="148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 t="s">
        <v>114</v>
      </c>
      <c r="AF198" s="140">
        <v>0</v>
      </c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F198" s="140"/>
      <c r="BG198" s="140"/>
      <c r="BH198" s="140"/>
    </row>
    <row r="199" spans="1:60" x14ac:dyDescent="0.25">
      <c r="A199" s="142" t="s">
        <v>107</v>
      </c>
      <c r="B199" s="142" t="s">
        <v>80</v>
      </c>
      <c r="C199" s="179" t="s">
        <v>26</v>
      </c>
      <c r="D199" s="151"/>
      <c r="E199" s="156"/>
      <c r="F199" s="160"/>
      <c r="G199" s="160">
        <f>SUMIF(AE200:AE214,"&lt;&gt;NOR",G200:G214)</f>
        <v>0</v>
      </c>
      <c r="H199" s="160"/>
      <c r="I199" s="160">
        <f>SUM(I200:I214)</f>
        <v>0</v>
      </c>
      <c r="J199" s="160"/>
      <c r="K199" s="160">
        <f>SUM(K200:K214)</f>
        <v>0</v>
      </c>
      <c r="L199" s="160"/>
      <c r="M199" s="160">
        <f>SUM(M200:M214)</f>
        <v>0</v>
      </c>
      <c r="N199" s="151"/>
      <c r="O199" s="151">
        <f>SUM(O200:O214)</f>
        <v>0</v>
      </c>
      <c r="P199" s="151"/>
      <c r="Q199" s="151">
        <f>SUM(Q200:Q214)</f>
        <v>0</v>
      </c>
      <c r="R199" s="151"/>
      <c r="S199" s="151"/>
      <c r="T199" s="152"/>
      <c r="U199" s="151">
        <f>SUM(U200:U214)</f>
        <v>0</v>
      </c>
      <c r="AE199" t="s">
        <v>108</v>
      </c>
    </row>
    <row r="200" spans="1:60" outlineLevel="1" x14ac:dyDescent="0.25">
      <c r="A200" s="141">
        <v>56</v>
      </c>
      <c r="B200" s="141" t="s">
        <v>320</v>
      </c>
      <c r="C200" s="177" t="s">
        <v>321</v>
      </c>
      <c r="D200" s="148" t="s">
        <v>322</v>
      </c>
      <c r="E200" s="154">
        <v>1</v>
      </c>
      <c r="F200" s="158">
        <f>H200+J200</f>
        <v>0</v>
      </c>
      <c r="G200" s="159">
        <f>ROUND(E200*F200,2)</f>
        <v>0</v>
      </c>
      <c r="H200" s="159"/>
      <c r="I200" s="159">
        <f>ROUND(E200*H200,2)</f>
        <v>0</v>
      </c>
      <c r="J200" s="159"/>
      <c r="K200" s="159">
        <f>ROUND(E200*J200,2)</f>
        <v>0</v>
      </c>
      <c r="L200" s="159">
        <v>21</v>
      </c>
      <c r="M200" s="159">
        <f>G200*(1+L200/100)</f>
        <v>0</v>
      </c>
      <c r="N200" s="148">
        <v>0</v>
      </c>
      <c r="O200" s="148">
        <f>ROUND(E200*N200,5)</f>
        <v>0</v>
      </c>
      <c r="P200" s="148">
        <v>0</v>
      </c>
      <c r="Q200" s="148">
        <f>ROUND(E200*P200,5)</f>
        <v>0</v>
      </c>
      <c r="R200" s="148"/>
      <c r="S200" s="148"/>
      <c r="T200" s="149">
        <v>0</v>
      </c>
      <c r="U200" s="148">
        <f>ROUND(E200*T200,2)</f>
        <v>0</v>
      </c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 t="s">
        <v>112</v>
      </c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  <c r="BG200" s="140"/>
      <c r="BH200" s="140"/>
    </row>
    <row r="201" spans="1:60" ht="31.2" outlineLevel="1" x14ac:dyDescent="0.25">
      <c r="A201" s="141"/>
      <c r="B201" s="141"/>
      <c r="C201" s="252" t="s">
        <v>323</v>
      </c>
      <c r="D201" s="253"/>
      <c r="E201" s="254"/>
      <c r="F201" s="255"/>
      <c r="G201" s="256"/>
      <c r="H201" s="159"/>
      <c r="I201" s="159"/>
      <c r="J201" s="159"/>
      <c r="K201" s="159"/>
      <c r="L201" s="159"/>
      <c r="M201" s="159"/>
      <c r="N201" s="148"/>
      <c r="O201" s="148"/>
      <c r="P201" s="148"/>
      <c r="Q201" s="148"/>
      <c r="R201" s="148"/>
      <c r="S201" s="148"/>
      <c r="T201" s="149"/>
      <c r="U201" s="148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 t="s">
        <v>123</v>
      </c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P201" s="140"/>
      <c r="AQ201" s="140"/>
      <c r="AR201" s="140"/>
      <c r="AS201" s="140"/>
      <c r="AT201" s="140"/>
      <c r="AU201" s="140"/>
      <c r="AV201" s="140"/>
      <c r="AW201" s="140"/>
      <c r="AX201" s="140"/>
      <c r="AY201" s="140"/>
      <c r="AZ201" s="140"/>
      <c r="BA201" s="143" t="str">
        <f t="shared" ref="BA201:BA207" si="1">C201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201" s="140"/>
      <c r="BC201" s="140"/>
      <c r="BD201" s="140"/>
      <c r="BE201" s="140"/>
      <c r="BF201" s="140"/>
      <c r="BG201" s="140"/>
      <c r="BH201" s="140"/>
    </row>
    <row r="202" spans="1:60" outlineLevel="1" x14ac:dyDescent="0.25">
      <c r="A202" s="141"/>
      <c r="B202" s="141"/>
      <c r="C202" s="252" t="s">
        <v>324</v>
      </c>
      <c r="D202" s="253"/>
      <c r="E202" s="254"/>
      <c r="F202" s="255"/>
      <c r="G202" s="256"/>
      <c r="H202" s="159"/>
      <c r="I202" s="159"/>
      <c r="J202" s="159"/>
      <c r="K202" s="159"/>
      <c r="L202" s="159"/>
      <c r="M202" s="159"/>
      <c r="N202" s="148"/>
      <c r="O202" s="148"/>
      <c r="P202" s="148"/>
      <c r="Q202" s="148"/>
      <c r="R202" s="148"/>
      <c r="S202" s="148"/>
      <c r="T202" s="149"/>
      <c r="U202" s="148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 t="s">
        <v>123</v>
      </c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3" t="str">
        <f t="shared" si="1"/>
        <v>1) Vybudování zařízení staveniště.</v>
      </c>
      <c r="BB202" s="140"/>
      <c r="BC202" s="140"/>
      <c r="BD202" s="140"/>
      <c r="BE202" s="140"/>
      <c r="BF202" s="140"/>
      <c r="BG202" s="140"/>
      <c r="BH202" s="140"/>
    </row>
    <row r="203" spans="1:60" ht="31.2" outlineLevel="1" x14ac:dyDescent="0.25">
      <c r="A203" s="141"/>
      <c r="B203" s="141"/>
      <c r="C203" s="252" t="s">
        <v>325</v>
      </c>
      <c r="D203" s="253"/>
      <c r="E203" s="254"/>
      <c r="F203" s="255"/>
      <c r="G203" s="256"/>
      <c r="H203" s="159"/>
      <c r="I203" s="159"/>
      <c r="J203" s="159"/>
      <c r="K203" s="159"/>
      <c r="L203" s="159"/>
      <c r="M203" s="159"/>
      <c r="N203" s="148"/>
      <c r="O203" s="148"/>
      <c r="P203" s="148"/>
      <c r="Q203" s="148"/>
      <c r="R203" s="148"/>
      <c r="S203" s="148"/>
      <c r="T203" s="149"/>
      <c r="U203" s="148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 t="s">
        <v>123</v>
      </c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3" t="str">
        <f t="shared" si="1"/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203" s="140"/>
      <c r="BC203" s="140"/>
      <c r="BD203" s="140"/>
      <c r="BE203" s="140"/>
      <c r="BF203" s="140"/>
      <c r="BG203" s="140"/>
      <c r="BH203" s="140"/>
    </row>
    <row r="204" spans="1:60" outlineLevel="1" x14ac:dyDescent="0.25">
      <c r="A204" s="141"/>
      <c r="B204" s="141"/>
      <c r="C204" s="252" t="s">
        <v>326</v>
      </c>
      <c r="D204" s="253"/>
      <c r="E204" s="254"/>
      <c r="F204" s="255"/>
      <c r="G204" s="256"/>
      <c r="H204" s="159"/>
      <c r="I204" s="159"/>
      <c r="J204" s="159"/>
      <c r="K204" s="159"/>
      <c r="L204" s="159"/>
      <c r="M204" s="159"/>
      <c r="N204" s="148"/>
      <c r="O204" s="148"/>
      <c r="P204" s="148"/>
      <c r="Q204" s="148"/>
      <c r="R204" s="148"/>
      <c r="S204" s="148"/>
      <c r="T204" s="149"/>
      <c r="U204" s="148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 t="s">
        <v>123</v>
      </c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3" t="str">
        <f t="shared" si="1"/>
        <v>2) Provoz zařízení staveniště.</v>
      </c>
      <c r="BB204" s="140"/>
      <c r="BC204" s="140"/>
      <c r="BD204" s="140"/>
      <c r="BE204" s="140"/>
      <c r="BF204" s="140"/>
      <c r="BG204" s="140"/>
      <c r="BH204" s="140"/>
    </row>
    <row r="205" spans="1:60" ht="31.2" outlineLevel="1" x14ac:dyDescent="0.25">
      <c r="A205" s="141"/>
      <c r="B205" s="141"/>
      <c r="C205" s="252" t="s">
        <v>327</v>
      </c>
      <c r="D205" s="253"/>
      <c r="E205" s="254"/>
      <c r="F205" s="255"/>
      <c r="G205" s="256"/>
      <c r="H205" s="159"/>
      <c r="I205" s="159"/>
      <c r="J205" s="159"/>
      <c r="K205" s="159"/>
      <c r="L205" s="159"/>
      <c r="M205" s="159"/>
      <c r="N205" s="148"/>
      <c r="O205" s="148"/>
      <c r="P205" s="148"/>
      <c r="Q205" s="148"/>
      <c r="R205" s="148"/>
      <c r="S205" s="148"/>
      <c r="T205" s="149"/>
      <c r="U205" s="148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 t="s">
        <v>123</v>
      </c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3" t="str">
        <f t="shared" si="1"/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05" s="140"/>
      <c r="BC205" s="140"/>
      <c r="BD205" s="140"/>
      <c r="BE205" s="140"/>
      <c r="BF205" s="140"/>
      <c r="BG205" s="140"/>
      <c r="BH205" s="140"/>
    </row>
    <row r="206" spans="1:60" outlineLevel="1" x14ac:dyDescent="0.25">
      <c r="A206" s="141"/>
      <c r="B206" s="141"/>
      <c r="C206" s="252" t="s">
        <v>328</v>
      </c>
      <c r="D206" s="253"/>
      <c r="E206" s="254"/>
      <c r="F206" s="255"/>
      <c r="G206" s="256"/>
      <c r="H206" s="159"/>
      <c r="I206" s="159"/>
      <c r="J206" s="159"/>
      <c r="K206" s="159"/>
      <c r="L206" s="159"/>
      <c r="M206" s="159"/>
      <c r="N206" s="148"/>
      <c r="O206" s="148"/>
      <c r="P206" s="148"/>
      <c r="Q206" s="148"/>
      <c r="R206" s="148"/>
      <c r="S206" s="148"/>
      <c r="T206" s="149"/>
      <c r="U206" s="148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 t="s">
        <v>123</v>
      </c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3" t="str">
        <f t="shared" si="1"/>
        <v>3) Odstranění zařízení staveniště.</v>
      </c>
      <c r="BB206" s="140"/>
      <c r="BC206" s="140"/>
      <c r="BD206" s="140"/>
      <c r="BE206" s="140"/>
      <c r="BF206" s="140"/>
      <c r="BG206" s="140"/>
      <c r="BH206" s="140"/>
    </row>
    <row r="207" spans="1:60" ht="31.2" outlineLevel="1" x14ac:dyDescent="0.25">
      <c r="A207" s="141"/>
      <c r="B207" s="141"/>
      <c r="C207" s="252" t="s">
        <v>329</v>
      </c>
      <c r="D207" s="253"/>
      <c r="E207" s="254"/>
      <c r="F207" s="255"/>
      <c r="G207" s="256"/>
      <c r="H207" s="159"/>
      <c r="I207" s="159"/>
      <c r="J207" s="159"/>
      <c r="K207" s="159"/>
      <c r="L207" s="159"/>
      <c r="M207" s="159"/>
      <c r="N207" s="148"/>
      <c r="O207" s="148"/>
      <c r="P207" s="148"/>
      <c r="Q207" s="148"/>
      <c r="R207" s="148"/>
      <c r="S207" s="148"/>
      <c r="T207" s="149"/>
      <c r="U207" s="148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 t="s">
        <v>123</v>
      </c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3" t="str">
        <f t="shared" si="1"/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07" s="140"/>
      <c r="BC207" s="140"/>
      <c r="BD207" s="140"/>
      <c r="BE207" s="140"/>
      <c r="BF207" s="140"/>
      <c r="BG207" s="140"/>
      <c r="BH207" s="140"/>
    </row>
    <row r="208" spans="1:60" outlineLevel="1" x14ac:dyDescent="0.25">
      <c r="A208" s="141"/>
      <c r="B208" s="141"/>
      <c r="C208" s="180" t="s">
        <v>330</v>
      </c>
      <c r="D208" s="153"/>
      <c r="E208" s="157"/>
      <c r="F208" s="161"/>
      <c r="G208" s="161"/>
      <c r="H208" s="159"/>
      <c r="I208" s="159"/>
      <c r="J208" s="159"/>
      <c r="K208" s="159"/>
      <c r="L208" s="159"/>
      <c r="M208" s="159"/>
      <c r="N208" s="148"/>
      <c r="O208" s="148"/>
      <c r="P208" s="148"/>
      <c r="Q208" s="148"/>
      <c r="R208" s="148"/>
      <c r="S208" s="148"/>
      <c r="T208" s="149"/>
      <c r="U208" s="148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 t="s">
        <v>123</v>
      </c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0"/>
    </row>
    <row r="209" spans="1:60" ht="82.2" outlineLevel="1" x14ac:dyDescent="0.25">
      <c r="A209" s="141"/>
      <c r="B209" s="141"/>
      <c r="C209" s="252" t="s">
        <v>331</v>
      </c>
      <c r="D209" s="253"/>
      <c r="E209" s="254"/>
      <c r="F209" s="255"/>
      <c r="G209" s="256"/>
      <c r="H209" s="159"/>
      <c r="I209" s="159"/>
      <c r="J209" s="159"/>
      <c r="K209" s="159"/>
      <c r="L209" s="159"/>
      <c r="M209" s="159"/>
      <c r="N209" s="148"/>
      <c r="O209" s="148"/>
      <c r="P209" s="148"/>
      <c r="Q209" s="148"/>
      <c r="R209" s="148"/>
      <c r="S209" s="148"/>
      <c r="T209" s="149"/>
      <c r="U209" s="148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 t="s">
        <v>123</v>
      </c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3" t="str">
        <f>C209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209" s="140"/>
      <c r="BC209" s="140"/>
      <c r="BD209" s="140"/>
      <c r="BE209" s="140"/>
      <c r="BF209" s="140"/>
      <c r="BG209" s="140"/>
      <c r="BH209" s="140"/>
    </row>
    <row r="210" spans="1:60" outlineLevel="1" x14ac:dyDescent="0.25">
      <c r="A210" s="141">
        <v>57</v>
      </c>
      <c r="B210" s="141" t="s">
        <v>332</v>
      </c>
      <c r="C210" s="177" t="s">
        <v>333</v>
      </c>
      <c r="D210" s="148" t="s">
        <v>322</v>
      </c>
      <c r="E210" s="154">
        <v>1</v>
      </c>
      <c r="F210" s="158">
        <f>H210+J210</f>
        <v>0</v>
      </c>
      <c r="G210" s="159">
        <f>ROUND(E210*F210,2)</f>
        <v>0</v>
      </c>
      <c r="H210" s="159"/>
      <c r="I210" s="159">
        <f>ROUND(E210*H210,2)</f>
        <v>0</v>
      </c>
      <c r="J210" s="159"/>
      <c r="K210" s="159">
        <f>ROUND(E210*J210,2)</f>
        <v>0</v>
      </c>
      <c r="L210" s="159">
        <v>21</v>
      </c>
      <c r="M210" s="159">
        <f>G210*(1+L210/100)</f>
        <v>0</v>
      </c>
      <c r="N210" s="148">
        <v>0</v>
      </c>
      <c r="O210" s="148">
        <f>ROUND(E210*N210,5)</f>
        <v>0</v>
      </c>
      <c r="P210" s="148">
        <v>0</v>
      </c>
      <c r="Q210" s="148">
        <f>ROUND(E210*P210,5)</f>
        <v>0</v>
      </c>
      <c r="R210" s="148"/>
      <c r="S210" s="148"/>
      <c r="T210" s="149">
        <v>0</v>
      </c>
      <c r="U210" s="148">
        <f>ROUND(E210*T210,2)</f>
        <v>0</v>
      </c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 t="s">
        <v>112</v>
      </c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0"/>
    </row>
    <row r="211" spans="1:60" ht="31.2" outlineLevel="1" x14ac:dyDescent="0.25">
      <c r="A211" s="141"/>
      <c r="B211" s="141"/>
      <c r="C211" s="252" t="s">
        <v>334</v>
      </c>
      <c r="D211" s="253"/>
      <c r="E211" s="254"/>
      <c r="F211" s="255"/>
      <c r="G211" s="256"/>
      <c r="H211" s="159"/>
      <c r="I211" s="159"/>
      <c r="J211" s="159"/>
      <c r="K211" s="159"/>
      <c r="L211" s="159"/>
      <c r="M211" s="159"/>
      <c r="N211" s="148"/>
      <c r="O211" s="148"/>
      <c r="P211" s="148"/>
      <c r="Q211" s="148"/>
      <c r="R211" s="148"/>
      <c r="S211" s="148"/>
      <c r="T211" s="149"/>
      <c r="U211" s="148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 t="s">
        <v>123</v>
      </c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3" t="str">
        <f>C211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211" s="140"/>
      <c r="BC211" s="140"/>
      <c r="BD211" s="140"/>
      <c r="BE211" s="140"/>
      <c r="BF211" s="140"/>
      <c r="BG211" s="140"/>
      <c r="BH211" s="140"/>
    </row>
    <row r="212" spans="1:60" outlineLevel="1" x14ac:dyDescent="0.25">
      <c r="A212" s="141">
        <v>58</v>
      </c>
      <c r="B212" s="141" t="s">
        <v>335</v>
      </c>
      <c r="C212" s="177" t="s">
        <v>336</v>
      </c>
      <c r="D212" s="148" t="s">
        <v>322</v>
      </c>
      <c r="E212" s="154">
        <v>1</v>
      </c>
      <c r="F212" s="158">
        <f>H212+J212</f>
        <v>0</v>
      </c>
      <c r="G212" s="159">
        <f>ROUND(E212*F212,2)</f>
        <v>0</v>
      </c>
      <c r="H212" s="159"/>
      <c r="I212" s="159">
        <f>ROUND(E212*H212,2)</f>
        <v>0</v>
      </c>
      <c r="J212" s="159"/>
      <c r="K212" s="159">
        <f>ROUND(E212*J212,2)</f>
        <v>0</v>
      </c>
      <c r="L212" s="159">
        <v>21</v>
      </c>
      <c r="M212" s="159">
        <f>G212*(1+L212/100)</f>
        <v>0</v>
      </c>
      <c r="N212" s="148">
        <v>0</v>
      </c>
      <c r="O212" s="148">
        <f>ROUND(E212*N212,5)</f>
        <v>0</v>
      </c>
      <c r="P212" s="148">
        <v>0</v>
      </c>
      <c r="Q212" s="148">
        <f>ROUND(E212*P212,5)</f>
        <v>0</v>
      </c>
      <c r="R212" s="148"/>
      <c r="S212" s="148"/>
      <c r="T212" s="149">
        <v>0</v>
      </c>
      <c r="U212" s="148">
        <f>ROUND(E212*T212,2)</f>
        <v>0</v>
      </c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 t="s">
        <v>112</v>
      </c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0"/>
    </row>
    <row r="213" spans="1:60" ht="51.6" outlineLevel="1" x14ac:dyDescent="0.25">
      <c r="A213" s="141"/>
      <c r="B213" s="141"/>
      <c r="C213" s="252" t="s">
        <v>337</v>
      </c>
      <c r="D213" s="253"/>
      <c r="E213" s="254"/>
      <c r="F213" s="255"/>
      <c r="G213" s="256"/>
      <c r="H213" s="159"/>
      <c r="I213" s="159"/>
      <c r="J213" s="159"/>
      <c r="K213" s="159"/>
      <c r="L213" s="159"/>
      <c r="M213" s="159"/>
      <c r="N213" s="148"/>
      <c r="O213" s="148"/>
      <c r="P213" s="148"/>
      <c r="Q213" s="148"/>
      <c r="R213" s="148"/>
      <c r="S213" s="148"/>
      <c r="T213" s="149"/>
      <c r="U213" s="148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 t="s">
        <v>123</v>
      </c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3" t="str">
        <f>C213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213" s="140"/>
      <c r="BC213" s="140"/>
      <c r="BD213" s="140"/>
      <c r="BE213" s="140"/>
      <c r="BF213" s="140"/>
      <c r="BG213" s="140"/>
      <c r="BH213" s="140"/>
    </row>
    <row r="214" spans="1:60" ht="41.4" outlineLevel="1" x14ac:dyDescent="0.25">
      <c r="A214" s="169"/>
      <c r="B214" s="169"/>
      <c r="C214" s="257" t="s">
        <v>338</v>
      </c>
      <c r="D214" s="258"/>
      <c r="E214" s="259"/>
      <c r="F214" s="260"/>
      <c r="G214" s="261"/>
      <c r="H214" s="170"/>
      <c r="I214" s="170"/>
      <c r="J214" s="170"/>
      <c r="K214" s="170"/>
      <c r="L214" s="170"/>
      <c r="M214" s="170"/>
      <c r="N214" s="171"/>
      <c r="O214" s="171"/>
      <c r="P214" s="171"/>
      <c r="Q214" s="171"/>
      <c r="R214" s="171"/>
      <c r="S214" s="171"/>
      <c r="T214" s="172"/>
      <c r="U214" s="171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 t="s">
        <v>123</v>
      </c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3" t="str">
        <f>C214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v>
      </c>
      <c r="BB214" s="140"/>
      <c r="BC214" s="140"/>
      <c r="BD214" s="140"/>
      <c r="BE214" s="140"/>
      <c r="BF214" s="140"/>
      <c r="BG214" s="140"/>
      <c r="BH214" s="140"/>
    </row>
    <row r="215" spans="1:60" x14ac:dyDescent="0.25">
      <c r="A215" s="4"/>
      <c r="B215" s="5" t="s">
        <v>330</v>
      </c>
      <c r="C215" s="181" t="s">
        <v>330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AC215">
        <v>12</v>
      </c>
      <c r="AD215">
        <v>21</v>
      </c>
    </row>
    <row r="216" spans="1:60" x14ac:dyDescent="0.25">
      <c r="A216" s="173"/>
      <c r="B216" s="174" t="s">
        <v>28</v>
      </c>
      <c r="C216" s="182" t="s">
        <v>330</v>
      </c>
      <c r="D216" s="175"/>
      <c r="E216" s="175"/>
      <c r="F216" s="175"/>
      <c r="G216" s="176">
        <f>G8+G15+G36+G39+G61+G106+G135+G148+G165+G172+G192+G199</f>
        <v>0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AC216">
        <f>SUMIF(L7:L214,AC215,G7:G214)</f>
        <v>0</v>
      </c>
      <c r="AD216">
        <f>SUMIF(L7:L214,AD215,G7:G214)</f>
        <v>0</v>
      </c>
      <c r="AE216" t="s">
        <v>339</v>
      </c>
    </row>
    <row r="217" spans="1:60" x14ac:dyDescent="0.25">
      <c r="A217" s="4"/>
      <c r="B217" s="5" t="s">
        <v>330</v>
      </c>
      <c r="C217" s="181" t="s">
        <v>330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60" x14ac:dyDescent="0.25">
      <c r="A218" s="4"/>
      <c r="B218" s="5" t="s">
        <v>330</v>
      </c>
      <c r="C218" s="181" t="s">
        <v>330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60" x14ac:dyDescent="0.25">
      <c r="A219" s="238" t="s">
        <v>340</v>
      </c>
      <c r="B219" s="238"/>
      <c r="C219" s="23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60" x14ac:dyDescent="0.25">
      <c r="A220" s="240"/>
      <c r="B220" s="241"/>
      <c r="C220" s="242"/>
      <c r="D220" s="241"/>
      <c r="E220" s="241"/>
      <c r="F220" s="241"/>
      <c r="G220" s="24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AE220" t="s">
        <v>341</v>
      </c>
    </row>
    <row r="221" spans="1:60" x14ac:dyDescent="0.25">
      <c r="A221" s="244"/>
      <c r="B221" s="245"/>
      <c r="C221" s="246"/>
      <c r="D221" s="245"/>
      <c r="E221" s="245"/>
      <c r="F221" s="245"/>
      <c r="G221" s="24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60" x14ac:dyDescent="0.25">
      <c r="A222" s="244"/>
      <c r="B222" s="245"/>
      <c r="C222" s="246"/>
      <c r="D222" s="245"/>
      <c r="E222" s="245"/>
      <c r="F222" s="245"/>
      <c r="G222" s="24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60" x14ac:dyDescent="0.25">
      <c r="A223" s="244"/>
      <c r="B223" s="245"/>
      <c r="C223" s="246"/>
      <c r="D223" s="245"/>
      <c r="E223" s="245"/>
      <c r="F223" s="245"/>
      <c r="G223" s="24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60" x14ac:dyDescent="0.25">
      <c r="A224" s="248"/>
      <c r="B224" s="249"/>
      <c r="C224" s="250"/>
      <c r="D224" s="249"/>
      <c r="E224" s="249"/>
      <c r="F224" s="249"/>
      <c r="G224" s="25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31" x14ac:dyDescent="0.25">
      <c r="A225" s="4"/>
      <c r="B225" s="5" t="s">
        <v>330</v>
      </c>
      <c r="C225" s="181" t="s">
        <v>330</v>
      </c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31" x14ac:dyDescent="0.25">
      <c r="C226" s="183"/>
      <c r="AE226" t="s">
        <v>342</v>
      </c>
    </row>
  </sheetData>
  <mergeCells count="32">
    <mergeCell ref="C177:G177"/>
    <mergeCell ref="A1:G1"/>
    <mergeCell ref="C2:G2"/>
    <mergeCell ref="C3:G3"/>
    <mergeCell ref="C4:G4"/>
    <mergeCell ref="C17:G17"/>
    <mergeCell ref="C47:G47"/>
    <mergeCell ref="C51:G51"/>
    <mergeCell ref="C66:G66"/>
    <mergeCell ref="C83:G83"/>
    <mergeCell ref="C124:G124"/>
    <mergeCell ref="C167:G167"/>
    <mergeCell ref="C205:G205"/>
    <mergeCell ref="C178:G178"/>
    <mergeCell ref="C179:G179"/>
    <mergeCell ref="C180:G180"/>
    <mergeCell ref="C181:G181"/>
    <mergeCell ref="C182:G182"/>
    <mergeCell ref="C183:G183"/>
    <mergeCell ref="C184:G184"/>
    <mergeCell ref="C201:G201"/>
    <mergeCell ref="C202:G202"/>
    <mergeCell ref="C203:G203"/>
    <mergeCell ref="C204:G204"/>
    <mergeCell ref="A219:C219"/>
    <mergeCell ref="A220:G224"/>
    <mergeCell ref="C206:G206"/>
    <mergeCell ref="C207:G207"/>
    <mergeCell ref="C209:G209"/>
    <mergeCell ref="C211:G211"/>
    <mergeCell ref="C213:G213"/>
    <mergeCell ref="C214:G21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Radek Hampl</cp:lastModifiedBy>
  <cp:lastPrinted>2014-02-28T09:52:57Z</cp:lastPrinted>
  <dcterms:created xsi:type="dcterms:W3CDTF">2009-04-08T07:15:50Z</dcterms:created>
  <dcterms:modified xsi:type="dcterms:W3CDTF">2025-02-13T06:02:00Z</dcterms:modified>
</cp:coreProperties>
</file>