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havrda\Documents\Výběrová řízení\2025\Odstranění závad z revizí elektro\II.etapa - školy\"/>
    </mc:Choice>
  </mc:AlternateContent>
  <xr:revisionPtr revIDLastSave="0" documentId="13_ncr:1_{E37BD76C-42B1-4600-8FBA-1E19C67FC69C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Rekapitulace zakázky" sheetId="1" r:id="rId1"/>
    <sheet name="01. - ZŠ Jiráskovo náměstí " sheetId="2" r:id="rId2"/>
    <sheet name="02. - ZŠ Masarykova " sheetId="3" r:id="rId3"/>
    <sheet name="03. - ZŠ NHK" sheetId="4" r:id="rId4"/>
    <sheet name="04. - ŠJ Kukleny" sheetId="5" r:id="rId5"/>
    <sheet name="05. - ZŠ Kukleny" sheetId="6" r:id="rId6"/>
    <sheet name="06. - ŠD Štefcova " sheetId="7" r:id="rId7"/>
  </sheets>
  <definedNames>
    <definedName name="_xlnm._FilterDatabase" localSheetId="1" hidden="1">'01. - ZŠ Jiráskovo náměstí '!$C$121:$K$181</definedName>
    <definedName name="_xlnm._FilterDatabase" localSheetId="2" hidden="1">'02. - ZŠ Masarykova '!$C$124:$K$201</definedName>
    <definedName name="_xlnm._FilterDatabase" localSheetId="3" hidden="1">'03. - ZŠ NHK'!$C$121:$K$189</definedName>
    <definedName name="_xlnm._FilterDatabase" localSheetId="4" hidden="1">'04. - ŠJ Kukleny'!$C$121:$K$271</definedName>
    <definedName name="_xlnm._FilterDatabase" localSheetId="5" hidden="1">'05. - ZŠ Kukleny'!$C$121:$K$383</definedName>
    <definedName name="_xlnm._FilterDatabase" localSheetId="6" hidden="1">'06. - ŠD Štefcova '!$C$119:$K$166</definedName>
    <definedName name="_xlnm.Print_Titles" localSheetId="1">'01. - ZŠ Jiráskovo náměstí '!$121:$121</definedName>
    <definedName name="_xlnm.Print_Titles" localSheetId="2">'02. - ZŠ Masarykova '!$124:$124</definedName>
    <definedName name="_xlnm.Print_Titles" localSheetId="3">'03. - ZŠ NHK'!$121:$121</definedName>
    <definedName name="_xlnm.Print_Titles" localSheetId="4">'04. - ŠJ Kukleny'!$121:$121</definedName>
    <definedName name="_xlnm.Print_Titles" localSheetId="5">'05. - ZŠ Kukleny'!$121:$121</definedName>
    <definedName name="_xlnm.Print_Titles" localSheetId="6">'06. - ŠD Štefcova '!$119:$119</definedName>
    <definedName name="_xlnm.Print_Titles" localSheetId="0">'Rekapitulace zakázky'!$92:$92</definedName>
    <definedName name="_xlnm.Print_Area" localSheetId="1">'01. - ZŠ Jiráskovo náměstí '!$C$4:$J$76,'01. - ZŠ Jiráskovo náměstí '!$C$109:$J$181</definedName>
    <definedName name="_xlnm.Print_Area" localSheetId="2">'02. - ZŠ Masarykova '!$C$4:$J$76,'02. - ZŠ Masarykova '!$C$112:$J$201</definedName>
    <definedName name="_xlnm.Print_Area" localSheetId="3">'03. - ZŠ NHK'!$C$4:$J$76,'03. - ZŠ NHK'!$C$109:$J$189</definedName>
    <definedName name="_xlnm.Print_Area" localSheetId="4">'04. - ŠJ Kukleny'!$C$4:$J$76,'04. - ŠJ Kukleny'!$C$109:$J$271</definedName>
    <definedName name="_xlnm.Print_Area" localSheetId="5">'05. - ZŠ Kukleny'!$C$4:$J$76,'05. - ZŠ Kukleny'!$C$109:$J$383</definedName>
    <definedName name="_xlnm.Print_Area" localSheetId="6">'06. - ŠD Štefcova '!$C$4:$J$76,'06. - ŠD Štefcova '!$C$107:$J$166</definedName>
    <definedName name="_xlnm.Print_Area" localSheetId="0">'Rekapitulace zakázky'!$D$4:$AO$76,'Rekapitulace zakázky'!$C$82:$AQ$101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7" l="1"/>
  <c r="J36" i="7"/>
  <c r="AY100" i="1" s="1"/>
  <c r="J35" i="7"/>
  <c r="AX100" i="1"/>
  <c r="BI164" i="7"/>
  <c r="BH164" i="7"/>
  <c r="BG164" i="7"/>
  <c r="BF164" i="7"/>
  <c r="T164" i="7"/>
  <c r="T163" i="7"/>
  <c r="T162" i="7" s="1"/>
  <c r="R164" i="7"/>
  <c r="R163" i="7"/>
  <c r="R162" i="7" s="1"/>
  <c r="P164" i="7"/>
  <c r="P163" i="7"/>
  <c r="P162" i="7"/>
  <c r="BI160" i="7"/>
  <c r="BH160" i="7"/>
  <c r="BG160" i="7"/>
  <c r="BF160" i="7"/>
  <c r="T160" i="7"/>
  <c r="R160" i="7"/>
  <c r="P160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4" i="7"/>
  <c r="BH154" i="7"/>
  <c r="BG154" i="7"/>
  <c r="BF154" i="7"/>
  <c r="T154" i="7"/>
  <c r="R154" i="7"/>
  <c r="P154" i="7"/>
  <c r="BI151" i="7"/>
  <c r="BH151" i="7"/>
  <c r="BG151" i="7"/>
  <c r="BF151" i="7"/>
  <c r="T151" i="7"/>
  <c r="R151" i="7"/>
  <c r="P151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6" i="7"/>
  <c r="BH146" i="7"/>
  <c r="BG146" i="7"/>
  <c r="BF146" i="7"/>
  <c r="T146" i="7"/>
  <c r="R146" i="7"/>
  <c r="P146" i="7"/>
  <c r="BI144" i="7"/>
  <c r="BH144" i="7"/>
  <c r="BG144" i="7"/>
  <c r="BF144" i="7"/>
  <c r="T144" i="7"/>
  <c r="R144" i="7"/>
  <c r="P144" i="7"/>
  <c r="BI142" i="7"/>
  <c r="BH142" i="7"/>
  <c r="BG142" i="7"/>
  <c r="BF142" i="7"/>
  <c r="T142" i="7"/>
  <c r="R142" i="7"/>
  <c r="P142" i="7"/>
  <c r="BI139" i="7"/>
  <c r="BH139" i="7"/>
  <c r="BG139" i="7"/>
  <c r="BF139" i="7"/>
  <c r="T139" i="7"/>
  <c r="R139" i="7"/>
  <c r="P139" i="7"/>
  <c r="BI136" i="7"/>
  <c r="BH136" i="7"/>
  <c r="BG136" i="7"/>
  <c r="BF136" i="7"/>
  <c r="T136" i="7"/>
  <c r="R136" i="7"/>
  <c r="P136" i="7"/>
  <c r="BI133" i="7"/>
  <c r="BH133" i="7"/>
  <c r="BG133" i="7"/>
  <c r="BF133" i="7"/>
  <c r="T133" i="7"/>
  <c r="R133" i="7"/>
  <c r="P133" i="7"/>
  <c r="BI131" i="7"/>
  <c r="BH131" i="7"/>
  <c r="BG131" i="7"/>
  <c r="BF131" i="7"/>
  <c r="T131" i="7"/>
  <c r="R131" i="7"/>
  <c r="P131" i="7"/>
  <c r="BI128" i="7"/>
  <c r="BH128" i="7"/>
  <c r="BG128" i="7"/>
  <c r="BF128" i="7"/>
  <c r="T128" i="7"/>
  <c r="R128" i="7"/>
  <c r="P128" i="7"/>
  <c r="BI126" i="7"/>
  <c r="BH126" i="7"/>
  <c r="BG126" i="7"/>
  <c r="BF126" i="7"/>
  <c r="T126" i="7"/>
  <c r="R126" i="7"/>
  <c r="P126" i="7"/>
  <c r="BI123" i="7"/>
  <c r="BH123" i="7"/>
  <c r="BG123" i="7"/>
  <c r="BF123" i="7"/>
  <c r="T123" i="7"/>
  <c r="R123" i="7"/>
  <c r="P123" i="7"/>
  <c r="F116" i="7"/>
  <c r="F114" i="7"/>
  <c r="E112" i="7"/>
  <c r="F91" i="7"/>
  <c r="F89" i="7"/>
  <c r="E87" i="7"/>
  <c r="J24" i="7"/>
  <c r="E24" i="7"/>
  <c r="J117" i="7" s="1"/>
  <c r="J23" i="7"/>
  <c r="J21" i="7"/>
  <c r="E21" i="7"/>
  <c r="J116" i="7" s="1"/>
  <c r="J20" i="7"/>
  <c r="J18" i="7"/>
  <c r="E18" i="7"/>
  <c r="F92" i="7"/>
  <c r="J17" i="7"/>
  <c r="J12" i="7"/>
  <c r="J114" i="7"/>
  <c r="E7" i="7"/>
  <c r="E110" i="7" s="1"/>
  <c r="J37" i="6"/>
  <c r="J36" i="6"/>
  <c r="AY99" i="1" s="1"/>
  <c r="J35" i="6"/>
  <c r="AX99" i="1" s="1"/>
  <c r="BI382" i="6"/>
  <c r="BH382" i="6"/>
  <c r="BG382" i="6"/>
  <c r="BF382" i="6"/>
  <c r="T382" i="6"/>
  <c r="T381" i="6" s="1"/>
  <c r="T380" i="6" s="1"/>
  <c r="R382" i="6"/>
  <c r="R381" i="6"/>
  <c r="R380" i="6" s="1"/>
  <c r="P382" i="6"/>
  <c r="P381" i="6"/>
  <c r="P380" i="6" s="1"/>
  <c r="BI378" i="6"/>
  <c r="BH378" i="6"/>
  <c r="BG378" i="6"/>
  <c r="BF378" i="6"/>
  <c r="T378" i="6"/>
  <c r="R378" i="6"/>
  <c r="P378" i="6"/>
  <c r="BI376" i="6"/>
  <c r="BH376" i="6"/>
  <c r="BG376" i="6"/>
  <c r="BF376" i="6"/>
  <c r="T376" i="6"/>
  <c r="R376" i="6"/>
  <c r="P376" i="6"/>
  <c r="BI374" i="6"/>
  <c r="BH374" i="6"/>
  <c r="BG374" i="6"/>
  <c r="BF374" i="6"/>
  <c r="T374" i="6"/>
  <c r="R374" i="6"/>
  <c r="P374" i="6"/>
  <c r="BI372" i="6"/>
  <c r="BH372" i="6"/>
  <c r="BG372" i="6"/>
  <c r="BF372" i="6"/>
  <c r="T372" i="6"/>
  <c r="R372" i="6"/>
  <c r="P372" i="6"/>
  <c r="BI370" i="6"/>
  <c r="BH370" i="6"/>
  <c r="BG370" i="6"/>
  <c r="BF370" i="6"/>
  <c r="T370" i="6"/>
  <c r="R370" i="6"/>
  <c r="P370" i="6"/>
  <c r="BI368" i="6"/>
  <c r="BH368" i="6"/>
  <c r="BG368" i="6"/>
  <c r="BF368" i="6"/>
  <c r="T368" i="6"/>
  <c r="R368" i="6"/>
  <c r="P368" i="6"/>
  <c r="BI366" i="6"/>
  <c r="BH366" i="6"/>
  <c r="BG366" i="6"/>
  <c r="BF366" i="6"/>
  <c r="T366" i="6"/>
  <c r="R366" i="6"/>
  <c r="P366" i="6"/>
  <c r="BI364" i="6"/>
  <c r="BH364" i="6"/>
  <c r="BG364" i="6"/>
  <c r="BF364" i="6"/>
  <c r="T364" i="6"/>
  <c r="R364" i="6"/>
  <c r="P364" i="6"/>
  <c r="BI362" i="6"/>
  <c r="BH362" i="6"/>
  <c r="BG362" i="6"/>
  <c r="BF362" i="6"/>
  <c r="T362" i="6"/>
  <c r="R362" i="6"/>
  <c r="P362" i="6"/>
  <c r="BI360" i="6"/>
  <c r="BH360" i="6"/>
  <c r="BG360" i="6"/>
  <c r="BF360" i="6"/>
  <c r="T360" i="6"/>
  <c r="R360" i="6"/>
  <c r="P360" i="6"/>
  <c r="BI358" i="6"/>
  <c r="BH358" i="6"/>
  <c r="BG358" i="6"/>
  <c r="BF358" i="6"/>
  <c r="T358" i="6"/>
  <c r="R358" i="6"/>
  <c r="P358" i="6"/>
  <c r="BI354" i="6"/>
  <c r="BH354" i="6"/>
  <c r="BG354" i="6"/>
  <c r="BF354" i="6"/>
  <c r="T354" i="6"/>
  <c r="R354" i="6"/>
  <c r="P354" i="6"/>
  <c r="BI352" i="6"/>
  <c r="BH352" i="6"/>
  <c r="BG352" i="6"/>
  <c r="BF352" i="6"/>
  <c r="T352" i="6"/>
  <c r="R352" i="6"/>
  <c r="P352" i="6"/>
  <c r="BI349" i="6"/>
  <c r="BH349" i="6"/>
  <c r="BG349" i="6"/>
  <c r="BF349" i="6"/>
  <c r="T349" i="6"/>
  <c r="R349" i="6"/>
  <c r="P349" i="6"/>
  <c r="BI346" i="6"/>
  <c r="BH346" i="6"/>
  <c r="BG346" i="6"/>
  <c r="BF346" i="6"/>
  <c r="T346" i="6"/>
  <c r="R346" i="6"/>
  <c r="P346" i="6"/>
  <c r="BI343" i="6"/>
  <c r="BH343" i="6"/>
  <c r="BG343" i="6"/>
  <c r="BF343" i="6"/>
  <c r="T343" i="6"/>
  <c r="R343" i="6"/>
  <c r="P343" i="6"/>
  <c r="BI341" i="6"/>
  <c r="BH341" i="6"/>
  <c r="BG341" i="6"/>
  <c r="BF341" i="6"/>
  <c r="T341" i="6"/>
  <c r="R341" i="6"/>
  <c r="P341" i="6"/>
  <c r="BI338" i="6"/>
  <c r="BH338" i="6"/>
  <c r="BG338" i="6"/>
  <c r="BF338" i="6"/>
  <c r="T338" i="6"/>
  <c r="R338" i="6"/>
  <c r="P338" i="6"/>
  <c r="BI337" i="6"/>
  <c r="BH337" i="6"/>
  <c r="BG337" i="6"/>
  <c r="BF337" i="6"/>
  <c r="T337" i="6"/>
  <c r="R337" i="6"/>
  <c r="P337" i="6"/>
  <c r="BI334" i="6"/>
  <c r="BH334" i="6"/>
  <c r="BG334" i="6"/>
  <c r="BF334" i="6"/>
  <c r="T334" i="6"/>
  <c r="R334" i="6"/>
  <c r="P334" i="6"/>
  <c r="BI333" i="6"/>
  <c r="BH333" i="6"/>
  <c r="BG333" i="6"/>
  <c r="BF333" i="6"/>
  <c r="T333" i="6"/>
  <c r="R333" i="6"/>
  <c r="P333" i="6"/>
  <c r="BI330" i="6"/>
  <c r="BH330" i="6"/>
  <c r="BG330" i="6"/>
  <c r="BF330" i="6"/>
  <c r="T330" i="6"/>
  <c r="R330" i="6"/>
  <c r="P330" i="6"/>
  <c r="BI329" i="6"/>
  <c r="BH329" i="6"/>
  <c r="BG329" i="6"/>
  <c r="BF329" i="6"/>
  <c r="T329" i="6"/>
  <c r="R329" i="6"/>
  <c r="P329" i="6"/>
  <c r="BI326" i="6"/>
  <c r="BH326" i="6"/>
  <c r="BG326" i="6"/>
  <c r="BF326" i="6"/>
  <c r="T326" i="6"/>
  <c r="R326" i="6"/>
  <c r="P326" i="6"/>
  <c r="BI323" i="6"/>
  <c r="BH323" i="6"/>
  <c r="BG323" i="6"/>
  <c r="BF323" i="6"/>
  <c r="T323" i="6"/>
  <c r="R323" i="6"/>
  <c r="P323" i="6"/>
  <c r="BI320" i="6"/>
  <c r="BH320" i="6"/>
  <c r="BG320" i="6"/>
  <c r="BF320" i="6"/>
  <c r="T320" i="6"/>
  <c r="R320" i="6"/>
  <c r="P320" i="6"/>
  <c r="BI317" i="6"/>
  <c r="BH317" i="6"/>
  <c r="BG317" i="6"/>
  <c r="BF317" i="6"/>
  <c r="T317" i="6"/>
  <c r="R317" i="6"/>
  <c r="P317" i="6"/>
  <c r="BI314" i="6"/>
  <c r="BH314" i="6"/>
  <c r="BG314" i="6"/>
  <c r="BF314" i="6"/>
  <c r="T314" i="6"/>
  <c r="R314" i="6"/>
  <c r="P314" i="6"/>
  <c r="BI311" i="6"/>
  <c r="BH311" i="6"/>
  <c r="BG311" i="6"/>
  <c r="BF311" i="6"/>
  <c r="T311" i="6"/>
  <c r="R311" i="6"/>
  <c r="P311" i="6"/>
  <c r="BI308" i="6"/>
  <c r="BH308" i="6"/>
  <c r="BG308" i="6"/>
  <c r="BF308" i="6"/>
  <c r="T308" i="6"/>
  <c r="R308" i="6"/>
  <c r="P308" i="6"/>
  <c r="BI305" i="6"/>
  <c r="BH305" i="6"/>
  <c r="BG305" i="6"/>
  <c r="BF305" i="6"/>
  <c r="T305" i="6"/>
  <c r="R305" i="6"/>
  <c r="P305" i="6"/>
  <c r="BI302" i="6"/>
  <c r="BH302" i="6"/>
  <c r="BG302" i="6"/>
  <c r="BF302" i="6"/>
  <c r="T302" i="6"/>
  <c r="R302" i="6"/>
  <c r="P302" i="6"/>
  <c r="BI299" i="6"/>
  <c r="BH299" i="6"/>
  <c r="BG299" i="6"/>
  <c r="BF299" i="6"/>
  <c r="T299" i="6"/>
  <c r="R299" i="6"/>
  <c r="P299" i="6"/>
  <c r="BI296" i="6"/>
  <c r="BH296" i="6"/>
  <c r="BG296" i="6"/>
  <c r="BF296" i="6"/>
  <c r="T296" i="6"/>
  <c r="R296" i="6"/>
  <c r="P296" i="6"/>
  <c r="BI293" i="6"/>
  <c r="BH293" i="6"/>
  <c r="BG293" i="6"/>
  <c r="BF293" i="6"/>
  <c r="T293" i="6"/>
  <c r="R293" i="6"/>
  <c r="P293" i="6"/>
  <c r="BI290" i="6"/>
  <c r="BH290" i="6"/>
  <c r="BG290" i="6"/>
  <c r="BF290" i="6"/>
  <c r="T290" i="6"/>
  <c r="R290" i="6"/>
  <c r="P290" i="6"/>
  <c r="BI289" i="6"/>
  <c r="BH289" i="6"/>
  <c r="BG289" i="6"/>
  <c r="BF289" i="6"/>
  <c r="T289" i="6"/>
  <c r="R289" i="6"/>
  <c r="P289" i="6"/>
  <c r="BI286" i="6"/>
  <c r="BH286" i="6"/>
  <c r="BG286" i="6"/>
  <c r="BF286" i="6"/>
  <c r="T286" i="6"/>
  <c r="R286" i="6"/>
  <c r="P286" i="6"/>
  <c r="BI285" i="6"/>
  <c r="BH285" i="6"/>
  <c r="BG285" i="6"/>
  <c r="BF285" i="6"/>
  <c r="T285" i="6"/>
  <c r="R285" i="6"/>
  <c r="P285" i="6"/>
  <c r="BI282" i="6"/>
  <c r="BH282" i="6"/>
  <c r="BG282" i="6"/>
  <c r="BF282" i="6"/>
  <c r="T282" i="6"/>
  <c r="R282" i="6"/>
  <c r="P282" i="6"/>
  <c r="BI279" i="6"/>
  <c r="BH279" i="6"/>
  <c r="BG279" i="6"/>
  <c r="BF279" i="6"/>
  <c r="T279" i="6"/>
  <c r="R279" i="6"/>
  <c r="P279" i="6"/>
  <c r="BI276" i="6"/>
  <c r="BH276" i="6"/>
  <c r="BG276" i="6"/>
  <c r="BF276" i="6"/>
  <c r="T276" i="6"/>
  <c r="R276" i="6"/>
  <c r="P276" i="6"/>
  <c r="BI273" i="6"/>
  <c r="BH273" i="6"/>
  <c r="BG273" i="6"/>
  <c r="BF273" i="6"/>
  <c r="T273" i="6"/>
  <c r="R273" i="6"/>
  <c r="P273" i="6"/>
  <c r="BI270" i="6"/>
  <c r="BH270" i="6"/>
  <c r="BG270" i="6"/>
  <c r="BF270" i="6"/>
  <c r="T270" i="6"/>
  <c r="R270" i="6"/>
  <c r="P270" i="6"/>
  <c r="BI267" i="6"/>
  <c r="BH267" i="6"/>
  <c r="BG267" i="6"/>
  <c r="BF267" i="6"/>
  <c r="T267" i="6"/>
  <c r="R267" i="6"/>
  <c r="P267" i="6"/>
  <c r="BI264" i="6"/>
  <c r="BH264" i="6"/>
  <c r="BG264" i="6"/>
  <c r="BF264" i="6"/>
  <c r="T264" i="6"/>
  <c r="R264" i="6"/>
  <c r="P264" i="6"/>
  <c r="BI261" i="6"/>
  <c r="BH261" i="6"/>
  <c r="BG261" i="6"/>
  <c r="BF261" i="6"/>
  <c r="T261" i="6"/>
  <c r="R261" i="6"/>
  <c r="P261" i="6"/>
  <c r="BI258" i="6"/>
  <c r="BH258" i="6"/>
  <c r="BG258" i="6"/>
  <c r="BF258" i="6"/>
  <c r="T258" i="6"/>
  <c r="R258" i="6"/>
  <c r="P258" i="6"/>
  <c r="BI257" i="6"/>
  <c r="BH257" i="6"/>
  <c r="BG257" i="6"/>
  <c r="BF257" i="6"/>
  <c r="T257" i="6"/>
  <c r="R257" i="6"/>
  <c r="P257" i="6"/>
  <c r="BI254" i="6"/>
  <c r="BH254" i="6"/>
  <c r="BG254" i="6"/>
  <c r="BF254" i="6"/>
  <c r="T254" i="6"/>
  <c r="R254" i="6"/>
  <c r="P254" i="6"/>
  <c r="BI253" i="6"/>
  <c r="BH253" i="6"/>
  <c r="BG253" i="6"/>
  <c r="BF253" i="6"/>
  <c r="T253" i="6"/>
  <c r="R253" i="6"/>
  <c r="P253" i="6"/>
  <c r="BI250" i="6"/>
  <c r="BH250" i="6"/>
  <c r="BG250" i="6"/>
  <c r="BF250" i="6"/>
  <c r="T250" i="6"/>
  <c r="R250" i="6"/>
  <c r="P250" i="6"/>
  <c r="BI247" i="6"/>
  <c r="BH247" i="6"/>
  <c r="BG247" i="6"/>
  <c r="BF247" i="6"/>
  <c r="T247" i="6"/>
  <c r="R247" i="6"/>
  <c r="P247" i="6"/>
  <c r="BI244" i="6"/>
  <c r="BH244" i="6"/>
  <c r="BG244" i="6"/>
  <c r="BF244" i="6"/>
  <c r="T244" i="6"/>
  <c r="R244" i="6"/>
  <c r="P244" i="6"/>
  <c r="BI243" i="6"/>
  <c r="BH243" i="6"/>
  <c r="BG243" i="6"/>
  <c r="BF243" i="6"/>
  <c r="T243" i="6"/>
  <c r="R243" i="6"/>
  <c r="P243" i="6"/>
  <c r="BI240" i="6"/>
  <c r="BH240" i="6"/>
  <c r="BG240" i="6"/>
  <c r="BF240" i="6"/>
  <c r="T240" i="6"/>
  <c r="R240" i="6"/>
  <c r="P240" i="6"/>
  <c r="BI238" i="6"/>
  <c r="BH238" i="6"/>
  <c r="BG238" i="6"/>
  <c r="BF238" i="6"/>
  <c r="T238" i="6"/>
  <c r="R238" i="6"/>
  <c r="P238" i="6"/>
  <c r="BI237" i="6"/>
  <c r="BH237" i="6"/>
  <c r="BG237" i="6"/>
  <c r="BF237" i="6"/>
  <c r="T237" i="6"/>
  <c r="R237" i="6"/>
  <c r="P237" i="6"/>
  <c r="BI234" i="6"/>
  <c r="BH234" i="6"/>
  <c r="BG234" i="6"/>
  <c r="BF234" i="6"/>
  <c r="T234" i="6"/>
  <c r="R234" i="6"/>
  <c r="P234" i="6"/>
  <c r="BI233" i="6"/>
  <c r="BH233" i="6"/>
  <c r="BG233" i="6"/>
  <c r="BF233" i="6"/>
  <c r="T233" i="6"/>
  <c r="R233" i="6"/>
  <c r="P233" i="6"/>
  <c r="BI230" i="6"/>
  <c r="BH230" i="6"/>
  <c r="BG230" i="6"/>
  <c r="BF230" i="6"/>
  <c r="T230" i="6"/>
  <c r="R230" i="6"/>
  <c r="P230" i="6"/>
  <c r="BI228" i="6"/>
  <c r="BH228" i="6"/>
  <c r="BG228" i="6"/>
  <c r="BF228" i="6"/>
  <c r="T228" i="6"/>
  <c r="R228" i="6"/>
  <c r="P228" i="6"/>
  <c r="BI225" i="6"/>
  <c r="BH225" i="6"/>
  <c r="BG225" i="6"/>
  <c r="BF225" i="6"/>
  <c r="T225" i="6"/>
  <c r="R225" i="6"/>
  <c r="P225" i="6"/>
  <c r="BI222" i="6"/>
  <c r="BH222" i="6"/>
  <c r="BG222" i="6"/>
  <c r="BF222" i="6"/>
  <c r="T222" i="6"/>
  <c r="R222" i="6"/>
  <c r="P222" i="6"/>
  <c r="BI221" i="6"/>
  <c r="BH221" i="6"/>
  <c r="BG221" i="6"/>
  <c r="BF221" i="6"/>
  <c r="T221" i="6"/>
  <c r="R221" i="6"/>
  <c r="P221" i="6"/>
  <c r="BI218" i="6"/>
  <c r="BH218" i="6"/>
  <c r="BG218" i="6"/>
  <c r="BF218" i="6"/>
  <c r="T218" i="6"/>
  <c r="R218" i="6"/>
  <c r="P218" i="6"/>
  <c r="BI216" i="6"/>
  <c r="BH216" i="6"/>
  <c r="BG216" i="6"/>
  <c r="BF216" i="6"/>
  <c r="T216" i="6"/>
  <c r="R216" i="6"/>
  <c r="P216" i="6"/>
  <c r="BI214" i="6"/>
  <c r="BH214" i="6"/>
  <c r="BG214" i="6"/>
  <c r="BF214" i="6"/>
  <c r="T214" i="6"/>
  <c r="R214" i="6"/>
  <c r="P214" i="6"/>
  <c r="BI211" i="6"/>
  <c r="BH211" i="6"/>
  <c r="BG211" i="6"/>
  <c r="BF211" i="6"/>
  <c r="T211" i="6"/>
  <c r="R211" i="6"/>
  <c r="P211" i="6"/>
  <c r="BI210" i="6"/>
  <c r="BH210" i="6"/>
  <c r="BG210" i="6"/>
  <c r="BF210" i="6"/>
  <c r="T210" i="6"/>
  <c r="R210" i="6"/>
  <c r="P210" i="6"/>
  <c r="BI207" i="6"/>
  <c r="BH207" i="6"/>
  <c r="BG207" i="6"/>
  <c r="BF207" i="6"/>
  <c r="T207" i="6"/>
  <c r="R207" i="6"/>
  <c r="P207" i="6"/>
  <c r="BI204" i="6"/>
  <c r="BH204" i="6"/>
  <c r="BG204" i="6"/>
  <c r="BF204" i="6"/>
  <c r="T204" i="6"/>
  <c r="R204" i="6"/>
  <c r="P204" i="6"/>
  <c r="BI203" i="6"/>
  <c r="BH203" i="6"/>
  <c r="BG203" i="6"/>
  <c r="BF203" i="6"/>
  <c r="T203" i="6"/>
  <c r="R203" i="6"/>
  <c r="P203" i="6"/>
  <c r="BI200" i="6"/>
  <c r="BH200" i="6"/>
  <c r="BG200" i="6"/>
  <c r="BF200" i="6"/>
  <c r="T200" i="6"/>
  <c r="R200" i="6"/>
  <c r="P200" i="6"/>
  <c r="BI199" i="6"/>
  <c r="BH199" i="6"/>
  <c r="BG199" i="6"/>
  <c r="BF199" i="6"/>
  <c r="T199" i="6"/>
  <c r="R199" i="6"/>
  <c r="P199" i="6"/>
  <c r="BI197" i="6"/>
  <c r="BH197" i="6"/>
  <c r="BG197" i="6"/>
  <c r="BF197" i="6"/>
  <c r="T197" i="6"/>
  <c r="R197" i="6"/>
  <c r="P197" i="6"/>
  <c r="BI196" i="6"/>
  <c r="BH196" i="6"/>
  <c r="BG196" i="6"/>
  <c r="BF196" i="6"/>
  <c r="T196" i="6"/>
  <c r="R196" i="6"/>
  <c r="P196" i="6"/>
  <c r="BI193" i="6"/>
  <c r="BH193" i="6"/>
  <c r="BG193" i="6"/>
  <c r="BF193" i="6"/>
  <c r="T193" i="6"/>
  <c r="R193" i="6"/>
  <c r="P193" i="6"/>
  <c r="BI192" i="6"/>
  <c r="BH192" i="6"/>
  <c r="BG192" i="6"/>
  <c r="BF192" i="6"/>
  <c r="T192" i="6"/>
  <c r="R192" i="6"/>
  <c r="P192" i="6"/>
  <c r="BI191" i="6"/>
  <c r="BH191" i="6"/>
  <c r="BG191" i="6"/>
  <c r="BF191" i="6"/>
  <c r="T191" i="6"/>
  <c r="R191" i="6"/>
  <c r="P191" i="6"/>
  <c r="BI188" i="6"/>
  <c r="BH188" i="6"/>
  <c r="BG188" i="6"/>
  <c r="BF188" i="6"/>
  <c r="T188" i="6"/>
  <c r="R188" i="6"/>
  <c r="P188" i="6"/>
  <c r="BI185" i="6"/>
  <c r="BH185" i="6"/>
  <c r="BG185" i="6"/>
  <c r="BF185" i="6"/>
  <c r="T185" i="6"/>
  <c r="R185" i="6"/>
  <c r="P185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4" i="6"/>
  <c r="BH174" i="6"/>
  <c r="BG174" i="6"/>
  <c r="BF174" i="6"/>
  <c r="T174" i="6"/>
  <c r="R174" i="6"/>
  <c r="P174" i="6"/>
  <c r="BI171" i="6"/>
  <c r="BH171" i="6"/>
  <c r="BG171" i="6"/>
  <c r="BF171" i="6"/>
  <c r="T171" i="6"/>
  <c r="R171" i="6"/>
  <c r="P171" i="6"/>
  <c r="BI168" i="6"/>
  <c r="BH168" i="6"/>
  <c r="BG168" i="6"/>
  <c r="BF168" i="6"/>
  <c r="T168" i="6"/>
  <c r="R168" i="6"/>
  <c r="P168" i="6"/>
  <c r="BI166" i="6"/>
  <c r="BH166" i="6"/>
  <c r="BG166" i="6"/>
  <c r="BF166" i="6"/>
  <c r="T166" i="6"/>
  <c r="R166" i="6"/>
  <c r="P166" i="6"/>
  <c r="BI163" i="6"/>
  <c r="BH163" i="6"/>
  <c r="BG163" i="6"/>
  <c r="BF163" i="6"/>
  <c r="T163" i="6"/>
  <c r="R163" i="6"/>
  <c r="P163" i="6"/>
  <c r="BI160" i="6"/>
  <c r="BH160" i="6"/>
  <c r="BG160" i="6"/>
  <c r="BF160" i="6"/>
  <c r="T160" i="6"/>
  <c r="R160" i="6"/>
  <c r="P160" i="6"/>
  <c r="BI157" i="6"/>
  <c r="BH157" i="6"/>
  <c r="BG157" i="6"/>
  <c r="BF157" i="6"/>
  <c r="T157" i="6"/>
  <c r="R157" i="6"/>
  <c r="P157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0" i="6"/>
  <c r="BH150" i="6"/>
  <c r="BG150" i="6"/>
  <c r="BF150" i="6"/>
  <c r="T150" i="6"/>
  <c r="R150" i="6"/>
  <c r="P150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3" i="6"/>
  <c r="BH143" i="6"/>
  <c r="BG143" i="6"/>
  <c r="BF143" i="6"/>
  <c r="T143" i="6"/>
  <c r="R143" i="6"/>
  <c r="P143" i="6"/>
  <c r="BI140" i="6"/>
  <c r="BH140" i="6"/>
  <c r="BG140" i="6"/>
  <c r="BF140" i="6"/>
  <c r="T140" i="6"/>
  <c r="R140" i="6"/>
  <c r="P140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5" i="6"/>
  <c r="BH125" i="6"/>
  <c r="BG125" i="6"/>
  <c r="BF125" i="6"/>
  <c r="T125" i="6"/>
  <c r="R125" i="6"/>
  <c r="P125" i="6"/>
  <c r="F118" i="6"/>
  <c r="F116" i="6"/>
  <c r="E114" i="6"/>
  <c r="F91" i="6"/>
  <c r="F89" i="6"/>
  <c r="E87" i="6"/>
  <c r="J24" i="6"/>
  <c r="E24" i="6"/>
  <c r="J92" i="6" s="1"/>
  <c r="J23" i="6"/>
  <c r="J21" i="6"/>
  <c r="E21" i="6"/>
  <c r="J118" i="6" s="1"/>
  <c r="J20" i="6"/>
  <c r="J18" i="6"/>
  <c r="E18" i="6"/>
  <c r="F119" i="6" s="1"/>
  <c r="J17" i="6"/>
  <c r="J12" i="6"/>
  <c r="J116" i="6"/>
  <c r="E7" i="6"/>
  <c r="E112" i="6" s="1"/>
  <c r="J37" i="5"/>
  <c r="J36" i="5"/>
  <c r="AY98" i="1" s="1"/>
  <c r="J35" i="5"/>
  <c r="AX98" i="1"/>
  <c r="BI269" i="5"/>
  <c r="BH269" i="5"/>
  <c r="BG269" i="5"/>
  <c r="BF269" i="5"/>
  <c r="T269" i="5"/>
  <c r="T268" i="5" s="1"/>
  <c r="T267" i="5" s="1"/>
  <c r="R269" i="5"/>
  <c r="R268" i="5"/>
  <c r="R267" i="5" s="1"/>
  <c r="P269" i="5"/>
  <c r="P268" i="5"/>
  <c r="P267" i="5" s="1"/>
  <c r="BI265" i="5"/>
  <c r="BH265" i="5"/>
  <c r="BG265" i="5"/>
  <c r="BF265" i="5"/>
  <c r="T265" i="5"/>
  <c r="R265" i="5"/>
  <c r="P265" i="5"/>
  <c r="BI263" i="5"/>
  <c r="BH263" i="5"/>
  <c r="BG263" i="5"/>
  <c r="BF263" i="5"/>
  <c r="T263" i="5"/>
  <c r="R263" i="5"/>
  <c r="P263" i="5"/>
  <c r="BI261" i="5"/>
  <c r="BH261" i="5"/>
  <c r="BG261" i="5"/>
  <c r="BF261" i="5"/>
  <c r="T261" i="5"/>
  <c r="R261" i="5"/>
  <c r="P261" i="5"/>
  <c r="BI259" i="5"/>
  <c r="BH259" i="5"/>
  <c r="BG259" i="5"/>
  <c r="BF259" i="5"/>
  <c r="T259" i="5"/>
  <c r="R259" i="5"/>
  <c r="P259" i="5"/>
  <c r="BI255" i="5"/>
  <c r="BH255" i="5"/>
  <c r="BG255" i="5"/>
  <c r="BF255" i="5"/>
  <c r="T255" i="5"/>
  <c r="R255" i="5"/>
  <c r="P255" i="5"/>
  <c r="BI252" i="5"/>
  <c r="BH252" i="5"/>
  <c r="BG252" i="5"/>
  <c r="BF252" i="5"/>
  <c r="T252" i="5"/>
  <c r="R252" i="5"/>
  <c r="P252" i="5"/>
  <c r="BI249" i="5"/>
  <c r="BH249" i="5"/>
  <c r="BG249" i="5"/>
  <c r="BF249" i="5"/>
  <c r="T249" i="5"/>
  <c r="R249" i="5"/>
  <c r="P249" i="5"/>
  <c r="BI246" i="5"/>
  <c r="BH246" i="5"/>
  <c r="BG246" i="5"/>
  <c r="BF246" i="5"/>
  <c r="T246" i="5"/>
  <c r="R246" i="5"/>
  <c r="P246" i="5"/>
  <c r="BI244" i="5"/>
  <c r="BH244" i="5"/>
  <c r="BG244" i="5"/>
  <c r="BF244" i="5"/>
  <c r="T244" i="5"/>
  <c r="R244" i="5"/>
  <c r="P244" i="5"/>
  <c r="BI241" i="5"/>
  <c r="BH241" i="5"/>
  <c r="BG241" i="5"/>
  <c r="BF241" i="5"/>
  <c r="T241" i="5"/>
  <c r="R241" i="5"/>
  <c r="P241" i="5"/>
  <c r="BI239" i="5"/>
  <c r="BH239" i="5"/>
  <c r="BG239" i="5"/>
  <c r="BF239" i="5"/>
  <c r="T239" i="5"/>
  <c r="R239" i="5"/>
  <c r="P239" i="5"/>
  <c r="BI236" i="5"/>
  <c r="BH236" i="5"/>
  <c r="BG236" i="5"/>
  <c r="BF236" i="5"/>
  <c r="T236" i="5"/>
  <c r="R236" i="5"/>
  <c r="P236" i="5"/>
  <c r="BI233" i="5"/>
  <c r="BH233" i="5"/>
  <c r="BG233" i="5"/>
  <c r="BF233" i="5"/>
  <c r="T233" i="5"/>
  <c r="R233" i="5"/>
  <c r="P233" i="5"/>
  <c r="BI231" i="5"/>
  <c r="BH231" i="5"/>
  <c r="BG231" i="5"/>
  <c r="BF231" i="5"/>
  <c r="T231" i="5"/>
  <c r="R231" i="5"/>
  <c r="P231" i="5"/>
  <c r="BI229" i="5"/>
  <c r="BH229" i="5"/>
  <c r="BG229" i="5"/>
  <c r="BF229" i="5"/>
  <c r="T229" i="5"/>
  <c r="R229" i="5"/>
  <c r="P229" i="5"/>
  <c r="BI226" i="5"/>
  <c r="BH226" i="5"/>
  <c r="BG226" i="5"/>
  <c r="BF226" i="5"/>
  <c r="T226" i="5"/>
  <c r="R226" i="5"/>
  <c r="P226" i="5"/>
  <c r="BI223" i="5"/>
  <c r="BH223" i="5"/>
  <c r="BG223" i="5"/>
  <c r="BF223" i="5"/>
  <c r="T223" i="5"/>
  <c r="R223" i="5"/>
  <c r="P223" i="5"/>
  <c r="BI220" i="5"/>
  <c r="BH220" i="5"/>
  <c r="BG220" i="5"/>
  <c r="BF220" i="5"/>
  <c r="T220" i="5"/>
  <c r="R220" i="5"/>
  <c r="P220" i="5"/>
  <c r="BI217" i="5"/>
  <c r="BH217" i="5"/>
  <c r="BG217" i="5"/>
  <c r="BF217" i="5"/>
  <c r="T217" i="5"/>
  <c r="R217" i="5"/>
  <c r="P217" i="5"/>
  <c r="BI214" i="5"/>
  <c r="BH214" i="5"/>
  <c r="BG214" i="5"/>
  <c r="BF214" i="5"/>
  <c r="T214" i="5"/>
  <c r="R214" i="5"/>
  <c r="P214" i="5"/>
  <c r="BI211" i="5"/>
  <c r="BH211" i="5"/>
  <c r="BG211" i="5"/>
  <c r="BF211" i="5"/>
  <c r="T211" i="5"/>
  <c r="R211" i="5"/>
  <c r="P211" i="5"/>
  <c r="BI209" i="5"/>
  <c r="BH209" i="5"/>
  <c r="BG209" i="5"/>
  <c r="BF209" i="5"/>
  <c r="T209" i="5"/>
  <c r="R209" i="5"/>
  <c r="P209" i="5"/>
  <c r="BI206" i="5"/>
  <c r="BH206" i="5"/>
  <c r="BG206" i="5"/>
  <c r="BF206" i="5"/>
  <c r="T206" i="5"/>
  <c r="R206" i="5"/>
  <c r="P206" i="5"/>
  <c r="BI204" i="5"/>
  <c r="BH204" i="5"/>
  <c r="BG204" i="5"/>
  <c r="BF204" i="5"/>
  <c r="T204" i="5"/>
  <c r="R204" i="5"/>
  <c r="P204" i="5"/>
  <c r="BI201" i="5"/>
  <c r="BH201" i="5"/>
  <c r="BG201" i="5"/>
  <c r="BF201" i="5"/>
  <c r="T201" i="5"/>
  <c r="R201" i="5"/>
  <c r="P201" i="5"/>
  <c r="BI198" i="5"/>
  <c r="BH198" i="5"/>
  <c r="BG198" i="5"/>
  <c r="BF198" i="5"/>
  <c r="T198" i="5"/>
  <c r="R198" i="5"/>
  <c r="P198" i="5"/>
  <c r="BI195" i="5"/>
  <c r="BH195" i="5"/>
  <c r="BG195" i="5"/>
  <c r="BF195" i="5"/>
  <c r="T195" i="5"/>
  <c r="R195" i="5"/>
  <c r="P195" i="5"/>
  <c r="BI193" i="5"/>
  <c r="BH193" i="5"/>
  <c r="BG193" i="5"/>
  <c r="BF193" i="5"/>
  <c r="T193" i="5"/>
  <c r="R193" i="5"/>
  <c r="P193" i="5"/>
  <c r="BI190" i="5"/>
  <c r="BH190" i="5"/>
  <c r="BG190" i="5"/>
  <c r="BF190" i="5"/>
  <c r="T190" i="5"/>
  <c r="R190" i="5"/>
  <c r="P190" i="5"/>
  <c r="BI188" i="5"/>
  <c r="BH188" i="5"/>
  <c r="BG188" i="5"/>
  <c r="BF188" i="5"/>
  <c r="T188" i="5"/>
  <c r="R188" i="5"/>
  <c r="P188" i="5"/>
  <c r="BI185" i="5"/>
  <c r="BH185" i="5"/>
  <c r="BG185" i="5"/>
  <c r="BF185" i="5"/>
  <c r="T185" i="5"/>
  <c r="R185" i="5"/>
  <c r="P185" i="5"/>
  <c r="BI183" i="5"/>
  <c r="BH183" i="5"/>
  <c r="BG183" i="5"/>
  <c r="BF183" i="5"/>
  <c r="T183" i="5"/>
  <c r="R183" i="5"/>
  <c r="P183" i="5"/>
  <c r="BI181" i="5"/>
  <c r="BH181" i="5"/>
  <c r="BG181" i="5"/>
  <c r="BF181" i="5"/>
  <c r="T181" i="5"/>
  <c r="R181" i="5"/>
  <c r="P181" i="5"/>
  <c r="BI179" i="5"/>
  <c r="BH179" i="5"/>
  <c r="BG179" i="5"/>
  <c r="BF179" i="5"/>
  <c r="T179" i="5"/>
  <c r="R179" i="5"/>
  <c r="P179" i="5"/>
  <c r="BI176" i="5"/>
  <c r="BH176" i="5"/>
  <c r="BG176" i="5"/>
  <c r="BF176" i="5"/>
  <c r="T176" i="5"/>
  <c r="R176" i="5"/>
  <c r="P176" i="5"/>
  <c r="BI174" i="5"/>
  <c r="BH174" i="5"/>
  <c r="BG174" i="5"/>
  <c r="BF174" i="5"/>
  <c r="T174" i="5"/>
  <c r="R174" i="5"/>
  <c r="P174" i="5"/>
  <c r="BI172" i="5"/>
  <c r="BH172" i="5"/>
  <c r="BG172" i="5"/>
  <c r="BF172" i="5"/>
  <c r="T172" i="5"/>
  <c r="R172" i="5"/>
  <c r="P172" i="5"/>
  <c r="BI169" i="5"/>
  <c r="BH169" i="5"/>
  <c r="BG169" i="5"/>
  <c r="BF169" i="5"/>
  <c r="T169" i="5"/>
  <c r="R169" i="5"/>
  <c r="P169" i="5"/>
  <c r="BI167" i="5"/>
  <c r="BH167" i="5"/>
  <c r="BG167" i="5"/>
  <c r="BF167" i="5"/>
  <c r="T167" i="5"/>
  <c r="R167" i="5"/>
  <c r="P167" i="5"/>
  <c r="BI164" i="5"/>
  <c r="BH164" i="5"/>
  <c r="BG164" i="5"/>
  <c r="BF164" i="5"/>
  <c r="T164" i="5"/>
  <c r="R164" i="5"/>
  <c r="P164" i="5"/>
  <c r="BI162" i="5"/>
  <c r="BH162" i="5"/>
  <c r="BG162" i="5"/>
  <c r="BF162" i="5"/>
  <c r="T162" i="5"/>
  <c r="R162" i="5"/>
  <c r="P162" i="5"/>
  <c r="BI160" i="5"/>
  <c r="BH160" i="5"/>
  <c r="BG160" i="5"/>
  <c r="BF160" i="5"/>
  <c r="T160" i="5"/>
  <c r="R160" i="5"/>
  <c r="P160" i="5"/>
  <c r="BI157" i="5"/>
  <c r="BH157" i="5"/>
  <c r="BG157" i="5"/>
  <c r="BF157" i="5"/>
  <c r="T157" i="5"/>
  <c r="R157" i="5"/>
  <c r="P157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0" i="5"/>
  <c r="BH150" i="5"/>
  <c r="BG150" i="5"/>
  <c r="BF150" i="5"/>
  <c r="T150" i="5"/>
  <c r="R150" i="5"/>
  <c r="P150" i="5"/>
  <c r="BI147" i="5"/>
  <c r="BH147" i="5"/>
  <c r="BG147" i="5"/>
  <c r="BF147" i="5"/>
  <c r="T147" i="5"/>
  <c r="R147" i="5"/>
  <c r="P147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5" i="5"/>
  <c r="BH125" i="5"/>
  <c r="BG125" i="5"/>
  <c r="BF125" i="5"/>
  <c r="T125" i="5"/>
  <c r="R125" i="5"/>
  <c r="P125" i="5"/>
  <c r="F118" i="5"/>
  <c r="F116" i="5"/>
  <c r="E114" i="5"/>
  <c r="F91" i="5"/>
  <c r="F89" i="5"/>
  <c r="E87" i="5"/>
  <c r="J24" i="5"/>
  <c r="E24" i="5"/>
  <c r="J92" i="5"/>
  <c r="J23" i="5"/>
  <c r="J21" i="5"/>
  <c r="E21" i="5"/>
  <c r="J118" i="5" s="1"/>
  <c r="J20" i="5"/>
  <c r="J18" i="5"/>
  <c r="E18" i="5"/>
  <c r="F119" i="5" s="1"/>
  <c r="J17" i="5"/>
  <c r="J12" i="5"/>
  <c r="J116" i="5"/>
  <c r="E7" i="5"/>
  <c r="E112" i="5" s="1"/>
  <c r="J37" i="4"/>
  <c r="J36" i="4"/>
  <c r="AY97" i="1" s="1"/>
  <c r="J35" i="4"/>
  <c r="AX97" i="1"/>
  <c r="BI188" i="4"/>
  <c r="BH188" i="4"/>
  <c r="BG188" i="4"/>
  <c r="BF188" i="4"/>
  <c r="T188" i="4"/>
  <c r="T187" i="4"/>
  <c r="T186" i="4" s="1"/>
  <c r="R188" i="4"/>
  <c r="R187" i="4"/>
  <c r="R186" i="4" s="1"/>
  <c r="P188" i="4"/>
  <c r="P187" i="4"/>
  <c r="P186" i="4" s="1"/>
  <c r="BI184" i="4"/>
  <c r="BH184" i="4"/>
  <c r="BG184" i="4"/>
  <c r="BF184" i="4"/>
  <c r="T184" i="4"/>
  <c r="R184" i="4"/>
  <c r="P184" i="4"/>
  <c r="BI182" i="4"/>
  <c r="BH182" i="4"/>
  <c r="BG182" i="4"/>
  <c r="BF182" i="4"/>
  <c r="T182" i="4"/>
  <c r="R182" i="4"/>
  <c r="P182" i="4"/>
  <c r="BI180" i="4"/>
  <c r="BH180" i="4"/>
  <c r="BG180" i="4"/>
  <c r="BF180" i="4"/>
  <c r="T180" i="4"/>
  <c r="R180" i="4"/>
  <c r="P180" i="4"/>
  <c r="BI178" i="4"/>
  <c r="BH178" i="4"/>
  <c r="BG178" i="4"/>
  <c r="BF178" i="4"/>
  <c r="T178" i="4"/>
  <c r="R178" i="4"/>
  <c r="P178" i="4"/>
  <c r="BI174" i="4"/>
  <c r="BH174" i="4"/>
  <c r="BG174" i="4"/>
  <c r="BF174" i="4"/>
  <c r="T174" i="4"/>
  <c r="R174" i="4"/>
  <c r="P174" i="4"/>
  <c r="BI171" i="4"/>
  <c r="BH171" i="4"/>
  <c r="BG171" i="4"/>
  <c r="BF171" i="4"/>
  <c r="T171" i="4"/>
  <c r="R171" i="4"/>
  <c r="P171" i="4"/>
  <c r="BI169" i="4"/>
  <c r="BH169" i="4"/>
  <c r="BG169" i="4"/>
  <c r="BF169" i="4"/>
  <c r="T169" i="4"/>
  <c r="R169" i="4"/>
  <c r="P169" i="4"/>
  <c r="BI166" i="4"/>
  <c r="BH166" i="4"/>
  <c r="BG166" i="4"/>
  <c r="BF166" i="4"/>
  <c r="T166" i="4"/>
  <c r="R166" i="4"/>
  <c r="P166" i="4"/>
  <c r="BI164" i="4"/>
  <c r="BH164" i="4"/>
  <c r="BG164" i="4"/>
  <c r="BF164" i="4"/>
  <c r="T164" i="4"/>
  <c r="R164" i="4"/>
  <c r="P164" i="4"/>
  <c r="BI161" i="4"/>
  <c r="BH161" i="4"/>
  <c r="BG161" i="4"/>
  <c r="BF161" i="4"/>
  <c r="T161" i="4"/>
  <c r="R161" i="4"/>
  <c r="P161" i="4"/>
  <c r="BI158" i="4"/>
  <c r="BH158" i="4"/>
  <c r="BG158" i="4"/>
  <c r="BF158" i="4"/>
  <c r="T158" i="4"/>
  <c r="R158" i="4"/>
  <c r="P158" i="4"/>
  <c r="BI155" i="4"/>
  <c r="BH155" i="4"/>
  <c r="BG155" i="4"/>
  <c r="BF155" i="4"/>
  <c r="T155" i="4"/>
  <c r="R155" i="4"/>
  <c r="P155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P150" i="4"/>
  <c r="BI148" i="4"/>
  <c r="BH148" i="4"/>
  <c r="BG148" i="4"/>
  <c r="BF148" i="4"/>
  <c r="T148" i="4"/>
  <c r="R148" i="4"/>
  <c r="P148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38" i="4"/>
  <c r="BH138" i="4"/>
  <c r="BG138" i="4"/>
  <c r="BF138" i="4"/>
  <c r="T138" i="4"/>
  <c r="R138" i="4"/>
  <c r="P138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5" i="4"/>
  <c r="BH125" i="4"/>
  <c r="BG125" i="4"/>
  <c r="BF125" i="4"/>
  <c r="T125" i="4"/>
  <c r="R125" i="4"/>
  <c r="P125" i="4"/>
  <c r="F118" i="4"/>
  <c r="F116" i="4"/>
  <c r="E114" i="4"/>
  <c r="F91" i="4"/>
  <c r="F89" i="4"/>
  <c r="E87" i="4"/>
  <c r="J24" i="4"/>
  <c r="E24" i="4"/>
  <c r="J119" i="4" s="1"/>
  <c r="J23" i="4"/>
  <c r="J21" i="4"/>
  <c r="E21" i="4"/>
  <c r="J91" i="4" s="1"/>
  <c r="J20" i="4"/>
  <c r="J18" i="4"/>
  <c r="E18" i="4"/>
  <c r="F92" i="4"/>
  <c r="J17" i="4"/>
  <c r="J12" i="4"/>
  <c r="J116" i="4"/>
  <c r="E7" i="4"/>
  <c r="E85" i="4" s="1"/>
  <c r="J37" i="3"/>
  <c r="J36" i="3"/>
  <c r="AY96" i="1" s="1"/>
  <c r="J35" i="3"/>
  <c r="AX96" i="1" s="1"/>
  <c r="BI200" i="3"/>
  <c r="BH200" i="3"/>
  <c r="BG200" i="3"/>
  <c r="BF200" i="3"/>
  <c r="T200" i="3"/>
  <c r="T199" i="3" s="1"/>
  <c r="T198" i="3" s="1"/>
  <c r="R200" i="3"/>
  <c r="R199" i="3" s="1"/>
  <c r="R198" i="3" s="1"/>
  <c r="P200" i="3"/>
  <c r="P199" i="3" s="1"/>
  <c r="P198" i="3" s="1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BI181" i="3"/>
  <c r="BH181" i="3"/>
  <c r="BG181" i="3"/>
  <c r="BF181" i="3"/>
  <c r="T181" i="3"/>
  <c r="R181" i="3"/>
  <c r="P181" i="3"/>
  <c r="BI178" i="3"/>
  <c r="BH178" i="3"/>
  <c r="BG178" i="3"/>
  <c r="BF178" i="3"/>
  <c r="T178" i="3"/>
  <c r="R178" i="3"/>
  <c r="P178" i="3"/>
  <c r="BI175" i="3"/>
  <c r="BH175" i="3"/>
  <c r="BG175" i="3"/>
  <c r="BF175" i="3"/>
  <c r="T175" i="3"/>
  <c r="R175" i="3"/>
  <c r="P175" i="3"/>
  <c r="BI172" i="3"/>
  <c r="BH172" i="3"/>
  <c r="BG172" i="3"/>
  <c r="BF172" i="3"/>
  <c r="T172" i="3"/>
  <c r="R172" i="3"/>
  <c r="P172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3" i="3"/>
  <c r="BH133" i="3"/>
  <c r="BG133" i="3"/>
  <c r="BF133" i="3"/>
  <c r="T133" i="3"/>
  <c r="R133" i="3"/>
  <c r="P133" i="3"/>
  <c r="BI128" i="3"/>
  <c r="BH128" i="3"/>
  <c r="BG128" i="3"/>
  <c r="BF128" i="3"/>
  <c r="T128" i="3"/>
  <c r="T127" i="3"/>
  <c r="T126" i="3"/>
  <c r="R128" i="3"/>
  <c r="R127" i="3"/>
  <c r="R126" i="3" s="1"/>
  <c r="P128" i="3"/>
  <c r="P127" i="3"/>
  <c r="P126" i="3"/>
  <c r="F121" i="3"/>
  <c r="F119" i="3"/>
  <c r="E117" i="3"/>
  <c r="F91" i="3"/>
  <c r="F89" i="3"/>
  <c r="E87" i="3"/>
  <c r="J24" i="3"/>
  <c r="E24" i="3"/>
  <c r="J122" i="3" s="1"/>
  <c r="J23" i="3"/>
  <c r="J21" i="3"/>
  <c r="E21" i="3"/>
  <c r="J121" i="3" s="1"/>
  <c r="J20" i="3"/>
  <c r="J18" i="3"/>
  <c r="E18" i="3"/>
  <c r="F122" i="3"/>
  <c r="J17" i="3"/>
  <c r="J12" i="3"/>
  <c r="J119" i="3"/>
  <c r="E7" i="3"/>
  <c r="E115" i="3"/>
  <c r="J37" i="2"/>
  <c r="J36" i="2"/>
  <c r="AY95" i="1" s="1"/>
  <c r="J35" i="2"/>
  <c r="AX95" i="1" s="1"/>
  <c r="BI179" i="2"/>
  <c r="BH179" i="2"/>
  <c r="BG179" i="2"/>
  <c r="BF179" i="2"/>
  <c r="T179" i="2"/>
  <c r="T178" i="2" s="1"/>
  <c r="T177" i="2" s="1"/>
  <c r="R179" i="2"/>
  <c r="R178" i="2"/>
  <c r="R177" i="2" s="1"/>
  <c r="P179" i="2"/>
  <c r="P178" i="2" s="1"/>
  <c r="P177" i="2" s="1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BI128" i="2"/>
  <c r="F37" i="2" s="1"/>
  <c r="BH128" i="2"/>
  <c r="BG128" i="2"/>
  <c r="BF128" i="2"/>
  <c r="J34" i="2" s="1"/>
  <c r="T128" i="2"/>
  <c r="R128" i="2"/>
  <c r="P128" i="2"/>
  <c r="BI125" i="2"/>
  <c r="BH125" i="2"/>
  <c r="F36" i="2" s="1"/>
  <c r="BG125" i="2"/>
  <c r="F35" i="2" s="1"/>
  <c r="BF125" i="2"/>
  <c r="T125" i="2"/>
  <c r="R125" i="2"/>
  <c r="P125" i="2"/>
  <c r="F118" i="2"/>
  <c r="F116" i="2"/>
  <c r="E114" i="2"/>
  <c r="F91" i="2"/>
  <c r="F89" i="2"/>
  <c r="E87" i="2"/>
  <c r="J24" i="2"/>
  <c r="E24" i="2"/>
  <c r="J119" i="2" s="1"/>
  <c r="J23" i="2"/>
  <c r="J21" i="2"/>
  <c r="E21" i="2"/>
  <c r="J118" i="2"/>
  <c r="J20" i="2"/>
  <c r="J18" i="2"/>
  <c r="E18" i="2"/>
  <c r="F92" i="2"/>
  <c r="J17" i="2"/>
  <c r="J12" i="2"/>
  <c r="J116" i="2" s="1"/>
  <c r="E7" i="2"/>
  <c r="E85" i="2"/>
  <c r="L90" i="1"/>
  <c r="AM90" i="1"/>
  <c r="AM89" i="1"/>
  <c r="L89" i="1"/>
  <c r="AM87" i="1"/>
  <c r="L87" i="1"/>
  <c r="L85" i="1"/>
  <c r="L84" i="1"/>
  <c r="BK179" i="2"/>
  <c r="BK169" i="3"/>
  <c r="J148" i="3"/>
  <c r="BK181" i="3"/>
  <c r="BK150" i="5"/>
  <c r="BK181" i="5"/>
  <c r="BK125" i="5"/>
  <c r="BK154" i="5"/>
  <c r="J139" i="5"/>
  <c r="BK273" i="6"/>
  <c r="J175" i="2"/>
  <c r="J162" i="2"/>
  <c r="J146" i="2"/>
  <c r="J125" i="2"/>
  <c r="J157" i="2"/>
  <c r="BK138" i="2"/>
  <c r="BK149" i="2"/>
  <c r="BK196" i="3"/>
  <c r="J143" i="3"/>
  <c r="J137" i="3"/>
  <c r="BK148" i="3"/>
  <c r="J162" i="3"/>
  <c r="J169" i="4"/>
  <c r="J130" i="4"/>
  <c r="J125" i="4"/>
  <c r="J178" i="4"/>
  <c r="BK178" i="4"/>
  <c r="J150" i="4"/>
  <c r="BK188" i="4"/>
  <c r="J153" i="5"/>
  <c r="BK265" i="5"/>
  <c r="BK157" i="7"/>
  <c r="J273" i="6"/>
  <c r="J178" i="6"/>
  <c r="J125" i="6"/>
  <c r="BK329" i="6"/>
  <c r="BK366" i="6"/>
  <c r="J214" i="6"/>
  <c r="J326" i="6"/>
  <c r="J305" i="6"/>
  <c r="J216" i="6"/>
  <c r="J352" i="6"/>
  <c r="J157" i="6"/>
  <c r="J193" i="6"/>
  <c r="BK374" i="6"/>
  <c r="BK326" i="6"/>
  <c r="J218" i="6"/>
  <c r="J185" i="6"/>
  <c r="J296" i="6"/>
  <c r="BK125" i="6"/>
  <c r="BK261" i="6"/>
  <c r="BK244" i="6"/>
  <c r="J140" i="6"/>
  <c r="BK317" i="6"/>
  <c r="J210" i="6"/>
  <c r="BK264" i="6"/>
  <c r="BK181" i="6"/>
  <c r="J164" i="7"/>
  <c r="J157" i="7"/>
  <c r="BK126" i="7"/>
  <c r="J131" i="7"/>
  <c r="BK173" i="2"/>
  <c r="BK157" i="2"/>
  <c r="BK140" i="2"/>
  <c r="J128" i="2"/>
  <c r="J147" i="2"/>
  <c r="BK135" i="2"/>
  <c r="J140" i="2"/>
  <c r="J181" i="3"/>
  <c r="BK157" i="3"/>
  <c r="BK175" i="3"/>
  <c r="J178" i="3"/>
  <c r="BK128" i="3"/>
  <c r="BK140" i="3"/>
  <c r="J155" i="3"/>
  <c r="J133" i="3"/>
  <c r="J161" i="4"/>
  <c r="BK148" i="4"/>
  <c r="BK158" i="4"/>
  <c r="BK155" i="4"/>
  <c r="BK145" i="4"/>
  <c r="J259" i="5"/>
  <c r="BK193" i="5"/>
  <c r="J147" i="5"/>
  <c r="J231" i="5"/>
  <c r="J162" i="5"/>
  <c r="BK134" i="5"/>
  <c r="BK246" i="5"/>
  <c r="J255" i="5"/>
  <c r="BK259" i="5"/>
  <c r="BK209" i="5"/>
  <c r="J174" i="5"/>
  <c r="BK185" i="5"/>
  <c r="J269" i="5"/>
  <c r="J167" i="5"/>
  <c r="BK174" i="5"/>
  <c r="BK167" i="5"/>
  <c r="BK352" i="6"/>
  <c r="BK282" i="6"/>
  <c r="BK154" i="6"/>
  <c r="J370" i="6"/>
  <c r="BK285" i="6"/>
  <c r="BK197" i="6"/>
  <c r="BK308" i="6"/>
  <c r="J171" i="2"/>
  <c r="J149" i="2"/>
  <c r="J133" i="2"/>
  <c r="BK159" i="2"/>
  <c r="BK146" i="2"/>
  <c r="BK125" i="2"/>
  <c r="BK133" i="2"/>
  <c r="BK200" i="3"/>
  <c r="BK167" i="3"/>
  <c r="J196" i="3"/>
  <c r="BK178" i="3"/>
  <c r="BK153" i="3"/>
  <c r="J128" i="3"/>
  <c r="BK136" i="3"/>
  <c r="BK146" i="3"/>
  <c r="J138" i="4"/>
  <c r="J193" i="5"/>
  <c r="J132" i="5"/>
  <c r="J239" i="5"/>
  <c r="BK188" i="5"/>
  <c r="J179" i="5"/>
  <c r="BK349" i="6"/>
  <c r="J238" i="6"/>
  <c r="J128" i="6"/>
  <c r="J330" i="6"/>
  <c r="BK146" i="6"/>
  <c r="J143" i="6"/>
  <c r="BK299" i="6"/>
  <c r="J258" i="6"/>
  <c r="J204" i="6"/>
  <c r="BK237" i="6"/>
  <c r="J150" i="6"/>
  <c r="J192" i="6"/>
  <c r="BK311" i="6"/>
  <c r="BK185" i="6"/>
  <c r="BK382" i="6"/>
  <c r="J329" i="6"/>
  <c r="J247" i="6"/>
  <c r="BK160" i="6"/>
  <c r="J240" i="6"/>
  <c r="BK362" i="6"/>
  <c r="J264" i="6"/>
  <c r="J160" i="6"/>
  <c r="BK358" i="6"/>
  <c r="J234" i="6"/>
  <c r="J253" i="6"/>
  <c r="J148" i="7"/>
  <c r="BK164" i="7"/>
  <c r="J128" i="7"/>
  <c r="BK133" i="7"/>
  <c r="BK148" i="7"/>
  <c r="BK155" i="2"/>
  <c r="BK165" i="2"/>
  <c r="BK184" i="3"/>
  <c r="J158" i="3"/>
  <c r="J171" i="4"/>
  <c r="BK171" i="4"/>
  <c r="J125" i="5"/>
  <c r="J172" i="5"/>
  <c r="J241" i="5"/>
  <c r="BK157" i="5"/>
  <c r="BK162" i="5"/>
  <c r="BK137" i="5"/>
  <c r="J290" i="6"/>
  <c r="BK177" i="6"/>
  <c r="J360" i="6"/>
  <c r="BK199" i="6"/>
  <c r="BK238" i="6"/>
  <c r="J366" i="6"/>
  <c r="J285" i="6"/>
  <c r="BK254" i="6"/>
  <c r="BK314" i="6"/>
  <c r="J221" i="6"/>
  <c r="J338" i="6"/>
  <c r="BK163" i="6"/>
  <c r="J199" i="6"/>
  <c r="BK133" i="6"/>
  <c r="BK151" i="7"/>
  <c r="BK149" i="7"/>
  <c r="BK128" i="7"/>
  <c r="AS94" i="1"/>
  <c r="J175" i="3"/>
  <c r="J157" i="3"/>
  <c r="BK191" i="3"/>
  <c r="BK133" i="3"/>
  <c r="J141" i="4"/>
  <c r="J182" i="4"/>
  <c r="BK161" i="4"/>
  <c r="BK152" i="4"/>
  <c r="BK125" i="4"/>
  <c r="J188" i="4"/>
  <c r="BK255" i="5"/>
  <c r="J209" i="5"/>
  <c r="BK160" i="5"/>
  <c r="BK269" i="5"/>
  <c r="BK229" i="5"/>
  <c r="J160" i="5"/>
  <c r="J128" i="5"/>
  <c r="J226" i="5"/>
  <c r="BK223" i="5"/>
  <c r="BK239" i="5"/>
  <c r="J183" i="5"/>
  <c r="J176" i="5"/>
  <c r="J246" i="5"/>
  <c r="BK164" i="5"/>
  <c r="BK211" i="5"/>
  <c r="J206" i="5"/>
  <c r="BK364" i="6"/>
  <c r="BK192" i="6"/>
  <c r="J133" i="6"/>
  <c r="J354" i="6"/>
  <c r="J289" i="6"/>
  <c r="J147" i="6"/>
  <c r="J233" i="6"/>
  <c r="BK302" i="6"/>
  <c r="J267" i="6"/>
  <c r="BK188" i="6"/>
  <c r="BK230" i="6"/>
  <c r="BK140" i="6"/>
  <c r="J276" i="6"/>
  <c r="BK279" i="6"/>
  <c r="J191" i="6"/>
  <c r="BK378" i="6"/>
  <c r="BK334" i="6"/>
  <c r="J250" i="6"/>
  <c r="BK191" i="6"/>
  <c r="J368" i="6"/>
  <c r="BK171" i="6"/>
  <c r="BK323" i="6"/>
  <c r="J254" i="6"/>
  <c r="J146" i="6"/>
  <c r="J349" i="6"/>
  <c r="BK240" i="6"/>
  <c r="J197" i="6"/>
  <c r="BK143" i="6"/>
  <c r="BK123" i="7"/>
  <c r="J156" i="7"/>
  <c r="BK160" i="7"/>
  <c r="BK156" i="7"/>
  <c r="J200" i="3"/>
  <c r="J172" i="3"/>
  <c r="BK158" i="3"/>
  <c r="BK172" i="3"/>
  <c r="J153" i="3"/>
  <c r="BK174" i="4"/>
  <c r="J135" i="4"/>
  <c r="BK128" i="4"/>
  <c r="BK182" i="4"/>
  <c r="J155" i="4"/>
  <c r="BK141" i="4"/>
  <c r="BK138" i="4"/>
  <c r="BK220" i="5"/>
  <c r="BK144" i="5"/>
  <c r="BK249" i="5"/>
  <c r="J144" i="5"/>
  <c r="J261" i="5"/>
  <c r="BK214" i="5"/>
  <c r="BK195" i="5"/>
  <c r="J244" i="5"/>
  <c r="J214" i="5"/>
  <c r="BK198" i="5"/>
  <c r="BK244" i="5"/>
  <c r="BK147" i="5"/>
  <c r="BK236" i="5"/>
  <c r="J220" i="5"/>
  <c r="BK129" i="5"/>
  <c r="BK153" i="5"/>
  <c r="J337" i="6"/>
  <c r="J244" i="6"/>
  <c r="J163" i="6"/>
  <c r="BK370" i="6"/>
  <c r="J341" i="6"/>
  <c r="J137" i="6"/>
  <c r="J225" i="6"/>
  <c r="J334" i="6"/>
  <c r="J261" i="6"/>
  <c r="BK234" i="6"/>
  <c r="J299" i="6"/>
  <c r="BK214" i="6"/>
  <c r="J279" i="6"/>
  <c r="BK337" i="6"/>
  <c r="J196" i="6"/>
  <c r="J129" i="6"/>
  <c r="J358" i="6"/>
  <c r="J320" i="6"/>
  <c r="BK193" i="6"/>
  <c r="BK182" i="6"/>
  <c r="BK341" i="6"/>
  <c r="J154" i="6"/>
  <c r="J317" i="6"/>
  <c r="BK253" i="6"/>
  <c r="J382" i="6"/>
  <c r="BK290" i="6"/>
  <c r="J207" i="6"/>
  <c r="BK233" i="6"/>
  <c r="J151" i="7"/>
  <c r="J160" i="7"/>
  <c r="BK154" i="7"/>
  <c r="J142" i="7"/>
  <c r="BK146" i="7"/>
  <c r="BK175" i="2"/>
  <c r="J159" i="2"/>
  <c r="J138" i="2"/>
  <c r="J179" i="2"/>
  <c r="J143" i="2"/>
  <c r="J169" i="2"/>
  <c r="J135" i="2"/>
  <c r="J191" i="3"/>
  <c r="BK156" i="3"/>
  <c r="J167" i="3"/>
  <c r="J169" i="3"/>
  <c r="BK137" i="3"/>
  <c r="J146" i="3"/>
  <c r="BK160" i="3"/>
  <c r="J128" i="4"/>
  <c r="BK143" i="4"/>
  <c r="BK166" i="4"/>
  <c r="J158" i="4"/>
  <c r="J152" i="4"/>
  <c r="BK184" i="4"/>
  <c r="J185" i="5"/>
  <c r="BK142" i="5"/>
  <c r="J236" i="5"/>
  <c r="J198" i="5"/>
  <c r="BK139" i="5"/>
  <c r="BK172" i="5"/>
  <c r="J265" i="5"/>
  <c r="BK179" i="5"/>
  <c r="BK226" i="5"/>
  <c r="BK201" i="5"/>
  <c r="BK231" i="5"/>
  <c r="J169" i="5"/>
  <c r="J201" i="5"/>
  <c r="BK252" i="5"/>
  <c r="BK176" i="5"/>
  <c r="J157" i="5"/>
  <c r="BK330" i="6"/>
  <c r="J230" i="6"/>
  <c r="BK132" i="6"/>
  <c r="J343" i="6"/>
  <c r="BK153" i="6"/>
  <c r="BK354" i="6"/>
  <c r="J323" i="6"/>
  <c r="J282" i="6"/>
  <c r="BK250" i="6"/>
  <c r="BK174" i="6"/>
  <c r="BK228" i="6"/>
  <c r="BK137" i="6"/>
  <c r="J177" i="6"/>
  <c r="BK258" i="6"/>
  <c r="BK166" i="6"/>
  <c r="J376" i="6"/>
  <c r="J286" i="6"/>
  <c r="BK196" i="6"/>
  <c r="BK376" i="6"/>
  <c r="J188" i="6"/>
  <c r="BK333" i="6"/>
  <c r="BK267" i="6"/>
  <c r="J181" i="6"/>
  <c r="J374" i="6"/>
  <c r="BK243" i="6"/>
  <c r="BK204" i="6"/>
  <c r="BK225" i="6"/>
  <c r="J126" i="7"/>
  <c r="BK142" i="7"/>
  <c r="J136" i="7"/>
  <c r="J133" i="7"/>
  <c r="J139" i="7"/>
  <c r="BK147" i="2"/>
  <c r="J194" i="3"/>
  <c r="J165" i="3"/>
  <c r="BK194" i="3"/>
  <c r="BK186" i="3"/>
  <c r="J184" i="3"/>
  <c r="J189" i="3"/>
  <c r="BK165" i="3"/>
  <c r="J136" i="3"/>
  <c r="BK130" i="4"/>
  <c r="J133" i="4"/>
  <c r="J174" i="4"/>
  <c r="J166" i="4"/>
  <c r="J184" i="4"/>
  <c r="J223" i="5"/>
  <c r="J181" i="5"/>
  <c r="J129" i="5"/>
  <c r="J211" i="5"/>
  <c r="J150" i="5"/>
  <c r="BK263" i="5"/>
  <c r="J190" i="5"/>
  <c r="BK183" i="5"/>
  <c r="BK206" i="5"/>
  <c r="J134" i="5"/>
  <c r="BK190" i="5"/>
  <c r="BK128" i="5"/>
  <c r="BK169" i="5"/>
  <c r="J217" i="5"/>
  <c r="J188" i="5"/>
  <c r="BK132" i="5"/>
  <c r="J346" i="6"/>
  <c r="J243" i="6"/>
  <c r="J166" i="6"/>
  <c r="BK346" i="6"/>
  <c r="BK150" i="6"/>
  <c r="BK222" i="6"/>
  <c r="BK320" i="6"/>
  <c r="J270" i="6"/>
  <c r="J237" i="6"/>
  <c r="BK296" i="6"/>
  <c r="BK147" i="6"/>
  <c r="BK178" i="6"/>
  <c r="J211" i="6"/>
  <c r="J132" i="6"/>
  <c r="J308" i="6"/>
  <c r="BK200" i="6"/>
  <c r="BK372" i="6"/>
  <c r="BK128" i="6"/>
  <c r="BK305" i="6"/>
  <c r="J257" i="6"/>
  <c r="J171" i="6"/>
  <c r="BK338" i="6"/>
  <c r="BK211" i="6"/>
  <c r="BK216" i="6"/>
  <c r="J123" i="7"/>
  <c r="BK136" i="7"/>
  <c r="BK131" i="7"/>
  <c r="J149" i="7"/>
  <c r="BK171" i="2"/>
  <c r="BK152" i="2"/>
  <c r="J130" i="2"/>
  <c r="BK162" i="2"/>
  <c r="BK169" i="2"/>
  <c r="BK130" i="2"/>
  <c r="BK189" i="3"/>
  <c r="J151" i="3"/>
  <c r="BK151" i="3"/>
  <c r="BK162" i="3"/>
  <c r="J160" i="3"/>
  <c r="BK143" i="3"/>
  <c r="BK155" i="3"/>
  <c r="J143" i="4"/>
  <c r="J145" i="4"/>
  <c r="BK135" i="4"/>
  <c r="BK180" i="4"/>
  <c r="J148" i="4"/>
  <c r="J164" i="4"/>
  <c r="BK233" i="5"/>
  <c r="J362" i="6"/>
  <c r="BK276" i="6"/>
  <c r="J182" i="6"/>
  <c r="J372" i="6"/>
  <c r="J293" i="6"/>
  <c r="BK289" i="6"/>
  <c r="J168" i="6"/>
  <c r="BK293" i="6"/>
  <c r="BK257" i="6"/>
  <c r="J200" i="6"/>
  <c r="BK286" i="6"/>
  <c r="BK129" i="6"/>
  <c r="J174" i="6"/>
  <c r="BK203" i="6"/>
  <c r="BK136" i="6"/>
  <c r="BK343" i="6"/>
  <c r="J203" i="6"/>
  <c r="J378" i="6"/>
  <c r="J302" i="6"/>
  <c r="BK360" i="6"/>
  <c r="BK270" i="6"/>
  <c r="BK168" i="6"/>
  <c r="BK368" i="6"/>
  <c r="J222" i="6"/>
  <c r="J136" i="6"/>
  <c r="BK210" i="6"/>
  <c r="J146" i="7"/>
  <c r="J154" i="7"/>
  <c r="BK139" i="7"/>
  <c r="BK144" i="7"/>
  <c r="J144" i="7"/>
  <c r="J173" i="2"/>
  <c r="J155" i="2"/>
  <c r="BK143" i="2"/>
  <c r="J165" i="2"/>
  <c r="J152" i="2"/>
  <c r="BK128" i="2"/>
  <c r="J186" i="3"/>
  <c r="J140" i="3"/>
  <c r="J156" i="3"/>
  <c r="BK133" i="4"/>
  <c r="BK169" i="4"/>
  <c r="BK150" i="4"/>
  <c r="BK164" i="4"/>
  <c r="J180" i="4"/>
  <c r="BK241" i="5"/>
  <c r="J164" i="5"/>
  <c r="BK261" i="5"/>
  <c r="BK204" i="5"/>
  <c r="J137" i="5"/>
  <c r="J252" i="5"/>
  <c r="J263" i="5"/>
  <c r="J233" i="5"/>
  <c r="J204" i="5"/>
  <c r="J249" i="5"/>
  <c r="J154" i="5"/>
  <c r="J195" i="5"/>
  <c r="J229" i="5"/>
  <c r="BK217" i="5"/>
  <c r="J142" i="5"/>
  <c r="J314" i="6"/>
  <c r="J228" i="6"/>
  <c r="BK157" i="6"/>
  <c r="J364" i="6"/>
  <c r="BK218" i="6"/>
  <c r="BK207" i="6"/>
  <c r="BK221" i="6"/>
  <c r="J311" i="6"/>
  <c r="BK247" i="6"/>
  <c r="J153" i="6"/>
  <c r="J333" i="6"/>
  <c r="F34" i="2" l="1"/>
  <c r="T188" i="3"/>
  <c r="P124" i="4"/>
  <c r="P123" i="4"/>
  <c r="R124" i="5"/>
  <c r="R123" i="5" s="1"/>
  <c r="R168" i="2"/>
  <c r="R167" i="2"/>
  <c r="P124" i="5"/>
  <c r="P123" i="5" s="1"/>
  <c r="BK357" i="6"/>
  <c r="J357" i="6" s="1"/>
  <c r="J100" i="6" s="1"/>
  <c r="BK356" i="6"/>
  <c r="J356" i="6" s="1"/>
  <c r="J99" i="6" s="1"/>
  <c r="T168" i="2"/>
  <c r="T167" i="2"/>
  <c r="BK188" i="3"/>
  <c r="J188" i="3" s="1"/>
  <c r="J101" i="3" s="1"/>
  <c r="BK124" i="4"/>
  <c r="BK123" i="4"/>
  <c r="J123" i="4" s="1"/>
  <c r="J97" i="4" s="1"/>
  <c r="BK258" i="5"/>
  <c r="BK257" i="5" s="1"/>
  <c r="J257" i="5" s="1"/>
  <c r="J99" i="5" s="1"/>
  <c r="T124" i="6"/>
  <c r="T123" i="6"/>
  <c r="T132" i="3"/>
  <c r="T131" i="3"/>
  <c r="T124" i="4"/>
  <c r="T123" i="4"/>
  <c r="R258" i="5"/>
  <c r="R257" i="5"/>
  <c r="BK124" i="6"/>
  <c r="J124" i="6" s="1"/>
  <c r="J98" i="6" s="1"/>
  <c r="P357" i="6"/>
  <c r="P356" i="6" s="1"/>
  <c r="BK124" i="2"/>
  <c r="J124" i="2" s="1"/>
  <c r="J98" i="2" s="1"/>
  <c r="R188" i="3"/>
  <c r="R124" i="4"/>
  <c r="R123" i="4" s="1"/>
  <c r="T124" i="5"/>
  <c r="T123" i="5"/>
  <c r="BK168" i="2"/>
  <c r="J168" i="2"/>
  <c r="J100" i="2"/>
  <c r="P132" i="3"/>
  <c r="P131" i="3"/>
  <c r="T193" i="3"/>
  <c r="T192" i="3"/>
  <c r="T177" i="4"/>
  <c r="T176" i="4"/>
  <c r="P124" i="2"/>
  <c r="P123" i="2"/>
  <c r="P122" i="2"/>
  <c r="AU95" i="1" s="1"/>
  <c r="P188" i="3"/>
  <c r="R177" i="4"/>
  <c r="R176" i="4" s="1"/>
  <c r="T124" i="2"/>
  <c r="T123" i="2" s="1"/>
  <c r="T122" i="2" s="1"/>
  <c r="BK193" i="3"/>
  <c r="BK192" i="3"/>
  <c r="J192" i="3" s="1"/>
  <c r="J102" i="3" s="1"/>
  <c r="BK124" i="5"/>
  <c r="BK123" i="5" s="1"/>
  <c r="P168" i="2"/>
  <c r="P167" i="2"/>
  <c r="BK132" i="3"/>
  <c r="J132" i="3" s="1"/>
  <c r="J100" i="3" s="1"/>
  <c r="R193" i="3"/>
  <c r="R192" i="3" s="1"/>
  <c r="P177" i="4"/>
  <c r="P176" i="4"/>
  <c r="P258" i="5"/>
  <c r="P257" i="5"/>
  <c r="P124" i="6"/>
  <c r="P123" i="6" s="1"/>
  <c r="P122" i="6" s="1"/>
  <c r="AU99" i="1" s="1"/>
  <c r="T357" i="6"/>
  <c r="T356" i="6"/>
  <c r="R124" i="2"/>
  <c r="R123" i="2" s="1"/>
  <c r="R122" i="2" s="1"/>
  <c r="R132" i="3"/>
  <c r="R131" i="3" s="1"/>
  <c r="BK122" i="7"/>
  <c r="BK121" i="7" s="1"/>
  <c r="J121" i="7" s="1"/>
  <c r="J97" i="7" s="1"/>
  <c r="R122" i="7"/>
  <c r="R121" i="7"/>
  <c r="R120" i="7"/>
  <c r="P193" i="3"/>
  <c r="P192" i="3"/>
  <c r="BK177" i="4"/>
  <c r="BK176" i="4" s="1"/>
  <c r="T258" i="5"/>
  <c r="T257" i="5"/>
  <c r="R124" i="6"/>
  <c r="R123" i="6" s="1"/>
  <c r="R122" i="6" s="1"/>
  <c r="R357" i="6"/>
  <c r="R356" i="6" s="1"/>
  <c r="P122" i="7"/>
  <c r="P121" i="7"/>
  <c r="P120" i="7" s="1"/>
  <c r="AU100" i="1" s="1"/>
  <c r="T122" i="7"/>
  <c r="T121" i="7" s="1"/>
  <c r="T120" i="7" s="1"/>
  <c r="J89" i="6"/>
  <c r="BK268" i="5"/>
  <c r="BK267" i="5"/>
  <c r="J267" i="5"/>
  <c r="J101" i="5" s="1"/>
  <c r="BK127" i="3"/>
  <c r="J127" i="3"/>
  <c r="J98" i="3" s="1"/>
  <c r="BK187" i="4"/>
  <c r="BK186" i="4"/>
  <c r="J186" i="4" s="1"/>
  <c r="J101" i="4" s="1"/>
  <c r="BK199" i="3"/>
  <c r="J199" i="3" s="1"/>
  <c r="J105" i="3" s="1"/>
  <c r="BK381" i="6"/>
  <c r="J381" i="6" s="1"/>
  <c r="J102" i="6" s="1"/>
  <c r="E85" i="6"/>
  <c r="BK178" i="2"/>
  <c r="BK177" i="2"/>
  <c r="J177" i="2" s="1"/>
  <c r="J101" i="2" s="1"/>
  <c r="BK163" i="7"/>
  <c r="J163" i="7" s="1"/>
  <c r="J100" i="7" s="1"/>
  <c r="E85" i="7"/>
  <c r="J92" i="7"/>
  <c r="BE126" i="7"/>
  <c r="J91" i="7"/>
  <c r="F117" i="7"/>
  <c r="BE157" i="7"/>
  <c r="BE148" i="7"/>
  <c r="BE149" i="7"/>
  <c r="BE164" i="7"/>
  <c r="BE160" i="7"/>
  <c r="BE123" i="7"/>
  <c r="BE128" i="7"/>
  <c r="BE131" i="7"/>
  <c r="BE146" i="7"/>
  <c r="BE136" i="7"/>
  <c r="BE151" i="7"/>
  <c r="J89" i="7"/>
  <c r="BE156" i="7"/>
  <c r="BE142" i="7"/>
  <c r="BE133" i="7"/>
  <c r="BE144" i="7"/>
  <c r="BE139" i="7"/>
  <c r="BE154" i="7"/>
  <c r="BE133" i="6"/>
  <c r="BE136" i="6"/>
  <c r="BE177" i="6"/>
  <c r="BE211" i="6"/>
  <c r="BE222" i="6"/>
  <c r="J268" i="5"/>
  <c r="J102" i="5" s="1"/>
  <c r="BE129" i="6"/>
  <c r="BE137" i="6"/>
  <c r="BE185" i="6"/>
  <c r="BE200" i="6"/>
  <c r="BE216" i="6"/>
  <c r="BE218" i="6"/>
  <c r="BE250" i="6"/>
  <c r="BE293" i="6"/>
  <c r="BE299" i="6"/>
  <c r="BE320" i="6"/>
  <c r="BE334" i="6"/>
  <c r="BE366" i="6"/>
  <c r="BE376" i="6"/>
  <c r="BE378" i="6"/>
  <c r="J91" i="6"/>
  <c r="BE163" i="6"/>
  <c r="BE254" i="6"/>
  <c r="BE264" i="6"/>
  <c r="J119" i="6"/>
  <c r="BE125" i="6"/>
  <c r="BE191" i="6"/>
  <c r="BE192" i="6"/>
  <c r="BE204" i="6"/>
  <c r="BE273" i="6"/>
  <c r="BE276" i="6"/>
  <c r="BE282" i="6"/>
  <c r="BE290" i="6"/>
  <c r="BE311" i="6"/>
  <c r="BE317" i="6"/>
  <c r="BE329" i="6"/>
  <c r="BE360" i="6"/>
  <c r="BE364" i="6"/>
  <c r="BE370" i="6"/>
  <c r="BE382" i="6"/>
  <c r="F92" i="6"/>
  <c r="BE225" i="6"/>
  <c r="BE234" i="6"/>
  <c r="BE237" i="6"/>
  <c r="BE305" i="6"/>
  <c r="BE333" i="6"/>
  <c r="BE349" i="6"/>
  <c r="BE354" i="6"/>
  <c r="BE372" i="6"/>
  <c r="BE147" i="6"/>
  <c r="BE160" i="6"/>
  <c r="BE168" i="6"/>
  <c r="BE221" i="6"/>
  <c r="BE338" i="6"/>
  <c r="BE341" i="6"/>
  <c r="BE346" i="6"/>
  <c r="BE352" i="6"/>
  <c r="BE362" i="6"/>
  <c r="BE128" i="6"/>
  <c r="BE143" i="6"/>
  <c r="BE150" i="6"/>
  <c r="BE181" i="6"/>
  <c r="BE199" i="6"/>
  <c r="BE207" i="6"/>
  <c r="BE210" i="6"/>
  <c r="BE286" i="6"/>
  <c r="BE323" i="6"/>
  <c r="BE326" i="6"/>
  <c r="BE374" i="6"/>
  <c r="BE174" i="6"/>
  <c r="BE182" i="6"/>
  <c r="BE188" i="6"/>
  <c r="BE233" i="6"/>
  <c r="BE238" i="6"/>
  <c r="BE240" i="6"/>
  <c r="BE257" i="6"/>
  <c r="BE308" i="6"/>
  <c r="BE154" i="6"/>
  <c r="BE166" i="6"/>
  <c r="BE171" i="6"/>
  <c r="BE178" i="6"/>
  <c r="BE196" i="6"/>
  <c r="BE197" i="6"/>
  <c r="BE228" i="6"/>
  <c r="BE230" i="6"/>
  <c r="BE243" i="6"/>
  <c r="BE244" i="6"/>
  <c r="BE258" i="6"/>
  <c r="BE261" i="6"/>
  <c r="BE267" i="6"/>
  <c r="BE289" i="6"/>
  <c r="BE314" i="6"/>
  <c r="BE330" i="6"/>
  <c r="BE337" i="6"/>
  <c r="BE343" i="6"/>
  <c r="BE132" i="6"/>
  <c r="BE157" i="6"/>
  <c r="BE253" i="6"/>
  <c r="BE270" i="6"/>
  <c r="BE279" i="6"/>
  <c r="BE285" i="6"/>
  <c r="BE358" i="6"/>
  <c r="BE368" i="6"/>
  <c r="BE140" i="6"/>
  <c r="BE146" i="6"/>
  <c r="BE153" i="6"/>
  <c r="BE193" i="6"/>
  <c r="BE203" i="6"/>
  <c r="BE214" i="6"/>
  <c r="BE247" i="6"/>
  <c r="BE296" i="6"/>
  <c r="BE302" i="6"/>
  <c r="J91" i="5"/>
  <c r="BE128" i="5"/>
  <c r="BE147" i="5"/>
  <c r="BE169" i="5"/>
  <c r="BE190" i="5"/>
  <c r="BE201" i="5"/>
  <c r="BE223" i="5"/>
  <c r="BE239" i="5"/>
  <c r="J124" i="4"/>
  <c r="J98" i="4"/>
  <c r="F92" i="5"/>
  <c r="J119" i="5"/>
  <c r="BE125" i="5"/>
  <c r="BE261" i="5"/>
  <c r="BE153" i="5"/>
  <c r="BE154" i="5"/>
  <c r="BE157" i="5"/>
  <c r="BE167" i="5"/>
  <c r="BE193" i="5"/>
  <c r="BE198" i="5"/>
  <c r="BE233" i="5"/>
  <c r="J89" i="5"/>
  <c r="BE144" i="5"/>
  <c r="BE150" i="5"/>
  <c r="BE252" i="5"/>
  <c r="BE255" i="5"/>
  <c r="BE263" i="5"/>
  <c r="J187" i="4"/>
  <c r="J102" i="4"/>
  <c r="E85" i="5"/>
  <c r="BE204" i="5"/>
  <c r="BE206" i="5"/>
  <c r="BE209" i="5"/>
  <c r="BE236" i="5"/>
  <c r="BE241" i="5"/>
  <c r="BE142" i="5"/>
  <c r="BE179" i="5"/>
  <c r="BE249" i="5"/>
  <c r="BE129" i="5"/>
  <c r="BE132" i="5"/>
  <c r="BE134" i="5"/>
  <c r="BE137" i="5"/>
  <c r="BE172" i="5"/>
  <c r="BE214" i="5"/>
  <c r="BE139" i="5"/>
  <c r="BE160" i="5"/>
  <c r="BE162" i="5"/>
  <c r="BE164" i="5"/>
  <c r="BE211" i="5"/>
  <c r="BE217" i="5"/>
  <c r="BE220" i="5"/>
  <c r="BE229" i="5"/>
  <c r="BE231" i="5"/>
  <c r="BE259" i="5"/>
  <c r="BE174" i="5"/>
  <c r="BE183" i="5"/>
  <c r="BE185" i="5"/>
  <c r="BE188" i="5"/>
  <c r="BE176" i="5"/>
  <c r="BE181" i="5"/>
  <c r="BE244" i="5"/>
  <c r="BE246" i="5"/>
  <c r="BE265" i="5"/>
  <c r="BE269" i="5"/>
  <c r="BE195" i="5"/>
  <c r="BE226" i="5"/>
  <c r="F119" i="4"/>
  <c r="BE174" i="4"/>
  <c r="BE166" i="4"/>
  <c r="BK198" i="3"/>
  <c r="J198" i="3"/>
  <c r="J104" i="3" s="1"/>
  <c r="BE128" i="4"/>
  <c r="BE130" i="4"/>
  <c r="BE171" i="4"/>
  <c r="BE178" i="4"/>
  <c r="BE180" i="4"/>
  <c r="BE184" i="4"/>
  <c r="BE188" i="4"/>
  <c r="BK131" i="3"/>
  <c r="J131" i="3" s="1"/>
  <c r="J99" i="3" s="1"/>
  <c r="E112" i="4"/>
  <c r="BE135" i="4"/>
  <c r="BE169" i="4"/>
  <c r="BE182" i="4"/>
  <c r="J118" i="4"/>
  <c r="BE143" i="4"/>
  <c r="BE161" i="4"/>
  <c r="J193" i="3"/>
  <c r="J103" i="3"/>
  <c r="J92" i="4"/>
  <c r="BE133" i="4"/>
  <c r="J89" i="4"/>
  <c r="BE155" i="4"/>
  <c r="BE158" i="4"/>
  <c r="BE138" i="4"/>
  <c r="BE141" i="4"/>
  <c r="BE145" i="4"/>
  <c r="BE148" i="4"/>
  <c r="BE164" i="4"/>
  <c r="BE125" i="4"/>
  <c r="BE150" i="4"/>
  <c r="BE152" i="4"/>
  <c r="E85" i="3"/>
  <c r="F92" i="3"/>
  <c r="J178" i="2"/>
  <c r="J102" i="2" s="1"/>
  <c r="J89" i="3"/>
  <c r="BE137" i="3"/>
  <c r="BE140" i="3"/>
  <c r="BE143" i="3"/>
  <c r="BE146" i="3"/>
  <c r="BE148" i="3"/>
  <c r="BE151" i="3"/>
  <c r="BE162" i="3"/>
  <c r="BE181" i="3"/>
  <c r="BE184" i="3"/>
  <c r="BK123" i="2"/>
  <c r="J123" i="2" s="1"/>
  <c r="J97" i="2" s="1"/>
  <c r="J91" i="3"/>
  <c r="BE165" i="3"/>
  <c r="BE167" i="3"/>
  <c r="BE169" i="3"/>
  <c r="BE153" i="3"/>
  <c r="BK167" i="2"/>
  <c r="J167" i="2"/>
  <c r="J99" i="2" s="1"/>
  <c r="J92" i="3"/>
  <c r="BE133" i="3"/>
  <c r="BE136" i="3"/>
  <c r="BE189" i="3"/>
  <c r="BE194" i="3"/>
  <c r="BE155" i="3"/>
  <c r="BE156" i="3"/>
  <c r="BE157" i="3"/>
  <c r="BE158" i="3"/>
  <c r="BE172" i="3"/>
  <c r="BE186" i="3"/>
  <c r="BE128" i="3"/>
  <c r="BE160" i="3"/>
  <c r="BE175" i="3"/>
  <c r="BE178" i="3"/>
  <c r="BE191" i="3"/>
  <c r="BE196" i="3"/>
  <c r="BE200" i="3"/>
  <c r="BE179" i="2"/>
  <c r="AW95" i="1"/>
  <c r="J89" i="2"/>
  <c r="J91" i="2"/>
  <c r="E112" i="2"/>
  <c r="F119" i="2"/>
  <c r="BE128" i="2"/>
  <c r="BE143" i="2"/>
  <c r="BE146" i="2"/>
  <c r="BE165" i="2"/>
  <c r="BC95" i="1"/>
  <c r="BE133" i="2"/>
  <c r="BE135" i="2"/>
  <c r="BE152" i="2"/>
  <c r="BE155" i="2"/>
  <c r="BE157" i="2"/>
  <c r="BE162" i="2"/>
  <c r="BA95" i="1"/>
  <c r="J92" i="2"/>
  <c r="BE125" i="2"/>
  <c r="BE130" i="2"/>
  <c r="BE138" i="2"/>
  <c r="BE140" i="2"/>
  <c r="BE147" i="2"/>
  <c r="BE149" i="2"/>
  <c r="BE159" i="2"/>
  <c r="BE169" i="2"/>
  <c r="BE171" i="2"/>
  <c r="BE173" i="2"/>
  <c r="BE175" i="2"/>
  <c r="BB95" i="1"/>
  <c r="BD95" i="1"/>
  <c r="F34" i="4"/>
  <c r="BA97" i="1"/>
  <c r="F35" i="5"/>
  <c r="BB98" i="1"/>
  <c r="F34" i="3"/>
  <c r="BA96" i="1"/>
  <c r="F37" i="6"/>
  <c r="BD99" i="1"/>
  <c r="F35" i="4"/>
  <c r="BB97" i="1" s="1"/>
  <c r="F36" i="7"/>
  <c r="BC100" i="1"/>
  <c r="J34" i="7"/>
  <c r="AW100" i="1"/>
  <c r="F35" i="7"/>
  <c r="BB100" i="1"/>
  <c r="F35" i="3"/>
  <c r="BB96" i="1"/>
  <c r="F34" i="6"/>
  <c r="BA99" i="1"/>
  <c r="F36" i="4"/>
  <c r="BC97" i="1" s="1"/>
  <c r="F36" i="6"/>
  <c r="BC99" i="1"/>
  <c r="F37" i="4"/>
  <c r="BD97" i="1"/>
  <c r="J34" i="5"/>
  <c r="AW98" i="1" s="1"/>
  <c r="F37" i="7"/>
  <c r="BD100" i="1"/>
  <c r="F36" i="3"/>
  <c r="BC96" i="1"/>
  <c r="F36" i="5"/>
  <c r="BC98" i="1" s="1"/>
  <c r="J34" i="4"/>
  <c r="AW97" i="1"/>
  <c r="J34" i="6"/>
  <c r="AW99" i="1"/>
  <c r="F37" i="3"/>
  <c r="BD96" i="1"/>
  <c r="F35" i="6"/>
  <c r="BB99" i="1"/>
  <c r="F34" i="5"/>
  <c r="BA98" i="1"/>
  <c r="F34" i="7"/>
  <c r="BA100" i="1" s="1"/>
  <c r="J34" i="3"/>
  <c r="AW96" i="1" s="1"/>
  <c r="F37" i="5"/>
  <c r="BD98" i="1" s="1"/>
  <c r="BK122" i="4" l="1"/>
  <c r="J122" i="4" s="1"/>
  <c r="J96" i="4" s="1"/>
  <c r="J176" i="4"/>
  <c r="J99" i="4" s="1"/>
  <c r="R125" i="3"/>
  <c r="J123" i="5"/>
  <c r="J97" i="5" s="1"/>
  <c r="BK122" i="5"/>
  <c r="J122" i="5" s="1"/>
  <c r="J96" i="5" s="1"/>
  <c r="J258" i="5"/>
  <c r="J100" i="5" s="1"/>
  <c r="BK380" i="6"/>
  <c r="J380" i="6" s="1"/>
  <c r="J101" i="6" s="1"/>
  <c r="J124" i="5"/>
  <c r="J98" i="5" s="1"/>
  <c r="J177" i="4"/>
  <c r="J100" i="4" s="1"/>
  <c r="T122" i="5"/>
  <c r="R122" i="4"/>
  <c r="P122" i="5"/>
  <c r="AU98" i="1" s="1"/>
  <c r="P125" i="3"/>
  <c r="AU96" i="1"/>
  <c r="T122" i="4"/>
  <c r="T122" i="6"/>
  <c r="P122" i="4"/>
  <c r="AU97" i="1"/>
  <c r="T125" i="3"/>
  <c r="R122" i="5"/>
  <c r="BK123" i="6"/>
  <c r="BK122" i="6" s="1"/>
  <c r="J122" i="6" s="1"/>
  <c r="J30" i="6" s="1"/>
  <c r="AG99" i="1" s="1"/>
  <c r="J123" i="6"/>
  <c r="J97" i="6"/>
  <c r="BK126" i="3"/>
  <c r="J126" i="3"/>
  <c r="J97" i="3"/>
  <c r="J122" i="7"/>
  <c r="J98" i="7" s="1"/>
  <c r="BK162" i="7"/>
  <c r="J162" i="7"/>
  <c r="J99" i="7"/>
  <c r="BK125" i="3"/>
  <c r="J125" i="3"/>
  <c r="J96" i="3" s="1"/>
  <c r="BK122" i="2"/>
  <c r="J122" i="2"/>
  <c r="J33" i="2"/>
  <c r="AV95" i="1" s="1"/>
  <c r="AT95" i="1" s="1"/>
  <c r="F33" i="6"/>
  <c r="AZ99" i="1"/>
  <c r="J30" i="2"/>
  <c r="AG95" i="1"/>
  <c r="F33" i="4"/>
  <c r="AZ97" i="1"/>
  <c r="J33" i="6"/>
  <c r="AV99" i="1"/>
  <c r="AT99" i="1"/>
  <c r="F33" i="2"/>
  <c r="AZ95" i="1" s="1"/>
  <c r="J33" i="7"/>
  <c r="AV100" i="1"/>
  <c r="AT100" i="1"/>
  <c r="J33" i="3"/>
  <c r="AV96" i="1" s="1"/>
  <c r="AT96" i="1" s="1"/>
  <c r="BC94" i="1"/>
  <c r="W32" i="1"/>
  <c r="F33" i="3"/>
  <c r="AZ96" i="1" s="1"/>
  <c r="J33" i="4"/>
  <c r="AV97" i="1"/>
  <c r="AT97" i="1"/>
  <c r="BB94" i="1"/>
  <c r="W31" i="1" s="1"/>
  <c r="BD94" i="1"/>
  <c r="W33" i="1" s="1"/>
  <c r="J33" i="5"/>
  <c r="AV98" i="1" s="1"/>
  <c r="AT98" i="1" s="1"/>
  <c r="J30" i="4"/>
  <c r="AG97" i="1" s="1"/>
  <c r="F33" i="7"/>
  <c r="AZ100" i="1"/>
  <c r="F33" i="5"/>
  <c r="AZ98" i="1"/>
  <c r="J30" i="5"/>
  <c r="AG98" i="1" s="1"/>
  <c r="BA94" i="1"/>
  <c r="W30" i="1" s="1"/>
  <c r="BK120" i="7" l="1"/>
  <c r="J120" i="7"/>
  <c r="J96" i="7"/>
  <c r="AN99" i="1"/>
  <c r="J96" i="6"/>
  <c r="AN98" i="1"/>
  <c r="J39" i="6"/>
  <c r="AN97" i="1"/>
  <c r="J39" i="5"/>
  <c r="J39" i="4"/>
  <c r="AN95" i="1"/>
  <c r="J96" i="2"/>
  <c r="J39" i="2"/>
  <c r="AU94" i="1"/>
  <c r="J30" i="3"/>
  <c r="AG96" i="1"/>
  <c r="AY94" i="1"/>
  <c r="AW94" i="1"/>
  <c r="AK30" i="1"/>
  <c r="AX94" i="1"/>
  <c r="AZ94" i="1"/>
  <c r="W29" i="1"/>
  <c r="J39" i="3" l="1"/>
  <c r="AN96" i="1"/>
  <c r="J30" i="7"/>
  <c r="AG100" i="1"/>
  <c r="AG94" i="1" s="1"/>
  <c r="AK26" i="1" s="1"/>
  <c r="AV94" i="1"/>
  <c r="AK29" i="1" s="1"/>
  <c r="AK35" i="1" l="1"/>
  <c r="J39" i="7"/>
  <c r="AN100" i="1"/>
  <c r="AT94" i="1"/>
  <c r="AN94" i="1" s="1"/>
</calcChain>
</file>

<file path=xl/sharedStrings.xml><?xml version="1.0" encoding="utf-8"?>
<sst xmlns="http://schemas.openxmlformats.org/spreadsheetml/2006/main" count="6164" uniqueCount="1088">
  <si>
    <t>Export Komplet</t>
  </si>
  <si>
    <t/>
  </si>
  <si>
    <t>2.0</t>
  </si>
  <si>
    <t>ZAMOK</t>
  </si>
  <si>
    <t>False</t>
  </si>
  <si>
    <t>{7740f9dd-d6ff-42f0-9d06-1c8b94d1957b}</t>
  </si>
  <si>
    <t>0,1</t>
  </si>
  <si>
    <t>21</t>
  </si>
  <si>
    <t>12</t>
  </si>
  <si>
    <t>REKAPITULACE ZAKÁZKY</t>
  </si>
  <si>
    <t>v ---  níže se nacházejí doplnkové a pomocné údaje k sestavám  --- v</t>
  </si>
  <si>
    <t>Návod na vyplnění</t>
  </si>
  <si>
    <t>0,01</t>
  </si>
  <si>
    <t>Kód:</t>
  </si>
  <si>
    <t>13/2025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</si>
  <si>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</si>
  <si>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Zakázka:</t>
  </si>
  <si>
    <t>Odstranění závad z revizí elektro - II. etapa</t>
  </si>
  <si>
    <t>KSO:</t>
  </si>
  <si>
    <t>CC-CZ:</t>
  </si>
  <si>
    <t>Místo:</t>
  </si>
  <si>
    <t xml:space="preserve"> </t>
  </si>
  <si>
    <t>Datum:</t>
  </si>
  <si>
    <t>Zadavatel:</t>
  </si>
  <si>
    <t>IČ:</t>
  </si>
  <si>
    <t>64809447</t>
  </si>
  <si>
    <t>TECHNICKÉ SLUŽBY HRADEC KRÁLOVÉ</t>
  </si>
  <si>
    <t>DIČ:</t>
  </si>
  <si>
    <t>CZ64809447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</si>
  <si>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</si>
  <si>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</si>
  <si>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</si>
  <si>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</si>
  <si>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</si>
  <si>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</si>
  <si>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</si>
  <si>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</si>
  <si>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</si>
  <si>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</si>
  <si>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</si>
  <si>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</si>
  <si>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</si>
  <si>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</si>
  <si>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</si>
  <si>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</si>
  <si>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</si>
  <si>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</si>
  <si>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</si>
  <si>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</si>
  <si>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</si>
  <si>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</si>
  <si>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</si>
  <si>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</si>
  <si>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</si>
  <si>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ZAKÁZKY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</si>
  <si>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</si>
  <si>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</si>
  <si>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</si>
  <si>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</si>
  <si>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</si>
  <si>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</si>
  <si>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</si>
  <si>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</si>
  <si>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</si>
  <si>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</si>
  <si>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</si>
  <si>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</si>
  <si>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</si>
  <si>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</si>
  <si>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</si>
  <si>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</si>
  <si>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</si>
  <si>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</si>
  <si>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</si>
  <si>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</si>
  <si>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</si>
  <si>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</si>
  <si>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</si>
  <si>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</si>
  <si>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</si>
  <si>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01.</t>
  </si>
  <si>
    <t xml:space="preserve">ZŠ Jiráskovo náměstí </t>
  </si>
  <si>
    <t>STA</t>
  </si>
  <si>
    <t>1</t>
  </si>
  <si>
    <t>{7f621279-86cc-47fb-9fce-53d7270d6354}</t>
  </si>
  <si>
    <t>2</t>
  </si>
  <si>
    <t>02.</t>
  </si>
  <si>
    <t xml:space="preserve">ZŠ Masarykova </t>
  </si>
  <si>
    <t>{de154e87-2bdc-4319-9e28-30d6e6751fa1}</t>
  </si>
  <si>
    <t>03.</t>
  </si>
  <si>
    <t>ZŠ NHK</t>
  </si>
  <si>
    <t>{738ed52c-66ce-49b6-852d-a05f060d888e}</t>
  </si>
  <si>
    <t>04.</t>
  </si>
  <si>
    <t>ŠJ Kukleny</t>
  </si>
  <si>
    <t>{a2b648b6-4b5a-4407-9638-afe4bc737840}</t>
  </si>
  <si>
    <t>05.</t>
  </si>
  <si>
    <t>ZŠ Kukleny</t>
  </si>
  <si>
    <t>{9b3b127c-ed9c-41e4-99fa-e4e4e4aafeb4}</t>
  </si>
  <si>
    <t>06.</t>
  </si>
  <si>
    <t xml:space="preserve">ŠD Štefcova </t>
  </si>
  <si>
    <t>{15d20af8-1537-483e-8ba7-1ce36ae7c699}</t>
  </si>
  <si>
    <t>KRYCÍ LIST SOUPISU PRACÍ</t>
  </si>
  <si>
    <t>Objekt:</t>
  </si>
  <si>
    <t xml:space="preserve">01. - ZŠ Jiráskovo náměstí 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</si>
  <si>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</si>
  <si>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</si>
  <si>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</si>
  <si>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</si>
  <si>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</si>
  <si>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</si>
  <si>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</si>
  <si>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</si>
  <si>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</si>
  <si>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</si>
  <si>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</si>
  <si>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</si>
  <si>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</si>
  <si>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</si>
  <si>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</si>
  <si>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</si>
  <si>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</si>
  <si>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</si>
  <si>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</si>
  <si>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</si>
  <si>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</si>
  <si>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</si>
  <si>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</si>
  <si>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</si>
  <si>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</si>
  <si>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</si>
  <si>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</si>
  <si>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</si>
  <si>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</si>
  <si>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K</t>
  </si>
  <si>
    <t>741110511</t>
  </si>
  <si>
    <t>Montáž lišt a kanálků elektroinstalačních se spojkami, ohyby a rohy a s nasunutím do krabic vkládacích s víčkem, šířky do 60 mm</t>
  </si>
  <si>
    <t>m</t>
  </si>
  <si>
    <t>16</t>
  </si>
  <si>
    <t>-233089825</t>
  </si>
  <si>
    <t>Online PSC</t>
  </si>
  <si>
    <t>https://podminky.urs.cz/item/CS_URS_2025_01/741110511</t>
  </si>
  <si>
    <t>P</t>
  </si>
  <si>
    <t>Poznámka k položce:_x000D_
závada 27;</t>
  </si>
  <si>
    <t>M</t>
  </si>
  <si>
    <t>34571009</t>
  </si>
  <si>
    <t>lišta elektroinstalační vkládací 11x10mm</t>
  </si>
  <si>
    <t>32</t>
  </si>
  <si>
    <t>1051561497</t>
  </si>
  <si>
    <t>3</t>
  </si>
  <si>
    <t>741120101</t>
  </si>
  <si>
    <t>Montáž vodičů izolovaných měděných bez ukončení uložených v trubkách nebo lištách zatažených plných a laněných s PVC pláštěm, bezhalogenových, ohniodolných (např. CY, CHAH-V) průřezu žíly 0,15 až 16 mm2</t>
  </si>
  <si>
    <t>1591331354</t>
  </si>
  <si>
    <t>https://podminky.urs.cz/item/CS_URS_2025_01/741120101</t>
  </si>
  <si>
    <t>4</t>
  </si>
  <si>
    <t>34141043</t>
  </si>
  <si>
    <t>vodič propojovací jádro Cu plné dvojitá izolace PVC 450/750V (CYY) 1x4mm2</t>
  </si>
  <si>
    <t>1856548027</t>
  </si>
  <si>
    <t>5</t>
  </si>
  <si>
    <t>741130003</t>
  </si>
  <si>
    <t>Ukončení vodičů izolovaných s označením a zapojením v rozváděči nebo na přístroji, průřezu žíly do 4 mm2</t>
  </si>
  <si>
    <t>kus</t>
  </si>
  <si>
    <t>711000318</t>
  </si>
  <si>
    <t>https://podminky.urs.cz/item/CS_URS_2025_01/741130003</t>
  </si>
  <si>
    <t>Poznámka k položce:_x000D_
závada 6;19;</t>
  </si>
  <si>
    <t>6</t>
  </si>
  <si>
    <t>1393760</t>
  </si>
  <si>
    <t>SVORKA PRIPOJ. AS-3X16 SNS ROZBOCNA</t>
  </si>
  <si>
    <t>1382460799</t>
  </si>
  <si>
    <t>7</t>
  </si>
  <si>
    <t>741130004</t>
  </si>
  <si>
    <t>Ukončení vodičů izolovaných s označením a zapojením v rozváděči nebo na přístroji, průřezu žíly do 6 mm2</t>
  </si>
  <si>
    <t>627961988</t>
  </si>
  <si>
    <t>https://podminky.urs.cz/item/CS_URS_2025_01/741130004</t>
  </si>
  <si>
    <t>Poznámka k položce:_x000D_
závada 26;</t>
  </si>
  <si>
    <t>8</t>
  </si>
  <si>
    <t>741130021</t>
  </si>
  <si>
    <t>Ukončení vodičů izolovaných s označením a zapojením na svorkovnici s otevřením a uzavřením krytu, průřezu žíly do 2,5 mm2</t>
  </si>
  <si>
    <t>-121184288</t>
  </si>
  <si>
    <t>https://podminky.urs.cz/item/CS_URS_2025_01/741130021</t>
  </si>
  <si>
    <t>Poznámka k položce:_x000D_
závada 9;12;15;18;</t>
  </si>
  <si>
    <t>9</t>
  </si>
  <si>
    <t>2028388</t>
  </si>
  <si>
    <t>SVORKA WAGO 221-420 10X4 ORANZOVA PACKA</t>
  </si>
  <si>
    <t>1121461487</t>
  </si>
  <si>
    <t>10</t>
  </si>
  <si>
    <t>1143293</t>
  </si>
  <si>
    <t>SVORKA WAGO 2273-202 2X0,5-2,5 COMPACT</t>
  </si>
  <si>
    <t>-1665933344</t>
  </si>
  <si>
    <t>Poznámka k položce:_x000D_
závada 9;</t>
  </si>
  <si>
    <t>11</t>
  </si>
  <si>
    <t>741130022</t>
  </si>
  <si>
    <t>Ukončení vodičů izolovaných s označením a zapojením na svorkovnici s otevřením a uzavřením krytu, průřezu žíly do 4 mm2</t>
  </si>
  <si>
    <t>1458584163</t>
  </si>
  <si>
    <t>https://podminky.urs.cz/item/CS_URS_2025_01/741130022</t>
  </si>
  <si>
    <t>Poznámka k položce:_x000D_
závada 5;</t>
  </si>
  <si>
    <t>741231012</t>
  </si>
  <si>
    <t>Montáž svorkovnic do rozváděčů s popisnými štítky se zapojením vodičů na jedné straně ochranných</t>
  </si>
  <si>
    <t>-1131918723</t>
  </si>
  <si>
    <t>https://podminky.urs.cz/item/CS_URS_2025_01/741231012</t>
  </si>
  <si>
    <t>13</t>
  </si>
  <si>
    <t>1188347</t>
  </si>
  <si>
    <t>ZEMNICI SVORKA ZSA 16 I131307</t>
  </si>
  <si>
    <t>324339393</t>
  </si>
  <si>
    <t>14</t>
  </si>
  <si>
    <t>1202892</t>
  </si>
  <si>
    <t>ZEMNICI NEREZ PASEK ZSA 16</t>
  </si>
  <si>
    <t>-601561557</t>
  </si>
  <si>
    <t>15</t>
  </si>
  <si>
    <t>741390921</t>
  </si>
  <si>
    <t>Výměna součástí spotřebičů s demontáží poškozených součástí a namontováním nových a s konečným vyzkoušením plastových krytů zářivkových svítidel zaklapávacích</t>
  </si>
  <si>
    <t>1749215393</t>
  </si>
  <si>
    <t>https://podminky.urs.cz/item/CS_URS_2025_01/741390921</t>
  </si>
  <si>
    <t>Poznámka k položce:_x000D_
závada 28;</t>
  </si>
  <si>
    <t>741390942</t>
  </si>
  <si>
    <t>Výměna součástí spotřebičů s demontáží poškozených součástí a namontováním nových a s konečným vyzkoušením trubic zářivkových u svítidel uzavřených</t>
  </si>
  <si>
    <t>-1172266263</t>
  </si>
  <si>
    <t>https://podminky.urs.cz/item/CS_URS_2025_01/741390942</t>
  </si>
  <si>
    <t>Poznámka k položce:_x000D_
závada 4;16;17;20;21;22;25;29;</t>
  </si>
  <si>
    <t>17</t>
  </si>
  <si>
    <t>1211977</t>
  </si>
  <si>
    <t>TRUB. MST. TL-DSUPER80 1M 36W/840 SLV/25</t>
  </si>
  <si>
    <t>-679102491</t>
  </si>
  <si>
    <t>Práce a dodávky M</t>
  </si>
  <si>
    <t>21-M</t>
  </si>
  <si>
    <t>Elektromontáže</t>
  </si>
  <si>
    <t>18</t>
  </si>
  <si>
    <t>RM02</t>
  </si>
  <si>
    <t>Údržba rozvaděče - oprava hlavice hlavního vypínače</t>
  </si>
  <si>
    <t>64</t>
  </si>
  <si>
    <t>-1894689803</t>
  </si>
  <si>
    <t>Poznámka k položce:_x000D_
závada 13;23;</t>
  </si>
  <si>
    <t>19</t>
  </si>
  <si>
    <t>1184324</t>
  </si>
  <si>
    <t>KNOFLIK NAHRADNI 3536-B33N</t>
  </si>
  <si>
    <t>256</t>
  </si>
  <si>
    <t>-345196852</t>
  </si>
  <si>
    <t>Poznámka k položce:_x000D_
závada 23;</t>
  </si>
  <si>
    <t>20</t>
  </si>
  <si>
    <t>1211471</t>
  </si>
  <si>
    <t>PACKA SPINACE S10-25 J KJ-TYP J 1100524</t>
  </si>
  <si>
    <t>-98956091</t>
  </si>
  <si>
    <t>Poznámka k položce:_x000D_
závada 13;</t>
  </si>
  <si>
    <t>RM02.1</t>
  </si>
  <si>
    <t xml:space="preserve">včetně mat. </t>
  </si>
  <si>
    <t>kpl</t>
  </si>
  <si>
    <t>2101132175</t>
  </si>
  <si>
    <t>Poznámka k položce:_x000D_
závada 24;</t>
  </si>
  <si>
    <t>VRN</t>
  </si>
  <si>
    <t>Vedlejší rozpočtové náklady</t>
  </si>
  <si>
    <t>VRN9</t>
  </si>
  <si>
    <t>Ostatní náklady</t>
  </si>
  <si>
    <t>22</t>
  </si>
  <si>
    <t>091002000</t>
  </si>
  <si>
    <t>Ostatní náklady související s objektem</t>
  </si>
  <si>
    <t>1024</t>
  </si>
  <si>
    <t>-1291175627</t>
  </si>
  <si>
    <t>https://podminky.urs.cz/item/CS_URS_2023_01/091002000</t>
  </si>
  <si>
    <t>Poznámka k položce:_x000D_
zařízení staveniště, doprava zaměstnanců,drobný spojovací mat. a pod..</t>
  </si>
  <si>
    <t xml:space="preserve">02. - ZŠ Masarykova </t>
  </si>
  <si>
    <t>HSV - Práce a dodávky HSV</t>
  </si>
  <si>
    <t xml:space="preserve">    9 - Ostatní konstrukce a práce, bourání</t>
  </si>
  <si>
    <t xml:space="preserve">    751 - Vzduchotechnika</t>
  </si>
  <si>
    <t>HSV</t>
  </si>
  <si>
    <t>Práce a dodávky HSV</t>
  </si>
  <si>
    <t>Ostatní konstrukce a práce, bourání</t>
  </si>
  <si>
    <t>977131110</t>
  </si>
  <si>
    <t>Vrty příklepovými vrtáky do cihelného zdiva nebo prostého betonu průměru do 16 mm</t>
  </si>
  <si>
    <t>-2053464855</t>
  </si>
  <si>
    <t>https://podminky.urs.cz/item/CS_URS_2025_01/977131110</t>
  </si>
  <si>
    <t>Poznámka k položce:_x000D_
závada 13</t>
  </si>
  <si>
    <t>741122016</t>
  </si>
  <si>
    <t>Montáž kabelů měděných bez ukončení uložených pod omítku plných kulatých (např. CYKY), počtu a průřezu žil 3x2,5 až 6 mm2</t>
  </si>
  <si>
    <t>-232133159</t>
  </si>
  <si>
    <t>https://podminky.urs.cz/item/CS_URS_2025_01/741122016</t>
  </si>
  <si>
    <t>34111036</t>
  </si>
  <si>
    <t>kabel instalační jádro Cu plné izolace PVC plášť PVC 450/750V (CYKY) 3x2,5mm2</t>
  </si>
  <si>
    <t>-154016608</t>
  </si>
  <si>
    <t>741130001</t>
  </si>
  <si>
    <t>Ukončení vodičů izolovaných s označením a zapojením v rozváděči nebo na přístroji, průřezu žíly do 2,5 mm2</t>
  </si>
  <si>
    <t>109447617</t>
  </si>
  <si>
    <t>https://podminky.urs.cz/item/CS_URS_2025_01/741130001</t>
  </si>
  <si>
    <t>Poznámka k položce:_x000D_
závada 7;13;</t>
  </si>
  <si>
    <t>455563237</t>
  </si>
  <si>
    <t>Poznámka k položce:_x000D_
závada 1;3;4;6;8;</t>
  </si>
  <si>
    <t>741136362</t>
  </si>
  <si>
    <t>Ostatní práce při propojení vodičů nebo kabelů montáž doplňků spojek a odbočnic svorkovnice lámací, pro více než 4 žíly</t>
  </si>
  <si>
    <t>-985710156</t>
  </si>
  <si>
    <t>https://podminky.urs.cz/item/CS_URS_2025_01/741136362</t>
  </si>
  <si>
    <t>Poznámka k položce:_x000D_
závada 7;</t>
  </si>
  <si>
    <t>1188340</t>
  </si>
  <si>
    <t>MUSTEK PE 12 ZELENY 63A NEKRYTY NA DIN</t>
  </si>
  <si>
    <t>-1651343336</t>
  </si>
  <si>
    <t>741210001</t>
  </si>
  <si>
    <t>Montáž rozvodnic oceloplechových nebo plastových bez zapojení vodičů běžných, hmotnosti do 20 kg</t>
  </si>
  <si>
    <t>479001365</t>
  </si>
  <si>
    <t>https://podminky.urs.cz/item/CS_URS_2025_01/741210001</t>
  </si>
  <si>
    <t xml:space="preserve">Poznámka k položce:_x000D_
závada 13;_x000D_
</t>
  </si>
  <si>
    <t>1993496</t>
  </si>
  <si>
    <t>ROZVODNICE EASY9 NAST.12M BILA EZ9EUD112</t>
  </si>
  <si>
    <t>-819348138</t>
  </si>
  <si>
    <t>741231001</t>
  </si>
  <si>
    <t>Montáž svorkovnic do rozváděčů s popisnými štítky se zapojením vodičů na jedné straně řadových, průřezové plochy vodičů do 2,5 mm2</t>
  </si>
  <si>
    <t>-811657727</t>
  </si>
  <si>
    <t>https://podminky.urs.cz/item/CS_URS_2025_01/741231001</t>
  </si>
  <si>
    <t>1179532</t>
  </si>
  <si>
    <t>SVORKOVNICE RSA 4 A BILA</t>
  </si>
  <si>
    <t>374811575</t>
  </si>
  <si>
    <t>1179518</t>
  </si>
  <si>
    <t>KONC. PREPAZKA RSA 4 A BILA</t>
  </si>
  <si>
    <t>40680194</t>
  </si>
  <si>
    <t>1537368</t>
  </si>
  <si>
    <t>KONCOVA SVERKA RSA L 35 CERNA</t>
  </si>
  <si>
    <t>-1545435237</t>
  </si>
  <si>
    <t>741240051</t>
  </si>
  <si>
    <t>Montáž lišt do rozvaděčů DIN, délky do 30 cm</t>
  </si>
  <si>
    <t>1487257703</t>
  </si>
  <si>
    <t>https://podminky.urs.cz/item/CS_URS_2025_01/741240051</t>
  </si>
  <si>
    <t>1188585</t>
  </si>
  <si>
    <t>DIN LISTA TS35 DZN0.3 S SENDZIMIR /30CM/</t>
  </si>
  <si>
    <t>664077747</t>
  </si>
  <si>
    <t>741313041</t>
  </si>
  <si>
    <t>Montáž zásuvek domovních se zapojením vodičů šroubové připojení polozapuštěných nebo zapuštěných 10/16 A, provedení 2P + PE</t>
  </si>
  <si>
    <t>-1683132998</t>
  </si>
  <si>
    <t>https://podminky.urs.cz/item/CS_URS_2025_01/741313041</t>
  </si>
  <si>
    <t>Poznámka k položce:_x000D_
závada 2;9;12;</t>
  </si>
  <si>
    <t>1172608</t>
  </si>
  <si>
    <t>ZASUVKA S CLONKAMI 5518G-A02359 B1</t>
  </si>
  <si>
    <t>-1502198763</t>
  </si>
  <si>
    <t>Poznámka k položce:_x000D_
závada 12</t>
  </si>
  <si>
    <t>1175162</t>
  </si>
  <si>
    <t>JEDNORAMECEK 3901J-A00010 B1</t>
  </si>
  <si>
    <t>-879909603</t>
  </si>
  <si>
    <t>741315823</t>
  </si>
  <si>
    <t>Demontáž zásuvek bez zachování funkčnosti (do suti) domovních polozapuštěných nebo zapuštěných, pro prostředí normální do 16 A, připojení šroubové 2P+PE</t>
  </si>
  <si>
    <t>-589890737</t>
  </si>
  <si>
    <t>https://podminky.urs.cz/item/CS_URS_2025_01/741315823</t>
  </si>
  <si>
    <t>Poznámka k položce:_x000D_
závada 12;</t>
  </si>
  <si>
    <t>741316823</t>
  </si>
  <si>
    <t>Demontáž zásuvek se zachováním funkčnosti domovních polozapuštěných nebo zapuštěných, pro prostředí normální do 16 A, připojení šroubové 2P+PE</t>
  </si>
  <si>
    <t>-1410257620</t>
  </si>
  <si>
    <t>https://podminky.urs.cz/item/CS_URS_2025_01/741316823</t>
  </si>
  <si>
    <t>Poznámka k položce:_x000D_
závada 2;9;</t>
  </si>
  <si>
    <t>741320105</t>
  </si>
  <si>
    <t xml:space="preserve">Montáž jističů se zapojením vodičů jednopólových nn do 25 A ve skříni - použití demontovaných </t>
  </si>
  <si>
    <t>1502480214</t>
  </si>
  <si>
    <t>https://podminky.urs.cz/item/CS_URS_2025_01/741320105</t>
  </si>
  <si>
    <t>741322815</t>
  </si>
  <si>
    <t>Demontáž jističů jednopólových nn bez signálního kontaktu do 25 A ze skříně</t>
  </si>
  <si>
    <t>-1667788416</t>
  </si>
  <si>
    <t>https://podminky.urs.cz/item/CS_URS_2025_01/741322815</t>
  </si>
  <si>
    <t>23</t>
  </si>
  <si>
    <t>741390931</t>
  </si>
  <si>
    <t>Výměna součástí spotřebičů s demontáží poškozených součástí a namontováním nových a s konečným vyzkoušením žárovek u svítidel stropních nástěnných pevných, závěsných</t>
  </si>
  <si>
    <t>317184248</t>
  </si>
  <si>
    <t>https://podminky.urs.cz/item/CS_URS_2025_01/741390931</t>
  </si>
  <si>
    <t>Poznámka k položce:_x000D_
závada 10</t>
  </si>
  <si>
    <t>24</t>
  </si>
  <si>
    <t>1982889</t>
  </si>
  <si>
    <t>LED ZAROVKA LED CLA60 8.5W 840 FR E27 V</t>
  </si>
  <si>
    <t>1578867207</t>
  </si>
  <si>
    <t>25</t>
  </si>
  <si>
    <t>R01-rozv</t>
  </si>
  <si>
    <t xml:space="preserve">úprava stávajícího rozvaděče - včetně drobného mat. </t>
  </si>
  <si>
    <t xml:space="preserve">kpl </t>
  </si>
  <si>
    <t>965678088</t>
  </si>
  <si>
    <t>751</t>
  </si>
  <si>
    <t>Vzduchotechnika</t>
  </si>
  <si>
    <t>26</t>
  </si>
  <si>
    <t>751111011</t>
  </si>
  <si>
    <t>Montáž ventilátoru axiálního nízkotlakého nástěnného základního, průměru do 100 mm</t>
  </si>
  <si>
    <t>662339088</t>
  </si>
  <si>
    <t>https://podminky.urs.cz/item/CS_URS_2025_01/751111011</t>
  </si>
  <si>
    <t>27</t>
  </si>
  <si>
    <t>42914110</t>
  </si>
  <si>
    <t>ventilátor axiální stěnový skříň z plastu IP44 17W D 100mm</t>
  </si>
  <si>
    <t>-959953686</t>
  </si>
  <si>
    <t>28</t>
  </si>
  <si>
    <t>-814160876</t>
  </si>
  <si>
    <t>29</t>
  </si>
  <si>
    <t>RM03.1</t>
  </si>
  <si>
    <t>Údržba rozvaděče - doplnění výrobního štítku</t>
  </si>
  <si>
    <t>-784351477</t>
  </si>
  <si>
    <t>Poznámka k položce:_x000D_
závada 11;</t>
  </si>
  <si>
    <t>30</t>
  </si>
  <si>
    <t>5130236</t>
  </si>
  <si>
    <t>Poznámka k položce:_x000D_
Poznámka k položce: Poznámka k položce: zařízení staveniště, doprava zaměstnanců, a pod..</t>
  </si>
  <si>
    <t>03. - ZŠ NHK</t>
  </si>
  <si>
    <t>741112021</t>
  </si>
  <si>
    <t>Montáž krabic elektroinstalačních bez napojení na trubky a lišty, demontáže a montáže víčka a přístroje protahovacích nebo odbočných nástěnných plastových čtyřhranných, vel. do 100x100 mm</t>
  </si>
  <si>
    <t>1553792185</t>
  </si>
  <si>
    <t>https://podminky.urs.cz/item/CS_URS_2025_01/741112021</t>
  </si>
  <si>
    <t>Poznámka k položce:_x000D_
závada 6</t>
  </si>
  <si>
    <t>1210076</t>
  </si>
  <si>
    <t>KRABICE E126 85X44X40 IP54</t>
  </si>
  <si>
    <t>173339366</t>
  </si>
  <si>
    <t>741120401</t>
  </si>
  <si>
    <t>Montáž vodičů izolovaných měděných drátovacích bez ukončení v rozváděčích plných a laněných (např. CY), průřezu žily 0,35 až 6 mm2</t>
  </si>
  <si>
    <t>1042272576</t>
  </si>
  <si>
    <t>https://podminky.urs.cz/item/CS_URS_2025_01/741120401</t>
  </si>
  <si>
    <t>Poznámka k položce:_x000D_
závada 2</t>
  </si>
  <si>
    <t>34141027</t>
  </si>
  <si>
    <t>vodič propojovací flexibilní jádro Cu lanované izolace PVC 450/750V (H07V-K) 1x6mm2</t>
  </si>
  <si>
    <t>-417387295</t>
  </si>
  <si>
    <t>-1912737106</t>
  </si>
  <si>
    <t>Poznámka k položce:_x000D_
závada 8</t>
  </si>
  <si>
    <t>-1068409281</t>
  </si>
  <si>
    <t>-490191366</t>
  </si>
  <si>
    <t>2071942</t>
  </si>
  <si>
    <t>ADAPTER PRO RADU 221-4MM, NA DIN 35,BILA</t>
  </si>
  <si>
    <t>-1258031827</t>
  </si>
  <si>
    <t xml:space="preserve">Poznámka k položce:_x000D_
závada 10 </t>
  </si>
  <si>
    <t>741231014</t>
  </si>
  <si>
    <t>Montáž svorkovnic do rozváděčů s popisnými štítky se zapojením vodičů na jedné straně nulových</t>
  </si>
  <si>
    <t>-1289696048</t>
  </si>
  <si>
    <t>https://podminky.urs.cz/item/CS_URS_2025_01/741231014</t>
  </si>
  <si>
    <t>Poznámka k položce:_x000D_
závada 2;3</t>
  </si>
  <si>
    <t>1197261</t>
  </si>
  <si>
    <t>MUSTEK PE 15 ZELENY 63A NEKRYTY NA DIN</t>
  </si>
  <si>
    <t>544230534</t>
  </si>
  <si>
    <t>Poznámka k položce:_x000D_
závada 3</t>
  </si>
  <si>
    <t>-1081001710</t>
  </si>
  <si>
    <t>741310201</t>
  </si>
  <si>
    <t>Montáž spínačů jedno nebo dvoupólových polozapuštěných nebo zapuštěných se zapojením vodičů šroubové připojení, pro prostředí normální spínačů, řazení 1-jednopólových</t>
  </si>
  <si>
    <t>-702874636</t>
  </si>
  <si>
    <t>https://podminky.urs.cz/item/CS_URS_2025_01/741310201</t>
  </si>
  <si>
    <t>741313873</t>
  </si>
  <si>
    <t>Demontáž spínačů se zachováním funkčnosti polozapuštěných nebo zapuštěných, pro prostředí normální do 10 A, připojení šroubové do 2 svorek</t>
  </si>
  <si>
    <t>84319464</t>
  </si>
  <si>
    <t>https://podminky.urs.cz/item/CS_URS_2025_01/741313873</t>
  </si>
  <si>
    <t>Poznámka k položce:_x000D_
závada 5</t>
  </si>
  <si>
    <t>741371841</t>
  </si>
  <si>
    <t>Demontáž svítidel bez zachování funkčnosti (do suti) interiérových se standardní paticí (E27, T5, GU10) nebo integrovaným zdrojem LED přisazených, ploše stropních do 0,09 m2</t>
  </si>
  <si>
    <t>-1128802051</t>
  </si>
  <si>
    <t>https://podminky.urs.cz/item/CS_URS_2025_01/741371841</t>
  </si>
  <si>
    <t>Poznámka k položce:_x000D_
závada 13,14,15,</t>
  </si>
  <si>
    <t>741372061</t>
  </si>
  <si>
    <t>Montáž svítidel s integrovaným zdrojem LED se zapojením vodičů interiérových přisazených stropních hranatých nebo kruhových plochy do 0,09 m2</t>
  </si>
  <si>
    <t>-1921895168</t>
  </si>
  <si>
    <t>https://podminky.urs.cz/item/CS_URS_2025_01/741372061</t>
  </si>
  <si>
    <t>Poznámka k položce:_x000D_
závada 13,14,15</t>
  </si>
  <si>
    <t>1791477</t>
  </si>
  <si>
    <t>SVITIDLO CORSO LED V2 12-NW</t>
  </si>
  <si>
    <t>-816760129</t>
  </si>
  <si>
    <t>164492364</t>
  </si>
  <si>
    <t>Poznámka k položce:_x000D_
včetně přepojení vodičů z důvodu náhrady za LED trubice _x000D_
_x000D_
Závada 11</t>
  </si>
  <si>
    <t>1633707</t>
  </si>
  <si>
    <t>LED TRUBICE ST8E-1.2M 16W/840 EM</t>
  </si>
  <si>
    <t>1058995252</t>
  </si>
  <si>
    <t>Poznámka k položce:_x000D_
Závada 11</t>
  </si>
  <si>
    <t>741852904</t>
  </si>
  <si>
    <t>Zjištění závady u svítidel zářivkových pro prostředí normální čtyřtrubicových</t>
  </si>
  <si>
    <t>1822433438</t>
  </si>
  <si>
    <t>https://podminky.urs.cz/item/CS_URS_2025_01/741852904</t>
  </si>
  <si>
    <t>R- ozv.</t>
  </si>
  <si>
    <t xml:space="preserve">Přeznačení vodiče v rozvaděči  - včetně potřebného mat. </t>
  </si>
  <si>
    <t>823090729</t>
  </si>
  <si>
    <t>Poznámka k položce:_x000D_
závada 7</t>
  </si>
  <si>
    <t>RM01</t>
  </si>
  <si>
    <t>označení vodičů a vývodů</t>
  </si>
  <si>
    <t>1269239540</t>
  </si>
  <si>
    <t>Poznámka k položce:_x000D_
závada 9</t>
  </si>
  <si>
    <t>-242103873</t>
  </si>
  <si>
    <t>Poznámka k položce:_x000D_
závada 1;</t>
  </si>
  <si>
    <t>RM05.1</t>
  </si>
  <si>
    <t>Údržba rozvaděče - výměna/oprava zámku</t>
  </si>
  <si>
    <t>-1531637200</t>
  </si>
  <si>
    <t>Poznámka k položce:_x000D_
 závada 4;</t>
  </si>
  <si>
    <t>R1</t>
  </si>
  <si>
    <t>zámek skříně</t>
  </si>
  <si>
    <t>ks</t>
  </si>
  <si>
    <t>-1688515095</t>
  </si>
  <si>
    <t>1408044110</t>
  </si>
  <si>
    <t>Poznámka k položce:_x000D_
Poznámka k položce: Poznámka k položce: Poznámka k položce: zařízení staveniště, doprava zaměstnanců, a pod..</t>
  </si>
  <si>
    <t>04. - ŠJ Kukleny</t>
  </si>
  <si>
    <t>2131597942</t>
  </si>
  <si>
    <t>Poznámka k položce:_x000D_
závada 21</t>
  </si>
  <si>
    <t>-1180424779</t>
  </si>
  <si>
    <t>741112001</t>
  </si>
  <si>
    <t>Montáž krabic elektroinstalačních bez napojení na trubky a lišty, demontáže a montáže víčka a přístroje protahovacích nebo odbočných zapuštěných plastových kruhových do zdiva</t>
  </si>
  <si>
    <t>918542507</t>
  </si>
  <si>
    <t>https://podminky.urs.cz/item/CS_URS_2025_01/741112001</t>
  </si>
  <si>
    <t>Poznámka k položce:_x000D_
závada 10;</t>
  </si>
  <si>
    <t>1161141</t>
  </si>
  <si>
    <t>KRABICE PRISTROJOVA KP 68 KA 68MM</t>
  </si>
  <si>
    <t>500952230</t>
  </si>
  <si>
    <t>741112071</t>
  </si>
  <si>
    <t>Montáž krabic elektroinstalačních bez napojení na trubky a lišty, demontáže a montáže víčka a přístroje přístrojových lištových plastových jednoduchých</t>
  </si>
  <si>
    <t>-1751942176</t>
  </si>
  <si>
    <t>https://podminky.urs.cz/item/CS_URS_2025_01/741112071</t>
  </si>
  <si>
    <t>Poznámka k položce:_x000D_
závada 6;25;</t>
  </si>
  <si>
    <t>34571476</t>
  </si>
  <si>
    <t>krabice lištová PVC přístrojová čtvercová 80x80mm hluboká</t>
  </si>
  <si>
    <t>239087139</t>
  </si>
  <si>
    <t>741112351</t>
  </si>
  <si>
    <t>Montáž krabic pancéřových bez napojení na trubky a lišty a demontáže a montáže víčka otevření nebo uzavření krabic víčkem na závit</t>
  </si>
  <si>
    <t>-207688625</t>
  </si>
  <si>
    <t>https://podminky.urs.cz/item/CS_URS_2025_01/741112351</t>
  </si>
  <si>
    <t>Poznámka k položce:_x000D_
závada 29</t>
  </si>
  <si>
    <t>1169338</t>
  </si>
  <si>
    <t>VICKO PEROVE VP68 PRUMER 82MM 8243</t>
  </si>
  <si>
    <t>1126543534</t>
  </si>
  <si>
    <t>741113801</t>
  </si>
  <si>
    <t>Demontáž elektroinstalačních krabic zapuštěných plastových ze zdiva</t>
  </si>
  <si>
    <t>-1046526617</t>
  </si>
  <si>
    <t>https://podminky.urs.cz/item/CS_URS_2025_01/741113801</t>
  </si>
  <si>
    <t>741113811</t>
  </si>
  <si>
    <t>Demontáž elektroinstalačních krabic nástěnných plastových kruhových nebo čtyřhranných</t>
  </si>
  <si>
    <t>957181929</t>
  </si>
  <si>
    <t>https://podminky.urs.cz/item/CS_URS_2025_01/741113811</t>
  </si>
  <si>
    <t>2089605825</t>
  </si>
  <si>
    <t>34140826</t>
  </si>
  <si>
    <t>vodič propojovací jádro Cu plné izolace PVC 450/750V (H07V-U) 1x6mm2</t>
  </si>
  <si>
    <t>-490970602</t>
  </si>
  <si>
    <t>741122211</t>
  </si>
  <si>
    <t>Montáž kabelů měděných bez ukončení uložených volně nebo v liště plných kulatých (např. CYKY) počtu a průřezu žil 3x1,5 až 6 mm2</t>
  </si>
  <si>
    <t>2107877750</t>
  </si>
  <si>
    <t>https://podminky.urs.cz/item/CS_URS_2025_01/741122211</t>
  </si>
  <si>
    <t>Poznámka k položce:_x000D_
závada 30</t>
  </si>
  <si>
    <t>741127154.R</t>
  </si>
  <si>
    <t>Montáž přípojnicového rozvodu držáku nebo koncovky</t>
  </si>
  <si>
    <t>-1636944484</t>
  </si>
  <si>
    <t>https://podminky.urs.cz/item/CS_URS_2025_01/741127154.R</t>
  </si>
  <si>
    <t>Poznámka k položce:_x000D_
závada 14</t>
  </si>
  <si>
    <t>35421000</t>
  </si>
  <si>
    <t>krytka koncová pro 2-3fázové přípojnice</t>
  </si>
  <si>
    <t>1158173941</t>
  </si>
  <si>
    <t>-1199197702</t>
  </si>
  <si>
    <t>741130001.R</t>
  </si>
  <si>
    <t xml:space="preserve">Ukončení vodičů izolovaných s označením a zapojením v rozváděči nebo na přístroji, průřezu žíly do 2,5 mm2, včetně opravy poškozené izolace teplem </t>
  </si>
  <si>
    <t>1631616154</t>
  </si>
  <si>
    <t>https://podminky.urs.cz/item/CS_URS_2025_01/741130001.R</t>
  </si>
  <si>
    <t>Poznámka k položce:_x000D_
závada 12;13</t>
  </si>
  <si>
    <t>-1248902032</t>
  </si>
  <si>
    <t>741130023</t>
  </si>
  <si>
    <t>Ukončení vodičů izolovaných s označením a zapojením na svorkovnici s otevřením a uzavřením krytu, průřezu žíly do 6 mm2</t>
  </si>
  <si>
    <t>-263095958</t>
  </si>
  <si>
    <t>https://podminky.urs.cz/item/CS_URS_2025_01/741130023</t>
  </si>
  <si>
    <t>Poznámka k položce:_x000D_
závada 21;22</t>
  </si>
  <si>
    <t>1434006031</t>
  </si>
  <si>
    <t>-1435409157</t>
  </si>
  <si>
    <t>741310101</t>
  </si>
  <si>
    <t>Montáž spínačů jedno nebo dvoupólových polozapuštěných nebo zapuštěných se zapojením vodičů bezšroubové připojení spínačů, řazení 1-jednopólových</t>
  </si>
  <si>
    <t>1341654310</t>
  </si>
  <si>
    <t>https://podminky.urs.cz/item/CS_URS_2025_01/741310101</t>
  </si>
  <si>
    <t>Poznámka k položce:_x000D_
závada 20</t>
  </si>
  <si>
    <t>34539000</t>
  </si>
  <si>
    <t>přístroj spínače jednopólového, řazení 1, 1So šroubové svorky</t>
  </si>
  <si>
    <t>-1708838556</t>
  </si>
  <si>
    <t>34539049</t>
  </si>
  <si>
    <t>kryt spínače jednoduchý</t>
  </si>
  <si>
    <t>-2142379747</t>
  </si>
  <si>
    <t>34539059</t>
  </si>
  <si>
    <t>rámeček jednonásobný</t>
  </si>
  <si>
    <t>1601719749</t>
  </si>
  <si>
    <t>490562325</t>
  </si>
  <si>
    <t>Poznámka k položce:_x000D_
závada 37;</t>
  </si>
  <si>
    <t>34535000</t>
  </si>
  <si>
    <t>spínač kompletní, zapuštěný, jednopólový, řazení 1, šroubové svorky</t>
  </si>
  <si>
    <t>-1010049877</t>
  </si>
  <si>
    <t>741310512</t>
  </si>
  <si>
    <t>Montáž spínačů tří nebo čtyřpólových v krytu se zapojením vodičů vačkových 63 A, počet svorek 3 až 6</t>
  </si>
  <si>
    <t>-1402230512</t>
  </si>
  <si>
    <t>https://podminky.urs.cz/item/CS_URS_2025_01/741310512</t>
  </si>
  <si>
    <t>Poznámka k položce:_x000D_
závada 24</t>
  </si>
  <si>
    <t>1186059</t>
  </si>
  <si>
    <t>VACKOVY SPINAC 63A/3P S63 JU 1103 A6R</t>
  </si>
  <si>
    <t>-137716891</t>
  </si>
  <si>
    <t>741311873</t>
  </si>
  <si>
    <t>Demontáž spínačů bez zachování funkčnosti (do suti) polozapuštěných nebo zapuštěných, pro prostředí normální do 10 A, připojení šroubové do 2 svorek</t>
  </si>
  <si>
    <t>-2032986434</t>
  </si>
  <si>
    <t>https://podminky.urs.cz/item/CS_URS_2025_01/741311873</t>
  </si>
  <si>
    <t>31</t>
  </si>
  <si>
    <t>741312863</t>
  </si>
  <si>
    <t>Demontáž spínačů bez zachování funkčnosti (do suti) vačkových - válcových v krytu do 63 A</t>
  </si>
  <si>
    <t>-1862558615</t>
  </si>
  <si>
    <t>https://podminky.urs.cz/item/CS_URS_2025_01/741312863</t>
  </si>
  <si>
    <t>918403723</t>
  </si>
  <si>
    <t>Poznámka k položce:_x000D_
závada 6;10;19;25;27;33;</t>
  </si>
  <si>
    <t>33</t>
  </si>
  <si>
    <t>34555202</t>
  </si>
  <si>
    <t>zásuvka zapuštěná jednonásobná chráněná, šroubové svorky</t>
  </si>
  <si>
    <t>1632313325</t>
  </si>
  <si>
    <t>34</t>
  </si>
  <si>
    <t>741313082</t>
  </si>
  <si>
    <t>Montáž zásuvek domovních se zapojením vodičů šroubové připojení venkovní nebo mokré, provedení 2P + PE</t>
  </si>
  <si>
    <t>-1997124076</t>
  </si>
  <si>
    <t>https://podminky.urs.cz/item/CS_URS_2025_01/741313082</t>
  </si>
  <si>
    <t>Poznámka k položce:_x000D_
závada 11;17;</t>
  </si>
  <si>
    <t>35</t>
  </si>
  <si>
    <t>34555229</t>
  </si>
  <si>
    <t>zásuvka nástěnná jednonásobná s víčkem, IP44, šroubové svorky</t>
  </si>
  <si>
    <t>-1513601117</t>
  </si>
  <si>
    <t>Poznámka k položce:_x000D_
závada 17;</t>
  </si>
  <si>
    <t>36</t>
  </si>
  <si>
    <t>1307599118</t>
  </si>
  <si>
    <t>37</t>
  </si>
  <si>
    <t>741315863</t>
  </si>
  <si>
    <t>Demontáž zásuvek bez zachování funkčnosti (do suti) průmyslových nástěnných, pro prostředí venkovní nebo mokré, připojení šroubové 2P+PE</t>
  </si>
  <si>
    <t>1747304244</t>
  </si>
  <si>
    <t>https://podminky.urs.cz/item/CS_URS_2025_01/741315863</t>
  </si>
  <si>
    <t>38</t>
  </si>
  <si>
    <t>741316813</t>
  </si>
  <si>
    <t>Demontáž zásuvek se zachováním funkčnosti domovních polozapuštěných nebo zapuštěných, pro prostředí normální do 16 A, připojení bezšroubové 2P+PE</t>
  </si>
  <si>
    <t>-29900835</t>
  </si>
  <si>
    <t>https://podminky.urs.cz/item/CS_URS_2025_01/741316813</t>
  </si>
  <si>
    <t>Poznámka k položce:_x000D_
závada 10;27;33;</t>
  </si>
  <si>
    <t>39</t>
  </si>
  <si>
    <t>741316843</t>
  </si>
  <si>
    <t>Demontáž zásuvek se zachováním funkčnosti domovních polozapuštěných nebo zapuštěných, pro prostředí šroubové 2P+PE</t>
  </si>
  <si>
    <t>1885389354</t>
  </si>
  <si>
    <t>https://podminky.urs.cz/item/CS_URS_2025_01/741316843</t>
  </si>
  <si>
    <t>Poznámka k položce:_x000D_
závada 19;25</t>
  </si>
  <si>
    <t>40</t>
  </si>
  <si>
    <t>741316863</t>
  </si>
  <si>
    <t>Demontáž zásuvek se zachováním funkčnosti průmyslových nástěnných, pro prostředí venkovní nebo mokré, připojení šroubové 2P+PE</t>
  </si>
  <si>
    <t>-2025016851</t>
  </si>
  <si>
    <t>https://podminky.urs.cz/item/CS_URS_2025_01/741316863</t>
  </si>
  <si>
    <t>41</t>
  </si>
  <si>
    <t>Montáž jističů se zapojením vodičů jednopólových nn do 25 A ve skříni</t>
  </si>
  <si>
    <t>-1328592132</t>
  </si>
  <si>
    <t>Poznámka k položce:_x000D_
závada 1</t>
  </si>
  <si>
    <t>42</t>
  </si>
  <si>
    <t>35822119</t>
  </si>
  <si>
    <t>jistič 1-pólový 13 A vypínací charakteristika B vypínací schopnost 6 kA</t>
  </si>
  <si>
    <t>748786234</t>
  </si>
  <si>
    <t>43</t>
  </si>
  <si>
    <t>35822115</t>
  </si>
  <si>
    <t>jistič 1-pólový 10 A vypínací charakteristika B vypínací schopnost 6 kA</t>
  </si>
  <si>
    <t>1734425519</t>
  </si>
  <si>
    <t>44</t>
  </si>
  <si>
    <t>309190116</t>
  </si>
  <si>
    <t>45</t>
  </si>
  <si>
    <t>1546435306</t>
  </si>
  <si>
    <t>Poznámka k položce:_x000D_
závada 2;23;</t>
  </si>
  <si>
    <t>46</t>
  </si>
  <si>
    <t>-335144793</t>
  </si>
  <si>
    <t>47</t>
  </si>
  <si>
    <t>764929240</t>
  </si>
  <si>
    <t>Poznámka k položce:_x000D_
včetně přepojení vodičů z důvodu náhrady za LED trubice _x000D_
_x000D_
Závada 3;4;5;32;</t>
  </si>
  <si>
    <t>48</t>
  </si>
  <si>
    <t>348864342</t>
  </si>
  <si>
    <t>Poznámka k položce:_x000D_
Závada 3;4;5;32;</t>
  </si>
  <si>
    <t>49</t>
  </si>
  <si>
    <t>741410071</t>
  </si>
  <si>
    <t xml:space="preserve">Montáž uzemňovacího vedení s upevněním, propojením a připojením pomocí svorek doplňků ostatních konstrukcí vodičem průřezu do 16 mm2, uloženým volně nebo pod omítkou - včetně kabel oka </t>
  </si>
  <si>
    <t>-1343266506</t>
  </si>
  <si>
    <t>https://podminky.urs.cz/item/CS_URS_2025_01/741410071</t>
  </si>
  <si>
    <t>Poznámka k položce:_x000D_
závada 16</t>
  </si>
  <si>
    <t>50</t>
  </si>
  <si>
    <t>741850933</t>
  </si>
  <si>
    <t>Zjištění závad a poruch silnoproudé instalace v objektech ve školách, školkách, hotelech apod., s příslušenstvím podle počtu místností připojených na 1 okruh a vyřazených z provozu přes 5 místností</t>
  </si>
  <si>
    <t>233176308</t>
  </si>
  <si>
    <t>https://podminky.urs.cz/item/CS_URS_2025_01/741850933</t>
  </si>
  <si>
    <t>Poznámka k položce:_x000D_
závada 7;18;25;</t>
  </si>
  <si>
    <t>51</t>
  </si>
  <si>
    <t>741910411</t>
  </si>
  <si>
    <t>Montáž žlabů bez stojiny a výložníků kovových s podpěrkami a příslušenstvím bez víka, šířky do 50 mm</t>
  </si>
  <si>
    <t>-87112270</t>
  </si>
  <si>
    <t>https://podminky.urs.cz/item/CS_URS_2025_01/741910411</t>
  </si>
  <si>
    <t>52</t>
  </si>
  <si>
    <t>1200220</t>
  </si>
  <si>
    <t>ZLAB MERKUR 2 50/50 GZ</t>
  </si>
  <si>
    <t>1549831194</t>
  </si>
  <si>
    <t>53</t>
  </si>
  <si>
    <t>1647359643</t>
  </si>
  <si>
    <t>Poznámka k položce:_x000D_
závada 36;</t>
  </si>
  <si>
    <t>54</t>
  </si>
  <si>
    <t>156303623</t>
  </si>
  <si>
    <t>Poznámka k položce:_x000D_
závada 8;28;</t>
  </si>
  <si>
    <t>55</t>
  </si>
  <si>
    <t>2061077205</t>
  </si>
  <si>
    <t>Poznámka k položce:_x000D_
 závada 8;</t>
  </si>
  <si>
    <t>56</t>
  </si>
  <si>
    <t>-1346478667</t>
  </si>
  <si>
    <t>57</t>
  </si>
  <si>
    <t>-1659145596</t>
  </si>
  <si>
    <t>05. - ZŠ Kukleny</t>
  </si>
  <si>
    <t>741110512</t>
  </si>
  <si>
    <t>Montáž lišt a kanálků elektroinstalačních se spojkami, ohyby a rohy a s nasunutím do krabic vkládacích s víčkem, šířky do přes 60 do 120 mm</t>
  </si>
  <si>
    <t>-1911477772</t>
  </si>
  <si>
    <t>https://podminky.urs.cz/item/CS_URS_2025_01/741110512</t>
  </si>
  <si>
    <t>Poznámka k položce:_x000D_
závada 59;</t>
  </si>
  <si>
    <t>34571217</t>
  </si>
  <si>
    <t>kanál elektroinstalační hranatý PVC 120x40mm</t>
  </si>
  <si>
    <t>933398702</t>
  </si>
  <si>
    <t>-24219972</t>
  </si>
  <si>
    <t>Poznámka k položce:_x000D_
závada 58;81;</t>
  </si>
  <si>
    <t>1177009</t>
  </si>
  <si>
    <t>KRABICE SD 7-L 75X75 IP54 33290701</t>
  </si>
  <si>
    <t>-835805450</t>
  </si>
  <si>
    <t>741112352</t>
  </si>
  <si>
    <t>Montáž krabic pancéřových bez napojení na trubky a lišty a demontáže a montáže víčka otevření nebo uzavření krabic víčkem na 2 šrouby</t>
  </si>
  <si>
    <t>2128821689</t>
  </si>
  <si>
    <t>https://podminky.urs.cz/item/CS_URS_2025_01/741112352</t>
  </si>
  <si>
    <t>Poznámka k položce:_x000D_
závada 67;</t>
  </si>
  <si>
    <t>1188875</t>
  </si>
  <si>
    <t>VICKO Z PH V 68 HA NA SROUBKY 83MM</t>
  </si>
  <si>
    <t>-533646664</t>
  </si>
  <si>
    <t>-911257065</t>
  </si>
  <si>
    <t>Poznámka k položce:_x000D_
závada 58;</t>
  </si>
  <si>
    <t>741120851</t>
  </si>
  <si>
    <t>Demontáž vodičů izolovaných měděných drátovacích v rozváděčích plných, průřezu žily 0,35 až 16 mm2</t>
  </si>
  <si>
    <t>901093628</t>
  </si>
  <si>
    <t>https://podminky.urs.cz/item/CS_URS_2025_01/741120851</t>
  </si>
  <si>
    <t>Poznámka k položce:_x000D_
závada 51;</t>
  </si>
  <si>
    <t>2038466461</t>
  </si>
  <si>
    <t>Poznámka k položce:_x000D_
závada 54;62;64;65;68;78;</t>
  </si>
  <si>
    <t>-379073239</t>
  </si>
  <si>
    <t>352616262</t>
  </si>
  <si>
    <t>Poznámka k položce:_x000D_
závada 76</t>
  </si>
  <si>
    <t>741130005</t>
  </si>
  <si>
    <t>Ukončení vodičů izolovaných s označením a zapojením v rozváděči nebo na přístroji, průřezu žíly do 10 mm2</t>
  </si>
  <si>
    <t>1677162333</t>
  </si>
  <si>
    <t>https://podminky.urs.cz/item/CS_URS_2025_01/741130005</t>
  </si>
  <si>
    <t>1187333</t>
  </si>
  <si>
    <t>CUPALOVA PODLOZKA 7373-12/50 OTVOR 11</t>
  </si>
  <si>
    <t>1275623234</t>
  </si>
  <si>
    <t>-45956528</t>
  </si>
  <si>
    <t>Poznámka k položce:_x000D_
závada 91;</t>
  </si>
  <si>
    <t>741210823</t>
  </si>
  <si>
    <t>Demontáž rozvodnic plastových, uložených pod omítkou, krytí přes IPx 4, plochy přes 0,2 m2</t>
  </si>
  <si>
    <t>394239709</t>
  </si>
  <si>
    <t>https://podminky.urs.cz/item/CS_URS_2025_01/741210823</t>
  </si>
  <si>
    <t>Poznámka k položce:_x000D_
závada 76;</t>
  </si>
  <si>
    <t>741213841</t>
  </si>
  <si>
    <t>Demontáž kabelu z rozvodnice se zachováním funkčnosti silových, průřezu do 4 mm2</t>
  </si>
  <si>
    <t>-690186467</t>
  </si>
  <si>
    <t>https://podminky.urs.cz/item/CS_URS_2025_01/741213841</t>
  </si>
  <si>
    <t>741220004</t>
  </si>
  <si>
    <t>Montáž skříní přístrojových prázdných plastových nebo hliníkových, pohledové plochy vel. 250x250 až 640x320 mm</t>
  </si>
  <si>
    <t>-1491865271</t>
  </si>
  <si>
    <t>https://podminky.urs.cz/item/CS_URS_2025_01/741220004</t>
  </si>
  <si>
    <t>R001</t>
  </si>
  <si>
    <t xml:space="preserve">ELPLAST-KPZ  Kód produktu: 70200, včetně zámku na 4hran _x000D_
https://www.elplast-kpz.cz/psp2-vestavna </t>
  </si>
  <si>
    <t>-1791206184</t>
  </si>
  <si>
    <t>-1355022995</t>
  </si>
  <si>
    <t>741231002</t>
  </si>
  <si>
    <t>Montáž svorkovnic do rozváděčů s popisnými štítky se zapojením vodičů na jedné straně řadových, průřezové plochy vodičů do 6 mm2</t>
  </si>
  <si>
    <t>-821660508</t>
  </si>
  <si>
    <t>https://podminky.urs.cz/item/CS_URS_2025_01/741231002</t>
  </si>
  <si>
    <t>741231013</t>
  </si>
  <si>
    <t>Montáž svorkovnic do rozváděčů s popisnými štítky se zapojením vodičů na jedné straně jistících</t>
  </si>
  <si>
    <t>1258915866</t>
  </si>
  <si>
    <t>https://podminky.urs.cz/item/CS_URS_2025_01/741231013</t>
  </si>
  <si>
    <t>1571861703</t>
  </si>
  <si>
    <t>295036208</t>
  </si>
  <si>
    <t>Poznámka k položce:_x000D_
závada 70;</t>
  </si>
  <si>
    <t>1213265</t>
  </si>
  <si>
    <t>SPINAC C.1 3553-01289 B1</t>
  </si>
  <si>
    <t>531036273</t>
  </si>
  <si>
    <t>-1755627912</t>
  </si>
  <si>
    <t>Poznámka k položce:_x000D_
závada 56;57;85;</t>
  </si>
  <si>
    <t>741311803</t>
  </si>
  <si>
    <t>Demontáž spínačů bez zachování funkčnosti (do suti) nástěnných, pro prostředí normální do 10 A, připojení bezšroubové do 2 svorek</t>
  </si>
  <si>
    <t>1117042078</t>
  </si>
  <si>
    <t>https://podminky.urs.cz/item/CS_URS_2025_01/741311803</t>
  </si>
  <si>
    <t>-1506855281</t>
  </si>
  <si>
    <t>741313033.R</t>
  </si>
  <si>
    <t>Montáž zásuvek domovních se zapojením vodičů šroubové připojení vestavných 10 popř. 16 A bez odvrtání profilovaného otvoru, provedení 2P + PE s víčkem</t>
  </si>
  <si>
    <t>1737712233</t>
  </si>
  <si>
    <t>R 741313</t>
  </si>
  <si>
    <t>víčko zásuvky 32A</t>
  </si>
  <si>
    <t>-1695206118</t>
  </si>
  <si>
    <t>-1641697946</t>
  </si>
  <si>
    <t>Poznámka k položce:_x000D_
závada 3;4;5;6;14;19;20;48;58;</t>
  </si>
  <si>
    <t>34571003</t>
  </si>
  <si>
    <t>lišta elektroinstalační hranatá PVC 17x17mm</t>
  </si>
  <si>
    <t>-793570257</t>
  </si>
  <si>
    <t>34571015</t>
  </si>
  <si>
    <t>lišta elektroinstalační hranatá bezhalogenová 40x20mm</t>
  </si>
  <si>
    <t>-1094465171</t>
  </si>
  <si>
    <t>-1445509796</t>
  </si>
  <si>
    <t>741110043</t>
  </si>
  <si>
    <t>Montáž trubek elektroinstalačních s nasunutím nebo našroubováním do krabic plastových ohebných, uložených pevně, vnější Ø přes 35 mm</t>
  </si>
  <si>
    <t>-606788782</t>
  </si>
  <si>
    <t>https://podminky.urs.cz/item/CS_URS_2025_01/741110043</t>
  </si>
  <si>
    <t>Poznámka k položce:_x000D_
závada 39</t>
  </si>
  <si>
    <t>1165254</t>
  </si>
  <si>
    <t>TRUBKA KOPOFLEX 50 CERNA KF 09050 UVFA</t>
  </si>
  <si>
    <t>21826899</t>
  </si>
  <si>
    <t>741112803</t>
  </si>
  <si>
    <t>Demotáž elektroinstalačních lišt a kanálů nástěnných uložených pevně protahovacích</t>
  </si>
  <si>
    <t>153004055</t>
  </si>
  <si>
    <t>https://podminky.urs.cz/item/CS_URS_2025_01/741112803</t>
  </si>
  <si>
    <t>1685656921</t>
  </si>
  <si>
    <t>Poznámka k položce:_x000D_
závada 3;4;5;6;14;</t>
  </si>
  <si>
    <t>190540567</t>
  </si>
  <si>
    <t>741120201</t>
  </si>
  <si>
    <t>Montáž vodičů izolovaných měděných bez ukončení uložených volně plných a laněných s PVC pláštěm, bezhalogenových, ohniodolných (např. CY, CHAH-V) průřezu žíly 1,5 až 16 mm2</t>
  </si>
  <si>
    <t>426348822</t>
  </si>
  <si>
    <t>https://podminky.urs.cz/item/CS_URS_2025_01/741120201</t>
  </si>
  <si>
    <t>Poznámka k položce:_x000D_
závada 2;28;</t>
  </si>
  <si>
    <t>34141026</t>
  </si>
  <si>
    <t>vodič propojovací flexibilní jádro Cu lanované izolace PVC 450/750V (H07V-K) 1x4mm2</t>
  </si>
  <si>
    <t>-1620372119</t>
  </si>
  <si>
    <t>-1084726124</t>
  </si>
  <si>
    <t>Poznámka k položce:_x000D_
závada 2;</t>
  </si>
  <si>
    <t>1035443842</t>
  </si>
  <si>
    <t>Poznámka k položce:_x000D_
závada 20;47;58;</t>
  </si>
  <si>
    <t>-601916403</t>
  </si>
  <si>
    <t>741122851</t>
  </si>
  <si>
    <t>Demontáž kabelů měděných uložených volně nebo v liště plných kulatých počtu a průřezu žil 2x1,5 až 6 mm2, 3x1,5 až 10 mm2, 4x1,5 až 10 mm2, 5x1,5 až 6 mm2, 7x1,5 až 4 mm2, 12x1,5 mm2</t>
  </si>
  <si>
    <t>-832718224</t>
  </si>
  <si>
    <t>https://podminky.urs.cz/item/CS_URS_2025_01/741122851</t>
  </si>
  <si>
    <t>Poznámka k položce:_x000D_
závada 34;37;50;</t>
  </si>
  <si>
    <t>-1027349149</t>
  </si>
  <si>
    <t>Poznámka k položce:_x000D_
závada 23;53;63;77;</t>
  </si>
  <si>
    <t>734322475</t>
  </si>
  <si>
    <t>Poznámka k položce:_x000D_
závada 23;53</t>
  </si>
  <si>
    <t>-1711205011</t>
  </si>
  <si>
    <t>Poznámka k položce:_x000D_
závada 3;4;5;6;11;14;</t>
  </si>
  <si>
    <t>-728257914</t>
  </si>
  <si>
    <t>-766326739</t>
  </si>
  <si>
    <t>Poznámka k položce:_x000D_
závada 22;65;68;</t>
  </si>
  <si>
    <t>1233140</t>
  </si>
  <si>
    <t>SVORKOVNICE N/PE NSCH 6,5X9X1000MM</t>
  </si>
  <si>
    <t>1048032361</t>
  </si>
  <si>
    <t>1188341</t>
  </si>
  <si>
    <t>MUSTEK PE 7 ZELENY 63A NEKRYTY NA DIN</t>
  </si>
  <si>
    <t>-215003189</t>
  </si>
  <si>
    <t>Poznámka k položce:_x000D_
závada 22</t>
  </si>
  <si>
    <t>741310042</t>
  </si>
  <si>
    <t>Montáž spínačů jedno nebo dvoupólových nástěnných se zapojením vodičů, pro prostředí venkovní nebo mokré přepínačů, řazení 6-střídavých</t>
  </si>
  <si>
    <t>-2144324295</t>
  </si>
  <si>
    <t>https://podminky.urs.cz/item/CS_URS_2025_01/741310042</t>
  </si>
  <si>
    <t>Poznámka k položce:_x000D_
závada 46</t>
  </si>
  <si>
    <t>34535018</t>
  </si>
  <si>
    <t>přepínač nástěnný střídavý, řazení 6, IP44, šroubové svorky</t>
  </si>
  <si>
    <t>34347519</t>
  </si>
  <si>
    <t>741311835</t>
  </si>
  <si>
    <t>Demontáž spínačů bez zachování funkčnosti (do suti) nástěnných, pro prostředí venkovní nebo mokré do 10 A, připojení šroubové přes 2 svorky do 4 svorek</t>
  </si>
  <si>
    <t>669952866</t>
  </si>
  <si>
    <t>https://podminky.urs.cz/item/CS_URS_2025_01/741311835</t>
  </si>
  <si>
    <t>-968017689</t>
  </si>
  <si>
    <t>Poznámka k položce:_x000D_
závada 15;21;55;58;60;69;71;72;73;83;84;87;</t>
  </si>
  <si>
    <t>741313043</t>
  </si>
  <si>
    <t>Montáž zásuvek domovních se zapojením vodičů šroubové připojení polozapuštěných nebo zapuštěných 10/16 A, provedení 2x (2P + PE) dvojnásobná</t>
  </si>
  <si>
    <t>-1254840141</t>
  </si>
  <si>
    <t>https://podminky.urs.cz/item/CS_URS_2025_01/741313043</t>
  </si>
  <si>
    <t>Poznámka k položce:_x000D_
závada 88;89;</t>
  </si>
  <si>
    <t>1196360</t>
  </si>
  <si>
    <t>DVOJZASUVKA CLONKY 5513J-C02357 B1</t>
  </si>
  <si>
    <t>-1241628788</t>
  </si>
  <si>
    <t>58</t>
  </si>
  <si>
    <t>741313231</t>
  </si>
  <si>
    <t>Montáž zásuvek průmyslových se zapojením vodičů nástěnných, provedení IP 44 2P+PE 16 A</t>
  </si>
  <si>
    <t>539808114</t>
  </si>
  <si>
    <t>https://podminky.urs.cz/item/CS_URS_2025_01/741313231</t>
  </si>
  <si>
    <t>Poznámka k položce:_x000D_
závada 33;36;</t>
  </si>
  <si>
    <t>59</t>
  </si>
  <si>
    <t>1185065</t>
  </si>
  <si>
    <t>DVOJZASUVKA IP44 5518-2029 B</t>
  </si>
  <si>
    <t>-362705560</t>
  </si>
  <si>
    <t>60</t>
  </si>
  <si>
    <t>741313813</t>
  </si>
  <si>
    <t>Demontáž spínačů se zachováním funkčnosti nástěnných, pro prostředí normální do 10 A šroubové připojení do 2 svorek</t>
  </si>
  <si>
    <t>-235454383</t>
  </si>
  <si>
    <t>https://podminky.urs.cz/item/CS_URS_2025_01/741313813</t>
  </si>
  <si>
    <t>61</t>
  </si>
  <si>
    <t>2126954454</t>
  </si>
  <si>
    <t>Poznámka k položce:_x000D_
závady 88;89;</t>
  </si>
  <si>
    <t>62</t>
  </si>
  <si>
    <t>1625896705</t>
  </si>
  <si>
    <t>Poznámka k položce:_x000D_
závada 33;</t>
  </si>
  <si>
    <t>63</t>
  </si>
  <si>
    <t>1996749048</t>
  </si>
  <si>
    <t>Poznámka k položce:_x000D_
závada 15;21</t>
  </si>
  <si>
    <t>-1246267253</t>
  </si>
  <si>
    <t>Poznámka k položce:_x000D_
závada 55;58;60;69;71;72;73;83;84;87;</t>
  </si>
  <si>
    <t>65</t>
  </si>
  <si>
    <t>1812997538</t>
  </si>
  <si>
    <t>66</t>
  </si>
  <si>
    <t>-1548172954</t>
  </si>
  <si>
    <t>67</t>
  </si>
  <si>
    <t>741320165</t>
  </si>
  <si>
    <t>Montáž jističů se zapojením vodičů třípólových nn do 25 A ve skříni</t>
  </si>
  <si>
    <t>-1987067655</t>
  </si>
  <si>
    <t>https://podminky.urs.cz/item/CS_URS_2025_01/741320165</t>
  </si>
  <si>
    <t>68</t>
  </si>
  <si>
    <t>741320931</t>
  </si>
  <si>
    <t>Výměna částí jistících přístrojů pojistkových vložek - nožových do 400 A</t>
  </si>
  <si>
    <t>493338442</t>
  </si>
  <si>
    <t>https://podminky.urs.cz/item/CS_URS_2025_01/741320931</t>
  </si>
  <si>
    <t>Poznámka k položce:_x000D_
závada 42;</t>
  </si>
  <si>
    <t>69</t>
  </si>
  <si>
    <t>35825266</t>
  </si>
  <si>
    <t>pojistka nožová 125A nízkoztrátová 9,80W, provedení normální, charakteristika gG</t>
  </si>
  <si>
    <t>1416033648</t>
  </si>
  <si>
    <t>70</t>
  </si>
  <si>
    <t>741321003</t>
  </si>
  <si>
    <t>Montáž proudových chráničů se zapojením vodičů dvoupólových nn do 25 A ve skříni</t>
  </si>
  <si>
    <t>1806243920</t>
  </si>
  <si>
    <t>https://podminky.urs.cz/item/CS_URS_2025_01/741321003</t>
  </si>
  <si>
    <t>71</t>
  </si>
  <si>
    <t>1718543</t>
  </si>
  <si>
    <t>KOMBICHRANIC 1M Ex9NLE EL 1PN B16 30mA A</t>
  </si>
  <si>
    <t>-1041162456</t>
  </si>
  <si>
    <t>72</t>
  </si>
  <si>
    <t>171572047</t>
  </si>
  <si>
    <t>73</t>
  </si>
  <si>
    <t>741322855</t>
  </si>
  <si>
    <t>Demontáž jističů třípólových nn bez signálního kontaktu do 25 A ze skříně</t>
  </si>
  <si>
    <t>-999719976</t>
  </si>
  <si>
    <t>https://podminky.urs.cz/item/CS_URS_2025_01/741322855</t>
  </si>
  <si>
    <t>74</t>
  </si>
  <si>
    <t>741324815</t>
  </si>
  <si>
    <t>Demontáž proudových chráničů dvoupólových nn do 25 A ze skříně</t>
  </si>
  <si>
    <t>1370978435</t>
  </si>
  <si>
    <t>https://podminky.urs.cz/item/CS_URS_2025_01/741324815</t>
  </si>
  <si>
    <t>75</t>
  </si>
  <si>
    <t>741330011</t>
  </si>
  <si>
    <t>Montáž stykačů nn se zapojením vodičů stejnosměrných vestavných dvou nebo třípólových do 40 A</t>
  </si>
  <si>
    <t>-293629212</t>
  </si>
  <si>
    <t>https://podminky.urs.cz/item/CS_URS_2025_01/741330011</t>
  </si>
  <si>
    <t>76</t>
  </si>
  <si>
    <t>741330803</t>
  </si>
  <si>
    <t>Montáž relé ostatních bez zapojení poruchové signalizace</t>
  </si>
  <si>
    <t>1344699013</t>
  </si>
  <si>
    <t>https://podminky.urs.cz/item/CS_URS_2025_01/741330803</t>
  </si>
  <si>
    <t>77</t>
  </si>
  <si>
    <t>741330823</t>
  </si>
  <si>
    <t>Montáž relé doplňkových prvků proudového zdroje</t>
  </si>
  <si>
    <t>-846367484</t>
  </si>
  <si>
    <t>https://podminky.urs.cz/item/CS_URS_2025_01/741330823</t>
  </si>
  <si>
    <t>78</t>
  </si>
  <si>
    <t>741331825</t>
  </si>
  <si>
    <t>Demontáž stykačů nn střídavých vestavných třípólových do 100 A</t>
  </si>
  <si>
    <t>1222771858</t>
  </si>
  <si>
    <t>https://podminky.urs.cz/item/CS_URS_2025_01/741331825</t>
  </si>
  <si>
    <t>79</t>
  </si>
  <si>
    <t>741335843</t>
  </si>
  <si>
    <t>Demontáž relé ostatních poruchové signalizace</t>
  </si>
  <si>
    <t>550912298</t>
  </si>
  <si>
    <t>https://podminky.urs.cz/item/CS_URS_2025_01/741335843</t>
  </si>
  <si>
    <t>80</t>
  </si>
  <si>
    <t>741335853</t>
  </si>
  <si>
    <t>Demontáž relé doplňkových prvků univerzálního zdroje pro relé</t>
  </si>
  <si>
    <t>1743950673</t>
  </si>
  <si>
    <t>https://podminky.urs.cz/item/CS_URS_2025_01/741335853</t>
  </si>
  <si>
    <t>81</t>
  </si>
  <si>
    <t>741371004</t>
  </si>
  <si>
    <t>Montáž svítidel zářivkových se zapojením vodičů bytových nebo společenských místností stropních přisazených 2 zdroje s krytem</t>
  </si>
  <si>
    <t>1255073404</t>
  </si>
  <si>
    <t>https://podminky.urs.cz/item/CS_URS_2025_01/741371004</t>
  </si>
  <si>
    <t>Poznámka k položce:_x000D_
závada 35</t>
  </si>
  <si>
    <t>82</t>
  </si>
  <si>
    <t>741371034</t>
  </si>
  <si>
    <t>Montáž svítidel zářivkových se zapojením vodičů bytových nebo společenských místností nástěnných přisazených 2 zdroje kompaktní</t>
  </si>
  <si>
    <t>1225329309</t>
  </si>
  <si>
    <t>https://podminky.urs.cz/item/CS_URS_2025_01/741371034</t>
  </si>
  <si>
    <t>Poznámka k položce:_x000D_
závada 16;</t>
  </si>
  <si>
    <t>83</t>
  </si>
  <si>
    <t>741371844</t>
  </si>
  <si>
    <t>Demontáž svítidel bez zachování funkčnosti (do suti) interiérových se standardní paticí (E27, T5, GU10) nebo integrovaným zdrojem LED přisazených, ploše nástěnných do 0,09 m2</t>
  </si>
  <si>
    <t>-1673449825</t>
  </si>
  <si>
    <t>https://podminky.urs.cz/item/CS_URS_2025_01/741371844</t>
  </si>
  <si>
    <t>Poznámka k položce:_x000D_
závada 7;74;79;80;82;</t>
  </si>
  <si>
    <t>84</t>
  </si>
  <si>
    <t>741372021</t>
  </si>
  <si>
    <t>Montáž svítidel s integrovaným zdrojem LED se zapojením vodičů interiérových přisazených nástěnných hranatých nebo kruhových, plochy do 0,09 m2</t>
  </si>
  <si>
    <t>802708144</t>
  </si>
  <si>
    <t>https://podminky.urs.cz/item/CS_URS_2025_01/741372021</t>
  </si>
  <si>
    <t>Poznámka k položce:_x000D_
závada 74;79;80;82;</t>
  </si>
  <si>
    <t>85</t>
  </si>
  <si>
    <t>493332910</t>
  </si>
  <si>
    <t>86</t>
  </si>
  <si>
    <t>741372031</t>
  </si>
  <si>
    <t>Montáž svítidel s integrovaným zdrojem LED se zapojením vodičů interiérových přisazených nástěnných nouzových bez piktogramu</t>
  </si>
  <si>
    <t>2139107570</t>
  </si>
  <si>
    <t>https://podminky.urs.cz/item/CS_URS_2025_01/741372031</t>
  </si>
  <si>
    <t>87</t>
  </si>
  <si>
    <t>34835014</t>
  </si>
  <si>
    <t>svítidlo LED nouzové přisazené baterie 1h piktogram</t>
  </si>
  <si>
    <t>1893091191</t>
  </si>
  <si>
    <t>88</t>
  </si>
  <si>
    <t>1202789851</t>
  </si>
  <si>
    <t>Poznámka k položce:_x000D_
závada 32;75;</t>
  </si>
  <si>
    <t>89</t>
  </si>
  <si>
    <t>928568364</t>
  </si>
  <si>
    <t>90</t>
  </si>
  <si>
    <t>1429436937</t>
  </si>
  <si>
    <t>Poznámka k položce:_x000D_
včetně přepojení vodičů z důvodu náhrady za LED trubice _x000D_
_x000D_
Závada 25</t>
  </si>
  <si>
    <t>91</t>
  </si>
  <si>
    <t>342586483</t>
  </si>
  <si>
    <t>92</t>
  </si>
  <si>
    <t>626632233</t>
  </si>
  <si>
    <t>Poznámka k položce:_x000D_
závada 12;86;</t>
  </si>
  <si>
    <t>93</t>
  </si>
  <si>
    <t>741852902</t>
  </si>
  <si>
    <t>Zjištění závady u svítidel zářivkových pro prostředí normální dvojtrubicových</t>
  </si>
  <si>
    <t>-1932851752</t>
  </si>
  <si>
    <t>https://podminky.urs.cz/item/CS_URS_2025_01/741852902</t>
  </si>
  <si>
    <t>Poznámka k položce:_x000D_
závada 31;</t>
  </si>
  <si>
    <t>94</t>
  </si>
  <si>
    <t>199163007</t>
  </si>
  <si>
    <t>Poznámka k položce:_x000D_
závada 27</t>
  </si>
  <si>
    <t>95</t>
  </si>
  <si>
    <t>1768110343</t>
  </si>
  <si>
    <t>96</t>
  </si>
  <si>
    <t>R</t>
  </si>
  <si>
    <t xml:space="preserve">oprava izolace kabelu - vulkanizační páskou </t>
  </si>
  <si>
    <t>550678489</t>
  </si>
  <si>
    <t>Poznámka k položce:_x000D_
závada 38</t>
  </si>
  <si>
    <t>97</t>
  </si>
  <si>
    <t>-292604605</t>
  </si>
  <si>
    <t>Poznámka k položce:_x000D_
závada 9;30;</t>
  </si>
  <si>
    <t>98</t>
  </si>
  <si>
    <t>1370039120</t>
  </si>
  <si>
    <t>Poznámka k položce:_x000D_
závada 2;61;</t>
  </si>
  <si>
    <t>99</t>
  </si>
  <si>
    <t>1160126</t>
  </si>
  <si>
    <t>PACKA SPINACE S32-160 J TYP J 1010500</t>
  </si>
  <si>
    <t>548117449</t>
  </si>
  <si>
    <t>Poznámka k položce:_x000D_
závada 61;</t>
  </si>
  <si>
    <t>100</t>
  </si>
  <si>
    <t>-553624413</t>
  </si>
  <si>
    <t>Poznámka k položce:_x000D_
závada 8;</t>
  </si>
  <si>
    <t>101</t>
  </si>
  <si>
    <t>RM03</t>
  </si>
  <si>
    <t>Údržba rozvaděče - doplnění bezpečnostního značení</t>
  </si>
  <si>
    <t>-510915998</t>
  </si>
  <si>
    <t>Poznámka k položce:_x000D_
závada 41;</t>
  </si>
  <si>
    <t>102</t>
  </si>
  <si>
    <t>236587621</t>
  </si>
  <si>
    <t>Poznámka k položce:_x000D_
závada 13;17;29;</t>
  </si>
  <si>
    <t>103</t>
  </si>
  <si>
    <t>RM03.2</t>
  </si>
  <si>
    <t>2065411</t>
  </si>
  <si>
    <t>Poznámka k položce:_x000D_
závada 52;</t>
  </si>
  <si>
    <t>104</t>
  </si>
  <si>
    <t>RM03.3</t>
  </si>
  <si>
    <t>-1184890567</t>
  </si>
  <si>
    <t>105</t>
  </si>
  <si>
    <t>RM03.4</t>
  </si>
  <si>
    <t xml:space="preserve">Údržba rozvaděče - oprava krytu, včetně mat na opravu </t>
  </si>
  <si>
    <t>-1388560918</t>
  </si>
  <si>
    <t>Poznámka k položce:_x000D_
 závada 66</t>
  </si>
  <si>
    <t>106</t>
  </si>
  <si>
    <t>RM03.5</t>
  </si>
  <si>
    <t>1602131187</t>
  </si>
  <si>
    <t>Poznámka k položce:_x000D_
závada 90;</t>
  </si>
  <si>
    <t>107</t>
  </si>
  <si>
    <t>RM04</t>
  </si>
  <si>
    <t>včetně práce a potřebného mat.</t>
  </si>
  <si>
    <t>-1198837062</t>
  </si>
  <si>
    <t>108</t>
  </si>
  <si>
    <t>-1892357575</t>
  </si>
  <si>
    <t>Poznámka k položce:_x000D_
Poznámka k položce: zařízení staveniště, doprava zaměstnanců, a pod..</t>
  </si>
  <si>
    <t xml:space="preserve">06. - ŠD Štefcova </t>
  </si>
  <si>
    <t>741112111</t>
  </si>
  <si>
    <t>Montáž krabic elektroinstalačních bez napojení na trubky a lišty, demontáže a montáže víčka a přístroje rozvodek se zapojením vodičů na svorkovnici nástěnných plastových čtyřhranných pro vodiče Ø do 4 mm2</t>
  </si>
  <si>
    <t>-260999570</t>
  </si>
  <si>
    <t>https://podminky.urs.cz/item/CS_URS_2025_01/741112111</t>
  </si>
  <si>
    <t>1230650</t>
  </si>
  <si>
    <t>KRABICE E125 75X75X40MM IP54</t>
  </si>
  <si>
    <t>27047728</t>
  </si>
  <si>
    <t>-680249272</t>
  </si>
  <si>
    <t>Poznámka k položce:_x000D_
závada 4</t>
  </si>
  <si>
    <t>vodič propojovací flexibilní jádro Cu lanované izolace PVC 450/750V (H07V-K) 1x6mm2, ZŽ</t>
  </si>
  <si>
    <t>-144645341</t>
  </si>
  <si>
    <t xml:space="preserve">Poznámka k položce:_x000D_
závada 4 </t>
  </si>
  <si>
    <t>1386707522</t>
  </si>
  <si>
    <t>-1609403603</t>
  </si>
  <si>
    <t>Montáž svorkovnic y se zapojením vodičů na jedné straně ochranných</t>
  </si>
  <si>
    <t>823770939</t>
  </si>
  <si>
    <t>1188351</t>
  </si>
  <si>
    <t>ZEMNICI CU PASEK ZS16 I142708 MME005CU01</t>
  </si>
  <si>
    <t>851439247</t>
  </si>
  <si>
    <t>-274445605</t>
  </si>
  <si>
    <t>741240001</t>
  </si>
  <si>
    <t>Montáž ostatního příslušenství rozvoden kabelových vývodek do rozváděčů litinových, hliníkových nebo plastových bez zhotovení otvorů D do 42 mm</t>
  </si>
  <si>
    <t>-16124667</t>
  </si>
  <si>
    <t>https://podminky.urs.cz/item/CS_URS_2025_01/741240001</t>
  </si>
  <si>
    <t>1216925</t>
  </si>
  <si>
    <t>VYVODKA 106 PG7 /2036061/</t>
  </si>
  <si>
    <t>-66877389</t>
  </si>
  <si>
    <t>741240011</t>
  </si>
  <si>
    <t>Montáž ostatního příslušenství rozvoden kabelových vývodek do rozváděčů litinových, hliníkových nebo plastových zhotovení otvorů včetně vyřezání závitu pro osazení vývodek do rozváděčů litinových, hliníkových nebo plastových, D do 42 mm</t>
  </si>
  <si>
    <t>970561568</t>
  </si>
  <si>
    <t>https://podminky.urs.cz/item/CS_URS_2025_01/741240011</t>
  </si>
  <si>
    <t>1857740203</t>
  </si>
  <si>
    <t>-1663739443</t>
  </si>
  <si>
    <t>1893883550</t>
  </si>
  <si>
    <t>-1378154047</t>
  </si>
  <si>
    <t>Poznámka k položce:_x000D_
včetně přepojení vodičů z důvodu náhrady za LED trubice _x000D_
_x000D_
Závada 3</t>
  </si>
  <si>
    <t>1916495797</t>
  </si>
  <si>
    <t>Poznámka k položce:_x000D_
Závada 3</t>
  </si>
  <si>
    <t>758254636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</si>
</sst>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4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4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0" fontId="36" fillId="0" borderId="22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390921" TargetMode="External"/><Relationship Id="rId3" Type="http://schemas.openxmlformats.org/officeDocument/2006/relationships/hyperlink" Target="https://podminky.urs.cz/item/CS_URS_2025_01/741130003" TargetMode="External"/><Relationship Id="rId7" Type="http://schemas.openxmlformats.org/officeDocument/2006/relationships/hyperlink" Target="https://podminky.urs.cz/item/CS_URS_2025_01/741231012" TargetMode="External"/><Relationship Id="rId2" Type="http://schemas.openxmlformats.org/officeDocument/2006/relationships/hyperlink" Target="https://podminky.urs.cz/item/CS_URS_2025_01/741120101" TargetMode="External"/><Relationship Id="rId1" Type="http://schemas.openxmlformats.org/officeDocument/2006/relationships/hyperlink" Target="https://podminky.urs.cz/item/CS_URS_2025_01/741110511" TargetMode="External"/><Relationship Id="rId6" Type="http://schemas.openxmlformats.org/officeDocument/2006/relationships/hyperlink" Target="https://podminky.urs.cz/item/CS_URS_2025_01/741130022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741130021" TargetMode="External"/><Relationship Id="rId10" Type="http://schemas.openxmlformats.org/officeDocument/2006/relationships/hyperlink" Target="https://podminky.urs.cz/item/CS_URS_2023_01/091002000" TargetMode="External"/><Relationship Id="rId4" Type="http://schemas.openxmlformats.org/officeDocument/2006/relationships/hyperlink" Target="https://podminky.urs.cz/item/CS_URS_2025_01/741130004" TargetMode="External"/><Relationship Id="rId9" Type="http://schemas.openxmlformats.org/officeDocument/2006/relationships/hyperlink" Target="https://podminky.urs.cz/item/CS_URS_2025_01/74139094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240051" TargetMode="External"/><Relationship Id="rId13" Type="http://schemas.openxmlformats.org/officeDocument/2006/relationships/hyperlink" Target="https://podminky.urs.cz/item/CS_URS_2025_01/741322815" TargetMode="External"/><Relationship Id="rId3" Type="http://schemas.openxmlformats.org/officeDocument/2006/relationships/hyperlink" Target="https://podminky.urs.cz/item/CS_URS_2025_01/741130001" TargetMode="External"/><Relationship Id="rId7" Type="http://schemas.openxmlformats.org/officeDocument/2006/relationships/hyperlink" Target="https://podminky.urs.cz/item/CS_URS_2025_01/741231001" TargetMode="External"/><Relationship Id="rId12" Type="http://schemas.openxmlformats.org/officeDocument/2006/relationships/hyperlink" Target="https://podminky.urs.cz/item/CS_URS_2025_01/741320105" TargetMode="External"/><Relationship Id="rId2" Type="http://schemas.openxmlformats.org/officeDocument/2006/relationships/hyperlink" Target="https://podminky.urs.cz/item/CS_URS_2025_01/741122016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podminky.urs.cz/item/CS_URS_2025_01/977131110" TargetMode="External"/><Relationship Id="rId6" Type="http://schemas.openxmlformats.org/officeDocument/2006/relationships/hyperlink" Target="https://podminky.urs.cz/item/CS_URS_2025_01/741210001" TargetMode="External"/><Relationship Id="rId11" Type="http://schemas.openxmlformats.org/officeDocument/2006/relationships/hyperlink" Target="https://podminky.urs.cz/item/CS_URS_2025_01/741316823" TargetMode="External"/><Relationship Id="rId5" Type="http://schemas.openxmlformats.org/officeDocument/2006/relationships/hyperlink" Target="https://podminky.urs.cz/item/CS_URS_2025_01/741136362" TargetMode="External"/><Relationship Id="rId15" Type="http://schemas.openxmlformats.org/officeDocument/2006/relationships/hyperlink" Target="https://podminky.urs.cz/item/CS_URS_2025_01/751111011" TargetMode="External"/><Relationship Id="rId10" Type="http://schemas.openxmlformats.org/officeDocument/2006/relationships/hyperlink" Target="https://podminky.urs.cz/item/CS_URS_2025_01/741315823" TargetMode="External"/><Relationship Id="rId4" Type="http://schemas.openxmlformats.org/officeDocument/2006/relationships/hyperlink" Target="https://podminky.urs.cz/item/CS_URS_2025_01/741130003" TargetMode="External"/><Relationship Id="rId9" Type="http://schemas.openxmlformats.org/officeDocument/2006/relationships/hyperlink" Target="https://podminky.urs.cz/item/CS_URS_2025_01/741313041" TargetMode="External"/><Relationship Id="rId14" Type="http://schemas.openxmlformats.org/officeDocument/2006/relationships/hyperlink" Target="https://podminky.urs.cz/item/CS_URS_2025_01/74139093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371841" TargetMode="External"/><Relationship Id="rId3" Type="http://schemas.openxmlformats.org/officeDocument/2006/relationships/hyperlink" Target="https://podminky.urs.cz/item/CS_URS_2025_01/741130003" TargetMode="External"/><Relationship Id="rId7" Type="http://schemas.openxmlformats.org/officeDocument/2006/relationships/hyperlink" Target="https://podminky.urs.cz/item/CS_URS_2025_01/741313873" TargetMode="External"/><Relationship Id="rId12" Type="http://schemas.openxmlformats.org/officeDocument/2006/relationships/drawing" Target="../drawings/drawing4.xml"/><Relationship Id="rId2" Type="http://schemas.openxmlformats.org/officeDocument/2006/relationships/hyperlink" Target="https://podminky.urs.cz/item/CS_URS_2025_01/741120401" TargetMode="External"/><Relationship Id="rId1" Type="http://schemas.openxmlformats.org/officeDocument/2006/relationships/hyperlink" Target="https://podminky.urs.cz/item/CS_URS_2025_01/741112021" TargetMode="External"/><Relationship Id="rId6" Type="http://schemas.openxmlformats.org/officeDocument/2006/relationships/hyperlink" Target="https://podminky.urs.cz/item/CS_URS_2025_01/741310201" TargetMode="External"/><Relationship Id="rId11" Type="http://schemas.openxmlformats.org/officeDocument/2006/relationships/hyperlink" Target="https://podminky.urs.cz/item/CS_URS_2025_01/741852904" TargetMode="External"/><Relationship Id="rId5" Type="http://schemas.openxmlformats.org/officeDocument/2006/relationships/hyperlink" Target="https://podminky.urs.cz/item/CS_URS_2025_01/741231014" TargetMode="External"/><Relationship Id="rId10" Type="http://schemas.openxmlformats.org/officeDocument/2006/relationships/hyperlink" Target="https://podminky.urs.cz/item/CS_URS_2025_01/741390942" TargetMode="External"/><Relationship Id="rId4" Type="http://schemas.openxmlformats.org/officeDocument/2006/relationships/hyperlink" Target="https://podminky.urs.cz/item/CS_URS_2025_01/741231001" TargetMode="External"/><Relationship Id="rId9" Type="http://schemas.openxmlformats.org/officeDocument/2006/relationships/hyperlink" Target="https://podminky.urs.cz/item/CS_URS_2025_01/74137206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41310101" TargetMode="External"/><Relationship Id="rId18" Type="http://schemas.openxmlformats.org/officeDocument/2006/relationships/hyperlink" Target="https://podminky.urs.cz/item/CS_URS_2025_01/741313041" TargetMode="External"/><Relationship Id="rId26" Type="http://schemas.openxmlformats.org/officeDocument/2006/relationships/hyperlink" Target="https://podminky.urs.cz/item/CS_URS_2025_01/741322815" TargetMode="External"/><Relationship Id="rId3" Type="http://schemas.openxmlformats.org/officeDocument/2006/relationships/hyperlink" Target="https://podminky.urs.cz/item/CS_URS_2025_01/741112071" TargetMode="External"/><Relationship Id="rId21" Type="http://schemas.openxmlformats.org/officeDocument/2006/relationships/hyperlink" Target="https://podminky.urs.cz/item/CS_URS_2025_01/741315863" TargetMode="External"/><Relationship Id="rId7" Type="http://schemas.openxmlformats.org/officeDocument/2006/relationships/hyperlink" Target="https://podminky.urs.cz/item/CS_URS_2025_01/741120101" TargetMode="External"/><Relationship Id="rId12" Type="http://schemas.openxmlformats.org/officeDocument/2006/relationships/hyperlink" Target="https://podminky.urs.cz/item/CS_URS_2025_01/741130023" TargetMode="External"/><Relationship Id="rId17" Type="http://schemas.openxmlformats.org/officeDocument/2006/relationships/hyperlink" Target="https://podminky.urs.cz/item/CS_URS_2025_01/741312863" TargetMode="External"/><Relationship Id="rId25" Type="http://schemas.openxmlformats.org/officeDocument/2006/relationships/hyperlink" Target="https://podminky.urs.cz/item/CS_URS_2025_01/741320105" TargetMode="External"/><Relationship Id="rId33" Type="http://schemas.openxmlformats.org/officeDocument/2006/relationships/drawing" Target="../drawings/drawing5.xml"/><Relationship Id="rId2" Type="http://schemas.openxmlformats.org/officeDocument/2006/relationships/hyperlink" Target="https://podminky.urs.cz/item/CS_URS_2025_01/741112001" TargetMode="External"/><Relationship Id="rId16" Type="http://schemas.openxmlformats.org/officeDocument/2006/relationships/hyperlink" Target="https://podminky.urs.cz/item/CS_URS_2025_01/741311873" TargetMode="External"/><Relationship Id="rId20" Type="http://schemas.openxmlformats.org/officeDocument/2006/relationships/hyperlink" Target="https://podminky.urs.cz/item/CS_URS_2025_01/741315823" TargetMode="External"/><Relationship Id="rId29" Type="http://schemas.openxmlformats.org/officeDocument/2006/relationships/hyperlink" Target="https://podminky.urs.cz/item/CS_URS_2025_01/741410071" TargetMode="External"/><Relationship Id="rId1" Type="http://schemas.openxmlformats.org/officeDocument/2006/relationships/hyperlink" Target="https://podminky.urs.cz/item/CS_URS_2025_01/741110511" TargetMode="External"/><Relationship Id="rId6" Type="http://schemas.openxmlformats.org/officeDocument/2006/relationships/hyperlink" Target="https://podminky.urs.cz/item/CS_URS_2025_01/741113811" TargetMode="External"/><Relationship Id="rId11" Type="http://schemas.openxmlformats.org/officeDocument/2006/relationships/hyperlink" Target="https://podminky.urs.cz/item/CS_URS_2025_01/741130001.R" TargetMode="External"/><Relationship Id="rId24" Type="http://schemas.openxmlformats.org/officeDocument/2006/relationships/hyperlink" Target="https://podminky.urs.cz/item/CS_URS_2025_01/741316863" TargetMode="External"/><Relationship Id="rId32" Type="http://schemas.openxmlformats.org/officeDocument/2006/relationships/hyperlink" Target="https://podminky.urs.cz/item/CS_URS_2023_01/091002000" TargetMode="External"/><Relationship Id="rId5" Type="http://schemas.openxmlformats.org/officeDocument/2006/relationships/hyperlink" Target="https://podminky.urs.cz/item/CS_URS_2025_01/741113801" TargetMode="External"/><Relationship Id="rId15" Type="http://schemas.openxmlformats.org/officeDocument/2006/relationships/hyperlink" Target="https://podminky.urs.cz/item/CS_URS_2025_01/741310512" TargetMode="External"/><Relationship Id="rId23" Type="http://schemas.openxmlformats.org/officeDocument/2006/relationships/hyperlink" Target="https://podminky.urs.cz/item/CS_URS_2025_01/741316843" TargetMode="External"/><Relationship Id="rId28" Type="http://schemas.openxmlformats.org/officeDocument/2006/relationships/hyperlink" Target="https://podminky.urs.cz/item/CS_URS_2025_01/741390942" TargetMode="External"/><Relationship Id="rId10" Type="http://schemas.openxmlformats.org/officeDocument/2006/relationships/hyperlink" Target="https://podminky.urs.cz/item/CS_URS_2025_01/741130001" TargetMode="External"/><Relationship Id="rId19" Type="http://schemas.openxmlformats.org/officeDocument/2006/relationships/hyperlink" Target="https://podminky.urs.cz/item/CS_URS_2025_01/741313082" TargetMode="External"/><Relationship Id="rId31" Type="http://schemas.openxmlformats.org/officeDocument/2006/relationships/hyperlink" Target="https://podminky.urs.cz/item/CS_URS_2025_01/741910411" TargetMode="External"/><Relationship Id="rId4" Type="http://schemas.openxmlformats.org/officeDocument/2006/relationships/hyperlink" Target="https://podminky.urs.cz/item/CS_URS_2025_01/741112351" TargetMode="External"/><Relationship Id="rId9" Type="http://schemas.openxmlformats.org/officeDocument/2006/relationships/hyperlink" Target="https://podminky.urs.cz/item/CS_URS_2025_01/741127154.R" TargetMode="External"/><Relationship Id="rId14" Type="http://schemas.openxmlformats.org/officeDocument/2006/relationships/hyperlink" Target="https://podminky.urs.cz/item/CS_URS_2025_01/741310201" TargetMode="External"/><Relationship Id="rId22" Type="http://schemas.openxmlformats.org/officeDocument/2006/relationships/hyperlink" Target="https://podminky.urs.cz/item/CS_URS_2025_01/741316813" TargetMode="External"/><Relationship Id="rId27" Type="http://schemas.openxmlformats.org/officeDocument/2006/relationships/hyperlink" Target="https://podminky.urs.cz/item/CS_URS_2025_01/741390931" TargetMode="External"/><Relationship Id="rId30" Type="http://schemas.openxmlformats.org/officeDocument/2006/relationships/hyperlink" Target="https://podminky.urs.cz/item/CS_URS_2025_01/741850933" TargetMode="External"/><Relationship Id="rId8" Type="http://schemas.openxmlformats.org/officeDocument/2006/relationships/hyperlink" Target="https://podminky.urs.cz/item/CS_URS_2025_01/741122211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41231001" TargetMode="External"/><Relationship Id="rId18" Type="http://schemas.openxmlformats.org/officeDocument/2006/relationships/hyperlink" Target="https://podminky.urs.cz/item/CS_URS_2025_01/741311803" TargetMode="External"/><Relationship Id="rId26" Type="http://schemas.openxmlformats.org/officeDocument/2006/relationships/hyperlink" Target="https://podminky.urs.cz/item/CS_URS_2025_01/741122851" TargetMode="External"/><Relationship Id="rId39" Type="http://schemas.openxmlformats.org/officeDocument/2006/relationships/hyperlink" Target="https://podminky.urs.cz/item/CS_URS_2025_01/741316823" TargetMode="External"/><Relationship Id="rId21" Type="http://schemas.openxmlformats.org/officeDocument/2006/relationships/hyperlink" Target="https://podminky.urs.cz/item/CS_URS_2025_01/741110043" TargetMode="External"/><Relationship Id="rId34" Type="http://schemas.openxmlformats.org/officeDocument/2006/relationships/hyperlink" Target="https://podminky.urs.cz/item/CS_URS_2025_01/741313231" TargetMode="External"/><Relationship Id="rId42" Type="http://schemas.openxmlformats.org/officeDocument/2006/relationships/hyperlink" Target="https://podminky.urs.cz/item/CS_URS_2025_01/741320165" TargetMode="External"/><Relationship Id="rId47" Type="http://schemas.openxmlformats.org/officeDocument/2006/relationships/hyperlink" Target="https://podminky.urs.cz/item/CS_URS_2025_01/741324815" TargetMode="External"/><Relationship Id="rId50" Type="http://schemas.openxmlformats.org/officeDocument/2006/relationships/hyperlink" Target="https://podminky.urs.cz/item/CS_URS_2025_01/741330823" TargetMode="External"/><Relationship Id="rId55" Type="http://schemas.openxmlformats.org/officeDocument/2006/relationships/hyperlink" Target="https://podminky.urs.cz/item/CS_URS_2025_01/741371034" TargetMode="External"/><Relationship Id="rId63" Type="http://schemas.openxmlformats.org/officeDocument/2006/relationships/hyperlink" Target="https://podminky.urs.cz/item/CS_URS_2025_01/741910411" TargetMode="External"/><Relationship Id="rId7" Type="http://schemas.openxmlformats.org/officeDocument/2006/relationships/hyperlink" Target="https://podminky.urs.cz/item/CS_URS_2025_01/741130003" TargetMode="External"/><Relationship Id="rId2" Type="http://schemas.openxmlformats.org/officeDocument/2006/relationships/hyperlink" Target="https://podminky.urs.cz/item/CS_URS_2025_01/741112021" TargetMode="External"/><Relationship Id="rId16" Type="http://schemas.openxmlformats.org/officeDocument/2006/relationships/hyperlink" Target="https://podminky.urs.cz/item/CS_URS_2025_01/741310101" TargetMode="External"/><Relationship Id="rId29" Type="http://schemas.openxmlformats.org/officeDocument/2006/relationships/hyperlink" Target="https://podminky.urs.cz/item/CS_URS_2025_01/741231012" TargetMode="External"/><Relationship Id="rId11" Type="http://schemas.openxmlformats.org/officeDocument/2006/relationships/hyperlink" Target="https://podminky.urs.cz/item/CS_URS_2025_01/741213841" TargetMode="External"/><Relationship Id="rId24" Type="http://schemas.openxmlformats.org/officeDocument/2006/relationships/hyperlink" Target="https://podminky.urs.cz/item/CS_URS_2025_01/741120201" TargetMode="External"/><Relationship Id="rId32" Type="http://schemas.openxmlformats.org/officeDocument/2006/relationships/hyperlink" Target="https://podminky.urs.cz/item/CS_URS_2025_01/741313041" TargetMode="External"/><Relationship Id="rId37" Type="http://schemas.openxmlformats.org/officeDocument/2006/relationships/hyperlink" Target="https://podminky.urs.cz/item/CS_URS_2025_01/741315863" TargetMode="External"/><Relationship Id="rId40" Type="http://schemas.openxmlformats.org/officeDocument/2006/relationships/hyperlink" Target="https://podminky.urs.cz/item/CS_URS_2025_01/741316843" TargetMode="External"/><Relationship Id="rId45" Type="http://schemas.openxmlformats.org/officeDocument/2006/relationships/hyperlink" Target="https://podminky.urs.cz/item/CS_URS_2025_01/741322815" TargetMode="External"/><Relationship Id="rId53" Type="http://schemas.openxmlformats.org/officeDocument/2006/relationships/hyperlink" Target="https://podminky.urs.cz/item/CS_URS_2025_01/741335853" TargetMode="External"/><Relationship Id="rId58" Type="http://schemas.openxmlformats.org/officeDocument/2006/relationships/hyperlink" Target="https://podminky.urs.cz/item/CS_URS_2025_01/741372031" TargetMode="External"/><Relationship Id="rId5" Type="http://schemas.openxmlformats.org/officeDocument/2006/relationships/hyperlink" Target="https://podminky.urs.cz/item/CS_URS_2025_01/741120851" TargetMode="External"/><Relationship Id="rId61" Type="http://schemas.openxmlformats.org/officeDocument/2006/relationships/hyperlink" Target="https://podminky.urs.cz/item/CS_URS_2025_01/741850933" TargetMode="External"/><Relationship Id="rId19" Type="http://schemas.openxmlformats.org/officeDocument/2006/relationships/hyperlink" Target="https://podminky.urs.cz/item/CS_URS_2025_01/741311873" TargetMode="External"/><Relationship Id="rId14" Type="http://schemas.openxmlformats.org/officeDocument/2006/relationships/hyperlink" Target="https://podminky.urs.cz/item/CS_URS_2025_01/741231002" TargetMode="External"/><Relationship Id="rId22" Type="http://schemas.openxmlformats.org/officeDocument/2006/relationships/hyperlink" Target="https://podminky.urs.cz/item/CS_URS_2025_01/741112803" TargetMode="External"/><Relationship Id="rId27" Type="http://schemas.openxmlformats.org/officeDocument/2006/relationships/hyperlink" Target="https://podminky.urs.cz/item/CS_URS_2025_01/741127154.R" TargetMode="External"/><Relationship Id="rId30" Type="http://schemas.openxmlformats.org/officeDocument/2006/relationships/hyperlink" Target="https://podminky.urs.cz/item/CS_URS_2025_01/741310042" TargetMode="External"/><Relationship Id="rId35" Type="http://schemas.openxmlformats.org/officeDocument/2006/relationships/hyperlink" Target="https://podminky.urs.cz/item/CS_URS_2025_01/741313813" TargetMode="External"/><Relationship Id="rId43" Type="http://schemas.openxmlformats.org/officeDocument/2006/relationships/hyperlink" Target="https://podminky.urs.cz/item/CS_URS_2025_01/741320931" TargetMode="External"/><Relationship Id="rId48" Type="http://schemas.openxmlformats.org/officeDocument/2006/relationships/hyperlink" Target="https://podminky.urs.cz/item/CS_URS_2025_01/741330011" TargetMode="External"/><Relationship Id="rId56" Type="http://schemas.openxmlformats.org/officeDocument/2006/relationships/hyperlink" Target="https://podminky.urs.cz/item/CS_URS_2025_01/741371844" TargetMode="External"/><Relationship Id="rId64" Type="http://schemas.openxmlformats.org/officeDocument/2006/relationships/drawing" Target="../drawings/drawing6.xml"/><Relationship Id="rId8" Type="http://schemas.openxmlformats.org/officeDocument/2006/relationships/hyperlink" Target="https://podminky.urs.cz/item/CS_URS_2025_01/741130005" TargetMode="External"/><Relationship Id="rId51" Type="http://schemas.openxmlformats.org/officeDocument/2006/relationships/hyperlink" Target="https://podminky.urs.cz/item/CS_URS_2025_01/741331825" TargetMode="External"/><Relationship Id="rId3" Type="http://schemas.openxmlformats.org/officeDocument/2006/relationships/hyperlink" Target="https://podminky.urs.cz/item/CS_URS_2025_01/741112352" TargetMode="External"/><Relationship Id="rId12" Type="http://schemas.openxmlformats.org/officeDocument/2006/relationships/hyperlink" Target="https://podminky.urs.cz/item/CS_URS_2025_01/741220004" TargetMode="External"/><Relationship Id="rId17" Type="http://schemas.openxmlformats.org/officeDocument/2006/relationships/hyperlink" Target="https://podminky.urs.cz/item/CS_URS_2025_01/741310201" TargetMode="External"/><Relationship Id="rId25" Type="http://schemas.openxmlformats.org/officeDocument/2006/relationships/hyperlink" Target="https://podminky.urs.cz/item/CS_URS_2025_01/741122211" TargetMode="External"/><Relationship Id="rId33" Type="http://schemas.openxmlformats.org/officeDocument/2006/relationships/hyperlink" Target="https://podminky.urs.cz/item/CS_URS_2025_01/741313043" TargetMode="External"/><Relationship Id="rId38" Type="http://schemas.openxmlformats.org/officeDocument/2006/relationships/hyperlink" Target="https://podminky.urs.cz/item/CS_URS_2025_01/741316813" TargetMode="External"/><Relationship Id="rId46" Type="http://schemas.openxmlformats.org/officeDocument/2006/relationships/hyperlink" Target="https://podminky.urs.cz/item/CS_URS_2025_01/741322855" TargetMode="External"/><Relationship Id="rId59" Type="http://schemas.openxmlformats.org/officeDocument/2006/relationships/hyperlink" Target="https://podminky.urs.cz/item/CS_URS_2025_01/741390931" TargetMode="External"/><Relationship Id="rId20" Type="http://schemas.openxmlformats.org/officeDocument/2006/relationships/hyperlink" Target="https://podminky.urs.cz/item/CS_URS_2025_01/741110511" TargetMode="External"/><Relationship Id="rId41" Type="http://schemas.openxmlformats.org/officeDocument/2006/relationships/hyperlink" Target="https://podminky.urs.cz/item/CS_URS_2025_01/741320105" TargetMode="External"/><Relationship Id="rId54" Type="http://schemas.openxmlformats.org/officeDocument/2006/relationships/hyperlink" Target="https://podminky.urs.cz/item/CS_URS_2025_01/741371004" TargetMode="External"/><Relationship Id="rId62" Type="http://schemas.openxmlformats.org/officeDocument/2006/relationships/hyperlink" Target="https://podminky.urs.cz/item/CS_URS_2025_01/741852902" TargetMode="External"/><Relationship Id="rId1" Type="http://schemas.openxmlformats.org/officeDocument/2006/relationships/hyperlink" Target="https://podminky.urs.cz/item/CS_URS_2025_01/741110512" TargetMode="External"/><Relationship Id="rId6" Type="http://schemas.openxmlformats.org/officeDocument/2006/relationships/hyperlink" Target="https://podminky.urs.cz/item/CS_URS_2025_01/741130001" TargetMode="External"/><Relationship Id="rId15" Type="http://schemas.openxmlformats.org/officeDocument/2006/relationships/hyperlink" Target="https://podminky.urs.cz/item/CS_URS_2025_01/741231013" TargetMode="External"/><Relationship Id="rId23" Type="http://schemas.openxmlformats.org/officeDocument/2006/relationships/hyperlink" Target="https://podminky.urs.cz/item/CS_URS_2025_01/741120101" TargetMode="External"/><Relationship Id="rId28" Type="http://schemas.openxmlformats.org/officeDocument/2006/relationships/hyperlink" Target="https://podminky.urs.cz/item/CS_URS_2025_01/741130004" TargetMode="External"/><Relationship Id="rId36" Type="http://schemas.openxmlformats.org/officeDocument/2006/relationships/hyperlink" Target="https://podminky.urs.cz/item/CS_URS_2025_01/741315823" TargetMode="External"/><Relationship Id="rId49" Type="http://schemas.openxmlformats.org/officeDocument/2006/relationships/hyperlink" Target="https://podminky.urs.cz/item/CS_URS_2025_01/741330803" TargetMode="External"/><Relationship Id="rId57" Type="http://schemas.openxmlformats.org/officeDocument/2006/relationships/hyperlink" Target="https://podminky.urs.cz/item/CS_URS_2025_01/741372021" TargetMode="External"/><Relationship Id="rId10" Type="http://schemas.openxmlformats.org/officeDocument/2006/relationships/hyperlink" Target="https://podminky.urs.cz/item/CS_URS_2025_01/741210823" TargetMode="External"/><Relationship Id="rId31" Type="http://schemas.openxmlformats.org/officeDocument/2006/relationships/hyperlink" Target="https://podminky.urs.cz/item/CS_URS_2025_01/741311835" TargetMode="External"/><Relationship Id="rId44" Type="http://schemas.openxmlformats.org/officeDocument/2006/relationships/hyperlink" Target="https://podminky.urs.cz/item/CS_URS_2025_01/741321003" TargetMode="External"/><Relationship Id="rId52" Type="http://schemas.openxmlformats.org/officeDocument/2006/relationships/hyperlink" Target="https://podminky.urs.cz/item/CS_URS_2025_01/741335843" TargetMode="External"/><Relationship Id="rId60" Type="http://schemas.openxmlformats.org/officeDocument/2006/relationships/hyperlink" Target="https://podminky.urs.cz/item/CS_URS_2025_01/741390942" TargetMode="External"/><Relationship Id="rId4" Type="http://schemas.openxmlformats.org/officeDocument/2006/relationships/hyperlink" Target="https://podminky.urs.cz/item/CS_URS_2025_01/741113811" TargetMode="External"/><Relationship Id="rId9" Type="http://schemas.openxmlformats.org/officeDocument/2006/relationships/hyperlink" Target="https://podminky.urs.cz/item/CS_URS_2025_01/74113002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371844" TargetMode="External"/><Relationship Id="rId3" Type="http://schemas.openxmlformats.org/officeDocument/2006/relationships/hyperlink" Target="https://podminky.urs.cz/item/CS_URS_2025_01/741130004" TargetMode="External"/><Relationship Id="rId7" Type="http://schemas.openxmlformats.org/officeDocument/2006/relationships/hyperlink" Target="https://podminky.urs.cz/item/CS_URS_2025_01/741240011" TargetMode="External"/><Relationship Id="rId12" Type="http://schemas.openxmlformats.org/officeDocument/2006/relationships/drawing" Target="../drawings/drawing7.xml"/><Relationship Id="rId2" Type="http://schemas.openxmlformats.org/officeDocument/2006/relationships/hyperlink" Target="https://podminky.urs.cz/item/CS_URS_2025_01/741120201" TargetMode="External"/><Relationship Id="rId1" Type="http://schemas.openxmlformats.org/officeDocument/2006/relationships/hyperlink" Target="https://podminky.urs.cz/item/CS_URS_2025_01/741112111" TargetMode="External"/><Relationship Id="rId6" Type="http://schemas.openxmlformats.org/officeDocument/2006/relationships/hyperlink" Target="https://podminky.urs.cz/item/CS_URS_2025_01/741240001" TargetMode="External"/><Relationship Id="rId11" Type="http://schemas.openxmlformats.org/officeDocument/2006/relationships/hyperlink" Target="https://podminky.urs.cz/item/CS_URS_2023_01/091002000" TargetMode="External"/><Relationship Id="rId5" Type="http://schemas.openxmlformats.org/officeDocument/2006/relationships/hyperlink" Target="https://podminky.urs.cz/item/CS_URS_2025_01/741231012" TargetMode="External"/><Relationship Id="rId10" Type="http://schemas.openxmlformats.org/officeDocument/2006/relationships/hyperlink" Target="https://podminky.urs.cz/item/CS_URS_2025_01/741390942" TargetMode="External"/><Relationship Id="rId4" Type="http://schemas.openxmlformats.org/officeDocument/2006/relationships/hyperlink" Target="https://podminky.urs.cz/item/CS_URS_2025_01/741130023" TargetMode="External"/><Relationship Id="rId9" Type="http://schemas.openxmlformats.org/officeDocument/2006/relationships/hyperlink" Target="https://podminky.urs.cz/item/CS_URS_2025_01/741372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opLeftCell="A82" workbookViewId="0">
      <selection activeCell="AI8" sqref="AI8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83" t="s">
        <v>14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R5" s="16"/>
      <c r="BE5" s="180" t="s">
        <v>15</v>
      </c>
      <c r="BS5" s="13" t="s">
        <v>6</v>
      </c>
    </row>
    <row r="6" spans="1:74" ht="36.950000000000003" customHeight="1">
      <c r="B6" s="16"/>
      <c r="D6" s="22" t="s">
        <v>16</v>
      </c>
      <c r="K6" s="185" t="s">
        <v>17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R6" s="16"/>
      <c r="BE6" s="181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81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03">
        <v>45944</v>
      </c>
      <c r="AR8" s="16"/>
      <c r="BE8" s="181"/>
      <c r="BS8" s="13" t="s">
        <v>6</v>
      </c>
    </row>
    <row r="9" spans="1:74" ht="14.45" customHeight="1">
      <c r="B9" s="16"/>
      <c r="AR9" s="16"/>
      <c r="BE9" s="181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25</v>
      </c>
      <c r="AR10" s="16"/>
      <c r="BE10" s="181"/>
      <c r="BS10" s="13" t="s">
        <v>6</v>
      </c>
    </row>
    <row r="11" spans="1:74" ht="18.399999999999999" customHeight="1">
      <c r="B11" s="16"/>
      <c r="E11" s="21" t="s">
        <v>26</v>
      </c>
      <c r="AK11" s="23" t="s">
        <v>27</v>
      </c>
      <c r="AN11" s="21" t="s">
        <v>28</v>
      </c>
      <c r="AR11" s="16"/>
      <c r="BE11" s="181"/>
      <c r="BS11" s="13" t="s">
        <v>6</v>
      </c>
    </row>
    <row r="12" spans="1:74" ht="6.95" customHeight="1">
      <c r="B12" s="16"/>
      <c r="AR12" s="16"/>
      <c r="BE12" s="181"/>
      <c r="BS12" s="13" t="s">
        <v>6</v>
      </c>
    </row>
    <row r="13" spans="1:74" ht="12" customHeight="1">
      <c r="B13" s="16"/>
      <c r="D13" s="23" t="s">
        <v>29</v>
      </c>
      <c r="AK13" s="23" t="s">
        <v>24</v>
      </c>
      <c r="AN13" s="25" t="s">
        <v>30</v>
      </c>
      <c r="AR13" s="16"/>
      <c r="BE13" s="181"/>
      <c r="BS13" s="13" t="s">
        <v>6</v>
      </c>
    </row>
    <row r="14" spans="1:74" ht="12.75">
      <c r="B14" s="16"/>
      <c r="E14" s="186" t="s">
        <v>30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23" t="s">
        <v>27</v>
      </c>
      <c r="AN14" s="25" t="s">
        <v>30</v>
      </c>
      <c r="AR14" s="16"/>
      <c r="BE14" s="181"/>
      <c r="BS14" s="13" t="s">
        <v>6</v>
      </c>
    </row>
    <row r="15" spans="1:74" ht="6.95" customHeight="1">
      <c r="B15" s="16"/>
      <c r="AR15" s="16"/>
      <c r="BE15" s="181"/>
      <c r="BS15" s="13" t="s">
        <v>4</v>
      </c>
    </row>
    <row r="16" spans="1:74" ht="12" customHeight="1">
      <c r="B16" s="16"/>
      <c r="D16" s="23" t="s">
        <v>31</v>
      </c>
      <c r="AK16" s="23" t="s">
        <v>24</v>
      </c>
      <c r="AN16" s="21" t="s">
        <v>1</v>
      </c>
      <c r="AR16" s="16"/>
      <c r="BE16" s="181"/>
      <c r="BS16" s="13" t="s">
        <v>4</v>
      </c>
    </row>
    <row r="17" spans="2:71" ht="18.399999999999999" customHeight="1">
      <c r="B17" s="16"/>
      <c r="E17" s="21" t="s">
        <v>21</v>
      </c>
      <c r="AK17" s="23" t="s">
        <v>27</v>
      </c>
      <c r="AN17" s="21" t="s">
        <v>1</v>
      </c>
      <c r="AR17" s="16"/>
      <c r="BE17" s="181"/>
      <c r="BS17" s="13" t="s">
        <v>32</v>
      </c>
    </row>
    <row r="18" spans="2:71" ht="6.95" customHeight="1">
      <c r="B18" s="16"/>
      <c r="AR18" s="16"/>
      <c r="BE18" s="181"/>
      <c r="BS18" s="13" t="s">
        <v>6</v>
      </c>
    </row>
    <row r="19" spans="2:71" ht="12" customHeight="1">
      <c r="B19" s="16"/>
      <c r="D19" s="23" t="s">
        <v>33</v>
      </c>
      <c r="AK19" s="23" t="s">
        <v>24</v>
      </c>
      <c r="AN19" s="21" t="s">
        <v>1</v>
      </c>
      <c r="AR19" s="16"/>
      <c r="BE19" s="181"/>
      <c r="BS19" s="13" t="s">
        <v>6</v>
      </c>
    </row>
    <row r="20" spans="2:71" ht="18.399999999999999" customHeight="1">
      <c r="B20" s="16"/>
      <c r="E20" s="21" t="s">
        <v>21</v>
      </c>
      <c r="AK20" s="23" t="s">
        <v>27</v>
      </c>
      <c r="AN20" s="21" t="s">
        <v>1</v>
      </c>
      <c r="AR20" s="16"/>
      <c r="BE20" s="181"/>
      <c r="BS20" s="13" t="s">
        <v>4</v>
      </c>
    </row>
    <row r="21" spans="2:71" ht="6.95" customHeight="1">
      <c r="B21" s="16"/>
      <c r="AR21" s="16"/>
      <c r="BE21" s="181"/>
    </row>
    <row r="22" spans="2:71" ht="12" customHeight="1">
      <c r="B22" s="16"/>
      <c r="D22" s="23" t="s">
        <v>34</v>
      </c>
      <c r="AR22" s="16"/>
      <c r="BE22" s="181"/>
    </row>
    <row r="23" spans="2:71" ht="16.5" customHeight="1">
      <c r="B23" s="16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6"/>
      <c r="BE23" s="181"/>
    </row>
    <row r="24" spans="2:71" ht="6.95" customHeight="1">
      <c r="B24" s="16"/>
      <c r="AR24" s="16"/>
      <c r="BE24" s="181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81"/>
    </row>
    <row r="26" spans="2:71" s="1" customFormat="1" ht="25.9" customHeight="1">
      <c r="B26" s="28"/>
      <c r="D26" s="29" t="s">
        <v>35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9">
        <f>ROUND(AG94,1)</f>
        <v>0</v>
      </c>
      <c r="AL26" s="190"/>
      <c r="AM26" s="190"/>
      <c r="AN26" s="190"/>
      <c r="AO26" s="190"/>
      <c r="AR26" s="28"/>
      <c r="BE26" s="181"/>
    </row>
    <row r="27" spans="2:71" s="1" customFormat="1" ht="6.95" customHeight="1">
      <c r="B27" s="28"/>
      <c r="AR27" s="28"/>
      <c r="BE27" s="181"/>
    </row>
    <row r="28" spans="2:71" s="1" customFormat="1" ht="12.75">
      <c r="B28" s="28"/>
      <c r="L28" s="191" t="s">
        <v>36</v>
      </c>
      <c r="M28" s="191"/>
      <c r="N28" s="191"/>
      <c r="O28" s="191"/>
      <c r="P28" s="191"/>
      <c r="W28" s="191" t="s">
        <v>37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38</v>
      </c>
      <c r="AL28" s="191"/>
      <c r="AM28" s="191"/>
      <c r="AN28" s="191"/>
      <c r="AO28" s="191"/>
      <c r="AR28" s="28"/>
      <c r="BE28" s="181"/>
    </row>
    <row r="29" spans="2:71" s="2" customFormat="1" ht="14.45" customHeight="1">
      <c r="B29" s="32"/>
      <c r="D29" s="23" t="s">
        <v>39</v>
      </c>
      <c r="F29" s="23" t="s">
        <v>40</v>
      </c>
      <c r="L29" s="194">
        <v>0.21</v>
      </c>
      <c r="M29" s="193"/>
      <c r="N29" s="193"/>
      <c r="O29" s="193"/>
      <c r="P29" s="193"/>
      <c r="W29" s="192">
        <f>ROUND(AZ94, 1)</f>
        <v>0</v>
      </c>
      <c r="X29" s="193"/>
      <c r="Y29" s="193"/>
      <c r="Z29" s="193"/>
      <c r="AA29" s="193"/>
      <c r="AB29" s="193"/>
      <c r="AC29" s="193"/>
      <c r="AD29" s="193"/>
      <c r="AE29" s="193"/>
      <c r="AK29" s="192">
        <f>ROUND(AV94, 1)</f>
        <v>0</v>
      </c>
      <c r="AL29" s="193"/>
      <c r="AM29" s="193"/>
      <c r="AN29" s="193"/>
      <c r="AO29" s="193"/>
      <c r="AR29" s="32"/>
      <c r="BE29" s="182"/>
    </row>
    <row r="30" spans="2:71" s="2" customFormat="1" ht="14.45" customHeight="1">
      <c r="B30" s="32"/>
      <c r="F30" s="23" t="s">
        <v>41</v>
      </c>
      <c r="L30" s="194">
        <v>0.12</v>
      </c>
      <c r="M30" s="193"/>
      <c r="N30" s="193"/>
      <c r="O30" s="193"/>
      <c r="P30" s="193"/>
      <c r="W30" s="192">
        <f>ROUND(BA94, 1)</f>
        <v>0</v>
      </c>
      <c r="X30" s="193"/>
      <c r="Y30" s="193"/>
      <c r="Z30" s="193"/>
      <c r="AA30" s="193"/>
      <c r="AB30" s="193"/>
      <c r="AC30" s="193"/>
      <c r="AD30" s="193"/>
      <c r="AE30" s="193"/>
      <c r="AK30" s="192">
        <f>ROUND(AW94, 1)</f>
        <v>0</v>
      </c>
      <c r="AL30" s="193"/>
      <c r="AM30" s="193"/>
      <c r="AN30" s="193"/>
      <c r="AO30" s="193"/>
      <c r="AR30" s="32"/>
      <c r="BE30" s="182"/>
    </row>
    <row r="31" spans="2:71" s="2" customFormat="1" ht="14.45" hidden="1" customHeight="1">
      <c r="B31" s="32"/>
      <c r="F31" s="23" t="s">
        <v>42</v>
      </c>
      <c r="L31" s="194">
        <v>0.21</v>
      </c>
      <c r="M31" s="193"/>
      <c r="N31" s="193"/>
      <c r="O31" s="193"/>
      <c r="P31" s="193"/>
      <c r="W31" s="192">
        <f>ROUND(BB94, 1)</f>
        <v>0</v>
      </c>
      <c r="X31" s="193"/>
      <c r="Y31" s="193"/>
      <c r="Z31" s="193"/>
      <c r="AA31" s="193"/>
      <c r="AB31" s="193"/>
      <c r="AC31" s="193"/>
      <c r="AD31" s="193"/>
      <c r="AE31" s="193"/>
      <c r="AK31" s="192">
        <v>0</v>
      </c>
      <c r="AL31" s="193"/>
      <c r="AM31" s="193"/>
      <c r="AN31" s="193"/>
      <c r="AO31" s="193"/>
      <c r="AR31" s="32"/>
      <c r="BE31" s="182"/>
    </row>
    <row r="32" spans="2:71" s="2" customFormat="1" ht="14.45" hidden="1" customHeight="1">
      <c r="B32" s="32"/>
      <c r="F32" s="23" t="s">
        <v>43</v>
      </c>
      <c r="L32" s="194">
        <v>0.12</v>
      </c>
      <c r="M32" s="193"/>
      <c r="N32" s="193"/>
      <c r="O32" s="193"/>
      <c r="P32" s="193"/>
      <c r="W32" s="192">
        <f>ROUND(BC94, 1)</f>
        <v>0</v>
      </c>
      <c r="X32" s="193"/>
      <c r="Y32" s="193"/>
      <c r="Z32" s="193"/>
      <c r="AA32" s="193"/>
      <c r="AB32" s="193"/>
      <c r="AC32" s="193"/>
      <c r="AD32" s="193"/>
      <c r="AE32" s="193"/>
      <c r="AK32" s="192">
        <v>0</v>
      </c>
      <c r="AL32" s="193"/>
      <c r="AM32" s="193"/>
      <c r="AN32" s="193"/>
      <c r="AO32" s="193"/>
      <c r="AR32" s="32"/>
      <c r="BE32" s="182"/>
    </row>
    <row r="33" spans="2:57" s="2" customFormat="1" ht="14.45" hidden="1" customHeight="1">
      <c r="B33" s="32"/>
      <c r="F33" s="23" t="s">
        <v>44</v>
      </c>
      <c r="L33" s="194">
        <v>0</v>
      </c>
      <c r="M33" s="193"/>
      <c r="N33" s="193"/>
      <c r="O33" s="193"/>
      <c r="P33" s="193"/>
      <c r="W33" s="192">
        <f>ROUND(BD94, 1)</f>
        <v>0</v>
      </c>
      <c r="X33" s="193"/>
      <c r="Y33" s="193"/>
      <c r="Z33" s="193"/>
      <c r="AA33" s="193"/>
      <c r="AB33" s="193"/>
      <c r="AC33" s="193"/>
      <c r="AD33" s="193"/>
      <c r="AE33" s="193"/>
      <c r="AK33" s="192">
        <v>0</v>
      </c>
      <c r="AL33" s="193"/>
      <c r="AM33" s="193"/>
      <c r="AN33" s="193"/>
      <c r="AO33" s="193"/>
      <c r="AR33" s="32"/>
      <c r="BE33" s="182"/>
    </row>
    <row r="34" spans="2:57" s="1" customFormat="1" ht="6.95" customHeight="1">
      <c r="B34" s="28"/>
      <c r="AR34" s="28"/>
      <c r="BE34" s="181"/>
    </row>
    <row r="35" spans="2:57" s="1" customFormat="1" ht="25.9" customHeight="1">
      <c r="B35" s="28"/>
      <c r="C35" s="33"/>
      <c r="D35" s="34" t="s">
        <v>45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46</v>
      </c>
      <c r="U35" s="35"/>
      <c r="V35" s="35"/>
      <c r="W35" s="35"/>
      <c r="X35" s="198" t="s">
        <v>47</v>
      </c>
      <c r="Y35" s="196"/>
      <c r="Z35" s="196"/>
      <c r="AA35" s="196"/>
      <c r="AB35" s="196"/>
      <c r="AC35" s="35"/>
      <c r="AD35" s="35"/>
      <c r="AE35" s="35"/>
      <c r="AF35" s="35"/>
      <c r="AG35" s="35"/>
      <c r="AH35" s="35"/>
      <c r="AI35" s="35"/>
      <c r="AJ35" s="35"/>
      <c r="AK35" s="195">
        <f>SUM(AK26:AK33)</f>
        <v>0</v>
      </c>
      <c r="AL35" s="196"/>
      <c r="AM35" s="196"/>
      <c r="AN35" s="196"/>
      <c r="AO35" s="197"/>
      <c r="AP35" s="33"/>
      <c r="AQ35" s="33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7" t="s">
        <v>48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49</v>
      </c>
      <c r="AI49" s="38"/>
      <c r="AJ49" s="38"/>
      <c r="AK49" s="38"/>
      <c r="AL49" s="38"/>
      <c r="AM49" s="38"/>
      <c r="AN49" s="38"/>
      <c r="AO49" s="38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39" t="s">
        <v>50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51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50</v>
      </c>
      <c r="AI60" s="30"/>
      <c r="AJ60" s="30"/>
      <c r="AK60" s="30"/>
      <c r="AL60" s="30"/>
      <c r="AM60" s="39" t="s">
        <v>51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37" t="s">
        <v>52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53</v>
      </c>
      <c r="AI64" s="38"/>
      <c r="AJ64" s="38"/>
      <c r="AK64" s="38"/>
      <c r="AL64" s="38"/>
      <c r="AM64" s="38"/>
      <c r="AN64" s="38"/>
      <c r="AO64" s="38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39" t="s">
        <v>50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51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50</v>
      </c>
      <c r="AI75" s="30"/>
      <c r="AJ75" s="30"/>
      <c r="AK75" s="30"/>
      <c r="AL75" s="30"/>
      <c r="AM75" s="39" t="s">
        <v>51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17" t="s">
        <v>54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13/2025</v>
      </c>
      <c r="AR84" s="44"/>
    </row>
    <row r="85" spans="1:91" s="4" customFormat="1" ht="36.950000000000003" customHeight="1">
      <c r="B85" s="45"/>
      <c r="C85" s="46" t="s">
        <v>16</v>
      </c>
      <c r="L85" s="161" t="str">
        <f>K6</f>
        <v>Odstranění závad z revizí elektro - II. etapa</v>
      </c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2"/>
      <c r="AH85" s="162"/>
      <c r="AI85" s="162"/>
      <c r="AJ85" s="162"/>
      <c r="AK85" s="162"/>
      <c r="AL85" s="162"/>
      <c r="AM85" s="162"/>
      <c r="AN85" s="162"/>
      <c r="AO85" s="162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7" t="str">
        <f>IF(K8="","",K8)</f>
        <v xml:space="preserve"> </v>
      </c>
      <c r="AI87" s="23" t="s">
        <v>22</v>
      </c>
      <c r="AM87" s="163">
        <f>IF(AN8= "","",AN8)</f>
        <v>45944</v>
      </c>
      <c r="AN87" s="163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23</v>
      </c>
      <c r="L89" s="3" t="str">
        <f>IF(E11= "","",E11)</f>
        <v>TECHNICKÉ SLUŽBY HRADEC KRÁLOVÉ</v>
      </c>
      <c r="AI89" s="23" t="s">
        <v>31</v>
      </c>
      <c r="AM89" s="164" t="str">
        <f>IF(E17="","",E17)</f>
        <v xml:space="preserve"> </v>
      </c>
      <c r="AN89" s="165"/>
      <c r="AO89" s="165"/>
      <c r="AP89" s="165"/>
      <c r="AR89" s="28"/>
      <c r="AS89" s="166" t="s">
        <v>55</v>
      </c>
      <c r="AT89" s="167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3" t="s">
        <v>29</v>
      </c>
      <c r="L90" s="3" t="str">
        <f>IF(E14= "Vyplň údaj","",E14)</f>
        <v/>
      </c>
      <c r="AI90" s="23" t="s">
        <v>33</v>
      </c>
      <c r="AM90" s="164" t="str">
        <f>IF(E20="","",E20)</f>
        <v xml:space="preserve"> </v>
      </c>
      <c r="AN90" s="165"/>
      <c r="AO90" s="165"/>
      <c r="AP90" s="165"/>
      <c r="AR90" s="28"/>
      <c r="AS90" s="168"/>
      <c r="AT90" s="169"/>
      <c r="BD90" s="52"/>
    </row>
    <row r="91" spans="1:91" s="1" customFormat="1" ht="10.9" customHeight="1">
      <c r="B91" s="28"/>
      <c r="AR91" s="28"/>
      <c r="AS91" s="168"/>
      <c r="AT91" s="169"/>
      <c r="BD91" s="52"/>
    </row>
    <row r="92" spans="1:91" s="1" customFormat="1" ht="29.25" customHeight="1">
      <c r="B92" s="28"/>
      <c r="C92" s="170" t="s">
        <v>56</v>
      </c>
      <c r="D92" s="171"/>
      <c r="E92" s="171"/>
      <c r="F92" s="171"/>
      <c r="G92" s="171"/>
      <c r="H92" s="53"/>
      <c r="I92" s="173" t="s">
        <v>57</v>
      </c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2" t="s">
        <v>58</v>
      </c>
      <c r="AH92" s="171"/>
      <c r="AI92" s="171"/>
      <c r="AJ92" s="171"/>
      <c r="AK92" s="171"/>
      <c r="AL92" s="171"/>
      <c r="AM92" s="171"/>
      <c r="AN92" s="173" t="s">
        <v>59</v>
      </c>
      <c r="AO92" s="171"/>
      <c r="AP92" s="174"/>
      <c r="AQ92" s="54" t="s">
        <v>60</v>
      </c>
      <c r="AR92" s="28"/>
      <c r="AS92" s="55" t="s">
        <v>61</v>
      </c>
      <c r="AT92" s="56" t="s">
        <v>62</v>
      </c>
      <c r="AU92" s="56" t="s">
        <v>63</v>
      </c>
      <c r="AV92" s="56" t="s">
        <v>64</v>
      </c>
      <c r="AW92" s="56" t="s">
        <v>65</v>
      </c>
      <c r="AX92" s="56" t="s">
        <v>66</v>
      </c>
      <c r="AY92" s="56" t="s">
        <v>67</v>
      </c>
      <c r="AZ92" s="56" t="s">
        <v>68</v>
      </c>
      <c r="BA92" s="56" t="s">
        <v>69</v>
      </c>
      <c r="BB92" s="56" t="s">
        <v>70</v>
      </c>
      <c r="BC92" s="56" t="s">
        <v>71</v>
      </c>
      <c r="BD92" s="57" t="s">
        <v>72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73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78">
        <f>ROUND(SUM(AG95:AG100),1)</f>
        <v>0</v>
      </c>
      <c r="AH94" s="178"/>
      <c r="AI94" s="178"/>
      <c r="AJ94" s="178"/>
      <c r="AK94" s="178"/>
      <c r="AL94" s="178"/>
      <c r="AM94" s="178"/>
      <c r="AN94" s="179">
        <f t="shared" ref="AN94:AN100" si="0">SUM(AG94,AT94)</f>
        <v>0</v>
      </c>
      <c r="AO94" s="179"/>
      <c r="AP94" s="179"/>
      <c r="AQ94" s="63" t="s">
        <v>1</v>
      </c>
      <c r="AR94" s="59"/>
      <c r="AS94" s="64">
        <f>ROUND(SUM(AS95:AS100),1)</f>
        <v>0</v>
      </c>
      <c r="AT94" s="65">
        <f t="shared" ref="AT94:AT100" si="1">ROUND(SUM(AV94:AW94),1)</f>
        <v>0</v>
      </c>
      <c r="AU94" s="66">
        <f>ROUND(SUM(AU95:AU100),5)</f>
        <v>0</v>
      </c>
      <c r="AV94" s="65">
        <f>ROUND(AZ94*L29,1)</f>
        <v>0</v>
      </c>
      <c r="AW94" s="65">
        <f>ROUND(BA94*L30,1)</f>
        <v>0</v>
      </c>
      <c r="AX94" s="65">
        <f>ROUND(BB94*L29,1)</f>
        <v>0</v>
      </c>
      <c r="AY94" s="65">
        <f>ROUND(BC94*L30,1)</f>
        <v>0</v>
      </c>
      <c r="AZ94" s="65">
        <f>ROUND(SUM(AZ95:AZ100),1)</f>
        <v>0</v>
      </c>
      <c r="BA94" s="65">
        <f>ROUND(SUM(BA95:BA100),1)</f>
        <v>0</v>
      </c>
      <c r="BB94" s="65">
        <f>ROUND(SUM(BB95:BB100),1)</f>
        <v>0</v>
      </c>
      <c r="BC94" s="65">
        <f>ROUND(SUM(BC95:BC100),1)</f>
        <v>0</v>
      </c>
      <c r="BD94" s="67">
        <f>ROUND(SUM(BD95:BD100),1)</f>
        <v>0</v>
      </c>
      <c r="BS94" s="68" t="s">
        <v>74</v>
      </c>
      <c r="BT94" s="68" t="s">
        <v>75</v>
      </c>
      <c r="BU94" s="69" t="s">
        <v>76</v>
      </c>
      <c r="BV94" s="68" t="s">
        <v>77</v>
      </c>
      <c r="BW94" s="68" t="s">
        <v>5</v>
      </c>
      <c r="BX94" s="68" t="s">
        <v>78</v>
      </c>
      <c r="CL94" s="68" t="s">
        <v>1</v>
      </c>
    </row>
    <row r="95" spans="1:91" s="6" customFormat="1" ht="16.5" customHeight="1">
      <c r="A95" s="70" t="s">
        <v>79</v>
      </c>
      <c r="B95" s="71"/>
      <c r="C95" s="72"/>
      <c r="D95" s="175" t="s">
        <v>80</v>
      </c>
      <c r="E95" s="175"/>
      <c r="F95" s="175"/>
      <c r="G95" s="175"/>
      <c r="H95" s="175"/>
      <c r="I95" s="73"/>
      <c r="J95" s="175" t="s">
        <v>81</v>
      </c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76">
        <f>'01. - ZŠ Jiráskovo náměstí '!J30</f>
        <v>0</v>
      </c>
      <c r="AH95" s="177"/>
      <c r="AI95" s="177"/>
      <c r="AJ95" s="177"/>
      <c r="AK95" s="177"/>
      <c r="AL95" s="177"/>
      <c r="AM95" s="177"/>
      <c r="AN95" s="176">
        <f t="shared" si="0"/>
        <v>0</v>
      </c>
      <c r="AO95" s="177"/>
      <c r="AP95" s="177"/>
      <c r="AQ95" s="74" t="s">
        <v>82</v>
      </c>
      <c r="AR95" s="71"/>
      <c r="AS95" s="75">
        <v>0</v>
      </c>
      <c r="AT95" s="76">
        <f t="shared" si="1"/>
        <v>0</v>
      </c>
      <c r="AU95" s="77">
        <f>'01. - ZŠ Jiráskovo náměstí '!P122</f>
        <v>0</v>
      </c>
      <c r="AV95" s="76">
        <f>'01. - ZŠ Jiráskovo náměstí '!J33</f>
        <v>0</v>
      </c>
      <c r="AW95" s="76">
        <f>'01. - ZŠ Jiráskovo náměstí '!J34</f>
        <v>0</v>
      </c>
      <c r="AX95" s="76">
        <f>'01. - ZŠ Jiráskovo náměstí '!J35</f>
        <v>0</v>
      </c>
      <c r="AY95" s="76">
        <f>'01. - ZŠ Jiráskovo náměstí '!J36</f>
        <v>0</v>
      </c>
      <c r="AZ95" s="76">
        <f>'01. - ZŠ Jiráskovo náměstí '!F33</f>
        <v>0</v>
      </c>
      <c r="BA95" s="76">
        <f>'01. - ZŠ Jiráskovo náměstí '!F34</f>
        <v>0</v>
      </c>
      <c r="BB95" s="76">
        <f>'01. - ZŠ Jiráskovo náměstí '!F35</f>
        <v>0</v>
      </c>
      <c r="BC95" s="76">
        <f>'01. - ZŠ Jiráskovo náměstí '!F36</f>
        <v>0</v>
      </c>
      <c r="BD95" s="78">
        <f>'01. - ZŠ Jiráskovo náměstí '!F37</f>
        <v>0</v>
      </c>
      <c r="BT95" s="79" t="s">
        <v>83</v>
      </c>
      <c r="BV95" s="79" t="s">
        <v>77</v>
      </c>
      <c r="BW95" s="79" t="s">
        <v>84</v>
      </c>
      <c r="BX95" s="79" t="s">
        <v>5</v>
      </c>
      <c r="CL95" s="79" t="s">
        <v>1</v>
      </c>
      <c r="CM95" s="79" t="s">
        <v>85</v>
      </c>
    </row>
    <row r="96" spans="1:91" s="6" customFormat="1" ht="16.5" customHeight="1">
      <c r="A96" s="70" t="s">
        <v>79</v>
      </c>
      <c r="B96" s="71"/>
      <c r="C96" s="72"/>
      <c r="D96" s="175" t="s">
        <v>86</v>
      </c>
      <c r="E96" s="175"/>
      <c r="F96" s="175"/>
      <c r="G96" s="175"/>
      <c r="H96" s="175"/>
      <c r="I96" s="73"/>
      <c r="J96" s="175" t="s">
        <v>87</v>
      </c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6">
        <f>'02. - ZŠ Masarykova '!J30</f>
        <v>0</v>
      </c>
      <c r="AH96" s="177"/>
      <c r="AI96" s="177"/>
      <c r="AJ96" s="177"/>
      <c r="AK96" s="177"/>
      <c r="AL96" s="177"/>
      <c r="AM96" s="177"/>
      <c r="AN96" s="176">
        <f t="shared" si="0"/>
        <v>0</v>
      </c>
      <c r="AO96" s="177"/>
      <c r="AP96" s="177"/>
      <c r="AQ96" s="74" t="s">
        <v>82</v>
      </c>
      <c r="AR96" s="71"/>
      <c r="AS96" s="75">
        <v>0</v>
      </c>
      <c r="AT96" s="76">
        <f t="shared" si="1"/>
        <v>0</v>
      </c>
      <c r="AU96" s="77">
        <f>'02. - ZŠ Masarykova '!P125</f>
        <v>0</v>
      </c>
      <c r="AV96" s="76">
        <f>'02. - ZŠ Masarykova '!J33</f>
        <v>0</v>
      </c>
      <c r="AW96" s="76">
        <f>'02. - ZŠ Masarykova '!J34</f>
        <v>0</v>
      </c>
      <c r="AX96" s="76">
        <f>'02. - ZŠ Masarykova '!J35</f>
        <v>0</v>
      </c>
      <c r="AY96" s="76">
        <f>'02. - ZŠ Masarykova '!J36</f>
        <v>0</v>
      </c>
      <c r="AZ96" s="76">
        <f>'02. - ZŠ Masarykova '!F33</f>
        <v>0</v>
      </c>
      <c r="BA96" s="76">
        <f>'02. - ZŠ Masarykova '!F34</f>
        <v>0</v>
      </c>
      <c r="BB96" s="76">
        <f>'02. - ZŠ Masarykova '!F35</f>
        <v>0</v>
      </c>
      <c r="BC96" s="76">
        <f>'02. - ZŠ Masarykova '!F36</f>
        <v>0</v>
      </c>
      <c r="BD96" s="78">
        <f>'02. - ZŠ Masarykova '!F37</f>
        <v>0</v>
      </c>
      <c r="BT96" s="79" t="s">
        <v>83</v>
      </c>
      <c r="BV96" s="79" t="s">
        <v>77</v>
      </c>
      <c r="BW96" s="79" t="s">
        <v>88</v>
      </c>
      <c r="BX96" s="79" t="s">
        <v>5</v>
      </c>
      <c r="CL96" s="79" t="s">
        <v>1</v>
      </c>
      <c r="CM96" s="79" t="s">
        <v>85</v>
      </c>
    </row>
    <row r="97" spans="1:91" s="6" customFormat="1" ht="16.5" customHeight="1">
      <c r="A97" s="70" t="s">
        <v>79</v>
      </c>
      <c r="B97" s="71"/>
      <c r="C97" s="72"/>
      <c r="D97" s="175" t="s">
        <v>89</v>
      </c>
      <c r="E97" s="175"/>
      <c r="F97" s="175"/>
      <c r="G97" s="175"/>
      <c r="H97" s="175"/>
      <c r="I97" s="73"/>
      <c r="J97" s="175" t="s">
        <v>90</v>
      </c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  <c r="AD97" s="175"/>
      <c r="AE97" s="175"/>
      <c r="AF97" s="175"/>
      <c r="AG97" s="176">
        <f>'03. - ZŠ NHK'!J30</f>
        <v>0</v>
      </c>
      <c r="AH97" s="177"/>
      <c r="AI97" s="177"/>
      <c r="AJ97" s="177"/>
      <c r="AK97" s="177"/>
      <c r="AL97" s="177"/>
      <c r="AM97" s="177"/>
      <c r="AN97" s="176">
        <f t="shared" si="0"/>
        <v>0</v>
      </c>
      <c r="AO97" s="177"/>
      <c r="AP97" s="177"/>
      <c r="AQ97" s="74" t="s">
        <v>82</v>
      </c>
      <c r="AR97" s="71"/>
      <c r="AS97" s="75">
        <v>0</v>
      </c>
      <c r="AT97" s="76">
        <f t="shared" si="1"/>
        <v>0</v>
      </c>
      <c r="AU97" s="77">
        <f>'03. - ZŠ NHK'!P122</f>
        <v>0</v>
      </c>
      <c r="AV97" s="76">
        <f>'03. - ZŠ NHK'!J33</f>
        <v>0</v>
      </c>
      <c r="AW97" s="76">
        <f>'03. - ZŠ NHK'!J34</f>
        <v>0</v>
      </c>
      <c r="AX97" s="76">
        <f>'03. - ZŠ NHK'!J35</f>
        <v>0</v>
      </c>
      <c r="AY97" s="76">
        <f>'03. - ZŠ NHK'!J36</f>
        <v>0</v>
      </c>
      <c r="AZ97" s="76">
        <f>'03. - ZŠ NHK'!F33</f>
        <v>0</v>
      </c>
      <c r="BA97" s="76">
        <f>'03. - ZŠ NHK'!F34</f>
        <v>0</v>
      </c>
      <c r="BB97" s="76">
        <f>'03. - ZŠ NHK'!F35</f>
        <v>0</v>
      </c>
      <c r="BC97" s="76">
        <f>'03. - ZŠ NHK'!F36</f>
        <v>0</v>
      </c>
      <c r="BD97" s="78">
        <f>'03. - ZŠ NHK'!F37</f>
        <v>0</v>
      </c>
      <c r="BT97" s="79" t="s">
        <v>83</v>
      </c>
      <c r="BV97" s="79" t="s">
        <v>77</v>
      </c>
      <c r="BW97" s="79" t="s">
        <v>91</v>
      </c>
      <c r="BX97" s="79" t="s">
        <v>5</v>
      </c>
      <c r="CL97" s="79" t="s">
        <v>1</v>
      </c>
      <c r="CM97" s="79" t="s">
        <v>85</v>
      </c>
    </row>
    <row r="98" spans="1:91" s="6" customFormat="1" ht="16.5" customHeight="1">
      <c r="A98" s="70" t="s">
        <v>79</v>
      </c>
      <c r="B98" s="71"/>
      <c r="C98" s="72"/>
      <c r="D98" s="175" t="s">
        <v>92</v>
      </c>
      <c r="E98" s="175"/>
      <c r="F98" s="175"/>
      <c r="G98" s="175"/>
      <c r="H98" s="175"/>
      <c r="I98" s="73"/>
      <c r="J98" s="175" t="s">
        <v>93</v>
      </c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76">
        <f>'04. - ŠJ Kukleny'!J30</f>
        <v>0</v>
      </c>
      <c r="AH98" s="177"/>
      <c r="AI98" s="177"/>
      <c r="AJ98" s="177"/>
      <c r="AK98" s="177"/>
      <c r="AL98" s="177"/>
      <c r="AM98" s="177"/>
      <c r="AN98" s="176">
        <f t="shared" si="0"/>
        <v>0</v>
      </c>
      <c r="AO98" s="177"/>
      <c r="AP98" s="177"/>
      <c r="AQ98" s="74" t="s">
        <v>82</v>
      </c>
      <c r="AR98" s="71"/>
      <c r="AS98" s="75">
        <v>0</v>
      </c>
      <c r="AT98" s="76">
        <f t="shared" si="1"/>
        <v>0</v>
      </c>
      <c r="AU98" s="77">
        <f>'04. - ŠJ Kukleny'!P122</f>
        <v>0</v>
      </c>
      <c r="AV98" s="76">
        <f>'04. - ŠJ Kukleny'!J33</f>
        <v>0</v>
      </c>
      <c r="AW98" s="76">
        <f>'04. - ŠJ Kukleny'!J34</f>
        <v>0</v>
      </c>
      <c r="AX98" s="76">
        <f>'04. - ŠJ Kukleny'!J35</f>
        <v>0</v>
      </c>
      <c r="AY98" s="76">
        <f>'04. - ŠJ Kukleny'!J36</f>
        <v>0</v>
      </c>
      <c r="AZ98" s="76">
        <f>'04. - ŠJ Kukleny'!F33</f>
        <v>0</v>
      </c>
      <c r="BA98" s="76">
        <f>'04. - ŠJ Kukleny'!F34</f>
        <v>0</v>
      </c>
      <c r="BB98" s="76">
        <f>'04. - ŠJ Kukleny'!F35</f>
        <v>0</v>
      </c>
      <c r="BC98" s="76">
        <f>'04. - ŠJ Kukleny'!F36</f>
        <v>0</v>
      </c>
      <c r="BD98" s="78">
        <f>'04. - ŠJ Kukleny'!F37</f>
        <v>0</v>
      </c>
      <c r="BT98" s="79" t="s">
        <v>83</v>
      </c>
      <c r="BV98" s="79" t="s">
        <v>77</v>
      </c>
      <c r="BW98" s="79" t="s">
        <v>94</v>
      </c>
      <c r="BX98" s="79" t="s">
        <v>5</v>
      </c>
      <c r="CL98" s="79" t="s">
        <v>1</v>
      </c>
      <c r="CM98" s="79" t="s">
        <v>85</v>
      </c>
    </row>
    <row r="99" spans="1:91" s="6" customFormat="1" ht="16.5" customHeight="1">
      <c r="A99" s="70" t="s">
        <v>79</v>
      </c>
      <c r="B99" s="71"/>
      <c r="C99" s="72"/>
      <c r="D99" s="175" t="s">
        <v>95</v>
      </c>
      <c r="E99" s="175"/>
      <c r="F99" s="175"/>
      <c r="G99" s="175"/>
      <c r="H99" s="175"/>
      <c r="I99" s="73"/>
      <c r="J99" s="175" t="s">
        <v>96</v>
      </c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  <c r="AD99" s="175"/>
      <c r="AE99" s="175"/>
      <c r="AF99" s="175"/>
      <c r="AG99" s="176">
        <f>'05. - ZŠ Kukleny'!J30</f>
        <v>0</v>
      </c>
      <c r="AH99" s="177"/>
      <c r="AI99" s="177"/>
      <c r="AJ99" s="177"/>
      <c r="AK99" s="177"/>
      <c r="AL99" s="177"/>
      <c r="AM99" s="177"/>
      <c r="AN99" s="176">
        <f t="shared" si="0"/>
        <v>0</v>
      </c>
      <c r="AO99" s="177"/>
      <c r="AP99" s="177"/>
      <c r="AQ99" s="74" t="s">
        <v>82</v>
      </c>
      <c r="AR99" s="71"/>
      <c r="AS99" s="75">
        <v>0</v>
      </c>
      <c r="AT99" s="76">
        <f t="shared" si="1"/>
        <v>0</v>
      </c>
      <c r="AU99" s="77">
        <f>'05. - ZŠ Kukleny'!P122</f>
        <v>0</v>
      </c>
      <c r="AV99" s="76">
        <f>'05. - ZŠ Kukleny'!J33</f>
        <v>0</v>
      </c>
      <c r="AW99" s="76">
        <f>'05. - ZŠ Kukleny'!J34</f>
        <v>0</v>
      </c>
      <c r="AX99" s="76">
        <f>'05. - ZŠ Kukleny'!J35</f>
        <v>0</v>
      </c>
      <c r="AY99" s="76">
        <f>'05. - ZŠ Kukleny'!J36</f>
        <v>0</v>
      </c>
      <c r="AZ99" s="76">
        <f>'05. - ZŠ Kukleny'!F33</f>
        <v>0</v>
      </c>
      <c r="BA99" s="76">
        <f>'05. - ZŠ Kukleny'!F34</f>
        <v>0</v>
      </c>
      <c r="BB99" s="76">
        <f>'05. - ZŠ Kukleny'!F35</f>
        <v>0</v>
      </c>
      <c r="BC99" s="76">
        <f>'05. - ZŠ Kukleny'!F36</f>
        <v>0</v>
      </c>
      <c r="BD99" s="78">
        <f>'05. - ZŠ Kukleny'!F37</f>
        <v>0</v>
      </c>
      <c r="BT99" s="79" t="s">
        <v>83</v>
      </c>
      <c r="BV99" s="79" t="s">
        <v>77</v>
      </c>
      <c r="BW99" s="79" t="s">
        <v>97</v>
      </c>
      <c r="BX99" s="79" t="s">
        <v>5</v>
      </c>
      <c r="CL99" s="79" t="s">
        <v>1</v>
      </c>
      <c r="CM99" s="79" t="s">
        <v>85</v>
      </c>
    </row>
    <row r="100" spans="1:91" s="6" customFormat="1" ht="16.5" customHeight="1">
      <c r="A100" s="70" t="s">
        <v>79</v>
      </c>
      <c r="B100" s="71"/>
      <c r="C100" s="72"/>
      <c r="D100" s="175" t="s">
        <v>98</v>
      </c>
      <c r="E100" s="175"/>
      <c r="F100" s="175"/>
      <c r="G100" s="175"/>
      <c r="H100" s="175"/>
      <c r="I100" s="73"/>
      <c r="J100" s="175" t="s">
        <v>99</v>
      </c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  <c r="AA100" s="175"/>
      <c r="AB100" s="175"/>
      <c r="AC100" s="175"/>
      <c r="AD100" s="175"/>
      <c r="AE100" s="175"/>
      <c r="AF100" s="175"/>
      <c r="AG100" s="176">
        <f>'06. - ŠD Štefcova '!J30</f>
        <v>0</v>
      </c>
      <c r="AH100" s="177"/>
      <c r="AI100" s="177"/>
      <c r="AJ100" s="177"/>
      <c r="AK100" s="177"/>
      <c r="AL100" s="177"/>
      <c r="AM100" s="177"/>
      <c r="AN100" s="176">
        <f t="shared" si="0"/>
        <v>0</v>
      </c>
      <c r="AO100" s="177"/>
      <c r="AP100" s="177"/>
      <c r="AQ100" s="74" t="s">
        <v>82</v>
      </c>
      <c r="AR100" s="71"/>
      <c r="AS100" s="80">
        <v>0</v>
      </c>
      <c r="AT100" s="81">
        <f t="shared" si="1"/>
        <v>0</v>
      </c>
      <c r="AU100" s="82">
        <f>'06. - ŠD Štefcova '!P120</f>
        <v>0</v>
      </c>
      <c r="AV100" s="81">
        <f>'06. - ŠD Štefcova '!J33</f>
        <v>0</v>
      </c>
      <c r="AW100" s="81">
        <f>'06. - ŠD Štefcova '!J34</f>
        <v>0</v>
      </c>
      <c r="AX100" s="81">
        <f>'06. - ŠD Štefcova '!J35</f>
        <v>0</v>
      </c>
      <c r="AY100" s="81">
        <f>'06. - ŠD Štefcova '!J36</f>
        <v>0</v>
      </c>
      <c r="AZ100" s="81">
        <f>'06. - ŠD Štefcova '!F33</f>
        <v>0</v>
      </c>
      <c r="BA100" s="81">
        <f>'06. - ŠD Štefcova '!F34</f>
        <v>0</v>
      </c>
      <c r="BB100" s="81">
        <f>'06. - ŠD Štefcova '!F35</f>
        <v>0</v>
      </c>
      <c r="BC100" s="81">
        <f>'06. - ŠD Štefcova '!F36</f>
        <v>0</v>
      </c>
      <c r="BD100" s="83">
        <f>'06. - ŠD Štefcova '!F37</f>
        <v>0</v>
      </c>
      <c r="BT100" s="79" t="s">
        <v>83</v>
      </c>
      <c r="BV100" s="79" t="s">
        <v>77</v>
      </c>
      <c r="BW100" s="79" t="s">
        <v>100</v>
      </c>
      <c r="BX100" s="79" t="s">
        <v>5</v>
      </c>
      <c r="CL100" s="79" t="s">
        <v>1</v>
      </c>
      <c r="CM100" s="79" t="s">
        <v>85</v>
      </c>
    </row>
    <row r="101" spans="1:91" s="1" customFormat="1" ht="30" customHeight="1">
      <c r="B101" s="28"/>
      <c r="AR101" s="28"/>
    </row>
    <row r="102" spans="1:91" s="1" customFormat="1" ht="6.95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28"/>
    </row>
  </sheetData>
  <sheetProtection algorithmName="SHA-512" hashValue="1AIY0c94mEIEjDBIfhtvwtE9e6drURUuJuGbZFt2yGxCGdzytMMNm6FyalbV7IePOHC91yc7JGFu34ZUDUqvNw==" saltValue="COMHcD5r2YJJx61tRjsBHesbbl6k3Ij03L/JzRFVF8J29xKh8OHA6G8hbVXOWv8a+QzU5zc/SEEOyWB+TUSVlA==" spinCount="100000" sheet="1" objects="1" scenarios="1" formatColumns="0" formatRows="0"/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01. - ZŠ Jiráskovo náměstí '!C2" display="/" xr:uid="{00000000-0004-0000-0000-000000000000}"/>
    <hyperlink ref="A96" location="'02. - ZŠ Masarykova '!C2" display="/" xr:uid="{00000000-0004-0000-0000-000001000000}"/>
    <hyperlink ref="A97" location="'03. - ZŠ NHK'!C2" display="/" xr:uid="{00000000-0004-0000-0000-000002000000}"/>
    <hyperlink ref="A98" location="'04. - ŠJ Kukleny'!C2" display="/" xr:uid="{00000000-0004-0000-0000-000003000000}"/>
    <hyperlink ref="A99" location="'05. - ZŠ Kukleny'!C2" display="/" xr:uid="{00000000-0004-0000-0000-000004000000}"/>
    <hyperlink ref="A100" location="'06. - ŠD Štefcova 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84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101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revizí elektro - II. etapa</v>
      </c>
      <c r="F7" s="200"/>
      <c r="G7" s="200"/>
      <c r="H7" s="200"/>
      <c r="L7" s="16"/>
    </row>
    <row r="8" spans="2:46" s="1" customFormat="1" ht="12" customHeight="1">
      <c r="B8" s="28"/>
      <c r="D8" s="23" t="s">
        <v>102</v>
      </c>
      <c r="L8" s="28"/>
    </row>
    <row r="9" spans="2:46" s="1" customFormat="1" ht="16.5" customHeight="1">
      <c r="B9" s="28"/>
      <c r="E9" s="161" t="s">
        <v>103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45944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83"/>
      <c r="G18" s="183"/>
      <c r="H18" s="183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85"/>
      <c r="E27" s="188" t="s">
        <v>1</v>
      </c>
      <c r="F27" s="188"/>
      <c r="G27" s="188"/>
      <c r="H27" s="188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35</v>
      </c>
      <c r="J30" s="62">
        <f>ROUND(J122,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1" t="s">
        <v>39</v>
      </c>
      <c r="E33" s="23" t="s">
        <v>40</v>
      </c>
      <c r="F33" s="87">
        <f>ROUND((SUM(BE122:BE181)),  1)</f>
        <v>0</v>
      </c>
      <c r="I33" s="88">
        <v>0.21</v>
      </c>
      <c r="J33" s="87">
        <f>ROUND(((SUM(BE122:BE181))*I33),  1)</f>
        <v>0</v>
      </c>
      <c r="L33" s="28"/>
    </row>
    <row r="34" spans="2:12" s="1" customFormat="1" ht="14.45" customHeight="1">
      <c r="B34" s="28"/>
      <c r="E34" s="23" t="s">
        <v>41</v>
      </c>
      <c r="F34" s="87">
        <f>ROUND((SUM(BF122:BF181)),  1)</f>
        <v>0</v>
      </c>
      <c r="I34" s="88">
        <v>0.12</v>
      </c>
      <c r="J34" s="87">
        <f>ROUND(((SUM(BF122:BF181))*I34),  1)</f>
        <v>0</v>
      </c>
      <c r="L34" s="28"/>
    </row>
    <row r="35" spans="2:12" s="1" customFormat="1" ht="14.45" hidden="1" customHeight="1">
      <c r="B35" s="28"/>
      <c r="E35" s="23" t="s">
        <v>42</v>
      </c>
      <c r="F35" s="87">
        <f>ROUND((SUM(BG122:BG181)),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7">
        <f>ROUND((SUM(BH122:BH181)),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44</v>
      </c>
      <c r="F37" s="87">
        <f>ROUND((SUM(BI122:BI181)),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45</v>
      </c>
      <c r="E39" s="53"/>
      <c r="F39" s="53"/>
      <c r="G39" s="91" t="s">
        <v>46</v>
      </c>
      <c r="H39" s="92" t="s">
        <v>47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50</v>
      </c>
      <c r="E61" s="30"/>
      <c r="F61" s="95" t="s">
        <v>51</v>
      </c>
      <c r="G61" s="39" t="s">
        <v>50</v>
      </c>
      <c r="H61" s="30"/>
      <c r="I61" s="30"/>
      <c r="J61" s="9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50</v>
      </c>
      <c r="E76" s="30"/>
      <c r="F76" s="95" t="s">
        <v>51</v>
      </c>
      <c r="G76" s="39" t="s">
        <v>50</v>
      </c>
      <c r="H76" s="30"/>
      <c r="I76" s="30"/>
      <c r="J76" s="96" t="s">
        <v>51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104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revizí elektro - II. etapa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102</v>
      </c>
      <c r="L86" s="28"/>
    </row>
    <row r="87" spans="2:47" s="1" customFormat="1" ht="16.5" hidden="1" customHeight="1">
      <c r="B87" s="28"/>
      <c r="E87" s="161" t="str">
        <f>E9</f>
        <v xml:space="preserve">01. - ZŠ Jiráskovo náměstí 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45944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105</v>
      </c>
      <c r="D94" s="89"/>
      <c r="E94" s="89"/>
      <c r="F94" s="89"/>
      <c r="G94" s="89"/>
      <c r="H94" s="89"/>
      <c r="I94" s="89"/>
      <c r="J94" s="98" t="s">
        <v>106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107</v>
      </c>
      <c r="J96" s="62">
        <f>J122</f>
        <v>0</v>
      </c>
      <c r="L96" s="28"/>
      <c r="AU96" s="13" t="s">
        <v>108</v>
      </c>
    </row>
    <row r="97" spans="2:12" s="8" customFormat="1" ht="24.95" hidden="1" customHeight="1">
      <c r="B97" s="100"/>
      <c r="D97" s="101" t="s">
        <v>109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9" customFormat="1" ht="19.899999999999999" hidden="1" customHeight="1">
      <c r="B98" s="104"/>
      <c r="D98" s="105" t="s">
        <v>110</v>
      </c>
      <c r="E98" s="106"/>
      <c r="F98" s="106"/>
      <c r="G98" s="106"/>
      <c r="H98" s="106"/>
      <c r="I98" s="106"/>
      <c r="J98" s="107">
        <f>J124</f>
        <v>0</v>
      </c>
      <c r="L98" s="104"/>
    </row>
    <row r="99" spans="2:12" s="8" customFormat="1" ht="24.95" hidden="1" customHeight="1">
      <c r="B99" s="100"/>
      <c r="D99" s="101" t="s">
        <v>111</v>
      </c>
      <c r="E99" s="102"/>
      <c r="F99" s="102"/>
      <c r="G99" s="102"/>
      <c r="H99" s="102"/>
      <c r="I99" s="102"/>
      <c r="J99" s="103">
        <f>J167</f>
        <v>0</v>
      </c>
      <c r="L99" s="100"/>
    </row>
    <row r="100" spans="2:12" s="9" customFormat="1" ht="19.899999999999999" hidden="1" customHeight="1">
      <c r="B100" s="104"/>
      <c r="D100" s="105" t="s">
        <v>112</v>
      </c>
      <c r="E100" s="106"/>
      <c r="F100" s="106"/>
      <c r="G100" s="106"/>
      <c r="H100" s="106"/>
      <c r="I100" s="106"/>
      <c r="J100" s="107">
        <f>J168</f>
        <v>0</v>
      </c>
      <c r="L100" s="104"/>
    </row>
    <row r="101" spans="2:12" s="8" customFormat="1" ht="24.95" hidden="1" customHeight="1">
      <c r="B101" s="100"/>
      <c r="D101" s="101" t="s">
        <v>113</v>
      </c>
      <c r="E101" s="102"/>
      <c r="F101" s="102"/>
      <c r="G101" s="102"/>
      <c r="H101" s="102"/>
      <c r="I101" s="102"/>
      <c r="J101" s="103">
        <f>J177</f>
        <v>0</v>
      </c>
      <c r="L101" s="100"/>
    </row>
    <row r="102" spans="2:12" s="9" customFormat="1" ht="19.899999999999999" hidden="1" customHeight="1">
      <c r="B102" s="104"/>
      <c r="D102" s="105" t="s">
        <v>114</v>
      </c>
      <c r="E102" s="106"/>
      <c r="F102" s="106"/>
      <c r="G102" s="106"/>
      <c r="H102" s="106"/>
      <c r="I102" s="106"/>
      <c r="J102" s="107">
        <f>J178</f>
        <v>0</v>
      </c>
      <c r="L102" s="104"/>
    </row>
    <row r="103" spans="2:12" s="1" customFormat="1" ht="21.75" hidden="1" customHeight="1">
      <c r="B103" s="28"/>
      <c r="L103" s="28"/>
    </row>
    <row r="104" spans="2:12" s="1" customFormat="1" ht="6.95" hidden="1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5" spans="2:12" ht="11.25" hidden="1"/>
    <row r="106" spans="2:12" ht="11.25" hidden="1"/>
    <row r="107" spans="2:12" ht="11.25" hidden="1"/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115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16.5" customHeight="1">
      <c r="B112" s="28"/>
      <c r="E112" s="199" t="str">
        <f>E7</f>
        <v>Odstranění závad z revizí elektro - II. etapa</v>
      </c>
      <c r="F112" s="200"/>
      <c r="G112" s="200"/>
      <c r="H112" s="200"/>
      <c r="L112" s="28"/>
    </row>
    <row r="113" spans="2:65" s="1" customFormat="1" ht="12" customHeight="1">
      <c r="B113" s="28"/>
      <c r="C113" s="23" t="s">
        <v>102</v>
      </c>
      <c r="L113" s="28"/>
    </row>
    <row r="114" spans="2:65" s="1" customFormat="1" ht="16.5" customHeight="1">
      <c r="B114" s="28"/>
      <c r="E114" s="161" t="str">
        <f>E9</f>
        <v xml:space="preserve">01. - ZŠ Jiráskovo náměstí </v>
      </c>
      <c r="F114" s="201"/>
      <c r="G114" s="201"/>
      <c r="H114" s="201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>
        <f>IF(J12="","",J12)</f>
        <v>45944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23</v>
      </c>
      <c r="F118" s="21" t="str">
        <f>E15</f>
        <v>TECHNICKÉ SLUŽBY HRADEC KRÁLOVÉ</v>
      </c>
      <c r="I118" s="23" t="s">
        <v>31</v>
      </c>
      <c r="J118" s="26" t="str">
        <f>E21</f>
        <v xml:space="preserve"> </v>
      </c>
      <c r="L118" s="28"/>
    </row>
    <row r="119" spans="2:65" s="1" customFormat="1" ht="15.2" customHeight="1">
      <c r="B119" s="28"/>
      <c r="C119" s="23" t="s">
        <v>29</v>
      </c>
      <c r="F119" s="21" t="str">
        <f>IF(E18="","",E18)</f>
        <v>Vyplň údaj</v>
      </c>
      <c r="I119" s="23" t="s">
        <v>33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08"/>
      <c r="C121" s="109" t="s">
        <v>116</v>
      </c>
      <c r="D121" s="110" t="s">
        <v>60</v>
      </c>
      <c r="E121" s="110" t="s">
        <v>56</v>
      </c>
      <c r="F121" s="110" t="s">
        <v>57</v>
      </c>
      <c r="G121" s="110" t="s">
        <v>117</v>
      </c>
      <c r="H121" s="110" t="s">
        <v>118</v>
      </c>
      <c r="I121" s="110" t="s">
        <v>119</v>
      </c>
      <c r="J121" s="111" t="s">
        <v>106</v>
      </c>
      <c r="K121" s="112" t="s">
        <v>120</v>
      </c>
      <c r="L121" s="108"/>
      <c r="M121" s="55" t="s">
        <v>1</v>
      </c>
      <c r="N121" s="56" t="s">
        <v>39</v>
      </c>
      <c r="O121" s="56" t="s">
        <v>121</v>
      </c>
      <c r="P121" s="56" t="s">
        <v>122</v>
      </c>
      <c r="Q121" s="56" t="s">
        <v>123</v>
      </c>
      <c r="R121" s="56" t="s">
        <v>124</v>
      </c>
      <c r="S121" s="56" t="s">
        <v>125</v>
      </c>
      <c r="T121" s="57" t="s">
        <v>126</v>
      </c>
    </row>
    <row r="122" spans="2:65" s="1" customFormat="1" ht="22.9" customHeight="1">
      <c r="B122" s="28"/>
      <c r="C122" s="60" t="s">
        <v>127</v>
      </c>
      <c r="J122" s="113">
        <f>BK122</f>
        <v>0</v>
      </c>
      <c r="L122" s="28"/>
      <c r="M122" s="58"/>
      <c r="N122" s="49"/>
      <c r="O122" s="49"/>
      <c r="P122" s="114">
        <f>P123+P167+P177</f>
        <v>0</v>
      </c>
      <c r="Q122" s="49"/>
      <c r="R122" s="114">
        <f>R123+R167+R177</f>
        <v>9.0899999999999991E-3</v>
      </c>
      <c r="S122" s="49"/>
      <c r="T122" s="115">
        <f>T123+T167+T177</f>
        <v>0</v>
      </c>
      <c r="AT122" s="13" t="s">
        <v>74</v>
      </c>
      <c r="AU122" s="13" t="s">
        <v>108</v>
      </c>
      <c r="BK122" s="116">
        <f>BK123+BK167+BK177</f>
        <v>0</v>
      </c>
    </row>
    <row r="123" spans="2:65" s="11" customFormat="1" ht="25.9" customHeight="1">
      <c r="B123" s="117"/>
      <c r="D123" s="118" t="s">
        <v>74</v>
      </c>
      <c r="E123" s="119" t="s">
        <v>128</v>
      </c>
      <c r="F123" s="119" t="s">
        <v>129</v>
      </c>
      <c r="I123" s="120"/>
      <c r="J123" s="121">
        <f>BK123</f>
        <v>0</v>
      </c>
      <c r="L123" s="117"/>
      <c r="M123" s="122"/>
      <c r="P123" s="123">
        <f>P124</f>
        <v>0</v>
      </c>
      <c r="R123" s="123">
        <f>R124</f>
        <v>9.0599999999999986E-3</v>
      </c>
      <c r="T123" s="124">
        <f>T124</f>
        <v>0</v>
      </c>
      <c r="AR123" s="118" t="s">
        <v>85</v>
      </c>
      <c r="AT123" s="125" t="s">
        <v>74</v>
      </c>
      <c r="AU123" s="125" t="s">
        <v>75</v>
      </c>
      <c r="AY123" s="118" t="s">
        <v>130</v>
      </c>
      <c r="BK123" s="126">
        <f>BK124</f>
        <v>0</v>
      </c>
    </row>
    <row r="124" spans="2:65" s="11" customFormat="1" ht="22.9" customHeight="1">
      <c r="B124" s="117"/>
      <c r="D124" s="118" t="s">
        <v>74</v>
      </c>
      <c r="E124" s="127" t="s">
        <v>131</v>
      </c>
      <c r="F124" s="127" t="s">
        <v>132</v>
      </c>
      <c r="I124" s="120"/>
      <c r="J124" s="128">
        <f>BK124</f>
        <v>0</v>
      </c>
      <c r="L124" s="117"/>
      <c r="M124" s="122"/>
      <c r="P124" s="123">
        <f>SUM(P125:P166)</f>
        <v>0</v>
      </c>
      <c r="R124" s="123">
        <f>SUM(R125:R166)</f>
        <v>9.0599999999999986E-3</v>
      </c>
      <c r="T124" s="124">
        <f>SUM(T125:T166)</f>
        <v>0</v>
      </c>
      <c r="AR124" s="118" t="s">
        <v>85</v>
      </c>
      <c r="AT124" s="125" t="s">
        <v>74</v>
      </c>
      <c r="AU124" s="125" t="s">
        <v>83</v>
      </c>
      <c r="AY124" s="118" t="s">
        <v>130</v>
      </c>
      <c r="BK124" s="126">
        <f>SUM(BK125:BK166)</f>
        <v>0</v>
      </c>
    </row>
    <row r="125" spans="2:65" s="1" customFormat="1" ht="37.9" customHeight="1">
      <c r="B125" s="28"/>
      <c r="C125" s="129" t="s">
        <v>83</v>
      </c>
      <c r="D125" s="129" t="s">
        <v>133</v>
      </c>
      <c r="E125" s="130" t="s">
        <v>134</v>
      </c>
      <c r="F125" s="131" t="s">
        <v>135</v>
      </c>
      <c r="G125" s="132" t="s">
        <v>136</v>
      </c>
      <c r="H125" s="133">
        <v>5</v>
      </c>
      <c r="I125" s="134"/>
      <c r="J125" s="133">
        <f>ROUND(I125*H125,1)</f>
        <v>0</v>
      </c>
      <c r="K125" s="135"/>
      <c r="L125" s="28"/>
      <c r="M125" s="136" t="s">
        <v>1</v>
      </c>
      <c r="N125" s="137" t="s">
        <v>40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137</v>
      </c>
      <c r="AT125" s="140" t="s">
        <v>133</v>
      </c>
      <c r="AU125" s="140" t="s">
        <v>85</v>
      </c>
      <c r="AY125" s="13" t="s">
        <v>130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3" t="s">
        <v>83</v>
      </c>
      <c r="BK125" s="141">
        <f>ROUND(I125*H125,1)</f>
        <v>0</v>
      </c>
      <c r="BL125" s="13" t="s">
        <v>137</v>
      </c>
      <c r="BM125" s="140" t="s">
        <v>138</v>
      </c>
    </row>
    <row r="126" spans="2:65" s="1" customFormat="1" ht="11.25">
      <c r="B126" s="28"/>
      <c r="D126" s="142" t="s">
        <v>139</v>
      </c>
      <c r="F126" s="143" t="s">
        <v>140</v>
      </c>
      <c r="I126" s="144"/>
      <c r="L126" s="28"/>
      <c r="M126" s="145"/>
      <c r="T126" s="52"/>
      <c r="AT126" s="13" t="s">
        <v>139</v>
      </c>
      <c r="AU126" s="13" t="s">
        <v>85</v>
      </c>
    </row>
    <row r="127" spans="2:65" s="1" customFormat="1" ht="19.5">
      <c r="B127" s="28"/>
      <c r="D127" s="146" t="s">
        <v>141</v>
      </c>
      <c r="F127" s="147" t="s">
        <v>142</v>
      </c>
      <c r="I127" s="144"/>
      <c r="L127" s="28"/>
      <c r="M127" s="145"/>
      <c r="T127" s="52"/>
      <c r="AT127" s="13" t="s">
        <v>141</v>
      </c>
      <c r="AU127" s="13" t="s">
        <v>85</v>
      </c>
    </row>
    <row r="128" spans="2:65" s="1" customFormat="1" ht="16.5" customHeight="1">
      <c r="B128" s="28"/>
      <c r="C128" s="148" t="s">
        <v>85</v>
      </c>
      <c r="D128" s="148" t="s">
        <v>143</v>
      </c>
      <c r="E128" s="149" t="s">
        <v>144</v>
      </c>
      <c r="F128" s="150" t="s">
        <v>145</v>
      </c>
      <c r="G128" s="151" t="s">
        <v>136</v>
      </c>
      <c r="H128" s="152">
        <v>5</v>
      </c>
      <c r="I128" s="153"/>
      <c r="J128" s="152">
        <f>ROUND(I128*H128,1)</f>
        <v>0</v>
      </c>
      <c r="K128" s="154"/>
      <c r="L128" s="155"/>
      <c r="M128" s="156" t="s">
        <v>1</v>
      </c>
      <c r="N128" s="157" t="s">
        <v>40</v>
      </c>
      <c r="P128" s="138">
        <f>O128*H128</f>
        <v>0</v>
      </c>
      <c r="Q128" s="138">
        <v>6.9999999999999994E-5</v>
      </c>
      <c r="R128" s="138">
        <f>Q128*H128</f>
        <v>3.4999999999999994E-4</v>
      </c>
      <c r="S128" s="138">
        <v>0</v>
      </c>
      <c r="T128" s="139">
        <f>S128*H128</f>
        <v>0</v>
      </c>
      <c r="AR128" s="140" t="s">
        <v>146</v>
      </c>
      <c r="AT128" s="140" t="s">
        <v>143</v>
      </c>
      <c r="AU128" s="140" t="s">
        <v>85</v>
      </c>
      <c r="AY128" s="13" t="s">
        <v>130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83</v>
      </c>
      <c r="BK128" s="141">
        <f>ROUND(I128*H128,1)</f>
        <v>0</v>
      </c>
      <c r="BL128" s="13" t="s">
        <v>137</v>
      </c>
      <c r="BM128" s="140" t="s">
        <v>147</v>
      </c>
    </row>
    <row r="129" spans="2:65" s="1" customFormat="1" ht="19.5">
      <c r="B129" s="28"/>
      <c r="D129" s="146" t="s">
        <v>141</v>
      </c>
      <c r="F129" s="147" t="s">
        <v>142</v>
      </c>
      <c r="I129" s="144"/>
      <c r="L129" s="28"/>
      <c r="M129" s="145"/>
      <c r="T129" s="52"/>
      <c r="AT129" s="13" t="s">
        <v>141</v>
      </c>
      <c r="AU129" s="13" t="s">
        <v>85</v>
      </c>
    </row>
    <row r="130" spans="2:65" s="1" customFormat="1" ht="62.65" customHeight="1">
      <c r="B130" s="28"/>
      <c r="C130" s="129" t="s">
        <v>148</v>
      </c>
      <c r="D130" s="129" t="s">
        <v>133</v>
      </c>
      <c r="E130" s="130" t="s">
        <v>149</v>
      </c>
      <c r="F130" s="131" t="s">
        <v>150</v>
      </c>
      <c r="G130" s="132" t="s">
        <v>136</v>
      </c>
      <c r="H130" s="133">
        <v>5</v>
      </c>
      <c r="I130" s="134"/>
      <c r="J130" s="133">
        <f>ROUND(I130*H130,1)</f>
        <v>0</v>
      </c>
      <c r="K130" s="135"/>
      <c r="L130" s="28"/>
      <c r="M130" s="136" t="s">
        <v>1</v>
      </c>
      <c r="N130" s="137" t="s">
        <v>40</v>
      </c>
      <c r="P130" s="138">
        <f>O130*H130</f>
        <v>0</v>
      </c>
      <c r="Q130" s="138">
        <v>0</v>
      </c>
      <c r="R130" s="138">
        <f>Q130*H130</f>
        <v>0</v>
      </c>
      <c r="S130" s="138">
        <v>0</v>
      </c>
      <c r="T130" s="139">
        <f>S130*H130</f>
        <v>0</v>
      </c>
      <c r="AR130" s="140" t="s">
        <v>137</v>
      </c>
      <c r="AT130" s="140" t="s">
        <v>133</v>
      </c>
      <c r="AU130" s="140" t="s">
        <v>85</v>
      </c>
      <c r="AY130" s="13" t="s">
        <v>130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3" t="s">
        <v>83</v>
      </c>
      <c r="BK130" s="141">
        <f>ROUND(I130*H130,1)</f>
        <v>0</v>
      </c>
      <c r="BL130" s="13" t="s">
        <v>137</v>
      </c>
      <c r="BM130" s="140" t="s">
        <v>151</v>
      </c>
    </row>
    <row r="131" spans="2:65" s="1" customFormat="1" ht="11.25">
      <c r="B131" s="28"/>
      <c r="D131" s="142" t="s">
        <v>139</v>
      </c>
      <c r="F131" s="143" t="s">
        <v>152</v>
      </c>
      <c r="I131" s="144"/>
      <c r="L131" s="28"/>
      <c r="M131" s="145"/>
      <c r="T131" s="52"/>
      <c r="AT131" s="13" t="s">
        <v>139</v>
      </c>
      <c r="AU131" s="13" t="s">
        <v>85</v>
      </c>
    </row>
    <row r="132" spans="2:65" s="1" customFormat="1" ht="19.5">
      <c r="B132" s="28"/>
      <c r="D132" s="146" t="s">
        <v>141</v>
      </c>
      <c r="F132" s="147" t="s">
        <v>142</v>
      </c>
      <c r="I132" s="144"/>
      <c r="L132" s="28"/>
      <c r="M132" s="145"/>
      <c r="T132" s="52"/>
      <c r="AT132" s="13" t="s">
        <v>141</v>
      </c>
      <c r="AU132" s="13" t="s">
        <v>85</v>
      </c>
    </row>
    <row r="133" spans="2:65" s="1" customFormat="1" ht="24.2" customHeight="1">
      <c r="B133" s="28"/>
      <c r="C133" s="148" t="s">
        <v>153</v>
      </c>
      <c r="D133" s="148" t="s">
        <v>143</v>
      </c>
      <c r="E133" s="149" t="s">
        <v>154</v>
      </c>
      <c r="F133" s="150" t="s">
        <v>155</v>
      </c>
      <c r="G133" s="151" t="s">
        <v>136</v>
      </c>
      <c r="H133" s="152">
        <v>5</v>
      </c>
      <c r="I133" s="153"/>
      <c r="J133" s="152">
        <f>ROUND(I133*H133,1)</f>
        <v>0</v>
      </c>
      <c r="K133" s="154"/>
      <c r="L133" s="155"/>
      <c r="M133" s="156" t="s">
        <v>1</v>
      </c>
      <c r="N133" s="157" t="s">
        <v>40</v>
      </c>
      <c r="P133" s="138">
        <f>O133*H133</f>
        <v>0</v>
      </c>
      <c r="Q133" s="138">
        <v>6.0000000000000002E-5</v>
      </c>
      <c r="R133" s="138">
        <f>Q133*H133</f>
        <v>3.0000000000000003E-4</v>
      </c>
      <c r="S133" s="138">
        <v>0</v>
      </c>
      <c r="T133" s="139">
        <f>S133*H133</f>
        <v>0</v>
      </c>
      <c r="AR133" s="140" t="s">
        <v>146</v>
      </c>
      <c r="AT133" s="140" t="s">
        <v>143</v>
      </c>
      <c r="AU133" s="140" t="s">
        <v>85</v>
      </c>
      <c r="AY133" s="13" t="s">
        <v>130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3" t="s">
        <v>83</v>
      </c>
      <c r="BK133" s="141">
        <f>ROUND(I133*H133,1)</f>
        <v>0</v>
      </c>
      <c r="BL133" s="13" t="s">
        <v>137</v>
      </c>
      <c r="BM133" s="140" t="s">
        <v>156</v>
      </c>
    </row>
    <row r="134" spans="2:65" s="1" customFormat="1" ht="19.5">
      <c r="B134" s="28"/>
      <c r="D134" s="146" t="s">
        <v>141</v>
      </c>
      <c r="F134" s="147" t="s">
        <v>142</v>
      </c>
      <c r="I134" s="144"/>
      <c r="L134" s="28"/>
      <c r="M134" s="145"/>
      <c r="T134" s="52"/>
      <c r="AT134" s="13" t="s">
        <v>141</v>
      </c>
      <c r="AU134" s="13" t="s">
        <v>85</v>
      </c>
    </row>
    <row r="135" spans="2:65" s="1" customFormat="1" ht="33" customHeight="1">
      <c r="B135" s="28"/>
      <c r="C135" s="129" t="s">
        <v>157</v>
      </c>
      <c r="D135" s="129" t="s">
        <v>133</v>
      </c>
      <c r="E135" s="130" t="s">
        <v>158</v>
      </c>
      <c r="F135" s="131" t="s">
        <v>159</v>
      </c>
      <c r="G135" s="132" t="s">
        <v>160</v>
      </c>
      <c r="H135" s="133">
        <v>2</v>
      </c>
      <c r="I135" s="134"/>
      <c r="J135" s="133">
        <f>ROUND(I135*H135,1)</f>
        <v>0</v>
      </c>
      <c r="K135" s="135"/>
      <c r="L135" s="28"/>
      <c r="M135" s="136" t="s">
        <v>1</v>
      </c>
      <c r="N135" s="137" t="s">
        <v>40</v>
      </c>
      <c r="P135" s="138">
        <f>O135*H135</f>
        <v>0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137</v>
      </c>
      <c r="AT135" s="140" t="s">
        <v>133</v>
      </c>
      <c r="AU135" s="140" t="s">
        <v>85</v>
      </c>
      <c r="AY135" s="13" t="s">
        <v>130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3" t="s">
        <v>83</v>
      </c>
      <c r="BK135" s="141">
        <f>ROUND(I135*H135,1)</f>
        <v>0</v>
      </c>
      <c r="BL135" s="13" t="s">
        <v>137</v>
      </c>
      <c r="BM135" s="140" t="s">
        <v>161</v>
      </c>
    </row>
    <row r="136" spans="2:65" s="1" customFormat="1" ht="11.25">
      <c r="B136" s="28"/>
      <c r="D136" s="142" t="s">
        <v>139</v>
      </c>
      <c r="F136" s="143" t="s">
        <v>162</v>
      </c>
      <c r="I136" s="144"/>
      <c r="L136" s="28"/>
      <c r="M136" s="145"/>
      <c r="T136" s="52"/>
      <c r="AT136" s="13" t="s">
        <v>139</v>
      </c>
      <c r="AU136" s="13" t="s">
        <v>85</v>
      </c>
    </row>
    <row r="137" spans="2:65" s="1" customFormat="1" ht="19.5">
      <c r="B137" s="28"/>
      <c r="D137" s="146" t="s">
        <v>141</v>
      </c>
      <c r="F137" s="147" t="s">
        <v>163</v>
      </c>
      <c r="I137" s="144"/>
      <c r="L137" s="28"/>
      <c r="M137" s="145"/>
      <c r="T137" s="52"/>
      <c r="AT137" s="13" t="s">
        <v>141</v>
      </c>
      <c r="AU137" s="13" t="s">
        <v>85</v>
      </c>
    </row>
    <row r="138" spans="2:65" s="1" customFormat="1" ht="16.5" customHeight="1">
      <c r="B138" s="28"/>
      <c r="C138" s="148" t="s">
        <v>164</v>
      </c>
      <c r="D138" s="148" t="s">
        <v>143</v>
      </c>
      <c r="E138" s="149" t="s">
        <v>165</v>
      </c>
      <c r="F138" s="150" t="s">
        <v>166</v>
      </c>
      <c r="G138" s="151" t="s">
        <v>160</v>
      </c>
      <c r="H138" s="152">
        <v>2</v>
      </c>
      <c r="I138" s="153"/>
      <c r="J138" s="152">
        <f>ROUND(I138*H138,1)</f>
        <v>0</v>
      </c>
      <c r="K138" s="154"/>
      <c r="L138" s="155"/>
      <c r="M138" s="156" t="s">
        <v>1</v>
      </c>
      <c r="N138" s="157" t="s">
        <v>40</v>
      </c>
      <c r="P138" s="138">
        <f>O138*H138</f>
        <v>0</v>
      </c>
      <c r="Q138" s="138">
        <v>2.0000000000000002E-5</v>
      </c>
      <c r="R138" s="138">
        <f>Q138*H138</f>
        <v>4.0000000000000003E-5</v>
      </c>
      <c r="S138" s="138">
        <v>0</v>
      </c>
      <c r="T138" s="139">
        <f>S138*H138</f>
        <v>0</v>
      </c>
      <c r="AR138" s="140" t="s">
        <v>146</v>
      </c>
      <c r="AT138" s="140" t="s">
        <v>143</v>
      </c>
      <c r="AU138" s="140" t="s">
        <v>85</v>
      </c>
      <c r="AY138" s="13" t="s">
        <v>130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3" t="s">
        <v>83</v>
      </c>
      <c r="BK138" s="141">
        <f>ROUND(I138*H138,1)</f>
        <v>0</v>
      </c>
      <c r="BL138" s="13" t="s">
        <v>137</v>
      </c>
      <c r="BM138" s="140" t="s">
        <v>167</v>
      </c>
    </row>
    <row r="139" spans="2:65" s="1" customFormat="1" ht="19.5">
      <c r="B139" s="28"/>
      <c r="D139" s="146" t="s">
        <v>141</v>
      </c>
      <c r="F139" s="147" t="s">
        <v>163</v>
      </c>
      <c r="I139" s="144"/>
      <c r="L139" s="28"/>
      <c r="M139" s="145"/>
      <c r="T139" s="52"/>
      <c r="AT139" s="13" t="s">
        <v>141</v>
      </c>
      <c r="AU139" s="13" t="s">
        <v>85</v>
      </c>
    </row>
    <row r="140" spans="2:65" s="1" customFormat="1" ht="33" customHeight="1">
      <c r="B140" s="28"/>
      <c r="C140" s="129" t="s">
        <v>168</v>
      </c>
      <c r="D140" s="129" t="s">
        <v>133</v>
      </c>
      <c r="E140" s="130" t="s">
        <v>169</v>
      </c>
      <c r="F140" s="131" t="s">
        <v>170</v>
      </c>
      <c r="G140" s="132" t="s">
        <v>160</v>
      </c>
      <c r="H140" s="133">
        <v>1</v>
      </c>
      <c r="I140" s="134"/>
      <c r="J140" s="133">
        <f>ROUND(I140*H140,1)</f>
        <v>0</v>
      </c>
      <c r="K140" s="135"/>
      <c r="L140" s="28"/>
      <c r="M140" s="136" t="s">
        <v>1</v>
      </c>
      <c r="N140" s="137" t="s">
        <v>40</v>
      </c>
      <c r="P140" s="138">
        <f>O140*H140</f>
        <v>0</v>
      </c>
      <c r="Q140" s="138">
        <v>0</v>
      </c>
      <c r="R140" s="138">
        <f>Q140*H140</f>
        <v>0</v>
      </c>
      <c r="S140" s="138">
        <v>0</v>
      </c>
      <c r="T140" s="139">
        <f>S140*H140</f>
        <v>0</v>
      </c>
      <c r="AR140" s="140" t="s">
        <v>137</v>
      </c>
      <c r="AT140" s="140" t="s">
        <v>133</v>
      </c>
      <c r="AU140" s="140" t="s">
        <v>85</v>
      </c>
      <c r="AY140" s="13" t="s">
        <v>130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3" t="s">
        <v>83</v>
      </c>
      <c r="BK140" s="141">
        <f>ROUND(I140*H140,1)</f>
        <v>0</v>
      </c>
      <c r="BL140" s="13" t="s">
        <v>137</v>
      </c>
      <c r="BM140" s="140" t="s">
        <v>171</v>
      </c>
    </row>
    <row r="141" spans="2:65" s="1" customFormat="1" ht="11.25">
      <c r="B141" s="28"/>
      <c r="D141" s="142" t="s">
        <v>139</v>
      </c>
      <c r="F141" s="143" t="s">
        <v>172</v>
      </c>
      <c r="I141" s="144"/>
      <c r="L141" s="28"/>
      <c r="M141" s="145"/>
      <c r="T141" s="52"/>
      <c r="AT141" s="13" t="s">
        <v>139</v>
      </c>
      <c r="AU141" s="13" t="s">
        <v>85</v>
      </c>
    </row>
    <row r="142" spans="2:65" s="1" customFormat="1" ht="19.5">
      <c r="B142" s="28"/>
      <c r="D142" s="146" t="s">
        <v>141</v>
      </c>
      <c r="F142" s="147" t="s">
        <v>173</v>
      </c>
      <c r="I142" s="144"/>
      <c r="L142" s="28"/>
      <c r="M142" s="145"/>
      <c r="T142" s="52"/>
      <c r="AT142" s="13" t="s">
        <v>141</v>
      </c>
      <c r="AU142" s="13" t="s">
        <v>85</v>
      </c>
    </row>
    <row r="143" spans="2:65" s="1" customFormat="1" ht="37.9" customHeight="1">
      <c r="B143" s="28"/>
      <c r="C143" s="129" t="s">
        <v>174</v>
      </c>
      <c r="D143" s="129" t="s">
        <v>133</v>
      </c>
      <c r="E143" s="130" t="s">
        <v>175</v>
      </c>
      <c r="F143" s="131" t="s">
        <v>176</v>
      </c>
      <c r="G143" s="132" t="s">
        <v>160</v>
      </c>
      <c r="H143" s="133">
        <v>16</v>
      </c>
      <c r="I143" s="134"/>
      <c r="J143" s="133">
        <f>ROUND(I143*H143,1)</f>
        <v>0</v>
      </c>
      <c r="K143" s="135"/>
      <c r="L143" s="28"/>
      <c r="M143" s="136" t="s">
        <v>1</v>
      </c>
      <c r="N143" s="137" t="s">
        <v>40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137</v>
      </c>
      <c r="AT143" s="140" t="s">
        <v>133</v>
      </c>
      <c r="AU143" s="140" t="s">
        <v>85</v>
      </c>
      <c r="AY143" s="13" t="s">
        <v>130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3" t="s">
        <v>83</v>
      </c>
      <c r="BK143" s="141">
        <f>ROUND(I143*H143,1)</f>
        <v>0</v>
      </c>
      <c r="BL143" s="13" t="s">
        <v>137</v>
      </c>
      <c r="BM143" s="140" t="s">
        <v>177</v>
      </c>
    </row>
    <row r="144" spans="2:65" s="1" customFormat="1" ht="11.25">
      <c r="B144" s="28"/>
      <c r="D144" s="142" t="s">
        <v>139</v>
      </c>
      <c r="F144" s="143" t="s">
        <v>178</v>
      </c>
      <c r="I144" s="144"/>
      <c r="L144" s="28"/>
      <c r="M144" s="145"/>
      <c r="T144" s="52"/>
      <c r="AT144" s="13" t="s">
        <v>139</v>
      </c>
      <c r="AU144" s="13" t="s">
        <v>85</v>
      </c>
    </row>
    <row r="145" spans="2:65" s="1" customFormat="1" ht="19.5">
      <c r="B145" s="28"/>
      <c r="D145" s="146" t="s">
        <v>141</v>
      </c>
      <c r="F145" s="147" t="s">
        <v>179</v>
      </c>
      <c r="I145" s="144"/>
      <c r="L145" s="28"/>
      <c r="M145" s="145"/>
      <c r="T145" s="52"/>
      <c r="AT145" s="13" t="s">
        <v>141</v>
      </c>
      <c r="AU145" s="13" t="s">
        <v>85</v>
      </c>
    </row>
    <row r="146" spans="2:65" s="1" customFormat="1" ht="21.75" customHeight="1">
      <c r="B146" s="28"/>
      <c r="C146" s="148" t="s">
        <v>180</v>
      </c>
      <c r="D146" s="148" t="s">
        <v>143</v>
      </c>
      <c r="E146" s="149" t="s">
        <v>181</v>
      </c>
      <c r="F146" s="150" t="s">
        <v>182</v>
      </c>
      <c r="G146" s="151" t="s">
        <v>160</v>
      </c>
      <c r="H146" s="152">
        <v>2</v>
      </c>
      <c r="I146" s="153"/>
      <c r="J146" s="152">
        <f>ROUND(I146*H146,1)</f>
        <v>0</v>
      </c>
      <c r="K146" s="154"/>
      <c r="L146" s="155"/>
      <c r="M146" s="156" t="s">
        <v>1</v>
      </c>
      <c r="N146" s="157" t="s">
        <v>40</v>
      </c>
      <c r="P146" s="138">
        <f>O146*H146</f>
        <v>0</v>
      </c>
      <c r="Q146" s="138">
        <v>1.0000000000000001E-5</v>
      </c>
      <c r="R146" s="138">
        <f>Q146*H146</f>
        <v>2.0000000000000002E-5</v>
      </c>
      <c r="S146" s="138">
        <v>0</v>
      </c>
      <c r="T146" s="139">
        <f>S146*H146</f>
        <v>0</v>
      </c>
      <c r="AR146" s="140" t="s">
        <v>146</v>
      </c>
      <c r="AT146" s="140" t="s">
        <v>143</v>
      </c>
      <c r="AU146" s="140" t="s">
        <v>85</v>
      </c>
      <c r="AY146" s="13" t="s">
        <v>130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3" t="s">
        <v>83</v>
      </c>
      <c r="BK146" s="141">
        <f>ROUND(I146*H146,1)</f>
        <v>0</v>
      </c>
      <c r="BL146" s="13" t="s">
        <v>137</v>
      </c>
      <c r="BM146" s="140" t="s">
        <v>183</v>
      </c>
    </row>
    <row r="147" spans="2:65" s="1" customFormat="1" ht="16.5" customHeight="1">
      <c r="B147" s="28"/>
      <c r="C147" s="148" t="s">
        <v>184</v>
      </c>
      <c r="D147" s="148" t="s">
        <v>143</v>
      </c>
      <c r="E147" s="149" t="s">
        <v>185</v>
      </c>
      <c r="F147" s="150" t="s">
        <v>186</v>
      </c>
      <c r="G147" s="151" t="s">
        <v>160</v>
      </c>
      <c r="H147" s="152">
        <v>6</v>
      </c>
      <c r="I147" s="153"/>
      <c r="J147" s="152">
        <f>ROUND(I147*H147,1)</f>
        <v>0</v>
      </c>
      <c r="K147" s="154"/>
      <c r="L147" s="155"/>
      <c r="M147" s="156" t="s">
        <v>1</v>
      </c>
      <c r="N147" s="157" t="s">
        <v>40</v>
      </c>
      <c r="P147" s="138">
        <f>O147*H147</f>
        <v>0</v>
      </c>
      <c r="Q147" s="138">
        <v>0</v>
      </c>
      <c r="R147" s="138">
        <f>Q147*H147</f>
        <v>0</v>
      </c>
      <c r="S147" s="138">
        <v>0</v>
      </c>
      <c r="T147" s="139">
        <f>S147*H147</f>
        <v>0</v>
      </c>
      <c r="AR147" s="140" t="s">
        <v>146</v>
      </c>
      <c r="AT147" s="140" t="s">
        <v>143</v>
      </c>
      <c r="AU147" s="140" t="s">
        <v>85</v>
      </c>
      <c r="AY147" s="13" t="s">
        <v>130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3" t="s">
        <v>83</v>
      </c>
      <c r="BK147" s="141">
        <f>ROUND(I147*H147,1)</f>
        <v>0</v>
      </c>
      <c r="BL147" s="13" t="s">
        <v>137</v>
      </c>
      <c r="BM147" s="140" t="s">
        <v>187</v>
      </c>
    </row>
    <row r="148" spans="2:65" s="1" customFormat="1" ht="19.5">
      <c r="B148" s="28"/>
      <c r="D148" s="146" t="s">
        <v>141</v>
      </c>
      <c r="F148" s="147" t="s">
        <v>188</v>
      </c>
      <c r="I148" s="144"/>
      <c r="L148" s="28"/>
      <c r="M148" s="145"/>
      <c r="T148" s="52"/>
      <c r="AT148" s="13" t="s">
        <v>141</v>
      </c>
      <c r="AU148" s="13" t="s">
        <v>85</v>
      </c>
    </row>
    <row r="149" spans="2:65" s="1" customFormat="1" ht="37.9" customHeight="1">
      <c r="B149" s="28"/>
      <c r="C149" s="129" t="s">
        <v>189</v>
      </c>
      <c r="D149" s="129" t="s">
        <v>133</v>
      </c>
      <c r="E149" s="130" t="s">
        <v>190</v>
      </c>
      <c r="F149" s="131" t="s">
        <v>191</v>
      </c>
      <c r="G149" s="132" t="s">
        <v>160</v>
      </c>
      <c r="H149" s="133">
        <v>1</v>
      </c>
      <c r="I149" s="134"/>
      <c r="J149" s="133">
        <f>ROUND(I149*H149,1)</f>
        <v>0</v>
      </c>
      <c r="K149" s="135"/>
      <c r="L149" s="28"/>
      <c r="M149" s="136" t="s">
        <v>1</v>
      </c>
      <c r="N149" s="137" t="s">
        <v>40</v>
      </c>
      <c r="P149" s="138">
        <f>O149*H149</f>
        <v>0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137</v>
      </c>
      <c r="AT149" s="140" t="s">
        <v>133</v>
      </c>
      <c r="AU149" s="140" t="s">
        <v>85</v>
      </c>
      <c r="AY149" s="13" t="s">
        <v>130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3" t="s">
        <v>83</v>
      </c>
      <c r="BK149" s="141">
        <f>ROUND(I149*H149,1)</f>
        <v>0</v>
      </c>
      <c r="BL149" s="13" t="s">
        <v>137</v>
      </c>
      <c r="BM149" s="140" t="s">
        <v>192</v>
      </c>
    </row>
    <row r="150" spans="2:65" s="1" customFormat="1" ht="11.25">
      <c r="B150" s="28"/>
      <c r="D150" s="142" t="s">
        <v>139</v>
      </c>
      <c r="F150" s="143" t="s">
        <v>193</v>
      </c>
      <c r="I150" s="144"/>
      <c r="L150" s="28"/>
      <c r="M150" s="145"/>
      <c r="T150" s="52"/>
      <c r="AT150" s="13" t="s">
        <v>139</v>
      </c>
      <c r="AU150" s="13" t="s">
        <v>85</v>
      </c>
    </row>
    <row r="151" spans="2:65" s="1" customFormat="1" ht="19.5">
      <c r="B151" s="28"/>
      <c r="D151" s="146" t="s">
        <v>141</v>
      </c>
      <c r="F151" s="147" t="s">
        <v>194</v>
      </c>
      <c r="I151" s="144"/>
      <c r="L151" s="28"/>
      <c r="M151" s="145"/>
      <c r="T151" s="52"/>
      <c r="AT151" s="13" t="s">
        <v>141</v>
      </c>
      <c r="AU151" s="13" t="s">
        <v>85</v>
      </c>
    </row>
    <row r="152" spans="2:65" s="1" customFormat="1" ht="33" customHeight="1">
      <c r="B152" s="28"/>
      <c r="C152" s="129" t="s">
        <v>8</v>
      </c>
      <c r="D152" s="129" t="s">
        <v>133</v>
      </c>
      <c r="E152" s="130" t="s">
        <v>195</v>
      </c>
      <c r="F152" s="131" t="s">
        <v>196</v>
      </c>
      <c r="G152" s="132" t="s">
        <v>160</v>
      </c>
      <c r="H152" s="133">
        <v>2</v>
      </c>
      <c r="I152" s="134"/>
      <c r="J152" s="133">
        <f>ROUND(I152*H152,1)</f>
        <v>0</v>
      </c>
      <c r="K152" s="135"/>
      <c r="L152" s="28"/>
      <c r="M152" s="136" t="s">
        <v>1</v>
      </c>
      <c r="N152" s="137" t="s">
        <v>40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137</v>
      </c>
      <c r="AT152" s="140" t="s">
        <v>133</v>
      </c>
      <c r="AU152" s="140" t="s">
        <v>85</v>
      </c>
      <c r="AY152" s="13" t="s">
        <v>130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3" t="s">
        <v>83</v>
      </c>
      <c r="BK152" s="141">
        <f>ROUND(I152*H152,1)</f>
        <v>0</v>
      </c>
      <c r="BL152" s="13" t="s">
        <v>137</v>
      </c>
      <c r="BM152" s="140" t="s">
        <v>197</v>
      </c>
    </row>
    <row r="153" spans="2:65" s="1" customFormat="1" ht="11.25">
      <c r="B153" s="28"/>
      <c r="D153" s="142" t="s">
        <v>139</v>
      </c>
      <c r="F153" s="143" t="s">
        <v>198</v>
      </c>
      <c r="I153" s="144"/>
      <c r="L153" s="28"/>
      <c r="M153" s="145"/>
      <c r="T153" s="52"/>
      <c r="AT153" s="13" t="s">
        <v>139</v>
      </c>
      <c r="AU153" s="13" t="s">
        <v>85</v>
      </c>
    </row>
    <row r="154" spans="2:65" s="1" customFormat="1" ht="19.5">
      <c r="B154" s="28"/>
      <c r="D154" s="146" t="s">
        <v>141</v>
      </c>
      <c r="F154" s="147" t="s">
        <v>142</v>
      </c>
      <c r="I154" s="144"/>
      <c r="L154" s="28"/>
      <c r="M154" s="145"/>
      <c r="T154" s="52"/>
      <c r="AT154" s="13" t="s">
        <v>141</v>
      </c>
      <c r="AU154" s="13" t="s">
        <v>85</v>
      </c>
    </row>
    <row r="155" spans="2:65" s="1" customFormat="1" ht="16.5" customHeight="1">
      <c r="B155" s="28"/>
      <c r="C155" s="148" t="s">
        <v>199</v>
      </c>
      <c r="D155" s="148" t="s">
        <v>143</v>
      </c>
      <c r="E155" s="149" t="s">
        <v>200</v>
      </c>
      <c r="F155" s="150" t="s">
        <v>201</v>
      </c>
      <c r="G155" s="151" t="s">
        <v>160</v>
      </c>
      <c r="H155" s="152">
        <v>2</v>
      </c>
      <c r="I155" s="153"/>
      <c r="J155" s="152">
        <f>ROUND(I155*H155,1)</f>
        <v>0</v>
      </c>
      <c r="K155" s="154"/>
      <c r="L155" s="155"/>
      <c r="M155" s="156" t="s">
        <v>1</v>
      </c>
      <c r="N155" s="157" t="s">
        <v>40</v>
      </c>
      <c r="P155" s="138">
        <f>O155*H155</f>
        <v>0</v>
      </c>
      <c r="Q155" s="138">
        <v>4.0000000000000003E-5</v>
      </c>
      <c r="R155" s="138">
        <f>Q155*H155</f>
        <v>8.0000000000000007E-5</v>
      </c>
      <c r="S155" s="138">
        <v>0</v>
      </c>
      <c r="T155" s="139">
        <f>S155*H155</f>
        <v>0</v>
      </c>
      <c r="AR155" s="140" t="s">
        <v>146</v>
      </c>
      <c r="AT155" s="140" t="s">
        <v>143</v>
      </c>
      <c r="AU155" s="140" t="s">
        <v>85</v>
      </c>
      <c r="AY155" s="13" t="s">
        <v>130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3" t="s">
        <v>83</v>
      </c>
      <c r="BK155" s="141">
        <f>ROUND(I155*H155,1)</f>
        <v>0</v>
      </c>
      <c r="BL155" s="13" t="s">
        <v>137</v>
      </c>
      <c r="BM155" s="140" t="s">
        <v>202</v>
      </c>
    </row>
    <row r="156" spans="2:65" s="1" customFormat="1" ht="19.5">
      <c r="B156" s="28"/>
      <c r="D156" s="146" t="s">
        <v>141</v>
      </c>
      <c r="F156" s="147" t="s">
        <v>142</v>
      </c>
      <c r="I156" s="144"/>
      <c r="L156" s="28"/>
      <c r="M156" s="145"/>
      <c r="T156" s="52"/>
      <c r="AT156" s="13" t="s">
        <v>141</v>
      </c>
      <c r="AU156" s="13" t="s">
        <v>85</v>
      </c>
    </row>
    <row r="157" spans="2:65" s="1" customFormat="1" ht="16.5" customHeight="1">
      <c r="B157" s="28"/>
      <c r="C157" s="148" t="s">
        <v>203</v>
      </c>
      <c r="D157" s="148" t="s">
        <v>143</v>
      </c>
      <c r="E157" s="149" t="s">
        <v>204</v>
      </c>
      <c r="F157" s="150" t="s">
        <v>205</v>
      </c>
      <c r="G157" s="151" t="s">
        <v>160</v>
      </c>
      <c r="H157" s="152">
        <v>1</v>
      </c>
      <c r="I157" s="153"/>
      <c r="J157" s="152">
        <f>ROUND(I157*H157,1)</f>
        <v>0</v>
      </c>
      <c r="K157" s="154"/>
      <c r="L157" s="155"/>
      <c r="M157" s="156" t="s">
        <v>1</v>
      </c>
      <c r="N157" s="157" t="s">
        <v>40</v>
      </c>
      <c r="P157" s="138">
        <f>O157*H157</f>
        <v>0</v>
      </c>
      <c r="Q157" s="138">
        <v>2.0000000000000002E-5</v>
      </c>
      <c r="R157" s="138">
        <f>Q157*H157</f>
        <v>2.0000000000000002E-5</v>
      </c>
      <c r="S157" s="138">
        <v>0</v>
      </c>
      <c r="T157" s="139">
        <f>S157*H157</f>
        <v>0</v>
      </c>
      <c r="AR157" s="140" t="s">
        <v>146</v>
      </c>
      <c r="AT157" s="140" t="s">
        <v>143</v>
      </c>
      <c r="AU157" s="140" t="s">
        <v>85</v>
      </c>
      <c r="AY157" s="13" t="s">
        <v>130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3" t="s">
        <v>83</v>
      </c>
      <c r="BK157" s="141">
        <f>ROUND(I157*H157,1)</f>
        <v>0</v>
      </c>
      <c r="BL157" s="13" t="s">
        <v>137</v>
      </c>
      <c r="BM157" s="140" t="s">
        <v>206</v>
      </c>
    </row>
    <row r="158" spans="2:65" s="1" customFormat="1" ht="19.5">
      <c r="B158" s="28"/>
      <c r="D158" s="146" t="s">
        <v>141</v>
      </c>
      <c r="F158" s="147" t="s">
        <v>142</v>
      </c>
      <c r="I158" s="144"/>
      <c r="L158" s="28"/>
      <c r="M158" s="145"/>
      <c r="T158" s="52"/>
      <c r="AT158" s="13" t="s">
        <v>141</v>
      </c>
      <c r="AU158" s="13" t="s">
        <v>85</v>
      </c>
    </row>
    <row r="159" spans="2:65" s="1" customFormat="1" ht="49.15" customHeight="1">
      <c r="B159" s="28"/>
      <c r="C159" s="129" t="s">
        <v>207</v>
      </c>
      <c r="D159" s="129" t="s">
        <v>133</v>
      </c>
      <c r="E159" s="130" t="s">
        <v>208</v>
      </c>
      <c r="F159" s="131" t="s">
        <v>209</v>
      </c>
      <c r="G159" s="132" t="s">
        <v>160</v>
      </c>
      <c r="H159" s="133">
        <v>1</v>
      </c>
      <c r="I159" s="134"/>
      <c r="J159" s="133">
        <f>ROUND(I159*H159,1)</f>
        <v>0</v>
      </c>
      <c r="K159" s="135"/>
      <c r="L159" s="28"/>
      <c r="M159" s="136" t="s">
        <v>1</v>
      </c>
      <c r="N159" s="137" t="s">
        <v>40</v>
      </c>
      <c r="P159" s="138">
        <f>O159*H159</f>
        <v>0</v>
      </c>
      <c r="Q159" s="138">
        <v>0</v>
      </c>
      <c r="R159" s="138">
        <f>Q159*H159</f>
        <v>0</v>
      </c>
      <c r="S159" s="138">
        <v>0</v>
      </c>
      <c r="T159" s="139">
        <f>S159*H159</f>
        <v>0</v>
      </c>
      <c r="AR159" s="140" t="s">
        <v>137</v>
      </c>
      <c r="AT159" s="140" t="s">
        <v>133</v>
      </c>
      <c r="AU159" s="140" t="s">
        <v>85</v>
      </c>
      <c r="AY159" s="13" t="s">
        <v>130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3" t="s">
        <v>83</v>
      </c>
      <c r="BK159" s="141">
        <f>ROUND(I159*H159,1)</f>
        <v>0</v>
      </c>
      <c r="BL159" s="13" t="s">
        <v>137</v>
      </c>
      <c r="BM159" s="140" t="s">
        <v>210</v>
      </c>
    </row>
    <row r="160" spans="2:65" s="1" customFormat="1" ht="11.25">
      <c r="B160" s="28"/>
      <c r="D160" s="142" t="s">
        <v>139</v>
      </c>
      <c r="F160" s="143" t="s">
        <v>211</v>
      </c>
      <c r="I160" s="144"/>
      <c r="L160" s="28"/>
      <c r="M160" s="145"/>
      <c r="T160" s="52"/>
      <c r="AT160" s="13" t="s">
        <v>139</v>
      </c>
      <c r="AU160" s="13" t="s">
        <v>85</v>
      </c>
    </row>
    <row r="161" spans="2:65" s="1" customFormat="1" ht="19.5">
      <c r="B161" s="28"/>
      <c r="D161" s="146" t="s">
        <v>141</v>
      </c>
      <c r="F161" s="147" t="s">
        <v>212</v>
      </c>
      <c r="I161" s="144"/>
      <c r="L161" s="28"/>
      <c r="M161" s="145"/>
      <c r="T161" s="52"/>
      <c r="AT161" s="13" t="s">
        <v>141</v>
      </c>
      <c r="AU161" s="13" t="s">
        <v>85</v>
      </c>
    </row>
    <row r="162" spans="2:65" s="1" customFormat="1" ht="44.25" customHeight="1">
      <c r="B162" s="28"/>
      <c r="C162" s="129" t="s">
        <v>137</v>
      </c>
      <c r="D162" s="129" t="s">
        <v>133</v>
      </c>
      <c r="E162" s="130" t="s">
        <v>213</v>
      </c>
      <c r="F162" s="131" t="s">
        <v>214</v>
      </c>
      <c r="G162" s="132" t="s">
        <v>160</v>
      </c>
      <c r="H162" s="133">
        <v>55</v>
      </c>
      <c r="I162" s="134"/>
      <c r="J162" s="133">
        <f>ROUND(I162*H162,1)</f>
        <v>0</v>
      </c>
      <c r="K162" s="135"/>
      <c r="L162" s="28"/>
      <c r="M162" s="136" t="s">
        <v>1</v>
      </c>
      <c r="N162" s="137" t="s">
        <v>40</v>
      </c>
      <c r="P162" s="138">
        <f>O162*H162</f>
        <v>0</v>
      </c>
      <c r="Q162" s="138">
        <v>0</v>
      </c>
      <c r="R162" s="138">
        <f>Q162*H162</f>
        <v>0</v>
      </c>
      <c r="S162" s="138">
        <v>0</v>
      </c>
      <c r="T162" s="139">
        <f>S162*H162</f>
        <v>0</v>
      </c>
      <c r="AR162" s="140" t="s">
        <v>137</v>
      </c>
      <c r="AT162" s="140" t="s">
        <v>133</v>
      </c>
      <c r="AU162" s="140" t="s">
        <v>85</v>
      </c>
      <c r="AY162" s="13" t="s">
        <v>130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3" t="s">
        <v>83</v>
      </c>
      <c r="BK162" s="141">
        <f>ROUND(I162*H162,1)</f>
        <v>0</v>
      </c>
      <c r="BL162" s="13" t="s">
        <v>137</v>
      </c>
      <c r="BM162" s="140" t="s">
        <v>215</v>
      </c>
    </row>
    <row r="163" spans="2:65" s="1" customFormat="1" ht="11.25">
      <c r="B163" s="28"/>
      <c r="D163" s="142" t="s">
        <v>139</v>
      </c>
      <c r="F163" s="143" t="s">
        <v>216</v>
      </c>
      <c r="I163" s="144"/>
      <c r="L163" s="28"/>
      <c r="M163" s="145"/>
      <c r="T163" s="52"/>
      <c r="AT163" s="13" t="s">
        <v>139</v>
      </c>
      <c r="AU163" s="13" t="s">
        <v>85</v>
      </c>
    </row>
    <row r="164" spans="2:65" s="1" customFormat="1" ht="19.5">
      <c r="B164" s="28"/>
      <c r="D164" s="146" t="s">
        <v>141</v>
      </c>
      <c r="F164" s="147" t="s">
        <v>217</v>
      </c>
      <c r="I164" s="144"/>
      <c r="L164" s="28"/>
      <c r="M164" s="145"/>
      <c r="T164" s="52"/>
      <c r="AT164" s="13" t="s">
        <v>141</v>
      </c>
      <c r="AU164" s="13" t="s">
        <v>85</v>
      </c>
    </row>
    <row r="165" spans="2:65" s="1" customFormat="1" ht="16.5" customHeight="1">
      <c r="B165" s="28"/>
      <c r="C165" s="148" t="s">
        <v>218</v>
      </c>
      <c r="D165" s="148" t="s">
        <v>143</v>
      </c>
      <c r="E165" s="149" t="s">
        <v>219</v>
      </c>
      <c r="F165" s="150" t="s">
        <v>220</v>
      </c>
      <c r="G165" s="151" t="s">
        <v>160</v>
      </c>
      <c r="H165" s="152">
        <v>55</v>
      </c>
      <c r="I165" s="153"/>
      <c r="J165" s="152">
        <f>ROUND(I165*H165,1)</f>
        <v>0</v>
      </c>
      <c r="K165" s="154"/>
      <c r="L165" s="155"/>
      <c r="M165" s="156" t="s">
        <v>1</v>
      </c>
      <c r="N165" s="157" t="s">
        <v>40</v>
      </c>
      <c r="P165" s="138">
        <f>O165*H165</f>
        <v>0</v>
      </c>
      <c r="Q165" s="138">
        <v>1.4999999999999999E-4</v>
      </c>
      <c r="R165" s="138">
        <f>Q165*H165</f>
        <v>8.2499999999999987E-3</v>
      </c>
      <c r="S165" s="138">
        <v>0</v>
      </c>
      <c r="T165" s="139">
        <f>S165*H165</f>
        <v>0</v>
      </c>
      <c r="AR165" s="140" t="s">
        <v>146</v>
      </c>
      <c r="AT165" s="140" t="s">
        <v>143</v>
      </c>
      <c r="AU165" s="140" t="s">
        <v>85</v>
      </c>
      <c r="AY165" s="13" t="s">
        <v>130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3" t="s">
        <v>83</v>
      </c>
      <c r="BK165" s="141">
        <f>ROUND(I165*H165,1)</f>
        <v>0</v>
      </c>
      <c r="BL165" s="13" t="s">
        <v>137</v>
      </c>
      <c r="BM165" s="140" t="s">
        <v>221</v>
      </c>
    </row>
    <row r="166" spans="2:65" s="1" customFormat="1" ht="19.5">
      <c r="B166" s="28"/>
      <c r="D166" s="146" t="s">
        <v>141</v>
      </c>
      <c r="F166" s="147" t="s">
        <v>217</v>
      </c>
      <c r="I166" s="144"/>
      <c r="L166" s="28"/>
      <c r="M166" s="145"/>
      <c r="T166" s="52"/>
      <c r="AT166" s="13" t="s">
        <v>141</v>
      </c>
      <c r="AU166" s="13" t="s">
        <v>85</v>
      </c>
    </row>
    <row r="167" spans="2:65" s="11" customFormat="1" ht="25.9" customHeight="1">
      <c r="B167" s="117"/>
      <c r="D167" s="118" t="s">
        <v>74</v>
      </c>
      <c r="E167" s="119" t="s">
        <v>143</v>
      </c>
      <c r="F167" s="119" t="s">
        <v>222</v>
      </c>
      <c r="I167" s="120"/>
      <c r="J167" s="121">
        <f>BK167</f>
        <v>0</v>
      </c>
      <c r="L167" s="117"/>
      <c r="M167" s="122"/>
      <c r="P167" s="123">
        <f>P168</f>
        <v>0</v>
      </c>
      <c r="R167" s="123">
        <f>R168</f>
        <v>3.0000000000000004E-5</v>
      </c>
      <c r="T167" s="124">
        <f>T168</f>
        <v>0</v>
      </c>
      <c r="AR167" s="118" t="s">
        <v>148</v>
      </c>
      <c r="AT167" s="125" t="s">
        <v>74</v>
      </c>
      <c r="AU167" s="125" t="s">
        <v>75</v>
      </c>
      <c r="AY167" s="118" t="s">
        <v>130</v>
      </c>
      <c r="BK167" s="126">
        <f>BK168</f>
        <v>0</v>
      </c>
    </row>
    <row r="168" spans="2:65" s="11" customFormat="1" ht="22.9" customHeight="1">
      <c r="B168" s="117"/>
      <c r="D168" s="118" t="s">
        <v>74</v>
      </c>
      <c r="E168" s="127" t="s">
        <v>223</v>
      </c>
      <c r="F168" s="127" t="s">
        <v>224</v>
      </c>
      <c r="I168" s="120"/>
      <c r="J168" s="128">
        <f>BK168</f>
        <v>0</v>
      </c>
      <c r="L168" s="117"/>
      <c r="M168" s="122"/>
      <c r="P168" s="123">
        <f>SUM(P169:P176)</f>
        <v>0</v>
      </c>
      <c r="R168" s="123">
        <f>SUM(R169:R176)</f>
        <v>3.0000000000000004E-5</v>
      </c>
      <c r="T168" s="124">
        <f>SUM(T169:T176)</f>
        <v>0</v>
      </c>
      <c r="AR168" s="118" t="s">
        <v>148</v>
      </c>
      <c r="AT168" s="125" t="s">
        <v>74</v>
      </c>
      <c r="AU168" s="125" t="s">
        <v>83</v>
      </c>
      <c r="AY168" s="118" t="s">
        <v>130</v>
      </c>
      <c r="BK168" s="126">
        <f>SUM(BK169:BK176)</f>
        <v>0</v>
      </c>
    </row>
    <row r="169" spans="2:65" s="1" customFormat="1" ht="21.75" customHeight="1">
      <c r="B169" s="28"/>
      <c r="C169" s="129" t="s">
        <v>225</v>
      </c>
      <c r="D169" s="129" t="s">
        <v>133</v>
      </c>
      <c r="E169" s="130" t="s">
        <v>226</v>
      </c>
      <c r="F169" s="131" t="s">
        <v>227</v>
      </c>
      <c r="G169" s="132" t="s">
        <v>160</v>
      </c>
      <c r="H169" s="133">
        <v>2</v>
      </c>
      <c r="I169" s="134"/>
      <c r="J169" s="133">
        <f>ROUND(I169*H169,1)</f>
        <v>0</v>
      </c>
      <c r="K169" s="135"/>
      <c r="L169" s="28"/>
      <c r="M169" s="136" t="s">
        <v>1</v>
      </c>
      <c r="N169" s="137" t="s">
        <v>40</v>
      </c>
      <c r="P169" s="138">
        <f>O169*H169</f>
        <v>0</v>
      </c>
      <c r="Q169" s="138">
        <v>0</v>
      </c>
      <c r="R169" s="138">
        <f>Q169*H169</f>
        <v>0</v>
      </c>
      <c r="S169" s="138">
        <v>0</v>
      </c>
      <c r="T169" s="139">
        <f>S169*H169</f>
        <v>0</v>
      </c>
      <c r="AR169" s="140" t="s">
        <v>228</v>
      </c>
      <c r="AT169" s="140" t="s">
        <v>133</v>
      </c>
      <c r="AU169" s="140" t="s">
        <v>85</v>
      </c>
      <c r="AY169" s="13" t="s">
        <v>130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3" t="s">
        <v>83</v>
      </c>
      <c r="BK169" s="141">
        <f>ROUND(I169*H169,1)</f>
        <v>0</v>
      </c>
      <c r="BL169" s="13" t="s">
        <v>228</v>
      </c>
      <c r="BM169" s="140" t="s">
        <v>229</v>
      </c>
    </row>
    <row r="170" spans="2:65" s="1" customFormat="1" ht="19.5">
      <c r="B170" s="28"/>
      <c r="D170" s="146" t="s">
        <v>141</v>
      </c>
      <c r="F170" s="147" t="s">
        <v>230</v>
      </c>
      <c r="I170" s="144"/>
      <c r="L170" s="28"/>
      <c r="M170" s="145"/>
      <c r="T170" s="52"/>
      <c r="AT170" s="13" t="s">
        <v>141</v>
      </c>
      <c r="AU170" s="13" t="s">
        <v>85</v>
      </c>
    </row>
    <row r="171" spans="2:65" s="1" customFormat="1" ht="16.5" customHeight="1">
      <c r="B171" s="28"/>
      <c r="C171" s="148" t="s">
        <v>231</v>
      </c>
      <c r="D171" s="148" t="s">
        <v>143</v>
      </c>
      <c r="E171" s="149" t="s">
        <v>232</v>
      </c>
      <c r="F171" s="150" t="s">
        <v>233</v>
      </c>
      <c r="G171" s="151" t="s">
        <v>160</v>
      </c>
      <c r="H171" s="152">
        <v>1</v>
      </c>
      <c r="I171" s="153"/>
      <c r="J171" s="152">
        <f>ROUND(I171*H171,1)</f>
        <v>0</v>
      </c>
      <c r="K171" s="154"/>
      <c r="L171" s="155"/>
      <c r="M171" s="156" t="s">
        <v>1</v>
      </c>
      <c r="N171" s="157" t="s">
        <v>40</v>
      </c>
      <c r="P171" s="138">
        <f>O171*H171</f>
        <v>0</v>
      </c>
      <c r="Q171" s="138">
        <v>1.0000000000000001E-5</v>
      </c>
      <c r="R171" s="138">
        <f>Q171*H171</f>
        <v>1.0000000000000001E-5</v>
      </c>
      <c r="S171" s="138">
        <v>0</v>
      </c>
      <c r="T171" s="139">
        <f>S171*H171</f>
        <v>0</v>
      </c>
      <c r="AR171" s="140" t="s">
        <v>234</v>
      </c>
      <c r="AT171" s="140" t="s">
        <v>143</v>
      </c>
      <c r="AU171" s="140" t="s">
        <v>85</v>
      </c>
      <c r="AY171" s="13" t="s">
        <v>130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3" t="s">
        <v>83</v>
      </c>
      <c r="BK171" s="141">
        <f>ROUND(I171*H171,1)</f>
        <v>0</v>
      </c>
      <c r="BL171" s="13" t="s">
        <v>228</v>
      </c>
      <c r="BM171" s="140" t="s">
        <v>235</v>
      </c>
    </row>
    <row r="172" spans="2:65" s="1" customFormat="1" ht="19.5">
      <c r="B172" s="28"/>
      <c r="D172" s="146" t="s">
        <v>141</v>
      </c>
      <c r="F172" s="147" t="s">
        <v>236</v>
      </c>
      <c r="I172" s="144"/>
      <c r="L172" s="28"/>
      <c r="M172" s="145"/>
      <c r="T172" s="52"/>
      <c r="AT172" s="13" t="s">
        <v>141</v>
      </c>
      <c r="AU172" s="13" t="s">
        <v>85</v>
      </c>
    </row>
    <row r="173" spans="2:65" s="1" customFormat="1" ht="16.5" customHeight="1">
      <c r="B173" s="28"/>
      <c r="C173" s="148" t="s">
        <v>237</v>
      </c>
      <c r="D173" s="148" t="s">
        <v>143</v>
      </c>
      <c r="E173" s="149" t="s">
        <v>238</v>
      </c>
      <c r="F173" s="150" t="s">
        <v>239</v>
      </c>
      <c r="G173" s="151" t="s">
        <v>160</v>
      </c>
      <c r="H173" s="152">
        <v>1</v>
      </c>
      <c r="I173" s="153"/>
      <c r="J173" s="152">
        <f>ROUND(I173*H173,1)</f>
        <v>0</v>
      </c>
      <c r="K173" s="154"/>
      <c r="L173" s="155"/>
      <c r="M173" s="156" t="s">
        <v>1</v>
      </c>
      <c r="N173" s="157" t="s">
        <v>40</v>
      </c>
      <c r="P173" s="138">
        <f>O173*H173</f>
        <v>0</v>
      </c>
      <c r="Q173" s="138">
        <v>2.0000000000000002E-5</v>
      </c>
      <c r="R173" s="138">
        <f>Q173*H173</f>
        <v>2.0000000000000002E-5</v>
      </c>
      <c r="S173" s="138">
        <v>0</v>
      </c>
      <c r="T173" s="139">
        <f>S173*H173</f>
        <v>0</v>
      </c>
      <c r="AR173" s="140" t="s">
        <v>234</v>
      </c>
      <c r="AT173" s="140" t="s">
        <v>143</v>
      </c>
      <c r="AU173" s="140" t="s">
        <v>85</v>
      </c>
      <c r="AY173" s="13" t="s">
        <v>130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3" t="s">
        <v>83</v>
      </c>
      <c r="BK173" s="141">
        <f>ROUND(I173*H173,1)</f>
        <v>0</v>
      </c>
      <c r="BL173" s="13" t="s">
        <v>228</v>
      </c>
      <c r="BM173" s="140" t="s">
        <v>240</v>
      </c>
    </row>
    <row r="174" spans="2:65" s="1" customFormat="1" ht="19.5">
      <c r="B174" s="28"/>
      <c r="D174" s="146" t="s">
        <v>141</v>
      </c>
      <c r="F174" s="147" t="s">
        <v>241</v>
      </c>
      <c r="I174" s="144"/>
      <c r="L174" s="28"/>
      <c r="M174" s="145"/>
      <c r="T174" s="52"/>
      <c r="AT174" s="13" t="s">
        <v>141</v>
      </c>
      <c r="AU174" s="13" t="s">
        <v>85</v>
      </c>
    </row>
    <row r="175" spans="2:65" s="1" customFormat="1" ht="16.5" customHeight="1">
      <c r="B175" s="28"/>
      <c r="C175" s="129" t="s">
        <v>7</v>
      </c>
      <c r="D175" s="129" t="s">
        <v>133</v>
      </c>
      <c r="E175" s="130" t="s">
        <v>242</v>
      </c>
      <c r="F175" s="131" t="s">
        <v>243</v>
      </c>
      <c r="G175" s="132" t="s">
        <v>244</v>
      </c>
      <c r="H175" s="133">
        <v>1</v>
      </c>
      <c r="I175" s="134"/>
      <c r="J175" s="133">
        <f>ROUND(I175*H175,1)</f>
        <v>0</v>
      </c>
      <c r="K175" s="135"/>
      <c r="L175" s="28"/>
      <c r="M175" s="136" t="s">
        <v>1</v>
      </c>
      <c r="N175" s="137" t="s">
        <v>40</v>
      </c>
      <c r="P175" s="138">
        <f>O175*H175</f>
        <v>0</v>
      </c>
      <c r="Q175" s="138">
        <v>0</v>
      </c>
      <c r="R175" s="138">
        <f>Q175*H175</f>
        <v>0</v>
      </c>
      <c r="S175" s="138">
        <v>0</v>
      </c>
      <c r="T175" s="139">
        <f>S175*H175</f>
        <v>0</v>
      </c>
      <c r="AR175" s="140" t="s">
        <v>228</v>
      </c>
      <c r="AT175" s="140" t="s">
        <v>133</v>
      </c>
      <c r="AU175" s="140" t="s">
        <v>85</v>
      </c>
      <c r="AY175" s="13" t="s">
        <v>130</v>
      </c>
      <c r="BE175" s="141">
        <f>IF(N175="základní",J175,0)</f>
        <v>0</v>
      </c>
      <c r="BF175" s="141">
        <f>IF(N175="snížená",J175,0)</f>
        <v>0</v>
      </c>
      <c r="BG175" s="141">
        <f>IF(N175="zákl. přenesená",J175,0)</f>
        <v>0</v>
      </c>
      <c r="BH175" s="141">
        <f>IF(N175="sníž. přenesená",J175,0)</f>
        <v>0</v>
      </c>
      <c r="BI175" s="141">
        <f>IF(N175="nulová",J175,0)</f>
        <v>0</v>
      </c>
      <c r="BJ175" s="13" t="s">
        <v>83</v>
      </c>
      <c r="BK175" s="141">
        <f>ROUND(I175*H175,1)</f>
        <v>0</v>
      </c>
      <c r="BL175" s="13" t="s">
        <v>228</v>
      </c>
      <c r="BM175" s="140" t="s">
        <v>245</v>
      </c>
    </row>
    <row r="176" spans="2:65" s="1" customFormat="1" ht="19.5">
      <c r="B176" s="28"/>
      <c r="D176" s="146" t="s">
        <v>141</v>
      </c>
      <c r="F176" s="147" t="s">
        <v>246</v>
      </c>
      <c r="I176" s="144"/>
      <c r="L176" s="28"/>
      <c r="M176" s="145"/>
      <c r="T176" s="52"/>
      <c r="AT176" s="13" t="s">
        <v>141</v>
      </c>
      <c r="AU176" s="13" t="s">
        <v>85</v>
      </c>
    </row>
    <row r="177" spans="2:65" s="11" customFormat="1" ht="25.9" customHeight="1">
      <c r="B177" s="117"/>
      <c r="D177" s="118" t="s">
        <v>74</v>
      </c>
      <c r="E177" s="119" t="s">
        <v>247</v>
      </c>
      <c r="F177" s="119" t="s">
        <v>248</v>
      </c>
      <c r="I177" s="120"/>
      <c r="J177" s="121">
        <f>BK177</f>
        <v>0</v>
      </c>
      <c r="L177" s="117"/>
      <c r="M177" s="122"/>
      <c r="P177" s="123">
        <f>P178</f>
        <v>0</v>
      </c>
      <c r="R177" s="123">
        <f>R178</f>
        <v>0</v>
      </c>
      <c r="T177" s="124">
        <f>T178</f>
        <v>0</v>
      </c>
      <c r="AR177" s="118" t="s">
        <v>157</v>
      </c>
      <c r="AT177" s="125" t="s">
        <v>74</v>
      </c>
      <c r="AU177" s="125" t="s">
        <v>75</v>
      </c>
      <c r="AY177" s="118" t="s">
        <v>130</v>
      </c>
      <c r="BK177" s="126">
        <f>BK178</f>
        <v>0</v>
      </c>
    </row>
    <row r="178" spans="2:65" s="11" customFormat="1" ht="22.9" customHeight="1">
      <c r="B178" s="117"/>
      <c r="D178" s="118" t="s">
        <v>74</v>
      </c>
      <c r="E178" s="127" t="s">
        <v>249</v>
      </c>
      <c r="F178" s="127" t="s">
        <v>250</v>
      </c>
      <c r="I178" s="120"/>
      <c r="J178" s="128">
        <f>BK178</f>
        <v>0</v>
      </c>
      <c r="L178" s="117"/>
      <c r="M178" s="122"/>
      <c r="P178" s="123">
        <f>SUM(P179:P181)</f>
        <v>0</v>
      </c>
      <c r="R178" s="123">
        <f>SUM(R179:R181)</f>
        <v>0</v>
      </c>
      <c r="T178" s="124">
        <f>SUM(T179:T181)</f>
        <v>0</v>
      </c>
      <c r="AR178" s="118" t="s">
        <v>157</v>
      </c>
      <c r="AT178" s="125" t="s">
        <v>74</v>
      </c>
      <c r="AU178" s="125" t="s">
        <v>83</v>
      </c>
      <c r="AY178" s="118" t="s">
        <v>130</v>
      </c>
      <c r="BK178" s="126">
        <f>SUM(BK179:BK181)</f>
        <v>0</v>
      </c>
    </row>
    <row r="179" spans="2:65" s="1" customFormat="1" ht="16.5" customHeight="1">
      <c r="B179" s="28"/>
      <c r="C179" s="129" t="s">
        <v>251</v>
      </c>
      <c r="D179" s="129" t="s">
        <v>133</v>
      </c>
      <c r="E179" s="130" t="s">
        <v>252</v>
      </c>
      <c r="F179" s="131" t="s">
        <v>253</v>
      </c>
      <c r="G179" s="132" t="s">
        <v>244</v>
      </c>
      <c r="H179" s="133">
        <v>1</v>
      </c>
      <c r="I179" s="134"/>
      <c r="J179" s="133">
        <f>ROUND(I179*H179,1)</f>
        <v>0</v>
      </c>
      <c r="K179" s="135"/>
      <c r="L179" s="28"/>
      <c r="M179" s="136" t="s">
        <v>1</v>
      </c>
      <c r="N179" s="137" t="s">
        <v>40</v>
      </c>
      <c r="P179" s="138">
        <f>O179*H179</f>
        <v>0</v>
      </c>
      <c r="Q179" s="138">
        <v>0</v>
      </c>
      <c r="R179" s="138">
        <f>Q179*H179</f>
        <v>0</v>
      </c>
      <c r="S179" s="138">
        <v>0</v>
      </c>
      <c r="T179" s="139">
        <f>S179*H179</f>
        <v>0</v>
      </c>
      <c r="AR179" s="140" t="s">
        <v>254</v>
      </c>
      <c r="AT179" s="140" t="s">
        <v>133</v>
      </c>
      <c r="AU179" s="140" t="s">
        <v>85</v>
      </c>
      <c r="AY179" s="13" t="s">
        <v>130</v>
      </c>
      <c r="BE179" s="141">
        <f>IF(N179="základní",J179,0)</f>
        <v>0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3" t="s">
        <v>83</v>
      </c>
      <c r="BK179" s="141">
        <f>ROUND(I179*H179,1)</f>
        <v>0</v>
      </c>
      <c r="BL179" s="13" t="s">
        <v>254</v>
      </c>
      <c r="BM179" s="140" t="s">
        <v>255</v>
      </c>
    </row>
    <row r="180" spans="2:65" s="1" customFormat="1" ht="11.25">
      <c r="B180" s="28"/>
      <c r="D180" s="142" t="s">
        <v>139</v>
      </c>
      <c r="F180" s="143" t="s">
        <v>256</v>
      </c>
      <c r="I180" s="144"/>
      <c r="L180" s="28"/>
      <c r="M180" s="145"/>
      <c r="T180" s="52"/>
      <c r="AT180" s="13" t="s">
        <v>139</v>
      </c>
      <c r="AU180" s="13" t="s">
        <v>85</v>
      </c>
    </row>
    <row r="181" spans="2:65" s="1" customFormat="1" ht="29.25">
      <c r="B181" s="28"/>
      <c r="D181" s="146" t="s">
        <v>141</v>
      </c>
      <c r="F181" s="147" t="s">
        <v>257</v>
      </c>
      <c r="I181" s="144"/>
      <c r="L181" s="28"/>
      <c r="M181" s="158"/>
      <c r="N181" s="159"/>
      <c r="O181" s="159"/>
      <c r="P181" s="159"/>
      <c r="Q181" s="159"/>
      <c r="R181" s="159"/>
      <c r="S181" s="159"/>
      <c r="T181" s="160"/>
      <c r="AT181" s="13" t="s">
        <v>141</v>
      </c>
      <c r="AU181" s="13" t="s">
        <v>85</v>
      </c>
    </row>
    <row r="182" spans="2:65" s="1" customFormat="1" ht="6.95" customHeight="1">
      <c r="B182" s="40"/>
      <c r="C182" s="41"/>
      <c r="D182" s="41"/>
      <c r="E182" s="41"/>
      <c r="F182" s="41"/>
      <c r="G182" s="41"/>
      <c r="H182" s="41"/>
      <c r="I182" s="41"/>
      <c r="J182" s="41"/>
      <c r="K182" s="41"/>
      <c r="L182" s="28"/>
    </row>
  </sheetData>
  <sheetProtection algorithmName="SHA-512" hashValue="AtF07PNJ/+r4a8L8vEidTNsRCajbhjGHbRFnlldhUy9fmDKDfhMJZxcaR0eoyTUT0Z0lARvZCb/LQdVpjH+HBw==" saltValue="BF8yYX2WperIQ+3jk6Cj97f8Uc0Z/fDfXhpM9TTGB7nV2VtCup9Yyge3+b7J43HyZr6NtuJxb8RM5INZVAhzFg==" spinCount="100000" sheet="1" objects="1" scenarios="1" formatColumns="0" formatRows="0" autoFilter="0"/>
  <autoFilter ref="C121:K181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100-000000000000}"/>
    <hyperlink ref="F131" r:id="rId2" xr:uid="{00000000-0004-0000-0100-000001000000}"/>
    <hyperlink ref="F136" r:id="rId3" xr:uid="{00000000-0004-0000-0100-000002000000}"/>
    <hyperlink ref="F141" r:id="rId4" xr:uid="{00000000-0004-0000-0100-000003000000}"/>
    <hyperlink ref="F144" r:id="rId5" xr:uid="{00000000-0004-0000-0100-000004000000}"/>
    <hyperlink ref="F150" r:id="rId6" xr:uid="{00000000-0004-0000-0100-000005000000}"/>
    <hyperlink ref="F153" r:id="rId7" xr:uid="{00000000-0004-0000-0100-000006000000}"/>
    <hyperlink ref="F160" r:id="rId8" xr:uid="{00000000-0004-0000-0100-000007000000}"/>
    <hyperlink ref="F163" r:id="rId9" xr:uid="{00000000-0004-0000-0100-000008000000}"/>
    <hyperlink ref="F180" r:id="rId10" xr:uid="{00000000-0004-0000-0100-00000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88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101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revizí elektro - II. etapa</v>
      </c>
      <c r="F7" s="200"/>
      <c r="G7" s="200"/>
      <c r="H7" s="200"/>
      <c r="L7" s="16"/>
    </row>
    <row r="8" spans="2:46" s="1" customFormat="1" ht="12" customHeight="1">
      <c r="B8" s="28"/>
      <c r="D8" s="23" t="s">
        <v>102</v>
      </c>
      <c r="L8" s="28"/>
    </row>
    <row r="9" spans="2:46" s="1" customFormat="1" ht="16.5" customHeight="1">
      <c r="B9" s="28"/>
      <c r="E9" s="161" t="s">
        <v>258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45944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83"/>
      <c r="G18" s="183"/>
      <c r="H18" s="183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85"/>
      <c r="E27" s="188" t="s">
        <v>1</v>
      </c>
      <c r="F27" s="188"/>
      <c r="G27" s="188"/>
      <c r="H27" s="188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35</v>
      </c>
      <c r="J30" s="62">
        <f>ROUND(J125,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1" t="s">
        <v>39</v>
      </c>
      <c r="E33" s="23" t="s">
        <v>40</v>
      </c>
      <c r="F33" s="87">
        <f>ROUND((SUM(BE125:BE201)),  1)</f>
        <v>0</v>
      </c>
      <c r="I33" s="88">
        <v>0.21</v>
      </c>
      <c r="J33" s="87">
        <f>ROUND(((SUM(BE125:BE201))*I33),  1)</f>
        <v>0</v>
      </c>
      <c r="L33" s="28"/>
    </row>
    <row r="34" spans="2:12" s="1" customFormat="1" ht="14.45" customHeight="1">
      <c r="B34" s="28"/>
      <c r="E34" s="23" t="s">
        <v>41</v>
      </c>
      <c r="F34" s="87">
        <f>ROUND((SUM(BF125:BF201)),  1)</f>
        <v>0</v>
      </c>
      <c r="I34" s="88">
        <v>0.12</v>
      </c>
      <c r="J34" s="87">
        <f>ROUND(((SUM(BF125:BF201))*I34),  1)</f>
        <v>0</v>
      </c>
      <c r="L34" s="28"/>
    </row>
    <row r="35" spans="2:12" s="1" customFormat="1" ht="14.45" hidden="1" customHeight="1">
      <c r="B35" s="28"/>
      <c r="E35" s="23" t="s">
        <v>42</v>
      </c>
      <c r="F35" s="87">
        <f>ROUND((SUM(BG125:BG201)),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7">
        <f>ROUND((SUM(BH125:BH201)),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44</v>
      </c>
      <c r="F37" s="87">
        <f>ROUND((SUM(BI125:BI201)),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45</v>
      </c>
      <c r="E39" s="53"/>
      <c r="F39" s="53"/>
      <c r="G39" s="91" t="s">
        <v>46</v>
      </c>
      <c r="H39" s="92" t="s">
        <v>47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50</v>
      </c>
      <c r="E61" s="30"/>
      <c r="F61" s="95" t="s">
        <v>51</v>
      </c>
      <c r="G61" s="39" t="s">
        <v>50</v>
      </c>
      <c r="H61" s="30"/>
      <c r="I61" s="30"/>
      <c r="J61" s="9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50</v>
      </c>
      <c r="E76" s="30"/>
      <c r="F76" s="95" t="s">
        <v>51</v>
      </c>
      <c r="G76" s="39" t="s">
        <v>50</v>
      </c>
      <c r="H76" s="30"/>
      <c r="I76" s="30"/>
      <c r="J76" s="96" t="s">
        <v>51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104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revizí elektro - II. etapa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102</v>
      </c>
      <c r="L86" s="28"/>
    </row>
    <row r="87" spans="2:47" s="1" customFormat="1" ht="16.5" hidden="1" customHeight="1">
      <c r="B87" s="28"/>
      <c r="E87" s="161" t="str">
        <f>E9</f>
        <v xml:space="preserve">02. - ZŠ Masarykova 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45944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105</v>
      </c>
      <c r="D94" s="89"/>
      <c r="E94" s="89"/>
      <c r="F94" s="89"/>
      <c r="G94" s="89"/>
      <c r="H94" s="89"/>
      <c r="I94" s="89"/>
      <c r="J94" s="98" t="s">
        <v>106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107</v>
      </c>
      <c r="J96" s="62">
        <f>J125</f>
        <v>0</v>
      </c>
      <c r="L96" s="28"/>
      <c r="AU96" s="13" t="s">
        <v>108</v>
      </c>
    </row>
    <row r="97" spans="2:12" s="8" customFormat="1" ht="24.95" hidden="1" customHeight="1">
      <c r="B97" s="100"/>
      <c r="D97" s="101" t="s">
        <v>259</v>
      </c>
      <c r="E97" s="102"/>
      <c r="F97" s="102"/>
      <c r="G97" s="102"/>
      <c r="H97" s="102"/>
      <c r="I97" s="102"/>
      <c r="J97" s="103">
        <f>J126</f>
        <v>0</v>
      </c>
      <c r="L97" s="100"/>
    </row>
    <row r="98" spans="2:12" s="9" customFormat="1" ht="19.899999999999999" hidden="1" customHeight="1">
      <c r="B98" s="104"/>
      <c r="D98" s="105" t="s">
        <v>260</v>
      </c>
      <c r="E98" s="106"/>
      <c r="F98" s="106"/>
      <c r="G98" s="106"/>
      <c r="H98" s="106"/>
      <c r="I98" s="106"/>
      <c r="J98" s="107">
        <f>J127</f>
        <v>0</v>
      </c>
      <c r="L98" s="104"/>
    </row>
    <row r="99" spans="2:12" s="8" customFormat="1" ht="24.95" hidden="1" customHeight="1">
      <c r="B99" s="100"/>
      <c r="D99" s="101" t="s">
        <v>109</v>
      </c>
      <c r="E99" s="102"/>
      <c r="F99" s="102"/>
      <c r="G99" s="102"/>
      <c r="H99" s="102"/>
      <c r="I99" s="102"/>
      <c r="J99" s="103">
        <f>J131</f>
        <v>0</v>
      </c>
      <c r="L99" s="100"/>
    </row>
    <row r="100" spans="2:12" s="9" customFormat="1" ht="19.899999999999999" hidden="1" customHeight="1">
      <c r="B100" s="104"/>
      <c r="D100" s="105" t="s">
        <v>110</v>
      </c>
      <c r="E100" s="106"/>
      <c r="F100" s="106"/>
      <c r="G100" s="106"/>
      <c r="H100" s="106"/>
      <c r="I100" s="106"/>
      <c r="J100" s="107">
        <f>J132</f>
        <v>0</v>
      </c>
      <c r="L100" s="104"/>
    </row>
    <row r="101" spans="2:12" s="9" customFormat="1" ht="19.899999999999999" hidden="1" customHeight="1">
      <c r="B101" s="104"/>
      <c r="D101" s="105" t="s">
        <v>261</v>
      </c>
      <c r="E101" s="106"/>
      <c r="F101" s="106"/>
      <c r="G101" s="106"/>
      <c r="H101" s="106"/>
      <c r="I101" s="106"/>
      <c r="J101" s="107">
        <f>J188</f>
        <v>0</v>
      </c>
      <c r="L101" s="104"/>
    </row>
    <row r="102" spans="2:12" s="8" customFormat="1" ht="24.95" hidden="1" customHeight="1">
      <c r="B102" s="100"/>
      <c r="D102" s="101" t="s">
        <v>111</v>
      </c>
      <c r="E102" s="102"/>
      <c r="F102" s="102"/>
      <c r="G102" s="102"/>
      <c r="H102" s="102"/>
      <c r="I102" s="102"/>
      <c r="J102" s="103">
        <f>J192</f>
        <v>0</v>
      </c>
      <c r="L102" s="100"/>
    </row>
    <row r="103" spans="2:12" s="9" customFormat="1" ht="19.899999999999999" hidden="1" customHeight="1">
      <c r="B103" s="104"/>
      <c r="D103" s="105" t="s">
        <v>112</v>
      </c>
      <c r="E103" s="106"/>
      <c r="F103" s="106"/>
      <c r="G103" s="106"/>
      <c r="H103" s="106"/>
      <c r="I103" s="106"/>
      <c r="J103" s="107">
        <f>J193</f>
        <v>0</v>
      </c>
      <c r="L103" s="104"/>
    </row>
    <row r="104" spans="2:12" s="8" customFormat="1" ht="24.95" hidden="1" customHeight="1">
      <c r="B104" s="100"/>
      <c r="D104" s="101" t="s">
        <v>113</v>
      </c>
      <c r="E104" s="102"/>
      <c r="F104" s="102"/>
      <c r="G104" s="102"/>
      <c r="H104" s="102"/>
      <c r="I104" s="102"/>
      <c r="J104" s="103">
        <f>J198</f>
        <v>0</v>
      </c>
      <c r="L104" s="100"/>
    </row>
    <row r="105" spans="2:12" s="9" customFormat="1" ht="19.899999999999999" hidden="1" customHeight="1">
      <c r="B105" s="104"/>
      <c r="D105" s="105" t="s">
        <v>114</v>
      </c>
      <c r="E105" s="106"/>
      <c r="F105" s="106"/>
      <c r="G105" s="106"/>
      <c r="H105" s="106"/>
      <c r="I105" s="106"/>
      <c r="J105" s="107">
        <f>J199</f>
        <v>0</v>
      </c>
      <c r="L105" s="104"/>
    </row>
    <row r="106" spans="2:12" s="1" customFormat="1" ht="21.75" hidden="1" customHeight="1">
      <c r="B106" s="28"/>
      <c r="L106" s="28"/>
    </row>
    <row r="107" spans="2:12" s="1" customFormat="1" ht="6.95" hidden="1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08" spans="2:12" ht="11.25" hidden="1"/>
    <row r="109" spans="2:12" ht="11.25" hidden="1"/>
    <row r="110" spans="2:12" ht="11.25" hidden="1"/>
    <row r="111" spans="2:12" s="1" customFormat="1" ht="6.95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4.95" customHeight="1">
      <c r="B112" s="28"/>
      <c r="C112" s="17" t="s">
        <v>115</v>
      </c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16</v>
      </c>
      <c r="L114" s="28"/>
    </row>
    <row r="115" spans="2:65" s="1" customFormat="1" ht="16.5" customHeight="1">
      <c r="B115" s="28"/>
      <c r="E115" s="199" t="str">
        <f>E7</f>
        <v>Odstranění závad z revizí elektro - II. etapa</v>
      </c>
      <c r="F115" s="200"/>
      <c r="G115" s="200"/>
      <c r="H115" s="200"/>
      <c r="L115" s="28"/>
    </row>
    <row r="116" spans="2:65" s="1" customFormat="1" ht="12" customHeight="1">
      <c r="B116" s="28"/>
      <c r="C116" s="23" t="s">
        <v>102</v>
      </c>
      <c r="L116" s="28"/>
    </row>
    <row r="117" spans="2:65" s="1" customFormat="1" ht="16.5" customHeight="1">
      <c r="B117" s="28"/>
      <c r="E117" s="161" t="str">
        <f>E9</f>
        <v xml:space="preserve">02. - ZŠ Masarykova </v>
      </c>
      <c r="F117" s="201"/>
      <c r="G117" s="201"/>
      <c r="H117" s="201"/>
      <c r="L117" s="28"/>
    </row>
    <row r="118" spans="2:65" s="1" customFormat="1" ht="6.95" customHeight="1">
      <c r="B118" s="28"/>
      <c r="L118" s="28"/>
    </row>
    <row r="119" spans="2:65" s="1" customFormat="1" ht="12" customHeight="1">
      <c r="B119" s="28"/>
      <c r="C119" s="23" t="s">
        <v>20</v>
      </c>
      <c r="F119" s="21" t="str">
        <f>F12</f>
        <v xml:space="preserve"> </v>
      </c>
      <c r="I119" s="23" t="s">
        <v>22</v>
      </c>
      <c r="J119" s="48">
        <f>IF(J12="","",J12)</f>
        <v>45944</v>
      </c>
      <c r="L119" s="28"/>
    </row>
    <row r="120" spans="2:65" s="1" customFormat="1" ht="6.95" customHeight="1">
      <c r="B120" s="28"/>
      <c r="L120" s="28"/>
    </row>
    <row r="121" spans="2:65" s="1" customFormat="1" ht="15.2" customHeight="1">
      <c r="B121" s="28"/>
      <c r="C121" s="23" t="s">
        <v>23</v>
      </c>
      <c r="F121" s="21" t="str">
        <f>E15</f>
        <v>TECHNICKÉ SLUŽBY HRADEC KRÁLOVÉ</v>
      </c>
      <c r="I121" s="23" t="s">
        <v>31</v>
      </c>
      <c r="J121" s="26" t="str">
        <f>E21</f>
        <v xml:space="preserve"> </v>
      </c>
      <c r="L121" s="28"/>
    </row>
    <row r="122" spans="2:65" s="1" customFormat="1" ht="15.2" customHeight="1">
      <c r="B122" s="28"/>
      <c r="C122" s="23" t="s">
        <v>29</v>
      </c>
      <c r="F122" s="21" t="str">
        <f>IF(E18="","",E18)</f>
        <v>Vyplň údaj</v>
      </c>
      <c r="I122" s="23" t="s">
        <v>33</v>
      </c>
      <c r="J122" s="26" t="str">
        <f>E24</f>
        <v xml:space="preserve"> </v>
      </c>
      <c r="L122" s="28"/>
    </row>
    <row r="123" spans="2:65" s="1" customFormat="1" ht="10.35" customHeight="1">
      <c r="B123" s="28"/>
      <c r="L123" s="28"/>
    </row>
    <row r="124" spans="2:65" s="10" customFormat="1" ht="29.25" customHeight="1">
      <c r="B124" s="108"/>
      <c r="C124" s="109" t="s">
        <v>116</v>
      </c>
      <c r="D124" s="110" t="s">
        <v>60</v>
      </c>
      <c r="E124" s="110" t="s">
        <v>56</v>
      </c>
      <c r="F124" s="110" t="s">
        <v>57</v>
      </c>
      <c r="G124" s="110" t="s">
        <v>117</v>
      </c>
      <c r="H124" s="110" t="s">
        <v>118</v>
      </c>
      <c r="I124" s="110" t="s">
        <v>119</v>
      </c>
      <c r="J124" s="111" t="s">
        <v>106</v>
      </c>
      <c r="K124" s="112" t="s">
        <v>120</v>
      </c>
      <c r="L124" s="108"/>
      <c r="M124" s="55" t="s">
        <v>1</v>
      </c>
      <c r="N124" s="56" t="s">
        <v>39</v>
      </c>
      <c r="O124" s="56" t="s">
        <v>121</v>
      </c>
      <c r="P124" s="56" t="s">
        <v>122</v>
      </c>
      <c r="Q124" s="56" t="s">
        <v>123</v>
      </c>
      <c r="R124" s="56" t="s">
        <v>124</v>
      </c>
      <c r="S124" s="56" t="s">
        <v>125</v>
      </c>
      <c r="T124" s="57" t="s">
        <v>126</v>
      </c>
    </row>
    <row r="125" spans="2:65" s="1" customFormat="1" ht="22.9" customHeight="1">
      <c r="B125" s="28"/>
      <c r="C125" s="60" t="s">
        <v>127</v>
      </c>
      <c r="J125" s="113">
        <f>BK125</f>
        <v>0</v>
      </c>
      <c r="L125" s="28"/>
      <c r="M125" s="58"/>
      <c r="N125" s="49"/>
      <c r="O125" s="49"/>
      <c r="P125" s="114">
        <f>P126+P131+P192+P198</f>
        <v>0</v>
      </c>
      <c r="Q125" s="49"/>
      <c r="R125" s="114">
        <f>R126+R131+R192+R198</f>
        <v>2.3900000000000002E-3</v>
      </c>
      <c r="S125" s="49"/>
      <c r="T125" s="115">
        <f>T126+T131+T192+T198</f>
        <v>1.8500000000000001E-3</v>
      </c>
      <c r="AT125" s="13" t="s">
        <v>74</v>
      </c>
      <c r="AU125" s="13" t="s">
        <v>108</v>
      </c>
      <c r="BK125" s="116">
        <f>BK126+BK131+BK192+BK198</f>
        <v>0</v>
      </c>
    </row>
    <row r="126" spans="2:65" s="11" customFormat="1" ht="25.9" customHeight="1">
      <c r="B126" s="117"/>
      <c r="D126" s="118" t="s">
        <v>74</v>
      </c>
      <c r="E126" s="119" t="s">
        <v>262</v>
      </c>
      <c r="F126" s="119" t="s">
        <v>263</v>
      </c>
      <c r="I126" s="120"/>
      <c r="J126" s="121">
        <f>BK126</f>
        <v>0</v>
      </c>
      <c r="L126" s="117"/>
      <c r="M126" s="122"/>
      <c r="P126" s="123">
        <f>P127</f>
        <v>0</v>
      </c>
      <c r="R126" s="123">
        <f>R127</f>
        <v>2.0000000000000002E-5</v>
      </c>
      <c r="T126" s="124">
        <f>T127</f>
        <v>1E-3</v>
      </c>
      <c r="AR126" s="118" t="s">
        <v>83</v>
      </c>
      <c r="AT126" s="125" t="s">
        <v>74</v>
      </c>
      <c r="AU126" s="125" t="s">
        <v>75</v>
      </c>
      <c r="AY126" s="118" t="s">
        <v>130</v>
      </c>
      <c r="BK126" s="126">
        <f>BK127</f>
        <v>0</v>
      </c>
    </row>
    <row r="127" spans="2:65" s="11" customFormat="1" ht="22.9" customHeight="1">
      <c r="B127" s="117"/>
      <c r="D127" s="118" t="s">
        <v>74</v>
      </c>
      <c r="E127" s="127" t="s">
        <v>180</v>
      </c>
      <c r="F127" s="127" t="s">
        <v>264</v>
      </c>
      <c r="I127" s="120"/>
      <c r="J127" s="128">
        <f>BK127</f>
        <v>0</v>
      </c>
      <c r="L127" s="117"/>
      <c r="M127" s="122"/>
      <c r="P127" s="123">
        <f>SUM(P128:P130)</f>
        <v>0</v>
      </c>
      <c r="R127" s="123">
        <f>SUM(R128:R130)</f>
        <v>2.0000000000000002E-5</v>
      </c>
      <c r="T127" s="124">
        <f>SUM(T128:T130)</f>
        <v>1E-3</v>
      </c>
      <c r="AR127" s="118" t="s">
        <v>83</v>
      </c>
      <c r="AT127" s="125" t="s">
        <v>74</v>
      </c>
      <c r="AU127" s="125" t="s">
        <v>83</v>
      </c>
      <c r="AY127" s="118" t="s">
        <v>130</v>
      </c>
      <c r="BK127" s="126">
        <f>SUM(BK128:BK130)</f>
        <v>0</v>
      </c>
    </row>
    <row r="128" spans="2:65" s="1" customFormat="1" ht="24.2" customHeight="1">
      <c r="B128" s="28"/>
      <c r="C128" s="129" t="s">
        <v>83</v>
      </c>
      <c r="D128" s="129" t="s">
        <v>133</v>
      </c>
      <c r="E128" s="130" t="s">
        <v>265</v>
      </c>
      <c r="F128" s="131" t="s">
        <v>266</v>
      </c>
      <c r="G128" s="132" t="s">
        <v>136</v>
      </c>
      <c r="H128" s="133">
        <v>1</v>
      </c>
      <c r="I128" s="134"/>
      <c r="J128" s="133">
        <f>ROUND(I128*H128,1)</f>
        <v>0</v>
      </c>
      <c r="K128" s="135"/>
      <c r="L128" s="28"/>
      <c r="M128" s="136" t="s">
        <v>1</v>
      </c>
      <c r="N128" s="137" t="s">
        <v>40</v>
      </c>
      <c r="P128" s="138">
        <f>O128*H128</f>
        <v>0</v>
      </c>
      <c r="Q128" s="138">
        <v>2.0000000000000002E-5</v>
      </c>
      <c r="R128" s="138">
        <f>Q128*H128</f>
        <v>2.0000000000000002E-5</v>
      </c>
      <c r="S128" s="138">
        <v>1E-3</v>
      </c>
      <c r="T128" s="139">
        <f>S128*H128</f>
        <v>1E-3</v>
      </c>
      <c r="AR128" s="140" t="s">
        <v>153</v>
      </c>
      <c r="AT128" s="140" t="s">
        <v>133</v>
      </c>
      <c r="AU128" s="140" t="s">
        <v>85</v>
      </c>
      <c r="AY128" s="13" t="s">
        <v>130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83</v>
      </c>
      <c r="BK128" s="141">
        <f>ROUND(I128*H128,1)</f>
        <v>0</v>
      </c>
      <c r="BL128" s="13" t="s">
        <v>153</v>
      </c>
      <c r="BM128" s="140" t="s">
        <v>267</v>
      </c>
    </row>
    <row r="129" spans="2:65" s="1" customFormat="1" ht="11.25">
      <c r="B129" s="28"/>
      <c r="D129" s="142" t="s">
        <v>139</v>
      </c>
      <c r="F129" s="143" t="s">
        <v>268</v>
      </c>
      <c r="I129" s="144"/>
      <c r="L129" s="28"/>
      <c r="M129" s="145"/>
      <c r="T129" s="52"/>
      <c r="AT129" s="13" t="s">
        <v>139</v>
      </c>
      <c r="AU129" s="13" t="s">
        <v>85</v>
      </c>
    </row>
    <row r="130" spans="2:65" s="1" customFormat="1" ht="19.5">
      <c r="B130" s="28"/>
      <c r="D130" s="146" t="s">
        <v>141</v>
      </c>
      <c r="F130" s="147" t="s">
        <v>269</v>
      </c>
      <c r="I130" s="144"/>
      <c r="L130" s="28"/>
      <c r="M130" s="145"/>
      <c r="T130" s="52"/>
      <c r="AT130" s="13" t="s">
        <v>141</v>
      </c>
      <c r="AU130" s="13" t="s">
        <v>85</v>
      </c>
    </row>
    <row r="131" spans="2:65" s="11" customFormat="1" ht="25.9" customHeight="1">
      <c r="B131" s="117"/>
      <c r="D131" s="118" t="s">
        <v>74</v>
      </c>
      <c r="E131" s="119" t="s">
        <v>128</v>
      </c>
      <c r="F131" s="119" t="s">
        <v>129</v>
      </c>
      <c r="I131" s="120"/>
      <c r="J131" s="121">
        <f>BK131</f>
        <v>0</v>
      </c>
      <c r="L131" s="117"/>
      <c r="M131" s="122"/>
      <c r="P131" s="123">
        <f>P132+P188</f>
        <v>0</v>
      </c>
      <c r="R131" s="123">
        <f>R132+R188</f>
        <v>2.3700000000000001E-3</v>
      </c>
      <c r="T131" s="124">
        <f>T132+T188</f>
        <v>8.5000000000000006E-4</v>
      </c>
      <c r="AR131" s="118" t="s">
        <v>85</v>
      </c>
      <c r="AT131" s="125" t="s">
        <v>74</v>
      </c>
      <c r="AU131" s="125" t="s">
        <v>75</v>
      </c>
      <c r="AY131" s="118" t="s">
        <v>130</v>
      </c>
      <c r="BK131" s="126">
        <f>BK132+BK188</f>
        <v>0</v>
      </c>
    </row>
    <row r="132" spans="2:65" s="11" customFormat="1" ht="22.9" customHeight="1">
      <c r="B132" s="117"/>
      <c r="D132" s="118" t="s">
        <v>74</v>
      </c>
      <c r="E132" s="127" t="s">
        <v>131</v>
      </c>
      <c r="F132" s="127" t="s">
        <v>132</v>
      </c>
      <c r="I132" s="120"/>
      <c r="J132" s="128">
        <f>BK132</f>
        <v>0</v>
      </c>
      <c r="L132" s="117"/>
      <c r="M132" s="122"/>
      <c r="P132" s="123">
        <f>SUM(P133:P187)</f>
        <v>0</v>
      </c>
      <c r="R132" s="123">
        <f>SUM(R133:R187)</f>
        <v>1.97E-3</v>
      </c>
      <c r="T132" s="124">
        <f>SUM(T133:T187)</f>
        <v>8.5000000000000006E-4</v>
      </c>
      <c r="AR132" s="118" t="s">
        <v>85</v>
      </c>
      <c r="AT132" s="125" t="s">
        <v>74</v>
      </c>
      <c r="AU132" s="125" t="s">
        <v>83</v>
      </c>
      <c r="AY132" s="118" t="s">
        <v>130</v>
      </c>
      <c r="BK132" s="126">
        <f>SUM(BK133:BK187)</f>
        <v>0</v>
      </c>
    </row>
    <row r="133" spans="2:65" s="1" customFormat="1" ht="37.9" customHeight="1">
      <c r="B133" s="28"/>
      <c r="C133" s="129" t="s">
        <v>85</v>
      </c>
      <c r="D133" s="129" t="s">
        <v>133</v>
      </c>
      <c r="E133" s="130" t="s">
        <v>270</v>
      </c>
      <c r="F133" s="131" t="s">
        <v>271</v>
      </c>
      <c r="G133" s="132" t="s">
        <v>136</v>
      </c>
      <c r="H133" s="133">
        <v>4</v>
      </c>
      <c r="I133" s="134"/>
      <c r="J133" s="133">
        <f>ROUND(I133*H133,1)</f>
        <v>0</v>
      </c>
      <c r="K133" s="135"/>
      <c r="L133" s="28"/>
      <c r="M133" s="136" t="s">
        <v>1</v>
      </c>
      <c r="N133" s="137" t="s">
        <v>40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137</v>
      </c>
      <c r="AT133" s="140" t="s">
        <v>133</v>
      </c>
      <c r="AU133" s="140" t="s">
        <v>85</v>
      </c>
      <c r="AY133" s="13" t="s">
        <v>130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3" t="s">
        <v>83</v>
      </c>
      <c r="BK133" s="141">
        <f>ROUND(I133*H133,1)</f>
        <v>0</v>
      </c>
      <c r="BL133" s="13" t="s">
        <v>137</v>
      </c>
      <c r="BM133" s="140" t="s">
        <v>272</v>
      </c>
    </row>
    <row r="134" spans="2:65" s="1" customFormat="1" ht="11.25">
      <c r="B134" s="28"/>
      <c r="D134" s="142" t="s">
        <v>139</v>
      </c>
      <c r="F134" s="143" t="s">
        <v>273</v>
      </c>
      <c r="I134" s="144"/>
      <c r="L134" s="28"/>
      <c r="M134" s="145"/>
      <c r="T134" s="52"/>
      <c r="AT134" s="13" t="s">
        <v>139</v>
      </c>
      <c r="AU134" s="13" t="s">
        <v>85</v>
      </c>
    </row>
    <row r="135" spans="2:65" s="1" customFormat="1" ht="19.5">
      <c r="B135" s="28"/>
      <c r="D135" s="146" t="s">
        <v>141</v>
      </c>
      <c r="F135" s="147" t="s">
        <v>269</v>
      </c>
      <c r="I135" s="144"/>
      <c r="L135" s="28"/>
      <c r="M135" s="145"/>
      <c r="T135" s="52"/>
      <c r="AT135" s="13" t="s">
        <v>141</v>
      </c>
      <c r="AU135" s="13" t="s">
        <v>85</v>
      </c>
    </row>
    <row r="136" spans="2:65" s="1" customFormat="1" ht="24.2" customHeight="1">
      <c r="B136" s="28"/>
      <c r="C136" s="148" t="s">
        <v>148</v>
      </c>
      <c r="D136" s="148" t="s">
        <v>143</v>
      </c>
      <c r="E136" s="149" t="s">
        <v>274</v>
      </c>
      <c r="F136" s="150" t="s">
        <v>275</v>
      </c>
      <c r="G136" s="151" t="s">
        <v>136</v>
      </c>
      <c r="H136" s="152">
        <v>4</v>
      </c>
      <c r="I136" s="153"/>
      <c r="J136" s="152">
        <f>ROUND(I136*H136,1)</f>
        <v>0</v>
      </c>
      <c r="K136" s="154"/>
      <c r="L136" s="155"/>
      <c r="M136" s="156" t="s">
        <v>1</v>
      </c>
      <c r="N136" s="157" t="s">
        <v>40</v>
      </c>
      <c r="P136" s="138">
        <f>O136*H136</f>
        <v>0</v>
      </c>
      <c r="Q136" s="138">
        <v>1.7000000000000001E-4</v>
      </c>
      <c r="R136" s="138">
        <f>Q136*H136</f>
        <v>6.8000000000000005E-4</v>
      </c>
      <c r="S136" s="138">
        <v>0</v>
      </c>
      <c r="T136" s="139">
        <f>S136*H136</f>
        <v>0</v>
      </c>
      <c r="AR136" s="140" t="s">
        <v>146</v>
      </c>
      <c r="AT136" s="140" t="s">
        <v>143</v>
      </c>
      <c r="AU136" s="140" t="s">
        <v>85</v>
      </c>
      <c r="AY136" s="13" t="s">
        <v>130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3" t="s">
        <v>83</v>
      </c>
      <c r="BK136" s="141">
        <f>ROUND(I136*H136,1)</f>
        <v>0</v>
      </c>
      <c r="BL136" s="13" t="s">
        <v>137</v>
      </c>
      <c r="BM136" s="140" t="s">
        <v>276</v>
      </c>
    </row>
    <row r="137" spans="2:65" s="1" customFormat="1" ht="33" customHeight="1">
      <c r="B137" s="28"/>
      <c r="C137" s="129" t="s">
        <v>153</v>
      </c>
      <c r="D137" s="129" t="s">
        <v>133</v>
      </c>
      <c r="E137" s="130" t="s">
        <v>277</v>
      </c>
      <c r="F137" s="131" t="s">
        <v>278</v>
      </c>
      <c r="G137" s="132" t="s">
        <v>160</v>
      </c>
      <c r="H137" s="133">
        <v>10</v>
      </c>
      <c r="I137" s="134"/>
      <c r="J137" s="133">
        <f>ROUND(I137*H137,1)</f>
        <v>0</v>
      </c>
      <c r="K137" s="135"/>
      <c r="L137" s="28"/>
      <c r="M137" s="136" t="s">
        <v>1</v>
      </c>
      <c r="N137" s="137" t="s">
        <v>40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137</v>
      </c>
      <c r="AT137" s="140" t="s">
        <v>133</v>
      </c>
      <c r="AU137" s="140" t="s">
        <v>85</v>
      </c>
      <c r="AY137" s="13" t="s">
        <v>130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3" t="s">
        <v>83</v>
      </c>
      <c r="BK137" s="141">
        <f>ROUND(I137*H137,1)</f>
        <v>0</v>
      </c>
      <c r="BL137" s="13" t="s">
        <v>137</v>
      </c>
      <c r="BM137" s="140" t="s">
        <v>279</v>
      </c>
    </row>
    <row r="138" spans="2:65" s="1" customFormat="1" ht="11.25">
      <c r="B138" s="28"/>
      <c r="D138" s="142" t="s">
        <v>139</v>
      </c>
      <c r="F138" s="143" t="s">
        <v>280</v>
      </c>
      <c r="I138" s="144"/>
      <c r="L138" s="28"/>
      <c r="M138" s="145"/>
      <c r="T138" s="52"/>
      <c r="AT138" s="13" t="s">
        <v>139</v>
      </c>
      <c r="AU138" s="13" t="s">
        <v>85</v>
      </c>
    </row>
    <row r="139" spans="2:65" s="1" customFormat="1" ht="19.5">
      <c r="B139" s="28"/>
      <c r="D139" s="146" t="s">
        <v>141</v>
      </c>
      <c r="F139" s="147" t="s">
        <v>281</v>
      </c>
      <c r="I139" s="144"/>
      <c r="L139" s="28"/>
      <c r="M139" s="145"/>
      <c r="T139" s="52"/>
      <c r="AT139" s="13" t="s">
        <v>141</v>
      </c>
      <c r="AU139" s="13" t="s">
        <v>85</v>
      </c>
    </row>
    <row r="140" spans="2:65" s="1" customFormat="1" ht="33" customHeight="1">
      <c r="B140" s="28"/>
      <c r="C140" s="129" t="s">
        <v>157</v>
      </c>
      <c r="D140" s="129" t="s">
        <v>133</v>
      </c>
      <c r="E140" s="130" t="s">
        <v>158</v>
      </c>
      <c r="F140" s="131" t="s">
        <v>159</v>
      </c>
      <c r="G140" s="132" t="s">
        <v>160</v>
      </c>
      <c r="H140" s="133">
        <v>10</v>
      </c>
      <c r="I140" s="134"/>
      <c r="J140" s="133">
        <f>ROUND(I140*H140,1)</f>
        <v>0</v>
      </c>
      <c r="K140" s="135"/>
      <c r="L140" s="28"/>
      <c r="M140" s="136" t="s">
        <v>1</v>
      </c>
      <c r="N140" s="137" t="s">
        <v>40</v>
      </c>
      <c r="P140" s="138">
        <f>O140*H140</f>
        <v>0</v>
      </c>
      <c r="Q140" s="138">
        <v>0</v>
      </c>
      <c r="R140" s="138">
        <f>Q140*H140</f>
        <v>0</v>
      </c>
      <c r="S140" s="138">
        <v>0</v>
      </c>
      <c r="T140" s="139">
        <f>S140*H140</f>
        <v>0</v>
      </c>
      <c r="AR140" s="140" t="s">
        <v>137</v>
      </c>
      <c r="AT140" s="140" t="s">
        <v>133</v>
      </c>
      <c r="AU140" s="140" t="s">
        <v>85</v>
      </c>
      <c r="AY140" s="13" t="s">
        <v>130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3" t="s">
        <v>83</v>
      </c>
      <c r="BK140" s="141">
        <f>ROUND(I140*H140,1)</f>
        <v>0</v>
      </c>
      <c r="BL140" s="13" t="s">
        <v>137</v>
      </c>
      <c r="BM140" s="140" t="s">
        <v>282</v>
      </c>
    </row>
    <row r="141" spans="2:65" s="1" customFormat="1" ht="11.25">
      <c r="B141" s="28"/>
      <c r="D141" s="142" t="s">
        <v>139</v>
      </c>
      <c r="F141" s="143" t="s">
        <v>162</v>
      </c>
      <c r="I141" s="144"/>
      <c r="L141" s="28"/>
      <c r="M141" s="145"/>
      <c r="T141" s="52"/>
      <c r="AT141" s="13" t="s">
        <v>139</v>
      </c>
      <c r="AU141" s="13" t="s">
        <v>85</v>
      </c>
    </row>
    <row r="142" spans="2:65" s="1" customFormat="1" ht="19.5">
      <c r="B142" s="28"/>
      <c r="D142" s="146" t="s">
        <v>141</v>
      </c>
      <c r="F142" s="147" t="s">
        <v>283</v>
      </c>
      <c r="I142" s="144"/>
      <c r="L142" s="28"/>
      <c r="M142" s="145"/>
      <c r="T142" s="52"/>
      <c r="AT142" s="13" t="s">
        <v>141</v>
      </c>
      <c r="AU142" s="13" t="s">
        <v>85</v>
      </c>
    </row>
    <row r="143" spans="2:65" s="1" customFormat="1" ht="37.9" customHeight="1">
      <c r="B143" s="28"/>
      <c r="C143" s="129" t="s">
        <v>164</v>
      </c>
      <c r="D143" s="129" t="s">
        <v>133</v>
      </c>
      <c r="E143" s="130" t="s">
        <v>284</v>
      </c>
      <c r="F143" s="131" t="s">
        <v>285</v>
      </c>
      <c r="G143" s="132" t="s">
        <v>160</v>
      </c>
      <c r="H143" s="133">
        <v>1</v>
      </c>
      <c r="I143" s="134"/>
      <c r="J143" s="133">
        <f>ROUND(I143*H143,1)</f>
        <v>0</v>
      </c>
      <c r="K143" s="135"/>
      <c r="L143" s="28"/>
      <c r="M143" s="136" t="s">
        <v>1</v>
      </c>
      <c r="N143" s="137" t="s">
        <v>40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137</v>
      </c>
      <c r="AT143" s="140" t="s">
        <v>133</v>
      </c>
      <c r="AU143" s="140" t="s">
        <v>85</v>
      </c>
      <c r="AY143" s="13" t="s">
        <v>130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3" t="s">
        <v>83</v>
      </c>
      <c r="BK143" s="141">
        <f>ROUND(I143*H143,1)</f>
        <v>0</v>
      </c>
      <c r="BL143" s="13" t="s">
        <v>137</v>
      </c>
      <c r="BM143" s="140" t="s">
        <v>286</v>
      </c>
    </row>
    <row r="144" spans="2:65" s="1" customFormat="1" ht="11.25">
      <c r="B144" s="28"/>
      <c r="D144" s="142" t="s">
        <v>139</v>
      </c>
      <c r="F144" s="143" t="s">
        <v>287</v>
      </c>
      <c r="I144" s="144"/>
      <c r="L144" s="28"/>
      <c r="M144" s="145"/>
      <c r="T144" s="52"/>
      <c r="AT144" s="13" t="s">
        <v>139</v>
      </c>
      <c r="AU144" s="13" t="s">
        <v>85</v>
      </c>
    </row>
    <row r="145" spans="2:65" s="1" customFormat="1" ht="19.5">
      <c r="B145" s="28"/>
      <c r="D145" s="146" t="s">
        <v>141</v>
      </c>
      <c r="F145" s="147" t="s">
        <v>288</v>
      </c>
      <c r="I145" s="144"/>
      <c r="L145" s="28"/>
      <c r="M145" s="145"/>
      <c r="T145" s="52"/>
      <c r="AT145" s="13" t="s">
        <v>141</v>
      </c>
      <c r="AU145" s="13" t="s">
        <v>85</v>
      </c>
    </row>
    <row r="146" spans="2:65" s="1" customFormat="1" ht="21.75" customHeight="1">
      <c r="B146" s="28"/>
      <c r="C146" s="148" t="s">
        <v>168</v>
      </c>
      <c r="D146" s="148" t="s">
        <v>143</v>
      </c>
      <c r="E146" s="149" t="s">
        <v>289</v>
      </c>
      <c r="F146" s="150" t="s">
        <v>290</v>
      </c>
      <c r="G146" s="151" t="s">
        <v>160</v>
      </c>
      <c r="H146" s="152">
        <v>1</v>
      </c>
      <c r="I146" s="153"/>
      <c r="J146" s="152">
        <f>ROUND(I146*H146,1)</f>
        <v>0</v>
      </c>
      <c r="K146" s="154"/>
      <c r="L146" s="155"/>
      <c r="M146" s="156" t="s">
        <v>1</v>
      </c>
      <c r="N146" s="157" t="s">
        <v>40</v>
      </c>
      <c r="P146" s="138">
        <f>O146*H146</f>
        <v>0</v>
      </c>
      <c r="Q146" s="138">
        <v>4.0000000000000003E-5</v>
      </c>
      <c r="R146" s="138">
        <f>Q146*H146</f>
        <v>4.0000000000000003E-5</v>
      </c>
      <c r="S146" s="138">
        <v>0</v>
      </c>
      <c r="T146" s="139">
        <f>S146*H146</f>
        <v>0</v>
      </c>
      <c r="AR146" s="140" t="s">
        <v>146</v>
      </c>
      <c r="AT146" s="140" t="s">
        <v>143</v>
      </c>
      <c r="AU146" s="140" t="s">
        <v>85</v>
      </c>
      <c r="AY146" s="13" t="s">
        <v>130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3" t="s">
        <v>83</v>
      </c>
      <c r="BK146" s="141">
        <f>ROUND(I146*H146,1)</f>
        <v>0</v>
      </c>
      <c r="BL146" s="13" t="s">
        <v>137</v>
      </c>
      <c r="BM146" s="140" t="s">
        <v>291</v>
      </c>
    </row>
    <row r="147" spans="2:65" s="1" customFormat="1" ht="19.5">
      <c r="B147" s="28"/>
      <c r="D147" s="146" t="s">
        <v>141</v>
      </c>
      <c r="F147" s="147" t="s">
        <v>288</v>
      </c>
      <c r="I147" s="144"/>
      <c r="L147" s="28"/>
      <c r="M147" s="145"/>
      <c r="T147" s="52"/>
      <c r="AT147" s="13" t="s">
        <v>141</v>
      </c>
      <c r="AU147" s="13" t="s">
        <v>85</v>
      </c>
    </row>
    <row r="148" spans="2:65" s="1" customFormat="1" ht="33" customHeight="1">
      <c r="B148" s="28"/>
      <c r="C148" s="129" t="s">
        <v>174</v>
      </c>
      <c r="D148" s="129" t="s">
        <v>133</v>
      </c>
      <c r="E148" s="130" t="s">
        <v>292</v>
      </c>
      <c r="F148" s="131" t="s">
        <v>293</v>
      </c>
      <c r="G148" s="132" t="s">
        <v>160</v>
      </c>
      <c r="H148" s="133">
        <v>1</v>
      </c>
      <c r="I148" s="134"/>
      <c r="J148" s="133">
        <f>ROUND(I148*H148,1)</f>
        <v>0</v>
      </c>
      <c r="K148" s="135"/>
      <c r="L148" s="28"/>
      <c r="M148" s="136" t="s">
        <v>1</v>
      </c>
      <c r="N148" s="137" t="s">
        <v>40</v>
      </c>
      <c r="P148" s="138">
        <f>O148*H148</f>
        <v>0</v>
      </c>
      <c r="Q148" s="138">
        <v>0</v>
      </c>
      <c r="R148" s="138">
        <f>Q148*H148</f>
        <v>0</v>
      </c>
      <c r="S148" s="138">
        <v>0</v>
      </c>
      <c r="T148" s="139">
        <f>S148*H148</f>
        <v>0</v>
      </c>
      <c r="AR148" s="140" t="s">
        <v>137</v>
      </c>
      <c r="AT148" s="140" t="s">
        <v>133</v>
      </c>
      <c r="AU148" s="140" t="s">
        <v>85</v>
      </c>
      <c r="AY148" s="13" t="s">
        <v>130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3" t="s">
        <v>83</v>
      </c>
      <c r="BK148" s="141">
        <f>ROUND(I148*H148,1)</f>
        <v>0</v>
      </c>
      <c r="BL148" s="13" t="s">
        <v>137</v>
      </c>
      <c r="BM148" s="140" t="s">
        <v>294</v>
      </c>
    </row>
    <row r="149" spans="2:65" s="1" customFormat="1" ht="11.25">
      <c r="B149" s="28"/>
      <c r="D149" s="142" t="s">
        <v>139</v>
      </c>
      <c r="F149" s="143" t="s">
        <v>295</v>
      </c>
      <c r="I149" s="144"/>
      <c r="L149" s="28"/>
      <c r="M149" s="145"/>
      <c r="T149" s="52"/>
      <c r="AT149" s="13" t="s">
        <v>139</v>
      </c>
      <c r="AU149" s="13" t="s">
        <v>85</v>
      </c>
    </row>
    <row r="150" spans="2:65" s="1" customFormat="1" ht="29.25">
      <c r="B150" s="28"/>
      <c r="D150" s="146" t="s">
        <v>141</v>
      </c>
      <c r="F150" s="147" t="s">
        <v>296</v>
      </c>
      <c r="I150" s="144"/>
      <c r="L150" s="28"/>
      <c r="M150" s="145"/>
      <c r="T150" s="52"/>
      <c r="AT150" s="13" t="s">
        <v>141</v>
      </c>
      <c r="AU150" s="13" t="s">
        <v>85</v>
      </c>
    </row>
    <row r="151" spans="2:65" s="1" customFormat="1" ht="21.75" customHeight="1">
      <c r="B151" s="28"/>
      <c r="C151" s="148" t="s">
        <v>180</v>
      </c>
      <c r="D151" s="148" t="s">
        <v>143</v>
      </c>
      <c r="E151" s="149" t="s">
        <v>297</v>
      </c>
      <c r="F151" s="150" t="s">
        <v>298</v>
      </c>
      <c r="G151" s="151" t="s">
        <v>160</v>
      </c>
      <c r="H151" s="152">
        <v>1</v>
      </c>
      <c r="I151" s="153"/>
      <c r="J151" s="152">
        <f>ROUND(I151*H151,1)</f>
        <v>0</v>
      </c>
      <c r="K151" s="154"/>
      <c r="L151" s="155"/>
      <c r="M151" s="156" t="s">
        <v>1</v>
      </c>
      <c r="N151" s="157" t="s">
        <v>40</v>
      </c>
      <c r="P151" s="138">
        <f>O151*H151</f>
        <v>0</v>
      </c>
      <c r="Q151" s="138">
        <v>9.3999999999999997E-4</v>
      </c>
      <c r="R151" s="138">
        <f>Q151*H151</f>
        <v>9.3999999999999997E-4</v>
      </c>
      <c r="S151" s="138">
        <v>0</v>
      </c>
      <c r="T151" s="139">
        <f>S151*H151</f>
        <v>0</v>
      </c>
      <c r="AR151" s="140" t="s">
        <v>146</v>
      </c>
      <c r="AT151" s="140" t="s">
        <v>143</v>
      </c>
      <c r="AU151" s="140" t="s">
        <v>85</v>
      </c>
      <c r="AY151" s="13" t="s">
        <v>130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3" t="s">
        <v>83</v>
      </c>
      <c r="BK151" s="141">
        <f>ROUND(I151*H151,1)</f>
        <v>0</v>
      </c>
      <c r="BL151" s="13" t="s">
        <v>137</v>
      </c>
      <c r="BM151" s="140" t="s">
        <v>299</v>
      </c>
    </row>
    <row r="152" spans="2:65" s="1" customFormat="1" ht="19.5">
      <c r="B152" s="28"/>
      <c r="D152" s="146" t="s">
        <v>141</v>
      </c>
      <c r="F152" s="147" t="s">
        <v>269</v>
      </c>
      <c r="I152" s="144"/>
      <c r="L152" s="28"/>
      <c r="M152" s="145"/>
      <c r="T152" s="52"/>
      <c r="AT152" s="13" t="s">
        <v>141</v>
      </c>
      <c r="AU152" s="13" t="s">
        <v>85</v>
      </c>
    </row>
    <row r="153" spans="2:65" s="1" customFormat="1" ht="37.9" customHeight="1">
      <c r="B153" s="28"/>
      <c r="C153" s="129" t="s">
        <v>184</v>
      </c>
      <c r="D153" s="129" t="s">
        <v>133</v>
      </c>
      <c r="E153" s="130" t="s">
        <v>300</v>
      </c>
      <c r="F153" s="131" t="s">
        <v>301</v>
      </c>
      <c r="G153" s="132" t="s">
        <v>160</v>
      </c>
      <c r="H153" s="133">
        <v>6</v>
      </c>
      <c r="I153" s="134"/>
      <c r="J153" s="133">
        <f>ROUND(I153*H153,1)</f>
        <v>0</v>
      </c>
      <c r="K153" s="135"/>
      <c r="L153" s="28"/>
      <c r="M153" s="136" t="s">
        <v>1</v>
      </c>
      <c r="N153" s="137" t="s">
        <v>40</v>
      </c>
      <c r="P153" s="138">
        <f>O153*H153</f>
        <v>0</v>
      </c>
      <c r="Q153" s="138">
        <v>0</v>
      </c>
      <c r="R153" s="138">
        <f>Q153*H153</f>
        <v>0</v>
      </c>
      <c r="S153" s="138">
        <v>0</v>
      </c>
      <c r="T153" s="139">
        <f>S153*H153</f>
        <v>0</v>
      </c>
      <c r="AR153" s="140" t="s">
        <v>137</v>
      </c>
      <c r="AT153" s="140" t="s">
        <v>133</v>
      </c>
      <c r="AU153" s="140" t="s">
        <v>85</v>
      </c>
      <c r="AY153" s="13" t="s">
        <v>130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3" t="s">
        <v>83</v>
      </c>
      <c r="BK153" s="141">
        <f>ROUND(I153*H153,1)</f>
        <v>0</v>
      </c>
      <c r="BL153" s="13" t="s">
        <v>137</v>
      </c>
      <c r="BM153" s="140" t="s">
        <v>302</v>
      </c>
    </row>
    <row r="154" spans="2:65" s="1" customFormat="1" ht="11.25">
      <c r="B154" s="28"/>
      <c r="D154" s="142" t="s">
        <v>139</v>
      </c>
      <c r="F154" s="143" t="s">
        <v>303</v>
      </c>
      <c r="I154" s="144"/>
      <c r="L154" s="28"/>
      <c r="M154" s="145"/>
      <c r="T154" s="52"/>
      <c r="AT154" s="13" t="s">
        <v>139</v>
      </c>
      <c r="AU154" s="13" t="s">
        <v>85</v>
      </c>
    </row>
    <row r="155" spans="2:65" s="1" customFormat="1" ht="16.5" customHeight="1">
      <c r="B155" s="28"/>
      <c r="C155" s="148" t="s">
        <v>189</v>
      </c>
      <c r="D155" s="148" t="s">
        <v>143</v>
      </c>
      <c r="E155" s="149" t="s">
        <v>304</v>
      </c>
      <c r="F155" s="150" t="s">
        <v>305</v>
      </c>
      <c r="G155" s="151" t="s">
        <v>160</v>
      </c>
      <c r="H155" s="152">
        <v>6</v>
      </c>
      <c r="I155" s="153"/>
      <c r="J155" s="152">
        <f>ROUND(I155*H155,1)</f>
        <v>0</v>
      </c>
      <c r="K155" s="154"/>
      <c r="L155" s="155"/>
      <c r="M155" s="156" t="s">
        <v>1</v>
      </c>
      <c r="N155" s="157" t="s">
        <v>40</v>
      </c>
      <c r="P155" s="138">
        <f>O155*H155</f>
        <v>0</v>
      </c>
      <c r="Q155" s="138">
        <v>1.0000000000000001E-5</v>
      </c>
      <c r="R155" s="138">
        <f>Q155*H155</f>
        <v>6.0000000000000008E-5</v>
      </c>
      <c r="S155" s="138">
        <v>0</v>
      </c>
      <c r="T155" s="139">
        <f>S155*H155</f>
        <v>0</v>
      </c>
      <c r="AR155" s="140" t="s">
        <v>146</v>
      </c>
      <c r="AT155" s="140" t="s">
        <v>143</v>
      </c>
      <c r="AU155" s="140" t="s">
        <v>85</v>
      </c>
      <c r="AY155" s="13" t="s">
        <v>130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3" t="s">
        <v>83</v>
      </c>
      <c r="BK155" s="141">
        <f>ROUND(I155*H155,1)</f>
        <v>0</v>
      </c>
      <c r="BL155" s="13" t="s">
        <v>137</v>
      </c>
      <c r="BM155" s="140" t="s">
        <v>306</v>
      </c>
    </row>
    <row r="156" spans="2:65" s="1" customFormat="1" ht="16.5" customHeight="1">
      <c r="B156" s="28"/>
      <c r="C156" s="148" t="s">
        <v>8</v>
      </c>
      <c r="D156" s="148" t="s">
        <v>143</v>
      </c>
      <c r="E156" s="149" t="s">
        <v>307</v>
      </c>
      <c r="F156" s="150" t="s">
        <v>308</v>
      </c>
      <c r="G156" s="151" t="s">
        <v>160</v>
      </c>
      <c r="H156" s="152">
        <v>2</v>
      </c>
      <c r="I156" s="153"/>
      <c r="J156" s="152">
        <f>ROUND(I156*H156,1)</f>
        <v>0</v>
      </c>
      <c r="K156" s="154"/>
      <c r="L156" s="155"/>
      <c r="M156" s="156" t="s">
        <v>1</v>
      </c>
      <c r="N156" s="157" t="s">
        <v>40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146</v>
      </c>
      <c r="AT156" s="140" t="s">
        <v>143</v>
      </c>
      <c r="AU156" s="140" t="s">
        <v>85</v>
      </c>
      <c r="AY156" s="13" t="s">
        <v>130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3" t="s">
        <v>83</v>
      </c>
      <c r="BK156" s="141">
        <f>ROUND(I156*H156,1)</f>
        <v>0</v>
      </c>
      <c r="BL156" s="13" t="s">
        <v>137</v>
      </c>
      <c r="BM156" s="140" t="s">
        <v>309</v>
      </c>
    </row>
    <row r="157" spans="2:65" s="1" customFormat="1" ht="16.5" customHeight="1">
      <c r="B157" s="28"/>
      <c r="C157" s="148" t="s">
        <v>199</v>
      </c>
      <c r="D157" s="148" t="s">
        <v>143</v>
      </c>
      <c r="E157" s="149" t="s">
        <v>310</v>
      </c>
      <c r="F157" s="150" t="s">
        <v>311</v>
      </c>
      <c r="G157" s="151" t="s">
        <v>160</v>
      </c>
      <c r="H157" s="152">
        <v>2</v>
      </c>
      <c r="I157" s="153"/>
      <c r="J157" s="152">
        <f>ROUND(I157*H157,1)</f>
        <v>0</v>
      </c>
      <c r="K157" s="154"/>
      <c r="L157" s="155"/>
      <c r="M157" s="156" t="s">
        <v>1</v>
      </c>
      <c r="N157" s="157" t="s">
        <v>40</v>
      </c>
      <c r="P157" s="138">
        <f>O157*H157</f>
        <v>0</v>
      </c>
      <c r="Q157" s="138">
        <v>1.0000000000000001E-5</v>
      </c>
      <c r="R157" s="138">
        <f>Q157*H157</f>
        <v>2.0000000000000002E-5</v>
      </c>
      <c r="S157" s="138">
        <v>0</v>
      </c>
      <c r="T157" s="139">
        <f>S157*H157</f>
        <v>0</v>
      </c>
      <c r="AR157" s="140" t="s">
        <v>146</v>
      </c>
      <c r="AT157" s="140" t="s">
        <v>143</v>
      </c>
      <c r="AU157" s="140" t="s">
        <v>85</v>
      </c>
      <c r="AY157" s="13" t="s">
        <v>130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3" t="s">
        <v>83</v>
      </c>
      <c r="BK157" s="141">
        <f>ROUND(I157*H157,1)</f>
        <v>0</v>
      </c>
      <c r="BL157" s="13" t="s">
        <v>137</v>
      </c>
      <c r="BM157" s="140" t="s">
        <v>312</v>
      </c>
    </row>
    <row r="158" spans="2:65" s="1" customFormat="1" ht="16.5" customHeight="1">
      <c r="B158" s="28"/>
      <c r="C158" s="129" t="s">
        <v>203</v>
      </c>
      <c r="D158" s="129" t="s">
        <v>133</v>
      </c>
      <c r="E158" s="130" t="s">
        <v>313</v>
      </c>
      <c r="F158" s="131" t="s">
        <v>314</v>
      </c>
      <c r="G158" s="132" t="s">
        <v>160</v>
      </c>
      <c r="H158" s="133">
        <v>1</v>
      </c>
      <c r="I158" s="134"/>
      <c r="J158" s="133">
        <f>ROUND(I158*H158,1)</f>
        <v>0</v>
      </c>
      <c r="K158" s="135"/>
      <c r="L158" s="28"/>
      <c r="M158" s="136" t="s">
        <v>1</v>
      </c>
      <c r="N158" s="137" t="s">
        <v>40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137</v>
      </c>
      <c r="AT158" s="140" t="s">
        <v>133</v>
      </c>
      <c r="AU158" s="140" t="s">
        <v>85</v>
      </c>
      <c r="AY158" s="13" t="s">
        <v>130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3" t="s">
        <v>83</v>
      </c>
      <c r="BK158" s="141">
        <f>ROUND(I158*H158,1)</f>
        <v>0</v>
      </c>
      <c r="BL158" s="13" t="s">
        <v>137</v>
      </c>
      <c r="BM158" s="140" t="s">
        <v>315</v>
      </c>
    </row>
    <row r="159" spans="2:65" s="1" customFormat="1" ht="11.25">
      <c r="B159" s="28"/>
      <c r="D159" s="142" t="s">
        <v>139</v>
      </c>
      <c r="F159" s="143" t="s">
        <v>316</v>
      </c>
      <c r="I159" s="144"/>
      <c r="L159" s="28"/>
      <c r="M159" s="145"/>
      <c r="T159" s="52"/>
      <c r="AT159" s="13" t="s">
        <v>139</v>
      </c>
      <c r="AU159" s="13" t="s">
        <v>85</v>
      </c>
    </row>
    <row r="160" spans="2:65" s="1" customFormat="1" ht="16.5" customHeight="1">
      <c r="B160" s="28"/>
      <c r="C160" s="148" t="s">
        <v>207</v>
      </c>
      <c r="D160" s="148" t="s">
        <v>143</v>
      </c>
      <c r="E160" s="149" t="s">
        <v>317</v>
      </c>
      <c r="F160" s="150" t="s">
        <v>318</v>
      </c>
      <c r="G160" s="151" t="s">
        <v>160</v>
      </c>
      <c r="H160" s="152">
        <v>1</v>
      </c>
      <c r="I160" s="153"/>
      <c r="J160" s="152">
        <f>ROUND(I160*H160,1)</f>
        <v>0</v>
      </c>
      <c r="K160" s="154"/>
      <c r="L160" s="155"/>
      <c r="M160" s="156" t="s">
        <v>1</v>
      </c>
      <c r="N160" s="157" t="s">
        <v>40</v>
      </c>
      <c r="P160" s="138">
        <f>O160*H160</f>
        <v>0</v>
      </c>
      <c r="Q160" s="138">
        <v>9.0000000000000006E-5</v>
      </c>
      <c r="R160" s="138">
        <f>Q160*H160</f>
        <v>9.0000000000000006E-5</v>
      </c>
      <c r="S160" s="138">
        <v>0</v>
      </c>
      <c r="T160" s="139">
        <f>S160*H160</f>
        <v>0</v>
      </c>
      <c r="AR160" s="140" t="s">
        <v>234</v>
      </c>
      <c r="AT160" s="140" t="s">
        <v>143</v>
      </c>
      <c r="AU160" s="140" t="s">
        <v>85</v>
      </c>
      <c r="AY160" s="13" t="s">
        <v>130</v>
      </c>
      <c r="BE160" s="141">
        <f>IF(N160="základní",J160,0)</f>
        <v>0</v>
      </c>
      <c r="BF160" s="141">
        <f>IF(N160="snížená",J160,0)</f>
        <v>0</v>
      </c>
      <c r="BG160" s="141">
        <f>IF(N160="zákl. přenesená",J160,0)</f>
        <v>0</v>
      </c>
      <c r="BH160" s="141">
        <f>IF(N160="sníž. přenesená",J160,0)</f>
        <v>0</v>
      </c>
      <c r="BI160" s="141">
        <f>IF(N160="nulová",J160,0)</f>
        <v>0</v>
      </c>
      <c r="BJ160" s="13" t="s">
        <v>83</v>
      </c>
      <c r="BK160" s="141">
        <f>ROUND(I160*H160,1)</f>
        <v>0</v>
      </c>
      <c r="BL160" s="13" t="s">
        <v>228</v>
      </c>
      <c r="BM160" s="140" t="s">
        <v>319</v>
      </c>
    </row>
    <row r="161" spans="2:65" s="1" customFormat="1" ht="19.5">
      <c r="B161" s="28"/>
      <c r="D161" s="146" t="s">
        <v>141</v>
      </c>
      <c r="F161" s="147" t="s">
        <v>288</v>
      </c>
      <c r="I161" s="144"/>
      <c r="L161" s="28"/>
      <c r="M161" s="145"/>
      <c r="T161" s="52"/>
      <c r="AT161" s="13" t="s">
        <v>141</v>
      </c>
      <c r="AU161" s="13" t="s">
        <v>85</v>
      </c>
    </row>
    <row r="162" spans="2:65" s="1" customFormat="1" ht="37.9" customHeight="1">
      <c r="B162" s="28"/>
      <c r="C162" s="129" t="s">
        <v>137</v>
      </c>
      <c r="D162" s="129" t="s">
        <v>133</v>
      </c>
      <c r="E162" s="130" t="s">
        <v>320</v>
      </c>
      <c r="F162" s="131" t="s">
        <v>321</v>
      </c>
      <c r="G162" s="132" t="s">
        <v>160</v>
      </c>
      <c r="H162" s="133">
        <v>3</v>
      </c>
      <c r="I162" s="134"/>
      <c r="J162" s="133">
        <f>ROUND(I162*H162,1)</f>
        <v>0</v>
      </c>
      <c r="K162" s="135"/>
      <c r="L162" s="28"/>
      <c r="M162" s="136" t="s">
        <v>1</v>
      </c>
      <c r="N162" s="137" t="s">
        <v>40</v>
      </c>
      <c r="P162" s="138">
        <f>O162*H162</f>
        <v>0</v>
      </c>
      <c r="Q162" s="138">
        <v>0</v>
      </c>
      <c r="R162" s="138">
        <f>Q162*H162</f>
        <v>0</v>
      </c>
      <c r="S162" s="138">
        <v>0</v>
      </c>
      <c r="T162" s="139">
        <f>S162*H162</f>
        <v>0</v>
      </c>
      <c r="AR162" s="140" t="s">
        <v>137</v>
      </c>
      <c r="AT162" s="140" t="s">
        <v>133</v>
      </c>
      <c r="AU162" s="140" t="s">
        <v>85</v>
      </c>
      <c r="AY162" s="13" t="s">
        <v>130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3" t="s">
        <v>83</v>
      </c>
      <c r="BK162" s="141">
        <f>ROUND(I162*H162,1)</f>
        <v>0</v>
      </c>
      <c r="BL162" s="13" t="s">
        <v>137</v>
      </c>
      <c r="BM162" s="140" t="s">
        <v>322</v>
      </c>
    </row>
    <row r="163" spans="2:65" s="1" customFormat="1" ht="11.25">
      <c r="B163" s="28"/>
      <c r="D163" s="142" t="s">
        <v>139</v>
      </c>
      <c r="F163" s="143" t="s">
        <v>323</v>
      </c>
      <c r="I163" s="144"/>
      <c r="L163" s="28"/>
      <c r="M163" s="145"/>
      <c r="T163" s="52"/>
      <c r="AT163" s="13" t="s">
        <v>139</v>
      </c>
      <c r="AU163" s="13" t="s">
        <v>85</v>
      </c>
    </row>
    <row r="164" spans="2:65" s="1" customFormat="1" ht="19.5">
      <c r="B164" s="28"/>
      <c r="D164" s="146" t="s">
        <v>141</v>
      </c>
      <c r="F164" s="147" t="s">
        <v>324</v>
      </c>
      <c r="I164" s="144"/>
      <c r="L164" s="28"/>
      <c r="M164" s="145"/>
      <c r="T164" s="52"/>
      <c r="AT164" s="13" t="s">
        <v>141</v>
      </c>
      <c r="AU164" s="13" t="s">
        <v>85</v>
      </c>
    </row>
    <row r="165" spans="2:65" s="1" customFormat="1" ht="16.5" customHeight="1">
      <c r="B165" s="28"/>
      <c r="C165" s="148" t="s">
        <v>218</v>
      </c>
      <c r="D165" s="148" t="s">
        <v>143</v>
      </c>
      <c r="E165" s="149" t="s">
        <v>325</v>
      </c>
      <c r="F165" s="150" t="s">
        <v>326</v>
      </c>
      <c r="G165" s="151" t="s">
        <v>160</v>
      </c>
      <c r="H165" s="152">
        <v>1</v>
      </c>
      <c r="I165" s="153"/>
      <c r="J165" s="152">
        <f>ROUND(I165*H165,1)</f>
        <v>0</v>
      </c>
      <c r="K165" s="154"/>
      <c r="L165" s="155"/>
      <c r="M165" s="156" t="s">
        <v>1</v>
      </c>
      <c r="N165" s="157" t="s">
        <v>40</v>
      </c>
      <c r="P165" s="138">
        <f>O165*H165</f>
        <v>0</v>
      </c>
      <c r="Q165" s="138">
        <v>8.0000000000000007E-5</v>
      </c>
      <c r="R165" s="138">
        <f>Q165*H165</f>
        <v>8.0000000000000007E-5</v>
      </c>
      <c r="S165" s="138">
        <v>0</v>
      </c>
      <c r="T165" s="139">
        <f>S165*H165</f>
        <v>0</v>
      </c>
      <c r="AR165" s="140" t="s">
        <v>146</v>
      </c>
      <c r="AT165" s="140" t="s">
        <v>143</v>
      </c>
      <c r="AU165" s="140" t="s">
        <v>85</v>
      </c>
      <c r="AY165" s="13" t="s">
        <v>130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3" t="s">
        <v>83</v>
      </c>
      <c r="BK165" s="141">
        <f>ROUND(I165*H165,1)</f>
        <v>0</v>
      </c>
      <c r="BL165" s="13" t="s">
        <v>137</v>
      </c>
      <c r="BM165" s="140" t="s">
        <v>327</v>
      </c>
    </row>
    <row r="166" spans="2:65" s="1" customFormat="1" ht="19.5">
      <c r="B166" s="28"/>
      <c r="D166" s="146" t="s">
        <v>141</v>
      </c>
      <c r="F166" s="147" t="s">
        <v>328</v>
      </c>
      <c r="I166" s="144"/>
      <c r="L166" s="28"/>
      <c r="M166" s="145"/>
      <c r="T166" s="52"/>
      <c r="AT166" s="13" t="s">
        <v>141</v>
      </c>
      <c r="AU166" s="13" t="s">
        <v>85</v>
      </c>
    </row>
    <row r="167" spans="2:65" s="1" customFormat="1" ht="16.5" customHeight="1">
      <c r="B167" s="28"/>
      <c r="C167" s="148" t="s">
        <v>225</v>
      </c>
      <c r="D167" s="148" t="s">
        <v>143</v>
      </c>
      <c r="E167" s="149" t="s">
        <v>329</v>
      </c>
      <c r="F167" s="150" t="s">
        <v>330</v>
      </c>
      <c r="G167" s="151" t="s">
        <v>160</v>
      </c>
      <c r="H167" s="152">
        <v>1</v>
      </c>
      <c r="I167" s="153"/>
      <c r="J167" s="152">
        <f>ROUND(I167*H167,1)</f>
        <v>0</v>
      </c>
      <c r="K167" s="154"/>
      <c r="L167" s="155"/>
      <c r="M167" s="156" t="s">
        <v>1</v>
      </c>
      <c r="N167" s="157" t="s">
        <v>40</v>
      </c>
      <c r="P167" s="138">
        <f>O167*H167</f>
        <v>0</v>
      </c>
      <c r="Q167" s="138">
        <v>3.0000000000000001E-5</v>
      </c>
      <c r="R167" s="138">
        <f>Q167*H167</f>
        <v>3.0000000000000001E-5</v>
      </c>
      <c r="S167" s="138">
        <v>0</v>
      </c>
      <c r="T167" s="139">
        <f>S167*H167</f>
        <v>0</v>
      </c>
      <c r="AR167" s="140" t="s">
        <v>146</v>
      </c>
      <c r="AT167" s="140" t="s">
        <v>143</v>
      </c>
      <c r="AU167" s="140" t="s">
        <v>85</v>
      </c>
      <c r="AY167" s="13" t="s">
        <v>130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3" t="s">
        <v>83</v>
      </c>
      <c r="BK167" s="141">
        <f>ROUND(I167*H167,1)</f>
        <v>0</v>
      </c>
      <c r="BL167" s="13" t="s">
        <v>137</v>
      </c>
      <c r="BM167" s="140" t="s">
        <v>331</v>
      </c>
    </row>
    <row r="168" spans="2:65" s="1" customFormat="1" ht="19.5">
      <c r="B168" s="28"/>
      <c r="D168" s="146" t="s">
        <v>141</v>
      </c>
      <c r="F168" s="147" t="s">
        <v>328</v>
      </c>
      <c r="I168" s="144"/>
      <c r="L168" s="28"/>
      <c r="M168" s="145"/>
      <c r="T168" s="52"/>
      <c r="AT168" s="13" t="s">
        <v>141</v>
      </c>
      <c r="AU168" s="13" t="s">
        <v>85</v>
      </c>
    </row>
    <row r="169" spans="2:65" s="1" customFormat="1" ht="44.25" customHeight="1">
      <c r="B169" s="28"/>
      <c r="C169" s="129" t="s">
        <v>231</v>
      </c>
      <c r="D169" s="129" t="s">
        <v>133</v>
      </c>
      <c r="E169" s="130" t="s">
        <v>332</v>
      </c>
      <c r="F169" s="131" t="s">
        <v>333</v>
      </c>
      <c r="G169" s="132" t="s">
        <v>160</v>
      </c>
      <c r="H169" s="133">
        <v>1</v>
      </c>
      <c r="I169" s="134"/>
      <c r="J169" s="133">
        <f>ROUND(I169*H169,1)</f>
        <v>0</v>
      </c>
      <c r="K169" s="135"/>
      <c r="L169" s="28"/>
      <c r="M169" s="136" t="s">
        <v>1</v>
      </c>
      <c r="N169" s="137" t="s">
        <v>40</v>
      </c>
      <c r="P169" s="138">
        <f>O169*H169</f>
        <v>0</v>
      </c>
      <c r="Q169" s="138">
        <v>0</v>
      </c>
      <c r="R169" s="138">
        <f>Q169*H169</f>
        <v>0</v>
      </c>
      <c r="S169" s="138">
        <v>5.0000000000000002E-5</v>
      </c>
      <c r="T169" s="139">
        <f>S169*H169</f>
        <v>5.0000000000000002E-5</v>
      </c>
      <c r="AR169" s="140" t="s">
        <v>137</v>
      </c>
      <c r="AT169" s="140" t="s">
        <v>133</v>
      </c>
      <c r="AU169" s="140" t="s">
        <v>85</v>
      </c>
      <c r="AY169" s="13" t="s">
        <v>130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3" t="s">
        <v>83</v>
      </c>
      <c r="BK169" s="141">
        <f>ROUND(I169*H169,1)</f>
        <v>0</v>
      </c>
      <c r="BL169" s="13" t="s">
        <v>137</v>
      </c>
      <c r="BM169" s="140" t="s">
        <v>334</v>
      </c>
    </row>
    <row r="170" spans="2:65" s="1" customFormat="1" ht="11.25">
      <c r="B170" s="28"/>
      <c r="D170" s="142" t="s">
        <v>139</v>
      </c>
      <c r="F170" s="143" t="s">
        <v>335</v>
      </c>
      <c r="I170" s="144"/>
      <c r="L170" s="28"/>
      <c r="M170" s="145"/>
      <c r="T170" s="52"/>
      <c r="AT170" s="13" t="s">
        <v>139</v>
      </c>
      <c r="AU170" s="13" t="s">
        <v>85</v>
      </c>
    </row>
    <row r="171" spans="2:65" s="1" customFormat="1" ht="19.5">
      <c r="B171" s="28"/>
      <c r="D171" s="146" t="s">
        <v>141</v>
      </c>
      <c r="F171" s="147" t="s">
        <v>336</v>
      </c>
      <c r="I171" s="144"/>
      <c r="L171" s="28"/>
      <c r="M171" s="145"/>
      <c r="T171" s="52"/>
      <c r="AT171" s="13" t="s">
        <v>141</v>
      </c>
      <c r="AU171" s="13" t="s">
        <v>85</v>
      </c>
    </row>
    <row r="172" spans="2:65" s="1" customFormat="1" ht="44.25" customHeight="1">
      <c r="B172" s="28"/>
      <c r="C172" s="129" t="s">
        <v>237</v>
      </c>
      <c r="D172" s="129" t="s">
        <v>133</v>
      </c>
      <c r="E172" s="130" t="s">
        <v>337</v>
      </c>
      <c r="F172" s="131" t="s">
        <v>338</v>
      </c>
      <c r="G172" s="132" t="s">
        <v>160</v>
      </c>
      <c r="H172" s="133">
        <v>2</v>
      </c>
      <c r="I172" s="134"/>
      <c r="J172" s="133">
        <f>ROUND(I172*H172,1)</f>
        <v>0</v>
      </c>
      <c r="K172" s="135"/>
      <c r="L172" s="28"/>
      <c r="M172" s="136" t="s">
        <v>1</v>
      </c>
      <c r="N172" s="137" t="s">
        <v>40</v>
      </c>
      <c r="P172" s="138">
        <f>O172*H172</f>
        <v>0</v>
      </c>
      <c r="Q172" s="138">
        <v>0</v>
      </c>
      <c r="R172" s="138">
        <f>Q172*H172</f>
        <v>0</v>
      </c>
      <c r="S172" s="138">
        <v>0</v>
      </c>
      <c r="T172" s="139">
        <f>S172*H172</f>
        <v>0</v>
      </c>
      <c r="AR172" s="140" t="s">
        <v>137</v>
      </c>
      <c r="AT172" s="140" t="s">
        <v>133</v>
      </c>
      <c r="AU172" s="140" t="s">
        <v>85</v>
      </c>
      <c r="AY172" s="13" t="s">
        <v>130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3" t="s">
        <v>83</v>
      </c>
      <c r="BK172" s="141">
        <f>ROUND(I172*H172,1)</f>
        <v>0</v>
      </c>
      <c r="BL172" s="13" t="s">
        <v>137</v>
      </c>
      <c r="BM172" s="140" t="s">
        <v>339</v>
      </c>
    </row>
    <row r="173" spans="2:65" s="1" customFormat="1" ht="11.25">
      <c r="B173" s="28"/>
      <c r="D173" s="142" t="s">
        <v>139</v>
      </c>
      <c r="F173" s="143" t="s">
        <v>340</v>
      </c>
      <c r="I173" s="144"/>
      <c r="L173" s="28"/>
      <c r="M173" s="145"/>
      <c r="T173" s="52"/>
      <c r="AT173" s="13" t="s">
        <v>139</v>
      </c>
      <c r="AU173" s="13" t="s">
        <v>85</v>
      </c>
    </row>
    <row r="174" spans="2:65" s="1" customFormat="1" ht="19.5">
      <c r="B174" s="28"/>
      <c r="D174" s="146" t="s">
        <v>141</v>
      </c>
      <c r="F174" s="147" t="s">
        <v>341</v>
      </c>
      <c r="I174" s="144"/>
      <c r="L174" s="28"/>
      <c r="M174" s="145"/>
      <c r="T174" s="52"/>
      <c r="AT174" s="13" t="s">
        <v>141</v>
      </c>
      <c r="AU174" s="13" t="s">
        <v>85</v>
      </c>
    </row>
    <row r="175" spans="2:65" s="1" customFormat="1" ht="33" customHeight="1">
      <c r="B175" s="28"/>
      <c r="C175" s="129" t="s">
        <v>7</v>
      </c>
      <c r="D175" s="129" t="s">
        <v>133</v>
      </c>
      <c r="E175" s="130" t="s">
        <v>342</v>
      </c>
      <c r="F175" s="131" t="s">
        <v>343</v>
      </c>
      <c r="G175" s="132" t="s">
        <v>160</v>
      </c>
      <c r="H175" s="133">
        <v>2</v>
      </c>
      <c r="I175" s="134"/>
      <c r="J175" s="133">
        <f>ROUND(I175*H175,1)</f>
        <v>0</v>
      </c>
      <c r="K175" s="135"/>
      <c r="L175" s="28"/>
      <c r="M175" s="136" t="s">
        <v>1</v>
      </c>
      <c r="N175" s="137" t="s">
        <v>40</v>
      </c>
      <c r="P175" s="138">
        <f>O175*H175</f>
        <v>0</v>
      </c>
      <c r="Q175" s="138">
        <v>0</v>
      </c>
      <c r="R175" s="138">
        <f>Q175*H175</f>
        <v>0</v>
      </c>
      <c r="S175" s="138">
        <v>0</v>
      </c>
      <c r="T175" s="139">
        <f>S175*H175</f>
        <v>0</v>
      </c>
      <c r="AR175" s="140" t="s">
        <v>137</v>
      </c>
      <c r="AT175" s="140" t="s">
        <v>133</v>
      </c>
      <c r="AU175" s="140" t="s">
        <v>85</v>
      </c>
      <c r="AY175" s="13" t="s">
        <v>130</v>
      </c>
      <c r="BE175" s="141">
        <f>IF(N175="základní",J175,0)</f>
        <v>0</v>
      </c>
      <c r="BF175" s="141">
        <f>IF(N175="snížená",J175,0)</f>
        <v>0</v>
      </c>
      <c r="BG175" s="141">
        <f>IF(N175="zákl. přenesená",J175,0)</f>
        <v>0</v>
      </c>
      <c r="BH175" s="141">
        <f>IF(N175="sníž. přenesená",J175,0)</f>
        <v>0</v>
      </c>
      <c r="BI175" s="141">
        <f>IF(N175="nulová",J175,0)</f>
        <v>0</v>
      </c>
      <c r="BJ175" s="13" t="s">
        <v>83</v>
      </c>
      <c r="BK175" s="141">
        <f>ROUND(I175*H175,1)</f>
        <v>0</v>
      </c>
      <c r="BL175" s="13" t="s">
        <v>137</v>
      </c>
      <c r="BM175" s="140" t="s">
        <v>344</v>
      </c>
    </row>
    <row r="176" spans="2:65" s="1" customFormat="1" ht="11.25">
      <c r="B176" s="28"/>
      <c r="D176" s="142" t="s">
        <v>139</v>
      </c>
      <c r="F176" s="143" t="s">
        <v>345</v>
      </c>
      <c r="I176" s="144"/>
      <c r="L176" s="28"/>
      <c r="M176" s="145"/>
      <c r="T176" s="52"/>
      <c r="AT176" s="13" t="s">
        <v>139</v>
      </c>
      <c r="AU176" s="13" t="s">
        <v>85</v>
      </c>
    </row>
    <row r="177" spans="2:65" s="1" customFormat="1" ht="19.5">
      <c r="B177" s="28"/>
      <c r="D177" s="146" t="s">
        <v>141</v>
      </c>
      <c r="F177" s="147" t="s">
        <v>269</v>
      </c>
      <c r="I177" s="144"/>
      <c r="L177" s="28"/>
      <c r="M177" s="145"/>
      <c r="T177" s="52"/>
      <c r="AT177" s="13" t="s">
        <v>141</v>
      </c>
      <c r="AU177" s="13" t="s">
        <v>85</v>
      </c>
    </row>
    <row r="178" spans="2:65" s="1" customFormat="1" ht="24.2" customHeight="1">
      <c r="B178" s="28"/>
      <c r="C178" s="129" t="s">
        <v>251</v>
      </c>
      <c r="D178" s="129" t="s">
        <v>133</v>
      </c>
      <c r="E178" s="130" t="s">
        <v>346</v>
      </c>
      <c r="F178" s="131" t="s">
        <v>347</v>
      </c>
      <c r="G178" s="132" t="s">
        <v>160</v>
      </c>
      <c r="H178" s="133">
        <v>2</v>
      </c>
      <c r="I178" s="134"/>
      <c r="J178" s="133">
        <f>ROUND(I178*H178,1)</f>
        <v>0</v>
      </c>
      <c r="K178" s="135"/>
      <c r="L178" s="28"/>
      <c r="M178" s="136" t="s">
        <v>1</v>
      </c>
      <c r="N178" s="137" t="s">
        <v>40</v>
      </c>
      <c r="P178" s="138">
        <f>O178*H178</f>
        <v>0</v>
      </c>
      <c r="Q178" s="138">
        <v>0</v>
      </c>
      <c r="R178" s="138">
        <f>Q178*H178</f>
        <v>0</v>
      </c>
      <c r="S178" s="138">
        <v>4.0000000000000002E-4</v>
      </c>
      <c r="T178" s="139">
        <f>S178*H178</f>
        <v>8.0000000000000004E-4</v>
      </c>
      <c r="AR178" s="140" t="s">
        <v>137</v>
      </c>
      <c r="AT178" s="140" t="s">
        <v>133</v>
      </c>
      <c r="AU178" s="140" t="s">
        <v>85</v>
      </c>
      <c r="AY178" s="13" t="s">
        <v>130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3" t="s">
        <v>83</v>
      </c>
      <c r="BK178" s="141">
        <f>ROUND(I178*H178,1)</f>
        <v>0</v>
      </c>
      <c r="BL178" s="13" t="s">
        <v>137</v>
      </c>
      <c r="BM178" s="140" t="s">
        <v>348</v>
      </c>
    </row>
    <row r="179" spans="2:65" s="1" customFormat="1" ht="11.25">
      <c r="B179" s="28"/>
      <c r="D179" s="142" t="s">
        <v>139</v>
      </c>
      <c r="F179" s="143" t="s">
        <v>349</v>
      </c>
      <c r="I179" s="144"/>
      <c r="L179" s="28"/>
      <c r="M179" s="145"/>
      <c r="T179" s="52"/>
      <c r="AT179" s="13" t="s">
        <v>139</v>
      </c>
      <c r="AU179" s="13" t="s">
        <v>85</v>
      </c>
    </row>
    <row r="180" spans="2:65" s="1" customFormat="1" ht="19.5">
      <c r="B180" s="28"/>
      <c r="D180" s="146" t="s">
        <v>141</v>
      </c>
      <c r="F180" s="147" t="s">
        <v>269</v>
      </c>
      <c r="I180" s="144"/>
      <c r="L180" s="28"/>
      <c r="M180" s="145"/>
      <c r="T180" s="52"/>
      <c r="AT180" s="13" t="s">
        <v>141</v>
      </c>
      <c r="AU180" s="13" t="s">
        <v>85</v>
      </c>
    </row>
    <row r="181" spans="2:65" s="1" customFormat="1" ht="49.15" customHeight="1">
      <c r="B181" s="28"/>
      <c r="C181" s="129" t="s">
        <v>350</v>
      </c>
      <c r="D181" s="129" t="s">
        <v>133</v>
      </c>
      <c r="E181" s="130" t="s">
        <v>351</v>
      </c>
      <c r="F181" s="131" t="s">
        <v>352</v>
      </c>
      <c r="G181" s="132" t="s">
        <v>160</v>
      </c>
      <c r="H181" s="133">
        <v>1</v>
      </c>
      <c r="I181" s="134"/>
      <c r="J181" s="133">
        <f>ROUND(I181*H181,1)</f>
        <v>0</v>
      </c>
      <c r="K181" s="135"/>
      <c r="L181" s="28"/>
      <c r="M181" s="136" t="s">
        <v>1</v>
      </c>
      <c r="N181" s="137" t="s">
        <v>40</v>
      </c>
      <c r="P181" s="138">
        <f>O181*H181</f>
        <v>0</v>
      </c>
      <c r="Q181" s="138">
        <v>0</v>
      </c>
      <c r="R181" s="138">
        <f>Q181*H181</f>
        <v>0</v>
      </c>
      <c r="S181" s="138">
        <v>0</v>
      </c>
      <c r="T181" s="139">
        <f>S181*H181</f>
        <v>0</v>
      </c>
      <c r="AR181" s="140" t="s">
        <v>137</v>
      </c>
      <c r="AT181" s="140" t="s">
        <v>133</v>
      </c>
      <c r="AU181" s="140" t="s">
        <v>85</v>
      </c>
      <c r="AY181" s="13" t="s">
        <v>130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3" t="s">
        <v>83</v>
      </c>
      <c r="BK181" s="141">
        <f>ROUND(I181*H181,1)</f>
        <v>0</v>
      </c>
      <c r="BL181" s="13" t="s">
        <v>137</v>
      </c>
      <c r="BM181" s="140" t="s">
        <v>353</v>
      </c>
    </row>
    <row r="182" spans="2:65" s="1" customFormat="1" ht="11.25">
      <c r="B182" s="28"/>
      <c r="D182" s="142" t="s">
        <v>139</v>
      </c>
      <c r="F182" s="143" t="s">
        <v>354</v>
      </c>
      <c r="I182" s="144"/>
      <c r="L182" s="28"/>
      <c r="M182" s="145"/>
      <c r="T182" s="52"/>
      <c r="AT182" s="13" t="s">
        <v>139</v>
      </c>
      <c r="AU182" s="13" t="s">
        <v>85</v>
      </c>
    </row>
    <row r="183" spans="2:65" s="1" customFormat="1" ht="19.5">
      <c r="B183" s="28"/>
      <c r="D183" s="146" t="s">
        <v>141</v>
      </c>
      <c r="F183" s="147" t="s">
        <v>355</v>
      </c>
      <c r="I183" s="144"/>
      <c r="L183" s="28"/>
      <c r="M183" s="145"/>
      <c r="T183" s="52"/>
      <c r="AT183" s="13" t="s">
        <v>141</v>
      </c>
      <c r="AU183" s="13" t="s">
        <v>85</v>
      </c>
    </row>
    <row r="184" spans="2:65" s="1" customFormat="1" ht="21.75" customHeight="1">
      <c r="B184" s="28"/>
      <c r="C184" s="148" t="s">
        <v>356</v>
      </c>
      <c r="D184" s="148" t="s">
        <v>143</v>
      </c>
      <c r="E184" s="149" t="s">
        <v>357</v>
      </c>
      <c r="F184" s="150" t="s">
        <v>358</v>
      </c>
      <c r="G184" s="151" t="s">
        <v>160</v>
      </c>
      <c r="H184" s="152">
        <v>1</v>
      </c>
      <c r="I184" s="153"/>
      <c r="J184" s="152">
        <f>ROUND(I184*H184,1)</f>
        <v>0</v>
      </c>
      <c r="K184" s="154"/>
      <c r="L184" s="155"/>
      <c r="M184" s="156" t="s">
        <v>1</v>
      </c>
      <c r="N184" s="157" t="s">
        <v>40</v>
      </c>
      <c r="P184" s="138">
        <f>O184*H184</f>
        <v>0</v>
      </c>
      <c r="Q184" s="138">
        <v>3.0000000000000001E-5</v>
      </c>
      <c r="R184" s="138">
        <f>Q184*H184</f>
        <v>3.0000000000000001E-5</v>
      </c>
      <c r="S184" s="138">
        <v>0</v>
      </c>
      <c r="T184" s="139">
        <f>S184*H184</f>
        <v>0</v>
      </c>
      <c r="AR184" s="140" t="s">
        <v>146</v>
      </c>
      <c r="AT184" s="140" t="s">
        <v>143</v>
      </c>
      <c r="AU184" s="140" t="s">
        <v>85</v>
      </c>
      <c r="AY184" s="13" t="s">
        <v>130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3" t="s">
        <v>83</v>
      </c>
      <c r="BK184" s="141">
        <f>ROUND(I184*H184,1)</f>
        <v>0</v>
      </c>
      <c r="BL184" s="13" t="s">
        <v>137</v>
      </c>
      <c r="BM184" s="140" t="s">
        <v>359</v>
      </c>
    </row>
    <row r="185" spans="2:65" s="1" customFormat="1" ht="19.5">
      <c r="B185" s="28"/>
      <c r="D185" s="146" t="s">
        <v>141</v>
      </c>
      <c r="F185" s="147" t="s">
        <v>355</v>
      </c>
      <c r="I185" s="144"/>
      <c r="L185" s="28"/>
      <c r="M185" s="145"/>
      <c r="T185" s="52"/>
      <c r="AT185" s="13" t="s">
        <v>141</v>
      </c>
      <c r="AU185" s="13" t="s">
        <v>85</v>
      </c>
    </row>
    <row r="186" spans="2:65" s="1" customFormat="1" ht="21.75" customHeight="1">
      <c r="B186" s="28"/>
      <c r="C186" s="129" t="s">
        <v>360</v>
      </c>
      <c r="D186" s="129" t="s">
        <v>133</v>
      </c>
      <c r="E186" s="130" t="s">
        <v>361</v>
      </c>
      <c r="F186" s="131" t="s">
        <v>362</v>
      </c>
      <c r="G186" s="132" t="s">
        <v>363</v>
      </c>
      <c r="H186" s="133">
        <v>1</v>
      </c>
      <c r="I186" s="134"/>
      <c r="J186" s="133">
        <f>ROUND(I186*H186,1)</f>
        <v>0</v>
      </c>
      <c r="K186" s="135"/>
      <c r="L186" s="28"/>
      <c r="M186" s="136" t="s">
        <v>1</v>
      </c>
      <c r="N186" s="137" t="s">
        <v>40</v>
      </c>
      <c r="P186" s="138">
        <f>O186*H186</f>
        <v>0</v>
      </c>
      <c r="Q186" s="138">
        <v>0</v>
      </c>
      <c r="R186" s="138">
        <f>Q186*H186</f>
        <v>0</v>
      </c>
      <c r="S186" s="138">
        <v>0</v>
      </c>
      <c r="T186" s="139">
        <f>S186*H186</f>
        <v>0</v>
      </c>
      <c r="AR186" s="140" t="s">
        <v>137</v>
      </c>
      <c r="AT186" s="140" t="s">
        <v>133</v>
      </c>
      <c r="AU186" s="140" t="s">
        <v>85</v>
      </c>
      <c r="AY186" s="13" t="s">
        <v>130</v>
      </c>
      <c r="BE186" s="141">
        <f>IF(N186="základní",J186,0)</f>
        <v>0</v>
      </c>
      <c r="BF186" s="141">
        <f>IF(N186="snížená",J186,0)</f>
        <v>0</v>
      </c>
      <c r="BG186" s="141">
        <f>IF(N186="zákl. přenesená",J186,0)</f>
        <v>0</v>
      </c>
      <c r="BH186" s="141">
        <f>IF(N186="sníž. přenesená",J186,0)</f>
        <v>0</v>
      </c>
      <c r="BI186" s="141">
        <f>IF(N186="nulová",J186,0)</f>
        <v>0</v>
      </c>
      <c r="BJ186" s="13" t="s">
        <v>83</v>
      </c>
      <c r="BK186" s="141">
        <f>ROUND(I186*H186,1)</f>
        <v>0</v>
      </c>
      <c r="BL186" s="13" t="s">
        <v>137</v>
      </c>
      <c r="BM186" s="140" t="s">
        <v>364</v>
      </c>
    </row>
    <row r="187" spans="2:65" s="1" customFormat="1" ht="19.5">
      <c r="B187" s="28"/>
      <c r="D187" s="146" t="s">
        <v>141</v>
      </c>
      <c r="F187" s="147" t="s">
        <v>269</v>
      </c>
      <c r="I187" s="144"/>
      <c r="L187" s="28"/>
      <c r="M187" s="145"/>
      <c r="T187" s="52"/>
      <c r="AT187" s="13" t="s">
        <v>141</v>
      </c>
      <c r="AU187" s="13" t="s">
        <v>85</v>
      </c>
    </row>
    <row r="188" spans="2:65" s="11" customFormat="1" ht="22.9" customHeight="1">
      <c r="B188" s="117"/>
      <c r="D188" s="118" t="s">
        <v>74</v>
      </c>
      <c r="E188" s="127" t="s">
        <v>365</v>
      </c>
      <c r="F188" s="127" t="s">
        <v>366</v>
      </c>
      <c r="I188" s="120"/>
      <c r="J188" s="128">
        <f>BK188</f>
        <v>0</v>
      </c>
      <c r="L188" s="117"/>
      <c r="M188" s="122"/>
      <c r="P188" s="123">
        <f>SUM(P189:P191)</f>
        <v>0</v>
      </c>
      <c r="R188" s="123">
        <f>SUM(R189:R191)</f>
        <v>4.0000000000000002E-4</v>
      </c>
      <c r="T188" s="124">
        <f>SUM(T189:T191)</f>
        <v>0</v>
      </c>
      <c r="AR188" s="118" t="s">
        <v>85</v>
      </c>
      <c r="AT188" s="125" t="s">
        <v>74</v>
      </c>
      <c r="AU188" s="125" t="s">
        <v>83</v>
      </c>
      <c r="AY188" s="118" t="s">
        <v>130</v>
      </c>
      <c r="BK188" s="126">
        <f>SUM(BK189:BK191)</f>
        <v>0</v>
      </c>
    </row>
    <row r="189" spans="2:65" s="1" customFormat="1" ht="24.2" customHeight="1">
      <c r="B189" s="28"/>
      <c r="C189" s="129" t="s">
        <v>367</v>
      </c>
      <c r="D189" s="129" t="s">
        <v>133</v>
      </c>
      <c r="E189" s="130" t="s">
        <v>368</v>
      </c>
      <c r="F189" s="131" t="s">
        <v>369</v>
      </c>
      <c r="G189" s="132" t="s">
        <v>160</v>
      </c>
      <c r="H189" s="133">
        <v>1</v>
      </c>
      <c r="I189" s="134"/>
      <c r="J189" s="133">
        <f>ROUND(I189*H189,1)</f>
        <v>0</v>
      </c>
      <c r="K189" s="135"/>
      <c r="L189" s="28"/>
      <c r="M189" s="136" t="s">
        <v>1</v>
      </c>
      <c r="N189" s="137" t="s">
        <v>40</v>
      </c>
      <c r="P189" s="138">
        <f>O189*H189</f>
        <v>0</v>
      </c>
      <c r="Q189" s="138">
        <v>0</v>
      </c>
      <c r="R189" s="138">
        <f>Q189*H189</f>
        <v>0</v>
      </c>
      <c r="S189" s="138">
        <v>0</v>
      </c>
      <c r="T189" s="139">
        <f>S189*H189</f>
        <v>0</v>
      </c>
      <c r="AR189" s="140" t="s">
        <v>137</v>
      </c>
      <c r="AT189" s="140" t="s">
        <v>133</v>
      </c>
      <c r="AU189" s="140" t="s">
        <v>85</v>
      </c>
      <c r="AY189" s="13" t="s">
        <v>130</v>
      </c>
      <c r="BE189" s="141">
        <f>IF(N189="základní",J189,0)</f>
        <v>0</v>
      </c>
      <c r="BF189" s="141">
        <f>IF(N189="snížená",J189,0)</f>
        <v>0</v>
      </c>
      <c r="BG189" s="141">
        <f>IF(N189="zákl. přenesená",J189,0)</f>
        <v>0</v>
      </c>
      <c r="BH189" s="141">
        <f>IF(N189="sníž. přenesená",J189,0)</f>
        <v>0</v>
      </c>
      <c r="BI189" s="141">
        <f>IF(N189="nulová",J189,0)</f>
        <v>0</v>
      </c>
      <c r="BJ189" s="13" t="s">
        <v>83</v>
      </c>
      <c r="BK189" s="141">
        <f>ROUND(I189*H189,1)</f>
        <v>0</v>
      </c>
      <c r="BL189" s="13" t="s">
        <v>137</v>
      </c>
      <c r="BM189" s="140" t="s">
        <v>370</v>
      </c>
    </row>
    <row r="190" spans="2:65" s="1" customFormat="1" ht="11.25">
      <c r="B190" s="28"/>
      <c r="D190" s="142" t="s">
        <v>139</v>
      </c>
      <c r="F190" s="143" t="s">
        <v>371</v>
      </c>
      <c r="I190" s="144"/>
      <c r="L190" s="28"/>
      <c r="M190" s="145"/>
      <c r="T190" s="52"/>
      <c r="AT190" s="13" t="s">
        <v>139</v>
      </c>
      <c r="AU190" s="13" t="s">
        <v>85</v>
      </c>
    </row>
    <row r="191" spans="2:65" s="1" customFormat="1" ht="24.2" customHeight="1">
      <c r="B191" s="28"/>
      <c r="C191" s="148" t="s">
        <v>372</v>
      </c>
      <c r="D191" s="148" t="s">
        <v>143</v>
      </c>
      <c r="E191" s="149" t="s">
        <v>373</v>
      </c>
      <c r="F191" s="150" t="s">
        <v>374</v>
      </c>
      <c r="G191" s="151" t="s">
        <v>160</v>
      </c>
      <c r="H191" s="152">
        <v>1</v>
      </c>
      <c r="I191" s="153"/>
      <c r="J191" s="152">
        <f>ROUND(I191*H191,1)</f>
        <v>0</v>
      </c>
      <c r="K191" s="154"/>
      <c r="L191" s="155"/>
      <c r="M191" s="156" t="s">
        <v>1</v>
      </c>
      <c r="N191" s="157" t="s">
        <v>40</v>
      </c>
      <c r="P191" s="138">
        <f>O191*H191</f>
        <v>0</v>
      </c>
      <c r="Q191" s="138">
        <v>4.0000000000000002E-4</v>
      </c>
      <c r="R191" s="138">
        <f>Q191*H191</f>
        <v>4.0000000000000002E-4</v>
      </c>
      <c r="S191" s="138">
        <v>0</v>
      </c>
      <c r="T191" s="139">
        <f>S191*H191</f>
        <v>0</v>
      </c>
      <c r="AR191" s="140" t="s">
        <v>146</v>
      </c>
      <c r="AT191" s="140" t="s">
        <v>143</v>
      </c>
      <c r="AU191" s="140" t="s">
        <v>85</v>
      </c>
      <c r="AY191" s="13" t="s">
        <v>130</v>
      </c>
      <c r="BE191" s="141">
        <f>IF(N191="základní",J191,0)</f>
        <v>0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3" t="s">
        <v>83</v>
      </c>
      <c r="BK191" s="141">
        <f>ROUND(I191*H191,1)</f>
        <v>0</v>
      </c>
      <c r="BL191" s="13" t="s">
        <v>137</v>
      </c>
      <c r="BM191" s="140" t="s">
        <v>375</v>
      </c>
    </row>
    <row r="192" spans="2:65" s="11" customFormat="1" ht="25.9" customHeight="1">
      <c r="B192" s="117"/>
      <c r="D192" s="118" t="s">
        <v>74</v>
      </c>
      <c r="E192" s="119" t="s">
        <v>143</v>
      </c>
      <c r="F192" s="119" t="s">
        <v>222</v>
      </c>
      <c r="I192" s="120"/>
      <c r="J192" s="121">
        <f>BK192</f>
        <v>0</v>
      </c>
      <c r="L192" s="117"/>
      <c r="M192" s="122"/>
      <c r="P192" s="123">
        <f>P193</f>
        <v>0</v>
      </c>
      <c r="R192" s="123">
        <f>R193</f>
        <v>0</v>
      </c>
      <c r="T192" s="124">
        <f>T193</f>
        <v>0</v>
      </c>
      <c r="AR192" s="118" t="s">
        <v>148</v>
      </c>
      <c r="AT192" s="125" t="s">
        <v>74</v>
      </c>
      <c r="AU192" s="125" t="s">
        <v>75</v>
      </c>
      <c r="AY192" s="118" t="s">
        <v>130</v>
      </c>
      <c r="BK192" s="126">
        <f>BK193</f>
        <v>0</v>
      </c>
    </row>
    <row r="193" spans="2:65" s="11" customFormat="1" ht="22.9" customHeight="1">
      <c r="B193" s="117"/>
      <c r="D193" s="118" t="s">
        <v>74</v>
      </c>
      <c r="E193" s="127" t="s">
        <v>223</v>
      </c>
      <c r="F193" s="127" t="s">
        <v>224</v>
      </c>
      <c r="I193" s="120"/>
      <c r="J193" s="128">
        <f>BK193</f>
        <v>0</v>
      </c>
      <c r="L193" s="117"/>
      <c r="M193" s="122"/>
      <c r="P193" s="123">
        <f>SUM(P194:P197)</f>
        <v>0</v>
      </c>
      <c r="R193" s="123">
        <f>SUM(R194:R197)</f>
        <v>0</v>
      </c>
      <c r="T193" s="124">
        <f>SUM(T194:T197)</f>
        <v>0</v>
      </c>
      <c r="AR193" s="118" t="s">
        <v>148</v>
      </c>
      <c r="AT193" s="125" t="s">
        <v>74</v>
      </c>
      <c r="AU193" s="125" t="s">
        <v>83</v>
      </c>
      <c r="AY193" s="118" t="s">
        <v>130</v>
      </c>
      <c r="BK193" s="126">
        <f>SUM(BK194:BK197)</f>
        <v>0</v>
      </c>
    </row>
    <row r="194" spans="2:65" s="1" customFormat="1" ht="16.5" customHeight="1">
      <c r="B194" s="28"/>
      <c r="C194" s="129" t="s">
        <v>376</v>
      </c>
      <c r="D194" s="129" t="s">
        <v>133</v>
      </c>
      <c r="E194" s="130" t="s">
        <v>242</v>
      </c>
      <c r="F194" s="131" t="s">
        <v>243</v>
      </c>
      <c r="G194" s="132" t="s">
        <v>244</v>
      </c>
      <c r="H194" s="133">
        <v>1</v>
      </c>
      <c r="I194" s="134"/>
      <c r="J194" s="133">
        <f>ROUND(I194*H194,1)</f>
        <v>0</v>
      </c>
      <c r="K194" s="135"/>
      <c r="L194" s="28"/>
      <c r="M194" s="136" t="s">
        <v>1</v>
      </c>
      <c r="N194" s="137" t="s">
        <v>40</v>
      </c>
      <c r="P194" s="138">
        <f>O194*H194</f>
        <v>0</v>
      </c>
      <c r="Q194" s="138">
        <v>0</v>
      </c>
      <c r="R194" s="138">
        <f>Q194*H194</f>
        <v>0</v>
      </c>
      <c r="S194" s="138">
        <v>0</v>
      </c>
      <c r="T194" s="139">
        <f>S194*H194</f>
        <v>0</v>
      </c>
      <c r="AR194" s="140" t="s">
        <v>228</v>
      </c>
      <c r="AT194" s="140" t="s">
        <v>133</v>
      </c>
      <c r="AU194" s="140" t="s">
        <v>85</v>
      </c>
      <c r="AY194" s="13" t="s">
        <v>130</v>
      </c>
      <c r="BE194" s="141">
        <f>IF(N194="základní",J194,0)</f>
        <v>0</v>
      </c>
      <c r="BF194" s="141">
        <f>IF(N194="snížená",J194,0)</f>
        <v>0</v>
      </c>
      <c r="BG194" s="141">
        <f>IF(N194="zákl. přenesená",J194,0)</f>
        <v>0</v>
      </c>
      <c r="BH194" s="141">
        <f>IF(N194="sníž. přenesená",J194,0)</f>
        <v>0</v>
      </c>
      <c r="BI194" s="141">
        <f>IF(N194="nulová",J194,0)</f>
        <v>0</v>
      </c>
      <c r="BJ194" s="13" t="s">
        <v>83</v>
      </c>
      <c r="BK194" s="141">
        <f>ROUND(I194*H194,1)</f>
        <v>0</v>
      </c>
      <c r="BL194" s="13" t="s">
        <v>228</v>
      </c>
      <c r="BM194" s="140" t="s">
        <v>377</v>
      </c>
    </row>
    <row r="195" spans="2:65" s="1" customFormat="1" ht="19.5">
      <c r="B195" s="28"/>
      <c r="D195" s="146" t="s">
        <v>141</v>
      </c>
      <c r="F195" s="147" t="s">
        <v>194</v>
      </c>
      <c r="I195" s="144"/>
      <c r="L195" s="28"/>
      <c r="M195" s="145"/>
      <c r="T195" s="52"/>
      <c r="AT195" s="13" t="s">
        <v>141</v>
      </c>
      <c r="AU195" s="13" t="s">
        <v>85</v>
      </c>
    </row>
    <row r="196" spans="2:65" s="1" customFormat="1" ht="16.5" customHeight="1">
      <c r="B196" s="28"/>
      <c r="C196" s="129" t="s">
        <v>378</v>
      </c>
      <c r="D196" s="129" t="s">
        <v>133</v>
      </c>
      <c r="E196" s="130" t="s">
        <v>379</v>
      </c>
      <c r="F196" s="131" t="s">
        <v>380</v>
      </c>
      <c r="G196" s="132" t="s">
        <v>160</v>
      </c>
      <c r="H196" s="133">
        <v>1</v>
      </c>
      <c r="I196" s="134"/>
      <c r="J196" s="133">
        <f>ROUND(I196*H196,1)</f>
        <v>0</v>
      </c>
      <c r="K196" s="135"/>
      <c r="L196" s="28"/>
      <c r="M196" s="136" t="s">
        <v>1</v>
      </c>
      <c r="N196" s="137" t="s">
        <v>40</v>
      </c>
      <c r="P196" s="138">
        <f>O196*H196</f>
        <v>0</v>
      </c>
      <c r="Q196" s="138">
        <v>0</v>
      </c>
      <c r="R196" s="138">
        <f>Q196*H196</f>
        <v>0</v>
      </c>
      <c r="S196" s="138">
        <v>0</v>
      </c>
      <c r="T196" s="139">
        <f>S196*H196</f>
        <v>0</v>
      </c>
      <c r="AR196" s="140" t="s">
        <v>228</v>
      </c>
      <c r="AT196" s="140" t="s">
        <v>133</v>
      </c>
      <c r="AU196" s="140" t="s">
        <v>85</v>
      </c>
      <c r="AY196" s="13" t="s">
        <v>130</v>
      </c>
      <c r="BE196" s="141">
        <f>IF(N196="základní",J196,0)</f>
        <v>0</v>
      </c>
      <c r="BF196" s="141">
        <f>IF(N196="snížená",J196,0)</f>
        <v>0</v>
      </c>
      <c r="BG196" s="141">
        <f>IF(N196="zákl. přenesená",J196,0)</f>
        <v>0</v>
      </c>
      <c r="BH196" s="141">
        <f>IF(N196="sníž. přenesená",J196,0)</f>
        <v>0</v>
      </c>
      <c r="BI196" s="141">
        <f>IF(N196="nulová",J196,0)</f>
        <v>0</v>
      </c>
      <c r="BJ196" s="13" t="s">
        <v>83</v>
      </c>
      <c r="BK196" s="141">
        <f>ROUND(I196*H196,1)</f>
        <v>0</v>
      </c>
      <c r="BL196" s="13" t="s">
        <v>228</v>
      </c>
      <c r="BM196" s="140" t="s">
        <v>381</v>
      </c>
    </row>
    <row r="197" spans="2:65" s="1" customFormat="1" ht="19.5">
      <c r="B197" s="28"/>
      <c r="D197" s="146" t="s">
        <v>141</v>
      </c>
      <c r="F197" s="147" t="s">
        <v>382</v>
      </c>
      <c r="I197" s="144"/>
      <c r="L197" s="28"/>
      <c r="M197" s="145"/>
      <c r="T197" s="52"/>
      <c r="AT197" s="13" t="s">
        <v>141</v>
      </c>
      <c r="AU197" s="13" t="s">
        <v>85</v>
      </c>
    </row>
    <row r="198" spans="2:65" s="11" customFormat="1" ht="25.9" customHeight="1">
      <c r="B198" s="117"/>
      <c r="D198" s="118" t="s">
        <v>74</v>
      </c>
      <c r="E198" s="119" t="s">
        <v>247</v>
      </c>
      <c r="F198" s="119" t="s">
        <v>248</v>
      </c>
      <c r="I198" s="120"/>
      <c r="J198" s="121">
        <f>BK198</f>
        <v>0</v>
      </c>
      <c r="L198" s="117"/>
      <c r="M198" s="122"/>
      <c r="P198" s="123">
        <f>P199</f>
        <v>0</v>
      </c>
      <c r="R198" s="123">
        <f>R199</f>
        <v>0</v>
      </c>
      <c r="T198" s="124">
        <f>T199</f>
        <v>0</v>
      </c>
      <c r="AR198" s="118" t="s">
        <v>157</v>
      </c>
      <c r="AT198" s="125" t="s">
        <v>74</v>
      </c>
      <c r="AU198" s="125" t="s">
        <v>75</v>
      </c>
      <c r="AY198" s="118" t="s">
        <v>130</v>
      </c>
      <c r="BK198" s="126">
        <f>BK199</f>
        <v>0</v>
      </c>
    </row>
    <row r="199" spans="2:65" s="11" customFormat="1" ht="22.9" customHeight="1">
      <c r="B199" s="117"/>
      <c r="D199" s="118" t="s">
        <v>74</v>
      </c>
      <c r="E199" s="127" t="s">
        <v>249</v>
      </c>
      <c r="F199" s="127" t="s">
        <v>250</v>
      </c>
      <c r="I199" s="120"/>
      <c r="J199" s="128">
        <f>BK199</f>
        <v>0</v>
      </c>
      <c r="L199" s="117"/>
      <c r="M199" s="122"/>
      <c r="P199" s="123">
        <f>SUM(P200:P201)</f>
        <v>0</v>
      </c>
      <c r="R199" s="123">
        <f>SUM(R200:R201)</f>
        <v>0</v>
      </c>
      <c r="T199" s="124">
        <f>SUM(T200:T201)</f>
        <v>0</v>
      </c>
      <c r="AR199" s="118" t="s">
        <v>157</v>
      </c>
      <c r="AT199" s="125" t="s">
        <v>74</v>
      </c>
      <c r="AU199" s="125" t="s">
        <v>83</v>
      </c>
      <c r="AY199" s="118" t="s">
        <v>130</v>
      </c>
      <c r="BK199" s="126">
        <f>SUM(BK200:BK201)</f>
        <v>0</v>
      </c>
    </row>
    <row r="200" spans="2:65" s="1" customFormat="1" ht="16.5" customHeight="1">
      <c r="B200" s="28"/>
      <c r="C200" s="129" t="s">
        <v>383</v>
      </c>
      <c r="D200" s="129" t="s">
        <v>133</v>
      </c>
      <c r="E200" s="130" t="s">
        <v>252</v>
      </c>
      <c r="F200" s="131" t="s">
        <v>253</v>
      </c>
      <c r="G200" s="132" t="s">
        <v>244</v>
      </c>
      <c r="H200" s="133">
        <v>1</v>
      </c>
      <c r="I200" s="134"/>
      <c r="J200" s="133">
        <f>ROUND(I200*H200,1)</f>
        <v>0</v>
      </c>
      <c r="K200" s="135"/>
      <c r="L200" s="28"/>
      <c r="M200" s="136" t="s">
        <v>1</v>
      </c>
      <c r="N200" s="137" t="s">
        <v>40</v>
      </c>
      <c r="P200" s="138">
        <f>O200*H200</f>
        <v>0</v>
      </c>
      <c r="Q200" s="138">
        <v>0</v>
      </c>
      <c r="R200" s="138">
        <f>Q200*H200</f>
        <v>0</v>
      </c>
      <c r="S200" s="138">
        <v>0</v>
      </c>
      <c r="T200" s="139">
        <f>S200*H200</f>
        <v>0</v>
      </c>
      <c r="AR200" s="140" t="s">
        <v>153</v>
      </c>
      <c r="AT200" s="140" t="s">
        <v>133</v>
      </c>
      <c r="AU200" s="140" t="s">
        <v>85</v>
      </c>
      <c r="AY200" s="13" t="s">
        <v>130</v>
      </c>
      <c r="BE200" s="141">
        <f>IF(N200="základní",J200,0)</f>
        <v>0</v>
      </c>
      <c r="BF200" s="141">
        <f>IF(N200="snížená",J200,0)</f>
        <v>0</v>
      </c>
      <c r="BG200" s="141">
        <f>IF(N200="zákl. přenesená",J200,0)</f>
        <v>0</v>
      </c>
      <c r="BH200" s="141">
        <f>IF(N200="sníž. přenesená",J200,0)</f>
        <v>0</v>
      </c>
      <c r="BI200" s="141">
        <f>IF(N200="nulová",J200,0)</f>
        <v>0</v>
      </c>
      <c r="BJ200" s="13" t="s">
        <v>83</v>
      </c>
      <c r="BK200" s="141">
        <f>ROUND(I200*H200,1)</f>
        <v>0</v>
      </c>
      <c r="BL200" s="13" t="s">
        <v>153</v>
      </c>
      <c r="BM200" s="140" t="s">
        <v>384</v>
      </c>
    </row>
    <row r="201" spans="2:65" s="1" customFormat="1" ht="29.25">
      <c r="B201" s="28"/>
      <c r="D201" s="146" t="s">
        <v>141</v>
      </c>
      <c r="F201" s="147" t="s">
        <v>385</v>
      </c>
      <c r="I201" s="144"/>
      <c r="L201" s="28"/>
      <c r="M201" s="158"/>
      <c r="N201" s="159"/>
      <c r="O201" s="159"/>
      <c r="P201" s="159"/>
      <c r="Q201" s="159"/>
      <c r="R201" s="159"/>
      <c r="S201" s="159"/>
      <c r="T201" s="160"/>
      <c r="AT201" s="13" t="s">
        <v>141</v>
      </c>
      <c r="AU201" s="13" t="s">
        <v>85</v>
      </c>
    </row>
    <row r="202" spans="2:65" s="1" customFormat="1" ht="6.95" customHeight="1">
      <c r="B202" s="40"/>
      <c r="C202" s="41"/>
      <c r="D202" s="41"/>
      <c r="E202" s="41"/>
      <c r="F202" s="41"/>
      <c r="G202" s="41"/>
      <c r="H202" s="41"/>
      <c r="I202" s="41"/>
      <c r="J202" s="41"/>
      <c r="K202" s="41"/>
      <c r="L202" s="28"/>
    </row>
  </sheetData>
  <sheetProtection algorithmName="SHA-512" hashValue="LogHApxzZfvlllpQPaWQCrJd3u7F/+x89CNOCEly4488i7tY1Yfo6q7N/DyWyyTOxoUEVOVJ7PTD9J3V2JrkBg==" saltValue="lOAVlR1XVbBIh5ydJnJdVBUeiIJql24rMpSKzoAG1T1J5TvkgGA72iqL/vCjdPLTKuZmx4yEDOSdojrH4xGLeg==" spinCount="100000" sheet="1" objects="1" scenarios="1" formatColumns="0" formatRows="0" autoFilter="0"/>
  <autoFilter ref="C124:K201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29" r:id="rId1" xr:uid="{00000000-0004-0000-0200-000000000000}"/>
    <hyperlink ref="F134" r:id="rId2" xr:uid="{00000000-0004-0000-0200-000001000000}"/>
    <hyperlink ref="F138" r:id="rId3" xr:uid="{00000000-0004-0000-0200-000002000000}"/>
    <hyperlink ref="F141" r:id="rId4" xr:uid="{00000000-0004-0000-0200-000003000000}"/>
    <hyperlink ref="F144" r:id="rId5" xr:uid="{00000000-0004-0000-0200-000004000000}"/>
    <hyperlink ref="F149" r:id="rId6" xr:uid="{00000000-0004-0000-0200-000005000000}"/>
    <hyperlink ref="F154" r:id="rId7" xr:uid="{00000000-0004-0000-0200-000006000000}"/>
    <hyperlink ref="F159" r:id="rId8" xr:uid="{00000000-0004-0000-0200-000007000000}"/>
    <hyperlink ref="F163" r:id="rId9" xr:uid="{00000000-0004-0000-0200-000008000000}"/>
    <hyperlink ref="F170" r:id="rId10" xr:uid="{00000000-0004-0000-0200-000009000000}"/>
    <hyperlink ref="F173" r:id="rId11" xr:uid="{00000000-0004-0000-0200-00000A000000}"/>
    <hyperlink ref="F176" r:id="rId12" xr:uid="{00000000-0004-0000-0200-00000B000000}"/>
    <hyperlink ref="F179" r:id="rId13" xr:uid="{00000000-0004-0000-0200-00000C000000}"/>
    <hyperlink ref="F182" r:id="rId14" xr:uid="{00000000-0004-0000-0200-00000D000000}"/>
    <hyperlink ref="F190" r:id="rId15" xr:uid="{00000000-0004-0000-0200-00000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90"/>
  <sheetViews>
    <sheetView showGridLines="0" tabSelected="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91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101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revizí elektro - II. etapa</v>
      </c>
      <c r="F7" s="200"/>
      <c r="G7" s="200"/>
      <c r="H7" s="200"/>
      <c r="L7" s="16"/>
    </row>
    <row r="8" spans="2:46" s="1" customFormat="1" ht="12" customHeight="1">
      <c r="B8" s="28"/>
      <c r="D8" s="23" t="s">
        <v>102</v>
      </c>
      <c r="L8" s="28"/>
    </row>
    <row r="9" spans="2:46" s="1" customFormat="1" ht="16.5" customHeight="1">
      <c r="B9" s="28"/>
      <c r="E9" s="161" t="s">
        <v>386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45944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83"/>
      <c r="G18" s="183"/>
      <c r="H18" s="183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85"/>
      <c r="E27" s="188" t="s">
        <v>1</v>
      </c>
      <c r="F27" s="188"/>
      <c r="G27" s="188"/>
      <c r="H27" s="188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35</v>
      </c>
      <c r="J30" s="62">
        <f>ROUND(J122,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1" t="s">
        <v>39</v>
      </c>
      <c r="E33" s="23" t="s">
        <v>40</v>
      </c>
      <c r="F33" s="87">
        <f>ROUND((SUM(BE122:BE189)),  1)</f>
        <v>0</v>
      </c>
      <c r="I33" s="88">
        <v>0.21</v>
      </c>
      <c r="J33" s="87">
        <f>ROUND(((SUM(BE122:BE189))*I33),  1)</f>
        <v>0</v>
      </c>
      <c r="L33" s="28"/>
    </row>
    <row r="34" spans="2:12" s="1" customFormat="1" ht="14.45" customHeight="1">
      <c r="B34" s="28"/>
      <c r="E34" s="23" t="s">
        <v>41</v>
      </c>
      <c r="F34" s="87">
        <f>ROUND((SUM(BF122:BF189)),  1)</f>
        <v>0</v>
      </c>
      <c r="I34" s="88">
        <v>0.12</v>
      </c>
      <c r="J34" s="87">
        <f>ROUND(((SUM(BF122:BF189))*I34),  1)</f>
        <v>0</v>
      </c>
      <c r="L34" s="28"/>
    </row>
    <row r="35" spans="2:12" s="1" customFormat="1" ht="14.45" hidden="1" customHeight="1">
      <c r="B35" s="28"/>
      <c r="E35" s="23" t="s">
        <v>42</v>
      </c>
      <c r="F35" s="87">
        <f>ROUND((SUM(BG122:BG189)),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7">
        <f>ROUND((SUM(BH122:BH189)),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44</v>
      </c>
      <c r="F37" s="87">
        <f>ROUND((SUM(BI122:BI189)),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45</v>
      </c>
      <c r="E39" s="53"/>
      <c r="F39" s="53"/>
      <c r="G39" s="91" t="s">
        <v>46</v>
      </c>
      <c r="H39" s="92" t="s">
        <v>47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50</v>
      </c>
      <c r="E61" s="30"/>
      <c r="F61" s="95" t="s">
        <v>51</v>
      </c>
      <c r="G61" s="39" t="s">
        <v>50</v>
      </c>
      <c r="H61" s="30"/>
      <c r="I61" s="30"/>
      <c r="J61" s="9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50</v>
      </c>
      <c r="E76" s="30"/>
      <c r="F76" s="95" t="s">
        <v>51</v>
      </c>
      <c r="G76" s="39" t="s">
        <v>50</v>
      </c>
      <c r="H76" s="30"/>
      <c r="I76" s="30"/>
      <c r="J76" s="96" t="s">
        <v>51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104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revizí elektro - II. etapa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102</v>
      </c>
      <c r="L86" s="28"/>
    </row>
    <row r="87" spans="2:47" s="1" customFormat="1" ht="16.5" hidden="1" customHeight="1">
      <c r="B87" s="28"/>
      <c r="E87" s="161" t="str">
        <f>E9</f>
        <v>03. - ZŠ NHK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45944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105</v>
      </c>
      <c r="D94" s="89"/>
      <c r="E94" s="89"/>
      <c r="F94" s="89"/>
      <c r="G94" s="89"/>
      <c r="H94" s="89"/>
      <c r="I94" s="89"/>
      <c r="J94" s="98" t="s">
        <v>106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107</v>
      </c>
      <c r="J96" s="62">
        <f>J122</f>
        <v>0</v>
      </c>
      <c r="L96" s="28"/>
      <c r="AU96" s="13" t="s">
        <v>108</v>
      </c>
    </row>
    <row r="97" spans="2:12" s="8" customFormat="1" ht="24.95" hidden="1" customHeight="1">
      <c r="B97" s="100"/>
      <c r="D97" s="101" t="s">
        <v>109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9" customFormat="1" ht="19.899999999999999" hidden="1" customHeight="1">
      <c r="B98" s="104"/>
      <c r="D98" s="105" t="s">
        <v>110</v>
      </c>
      <c r="E98" s="106"/>
      <c r="F98" s="106"/>
      <c r="G98" s="106"/>
      <c r="H98" s="106"/>
      <c r="I98" s="106"/>
      <c r="J98" s="107">
        <f>J124</f>
        <v>0</v>
      </c>
      <c r="L98" s="104"/>
    </row>
    <row r="99" spans="2:12" s="8" customFormat="1" ht="24.95" hidden="1" customHeight="1">
      <c r="B99" s="100"/>
      <c r="D99" s="101" t="s">
        <v>111</v>
      </c>
      <c r="E99" s="102"/>
      <c r="F99" s="102"/>
      <c r="G99" s="102"/>
      <c r="H99" s="102"/>
      <c r="I99" s="102"/>
      <c r="J99" s="103">
        <f>J176</f>
        <v>0</v>
      </c>
      <c r="L99" s="100"/>
    </row>
    <row r="100" spans="2:12" s="9" customFormat="1" ht="19.899999999999999" hidden="1" customHeight="1">
      <c r="B100" s="104"/>
      <c r="D100" s="105" t="s">
        <v>112</v>
      </c>
      <c r="E100" s="106"/>
      <c r="F100" s="106"/>
      <c r="G100" s="106"/>
      <c r="H100" s="106"/>
      <c r="I100" s="106"/>
      <c r="J100" s="107">
        <f>J177</f>
        <v>0</v>
      </c>
      <c r="L100" s="104"/>
    </row>
    <row r="101" spans="2:12" s="8" customFormat="1" ht="24.95" hidden="1" customHeight="1">
      <c r="B101" s="100"/>
      <c r="D101" s="101" t="s">
        <v>113</v>
      </c>
      <c r="E101" s="102"/>
      <c r="F101" s="102"/>
      <c r="G101" s="102"/>
      <c r="H101" s="102"/>
      <c r="I101" s="102"/>
      <c r="J101" s="103">
        <f>J186</f>
        <v>0</v>
      </c>
      <c r="L101" s="100"/>
    </row>
    <row r="102" spans="2:12" s="9" customFormat="1" ht="19.899999999999999" hidden="1" customHeight="1">
      <c r="B102" s="104"/>
      <c r="D102" s="105" t="s">
        <v>114</v>
      </c>
      <c r="E102" s="106"/>
      <c r="F102" s="106"/>
      <c r="G102" s="106"/>
      <c r="H102" s="106"/>
      <c r="I102" s="106"/>
      <c r="J102" s="107">
        <f>J187</f>
        <v>0</v>
      </c>
      <c r="L102" s="104"/>
    </row>
    <row r="103" spans="2:12" s="1" customFormat="1" ht="21.75" hidden="1" customHeight="1">
      <c r="B103" s="28"/>
      <c r="L103" s="28"/>
    </row>
    <row r="104" spans="2:12" s="1" customFormat="1" ht="6.95" hidden="1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5" spans="2:12" ht="11.25" hidden="1"/>
    <row r="106" spans="2:12" ht="11.25" hidden="1"/>
    <row r="107" spans="2:12" ht="11.25" hidden="1"/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115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16.5" customHeight="1">
      <c r="B112" s="28"/>
      <c r="E112" s="199" t="str">
        <f>E7</f>
        <v>Odstranění závad z revizí elektro - II. etapa</v>
      </c>
      <c r="F112" s="200"/>
      <c r="G112" s="200"/>
      <c r="H112" s="200"/>
      <c r="L112" s="28"/>
    </row>
    <row r="113" spans="2:65" s="1" customFormat="1" ht="12" customHeight="1">
      <c r="B113" s="28"/>
      <c r="C113" s="23" t="s">
        <v>102</v>
      </c>
      <c r="L113" s="28"/>
    </row>
    <row r="114" spans="2:65" s="1" customFormat="1" ht="16.5" customHeight="1">
      <c r="B114" s="28"/>
      <c r="E114" s="161" t="str">
        <f>E9</f>
        <v>03. - ZŠ NHK</v>
      </c>
      <c r="F114" s="201"/>
      <c r="G114" s="201"/>
      <c r="H114" s="201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>
        <f>IF(J12="","",J12)</f>
        <v>45944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23</v>
      </c>
      <c r="F118" s="21" t="str">
        <f>E15</f>
        <v>TECHNICKÉ SLUŽBY HRADEC KRÁLOVÉ</v>
      </c>
      <c r="I118" s="23" t="s">
        <v>31</v>
      </c>
      <c r="J118" s="26" t="str">
        <f>E21</f>
        <v xml:space="preserve"> </v>
      </c>
      <c r="L118" s="28"/>
    </row>
    <row r="119" spans="2:65" s="1" customFormat="1" ht="15.2" customHeight="1">
      <c r="B119" s="28"/>
      <c r="C119" s="23" t="s">
        <v>29</v>
      </c>
      <c r="F119" s="21" t="str">
        <f>IF(E18="","",E18)</f>
        <v>Vyplň údaj</v>
      </c>
      <c r="I119" s="23" t="s">
        <v>33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08"/>
      <c r="C121" s="109" t="s">
        <v>116</v>
      </c>
      <c r="D121" s="110" t="s">
        <v>60</v>
      </c>
      <c r="E121" s="110" t="s">
        <v>56</v>
      </c>
      <c r="F121" s="110" t="s">
        <v>57</v>
      </c>
      <c r="G121" s="110" t="s">
        <v>117</v>
      </c>
      <c r="H121" s="110" t="s">
        <v>118</v>
      </c>
      <c r="I121" s="110" t="s">
        <v>119</v>
      </c>
      <c r="J121" s="111" t="s">
        <v>106</v>
      </c>
      <c r="K121" s="112" t="s">
        <v>120</v>
      </c>
      <c r="L121" s="108"/>
      <c r="M121" s="55" t="s">
        <v>1</v>
      </c>
      <c r="N121" s="56" t="s">
        <v>39</v>
      </c>
      <c r="O121" s="56" t="s">
        <v>121</v>
      </c>
      <c r="P121" s="56" t="s">
        <v>122</v>
      </c>
      <c r="Q121" s="56" t="s">
        <v>123</v>
      </c>
      <c r="R121" s="56" t="s">
        <v>124</v>
      </c>
      <c r="S121" s="56" t="s">
        <v>125</v>
      </c>
      <c r="T121" s="57" t="s">
        <v>126</v>
      </c>
    </row>
    <row r="122" spans="2:65" s="1" customFormat="1" ht="22.9" customHeight="1">
      <c r="B122" s="28"/>
      <c r="C122" s="60" t="s">
        <v>127</v>
      </c>
      <c r="J122" s="113">
        <f>BK122</f>
        <v>0</v>
      </c>
      <c r="L122" s="28"/>
      <c r="M122" s="58"/>
      <c r="N122" s="49"/>
      <c r="O122" s="49"/>
      <c r="P122" s="114">
        <f>P123+P176+P186</f>
        <v>0</v>
      </c>
      <c r="Q122" s="49"/>
      <c r="R122" s="114">
        <f>R123+R176+R186</f>
        <v>4.8249999999999994E-3</v>
      </c>
      <c r="S122" s="49"/>
      <c r="T122" s="115">
        <f>T123+T176+T186</f>
        <v>2.4000000000000002E-3</v>
      </c>
      <c r="AT122" s="13" t="s">
        <v>74</v>
      </c>
      <c r="AU122" s="13" t="s">
        <v>108</v>
      </c>
      <c r="BK122" s="116">
        <f>BK123+BK176+BK186</f>
        <v>0</v>
      </c>
    </row>
    <row r="123" spans="2:65" s="11" customFormat="1" ht="25.9" customHeight="1">
      <c r="B123" s="117"/>
      <c r="D123" s="118" t="s">
        <v>74</v>
      </c>
      <c r="E123" s="119" t="s">
        <v>128</v>
      </c>
      <c r="F123" s="119" t="s">
        <v>129</v>
      </c>
      <c r="I123" s="120"/>
      <c r="J123" s="121">
        <f>BK123</f>
        <v>0</v>
      </c>
      <c r="L123" s="117"/>
      <c r="M123" s="122"/>
      <c r="P123" s="123">
        <f>P124</f>
        <v>0</v>
      </c>
      <c r="R123" s="123">
        <f>R124</f>
        <v>4.8249999999999994E-3</v>
      </c>
      <c r="T123" s="124">
        <f>T124</f>
        <v>2.4000000000000002E-3</v>
      </c>
      <c r="AR123" s="118" t="s">
        <v>85</v>
      </c>
      <c r="AT123" s="125" t="s">
        <v>74</v>
      </c>
      <c r="AU123" s="125" t="s">
        <v>75</v>
      </c>
      <c r="AY123" s="118" t="s">
        <v>130</v>
      </c>
      <c r="BK123" s="126">
        <f>BK124</f>
        <v>0</v>
      </c>
    </row>
    <row r="124" spans="2:65" s="11" customFormat="1" ht="22.9" customHeight="1">
      <c r="B124" s="117"/>
      <c r="D124" s="118" t="s">
        <v>74</v>
      </c>
      <c r="E124" s="127" t="s">
        <v>131</v>
      </c>
      <c r="F124" s="127" t="s">
        <v>132</v>
      </c>
      <c r="I124" s="120"/>
      <c r="J124" s="128">
        <f>BK124</f>
        <v>0</v>
      </c>
      <c r="L124" s="117"/>
      <c r="M124" s="122"/>
      <c r="P124" s="123">
        <f>SUM(P125:P175)</f>
        <v>0</v>
      </c>
      <c r="R124" s="123">
        <f>SUM(R125:R175)</f>
        <v>4.8249999999999994E-3</v>
      </c>
      <c r="T124" s="124">
        <f>SUM(T125:T175)</f>
        <v>2.4000000000000002E-3</v>
      </c>
      <c r="AR124" s="118" t="s">
        <v>85</v>
      </c>
      <c r="AT124" s="125" t="s">
        <v>74</v>
      </c>
      <c r="AU124" s="125" t="s">
        <v>83</v>
      </c>
      <c r="AY124" s="118" t="s">
        <v>130</v>
      </c>
      <c r="BK124" s="126">
        <f>SUM(BK125:BK175)</f>
        <v>0</v>
      </c>
    </row>
    <row r="125" spans="2:65" s="1" customFormat="1" ht="55.5" customHeight="1">
      <c r="B125" s="28"/>
      <c r="C125" s="129" t="s">
        <v>83</v>
      </c>
      <c r="D125" s="129" t="s">
        <v>133</v>
      </c>
      <c r="E125" s="130" t="s">
        <v>387</v>
      </c>
      <c r="F125" s="131" t="s">
        <v>388</v>
      </c>
      <c r="G125" s="132" t="s">
        <v>160</v>
      </c>
      <c r="H125" s="133">
        <v>1</v>
      </c>
      <c r="I125" s="134"/>
      <c r="J125" s="133">
        <f>ROUND(I125*H125,1)</f>
        <v>0</v>
      </c>
      <c r="K125" s="135"/>
      <c r="L125" s="28"/>
      <c r="M125" s="136" t="s">
        <v>1</v>
      </c>
      <c r="N125" s="137" t="s">
        <v>40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137</v>
      </c>
      <c r="AT125" s="140" t="s">
        <v>133</v>
      </c>
      <c r="AU125" s="140" t="s">
        <v>85</v>
      </c>
      <c r="AY125" s="13" t="s">
        <v>130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3" t="s">
        <v>83</v>
      </c>
      <c r="BK125" s="141">
        <f>ROUND(I125*H125,1)</f>
        <v>0</v>
      </c>
      <c r="BL125" s="13" t="s">
        <v>137</v>
      </c>
      <c r="BM125" s="140" t="s">
        <v>389</v>
      </c>
    </row>
    <row r="126" spans="2:65" s="1" customFormat="1" ht="11.25">
      <c r="B126" s="28"/>
      <c r="D126" s="142" t="s">
        <v>139</v>
      </c>
      <c r="F126" s="143" t="s">
        <v>390</v>
      </c>
      <c r="I126" s="144"/>
      <c r="L126" s="28"/>
      <c r="M126" s="145"/>
      <c r="T126" s="52"/>
      <c r="AT126" s="13" t="s">
        <v>139</v>
      </c>
      <c r="AU126" s="13" t="s">
        <v>85</v>
      </c>
    </row>
    <row r="127" spans="2:65" s="1" customFormat="1" ht="19.5">
      <c r="B127" s="28"/>
      <c r="D127" s="146" t="s">
        <v>141</v>
      </c>
      <c r="F127" s="147" t="s">
        <v>391</v>
      </c>
      <c r="I127" s="144"/>
      <c r="L127" s="28"/>
      <c r="M127" s="145"/>
      <c r="T127" s="52"/>
      <c r="AT127" s="13" t="s">
        <v>141</v>
      </c>
      <c r="AU127" s="13" t="s">
        <v>85</v>
      </c>
    </row>
    <row r="128" spans="2:65" s="1" customFormat="1" ht="16.5" customHeight="1">
      <c r="B128" s="28"/>
      <c r="C128" s="148" t="s">
        <v>85</v>
      </c>
      <c r="D128" s="148" t="s">
        <v>143</v>
      </c>
      <c r="E128" s="149" t="s">
        <v>392</v>
      </c>
      <c r="F128" s="150" t="s">
        <v>393</v>
      </c>
      <c r="G128" s="151" t="s">
        <v>160</v>
      </c>
      <c r="H128" s="152">
        <v>1</v>
      </c>
      <c r="I128" s="153"/>
      <c r="J128" s="152">
        <f>ROUND(I128*H128,1)</f>
        <v>0</v>
      </c>
      <c r="K128" s="154"/>
      <c r="L128" s="155"/>
      <c r="M128" s="156" t="s">
        <v>1</v>
      </c>
      <c r="N128" s="157" t="s">
        <v>40</v>
      </c>
      <c r="P128" s="138">
        <f>O128*H128</f>
        <v>0</v>
      </c>
      <c r="Q128" s="138">
        <v>3.0000000000000001E-5</v>
      </c>
      <c r="R128" s="138">
        <f>Q128*H128</f>
        <v>3.0000000000000001E-5</v>
      </c>
      <c r="S128" s="138">
        <v>0</v>
      </c>
      <c r="T128" s="139">
        <f>S128*H128</f>
        <v>0</v>
      </c>
      <c r="AR128" s="140" t="s">
        <v>146</v>
      </c>
      <c r="AT128" s="140" t="s">
        <v>143</v>
      </c>
      <c r="AU128" s="140" t="s">
        <v>85</v>
      </c>
      <c r="AY128" s="13" t="s">
        <v>130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83</v>
      </c>
      <c r="BK128" s="141">
        <f>ROUND(I128*H128,1)</f>
        <v>0</v>
      </c>
      <c r="BL128" s="13" t="s">
        <v>137</v>
      </c>
      <c r="BM128" s="140" t="s">
        <v>394</v>
      </c>
    </row>
    <row r="129" spans="2:65" s="1" customFormat="1" ht="19.5">
      <c r="B129" s="28"/>
      <c r="D129" s="146" t="s">
        <v>141</v>
      </c>
      <c r="F129" s="147" t="s">
        <v>391</v>
      </c>
      <c r="I129" s="144"/>
      <c r="L129" s="28"/>
      <c r="M129" s="145"/>
      <c r="T129" s="52"/>
      <c r="AT129" s="13" t="s">
        <v>141</v>
      </c>
      <c r="AU129" s="13" t="s">
        <v>85</v>
      </c>
    </row>
    <row r="130" spans="2:65" s="1" customFormat="1" ht="37.9" customHeight="1">
      <c r="B130" s="28"/>
      <c r="C130" s="129" t="s">
        <v>148</v>
      </c>
      <c r="D130" s="129" t="s">
        <v>133</v>
      </c>
      <c r="E130" s="130" t="s">
        <v>395</v>
      </c>
      <c r="F130" s="131" t="s">
        <v>396</v>
      </c>
      <c r="G130" s="132" t="s">
        <v>136</v>
      </c>
      <c r="H130" s="133">
        <v>0.5</v>
      </c>
      <c r="I130" s="134"/>
      <c r="J130" s="133">
        <f>ROUND(I130*H130,1)</f>
        <v>0</v>
      </c>
      <c r="K130" s="135"/>
      <c r="L130" s="28"/>
      <c r="M130" s="136" t="s">
        <v>1</v>
      </c>
      <c r="N130" s="137" t="s">
        <v>40</v>
      </c>
      <c r="P130" s="138">
        <f>O130*H130</f>
        <v>0</v>
      </c>
      <c r="Q130" s="138">
        <v>0</v>
      </c>
      <c r="R130" s="138">
        <f>Q130*H130</f>
        <v>0</v>
      </c>
      <c r="S130" s="138">
        <v>0</v>
      </c>
      <c r="T130" s="139">
        <f>S130*H130</f>
        <v>0</v>
      </c>
      <c r="AR130" s="140" t="s">
        <v>137</v>
      </c>
      <c r="AT130" s="140" t="s">
        <v>133</v>
      </c>
      <c r="AU130" s="140" t="s">
        <v>85</v>
      </c>
      <c r="AY130" s="13" t="s">
        <v>130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3" t="s">
        <v>83</v>
      </c>
      <c r="BK130" s="141">
        <f>ROUND(I130*H130,1)</f>
        <v>0</v>
      </c>
      <c r="BL130" s="13" t="s">
        <v>137</v>
      </c>
      <c r="BM130" s="140" t="s">
        <v>397</v>
      </c>
    </row>
    <row r="131" spans="2:65" s="1" customFormat="1" ht="11.25">
      <c r="B131" s="28"/>
      <c r="D131" s="142" t="s">
        <v>139</v>
      </c>
      <c r="F131" s="143" t="s">
        <v>398</v>
      </c>
      <c r="I131" s="144"/>
      <c r="L131" s="28"/>
      <c r="M131" s="145"/>
      <c r="T131" s="52"/>
      <c r="AT131" s="13" t="s">
        <v>139</v>
      </c>
      <c r="AU131" s="13" t="s">
        <v>85</v>
      </c>
    </row>
    <row r="132" spans="2:65" s="1" customFormat="1" ht="19.5">
      <c r="B132" s="28"/>
      <c r="D132" s="146" t="s">
        <v>141</v>
      </c>
      <c r="F132" s="147" t="s">
        <v>399</v>
      </c>
      <c r="I132" s="144"/>
      <c r="L132" s="28"/>
      <c r="M132" s="145"/>
      <c r="T132" s="52"/>
      <c r="AT132" s="13" t="s">
        <v>141</v>
      </c>
      <c r="AU132" s="13" t="s">
        <v>85</v>
      </c>
    </row>
    <row r="133" spans="2:65" s="1" customFormat="1" ht="24.2" customHeight="1">
      <c r="B133" s="28"/>
      <c r="C133" s="148" t="s">
        <v>153</v>
      </c>
      <c r="D133" s="148" t="s">
        <v>143</v>
      </c>
      <c r="E133" s="149" t="s">
        <v>400</v>
      </c>
      <c r="F133" s="150" t="s">
        <v>401</v>
      </c>
      <c r="G133" s="151" t="s">
        <v>136</v>
      </c>
      <c r="H133" s="152">
        <v>0.5</v>
      </c>
      <c r="I133" s="153"/>
      <c r="J133" s="152">
        <f>ROUND(I133*H133,1)</f>
        <v>0</v>
      </c>
      <c r="K133" s="154"/>
      <c r="L133" s="155"/>
      <c r="M133" s="156" t="s">
        <v>1</v>
      </c>
      <c r="N133" s="157" t="s">
        <v>40</v>
      </c>
      <c r="P133" s="138">
        <f>O133*H133</f>
        <v>0</v>
      </c>
      <c r="Q133" s="138">
        <v>6.9999999999999994E-5</v>
      </c>
      <c r="R133" s="138">
        <f>Q133*H133</f>
        <v>3.4999999999999997E-5</v>
      </c>
      <c r="S133" s="138">
        <v>0</v>
      </c>
      <c r="T133" s="139">
        <f>S133*H133</f>
        <v>0</v>
      </c>
      <c r="AR133" s="140" t="s">
        <v>146</v>
      </c>
      <c r="AT133" s="140" t="s">
        <v>143</v>
      </c>
      <c r="AU133" s="140" t="s">
        <v>85</v>
      </c>
      <c r="AY133" s="13" t="s">
        <v>130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3" t="s">
        <v>83</v>
      </c>
      <c r="BK133" s="141">
        <f>ROUND(I133*H133,1)</f>
        <v>0</v>
      </c>
      <c r="BL133" s="13" t="s">
        <v>137</v>
      </c>
      <c r="BM133" s="140" t="s">
        <v>402</v>
      </c>
    </row>
    <row r="134" spans="2:65" s="1" customFormat="1" ht="19.5">
      <c r="B134" s="28"/>
      <c r="D134" s="146" t="s">
        <v>141</v>
      </c>
      <c r="F134" s="147" t="s">
        <v>399</v>
      </c>
      <c r="I134" s="144"/>
      <c r="L134" s="28"/>
      <c r="M134" s="145"/>
      <c r="T134" s="52"/>
      <c r="AT134" s="13" t="s">
        <v>141</v>
      </c>
      <c r="AU134" s="13" t="s">
        <v>85</v>
      </c>
    </row>
    <row r="135" spans="2:65" s="1" customFormat="1" ht="33" customHeight="1">
      <c r="B135" s="28"/>
      <c r="C135" s="129" t="s">
        <v>157</v>
      </c>
      <c r="D135" s="129" t="s">
        <v>133</v>
      </c>
      <c r="E135" s="130" t="s">
        <v>158</v>
      </c>
      <c r="F135" s="131" t="s">
        <v>159</v>
      </c>
      <c r="G135" s="132" t="s">
        <v>160</v>
      </c>
      <c r="H135" s="133">
        <v>1</v>
      </c>
      <c r="I135" s="134"/>
      <c r="J135" s="133">
        <f>ROUND(I135*H135,1)</f>
        <v>0</v>
      </c>
      <c r="K135" s="135"/>
      <c r="L135" s="28"/>
      <c r="M135" s="136" t="s">
        <v>1</v>
      </c>
      <c r="N135" s="137" t="s">
        <v>40</v>
      </c>
      <c r="P135" s="138">
        <f>O135*H135</f>
        <v>0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137</v>
      </c>
      <c r="AT135" s="140" t="s">
        <v>133</v>
      </c>
      <c r="AU135" s="140" t="s">
        <v>85</v>
      </c>
      <c r="AY135" s="13" t="s">
        <v>130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3" t="s">
        <v>83</v>
      </c>
      <c r="BK135" s="141">
        <f>ROUND(I135*H135,1)</f>
        <v>0</v>
      </c>
      <c r="BL135" s="13" t="s">
        <v>137</v>
      </c>
      <c r="BM135" s="140" t="s">
        <v>403</v>
      </c>
    </row>
    <row r="136" spans="2:65" s="1" customFormat="1" ht="11.25">
      <c r="B136" s="28"/>
      <c r="D136" s="142" t="s">
        <v>139</v>
      </c>
      <c r="F136" s="143" t="s">
        <v>162</v>
      </c>
      <c r="I136" s="144"/>
      <c r="L136" s="28"/>
      <c r="M136" s="145"/>
      <c r="T136" s="52"/>
      <c r="AT136" s="13" t="s">
        <v>139</v>
      </c>
      <c r="AU136" s="13" t="s">
        <v>85</v>
      </c>
    </row>
    <row r="137" spans="2:65" s="1" customFormat="1" ht="19.5">
      <c r="B137" s="28"/>
      <c r="D137" s="146" t="s">
        <v>141</v>
      </c>
      <c r="F137" s="147" t="s">
        <v>404</v>
      </c>
      <c r="I137" s="144"/>
      <c r="L137" s="28"/>
      <c r="M137" s="145"/>
      <c r="T137" s="52"/>
      <c r="AT137" s="13" t="s">
        <v>141</v>
      </c>
      <c r="AU137" s="13" t="s">
        <v>85</v>
      </c>
    </row>
    <row r="138" spans="2:65" s="1" customFormat="1" ht="37.9" customHeight="1">
      <c r="B138" s="28"/>
      <c r="C138" s="129" t="s">
        <v>164</v>
      </c>
      <c r="D138" s="129" t="s">
        <v>133</v>
      </c>
      <c r="E138" s="130" t="s">
        <v>300</v>
      </c>
      <c r="F138" s="131" t="s">
        <v>301</v>
      </c>
      <c r="G138" s="132" t="s">
        <v>160</v>
      </c>
      <c r="H138" s="133">
        <v>9</v>
      </c>
      <c r="I138" s="134"/>
      <c r="J138" s="133">
        <f>ROUND(I138*H138,1)</f>
        <v>0</v>
      </c>
      <c r="K138" s="135"/>
      <c r="L138" s="28"/>
      <c r="M138" s="136" t="s">
        <v>1</v>
      </c>
      <c r="N138" s="137" t="s">
        <v>40</v>
      </c>
      <c r="P138" s="138">
        <f>O138*H138</f>
        <v>0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137</v>
      </c>
      <c r="AT138" s="140" t="s">
        <v>133</v>
      </c>
      <c r="AU138" s="140" t="s">
        <v>85</v>
      </c>
      <c r="AY138" s="13" t="s">
        <v>130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3" t="s">
        <v>83</v>
      </c>
      <c r="BK138" s="141">
        <f>ROUND(I138*H138,1)</f>
        <v>0</v>
      </c>
      <c r="BL138" s="13" t="s">
        <v>137</v>
      </c>
      <c r="BM138" s="140" t="s">
        <v>405</v>
      </c>
    </row>
    <row r="139" spans="2:65" s="1" customFormat="1" ht="11.25">
      <c r="B139" s="28"/>
      <c r="D139" s="142" t="s">
        <v>139</v>
      </c>
      <c r="F139" s="143" t="s">
        <v>303</v>
      </c>
      <c r="I139" s="144"/>
      <c r="L139" s="28"/>
      <c r="M139" s="145"/>
      <c r="T139" s="52"/>
      <c r="AT139" s="13" t="s">
        <v>139</v>
      </c>
      <c r="AU139" s="13" t="s">
        <v>85</v>
      </c>
    </row>
    <row r="140" spans="2:65" s="1" customFormat="1" ht="19.5">
      <c r="B140" s="28"/>
      <c r="D140" s="146" t="s">
        <v>141</v>
      </c>
      <c r="F140" s="147" t="s">
        <v>355</v>
      </c>
      <c r="I140" s="144"/>
      <c r="L140" s="28"/>
      <c r="M140" s="145"/>
      <c r="T140" s="52"/>
      <c r="AT140" s="13" t="s">
        <v>141</v>
      </c>
      <c r="AU140" s="13" t="s">
        <v>85</v>
      </c>
    </row>
    <row r="141" spans="2:65" s="1" customFormat="1" ht="21.75" customHeight="1">
      <c r="B141" s="28"/>
      <c r="C141" s="148" t="s">
        <v>168</v>
      </c>
      <c r="D141" s="148" t="s">
        <v>143</v>
      </c>
      <c r="E141" s="149" t="s">
        <v>181</v>
      </c>
      <c r="F141" s="150" t="s">
        <v>182</v>
      </c>
      <c r="G141" s="151" t="s">
        <v>160</v>
      </c>
      <c r="H141" s="152">
        <v>1</v>
      </c>
      <c r="I141" s="153"/>
      <c r="J141" s="152">
        <f>ROUND(I141*H141,1)</f>
        <v>0</v>
      </c>
      <c r="K141" s="154"/>
      <c r="L141" s="155"/>
      <c r="M141" s="156" t="s">
        <v>1</v>
      </c>
      <c r="N141" s="157" t="s">
        <v>40</v>
      </c>
      <c r="P141" s="138">
        <f>O141*H141</f>
        <v>0</v>
      </c>
      <c r="Q141" s="138">
        <v>1.0000000000000001E-5</v>
      </c>
      <c r="R141" s="138">
        <f>Q141*H141</f>
        <v>1.0000000000000001E-5</v>
      </c>
      <c r="S141" s="138">
        <v>0</v>
      </c>
      <c r="T141" s="139">
        <f>S141*H141</f>
        <v>0</v>
      </c>
      <c r="AR141" s="140" t="s">
        <v>146</v>
      </c>
      <c r="AT141" s="140" t="s">
        <v>143</v>
      </c>
      <c r="AU141" s="140" t="s">
        <v>85</v>
      </c>
      <c r="AY141" s="13" t="s">
        <v>130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3" t="s">
        <v>83</v>
      </c>
      <c r="BK141" s="141">
        <f>ROUND(I141*H141,1)</f>
        <v>0</v>
      </c>
      <c r="BL141" s="13" t="s">
        <v>137</v>
      </c>
      <c r="BM141" s="140" t="s">
        <v>406</v>
      </c>
    </row>
    <row r="142" spans="2:65" s="1" customFormat="1" ht="19.5">
      <c r="B142" s="28"/>
      <c r="D142" s="146" t="s">
        <v>141</v>
      </c>
      <c r="F142" s="147" t="s">
        <v>355</v>
      </c>
      <c r="I142" s="144"/>
      <c r="L142" s="28"/>
      <c r="M142" s="145"/>
      <c r="T142" s="52"/>
      <c r="AT142" s="13" t="s">
        <v>141</v>
      </c>
      <c r="AU142" s="13" t="s">
        <v>85</v>
      </c>
    </row>
    <row r="143" spans="2:65" s="1" customFormat="1" ht="21.75" customHeight="1">
      <c r="B143" s="28"/>
      <c r="C143" s="148" t="s">
        <v>174</v>
      </c>
      <c r="D143" s="148" t="s">
        <v>143</v>
      </c>
      <c r="E143" s="149" t="s">
        <v>407</v>
      </c>
      <c r="F143" s="150" t="s">
        <v>408</v>
      </c>
      <c r="G143" s="151" t="s">
        <v>160</v>
      </c>
      <c r="H143" s="152">
        <v>2</v>
      </c>
      <c r="I143" s="153"/>
      <c r="J143" s="152">
        <f>ROUND(I143*H143,1)</f>
        <v>0</v>
      </c>
      <c r="K143" s="154"/>
      <c r="L143" s="155"/>
      <c r="M143" s="156" t="s">
        <v>1</v>
      </c>
      <c r="N143" s="157" t="s">
        <v>40</v>
      </c>
      <c r="P143" s="138">
        <f>O143*H143</f>
        <v>0</v>
      </c>
      <c r="Q143" s="138">
        <v>1.0000000000000001E-5</v>
      </c>
      <c r="R143" s="138">
        <f>Q143*H143</f>
        <v>2.0000000000000002E-5</v>
      </c>
      <c r="S143" s="138">
        <v>0</v>
      </c>
      <c r="T143" s="139">
        <f>S143*H143</f>
        <v>0</v>
      </c>
      <c r="AR143" s="140" t="s">
        <v>146</v>
      </c>
      <c r="AT143" s="140" t="s">
        <v>143</v>
      </c>
      <c r="AU143" s="140" t="s">
        <v>85</v>
      </c>
      <c r="AY143" s="13" t="s">
        <v>130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3" t="s">
        <v>83</v>
      </c>
      <c r="BK143" s="141">
        <f>ROUND(I143*H143,1)</f>
        <v>0</v>
      </c>
      <c r="BL143" s="13" t="s">
        <v>137</v>
      </c>
      <c r="BM143" s="140" t="s">
        <v>409</v>
      </c>
    </row>
    <row r="144" spans="2:65" s="1" customFormat="1" ht="19.5">
      <c r="B144" s="28"/>
      <c r="D144" s="146" t="s">
        <v>141</v>
      </c>
      <c r="F144" s="147" t="s">
        <v>410</v>
      </c>
      <c r="I144" s="144"/>
      <c r="L144" s="28"/>
      <c r="M144" s="145"/>
      <c r="T144" s="52"/>
      <c r="AT144" s="13" t="s">
        <v>141</v>
      </c>
      <c r="AU144" s="13" t="s">
        <v>85</v>
      </c>
    </row>
    <row r="145" spans="2:65" s="1" customFormat="1" ht="33" customHeight="1">
      <c r="B145" s="28"/>
      <c r="C145" s="129" t="s">
        <v>180</v>
      </c>
      <c r="D145" s="129" t="s">
        <v>133</v>
      </c>
      <c r="E145" s="130" t="s">
        <v>411</v>
      </c>
      <c r="F145" s="131" t="s">
        <v>412</v>
      </c>
      <c r="G145" s="132" t="s">
        <v>160</v>
      </c>
      <c r="H145" s="133">
        <v>2</v>
      </c>
      <c r="I145" s="134"/>
      <c r="J145" s="133">
        <f>ROUND(I145*H145,1)</f>
        <v>0</v>
      </c>
      <c r="K145" s="135"/>
      <c r="L145" s="28"/>
      <c r="M145" s="136" t="s">
        <v>1</v>
      </c>
      <c r="N145" s="137" t="s">
        <v>40</v>
      </c>
      <c r="P145" s="138">
        <f>O145*H145</f>
        <v>0</v>
      </c>
      <c r="Q145" s="138">
        <v>0</v>
      </c>
      <c r="R145" s="138">
        <f>Q145*H145</f>
        <v>0</v>
      </c>
      <c r="S145" s="138">
        <v>0</v>
      </c>
      <c r="T145" s="139">
        <f>S145*H145</f>
        <v>0</v>
      </c>
      <c r="AR145" s="140" t="s">
        <v>137</v>
      </c>
      <c r="AT145" s="140" t="s">
        <v>133</v>
      </c>
      <c r="AU145" s="140" t="s">
        <v>85</v>
      </c>
      <c r="AY145" s="13" t="s">
        <v>130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3" t="s">
        <v>83</v>
      </c>
      <c r="BK145" s="141">
        <f>ROUND(I145*H145,1)</f>
        <v>0</v>
      </c>
      <c r="BL145" s="13" t="s">
        <v>137</v>
      </c>
      <c r="BM145" s="140" t="s">
        <v>413</v>
      </c>
    </row>
    <row r="146" spans="2:65" s="1" customFormat="1" ht="11.25">
      <c r="B146" s="28"/>
      <c r="D146" s="142" t="s">
        <v>139</v>
      </c>
      <c r="F146" s="143" t="s">
        <v>414</v>
      </c>
      <c r="I146" s="144"/>
      <c r="L146" s="28"/>
      <c r="M146" s="145"/>
      <c r="T146" s="52"/>
      <c r="AT146" s="13" t="s">
        <v>139</v>
      </c>
      <c r="AU146" s="13" t="s">
        <v>85</v>
      </c>
    </row>
    <row r="147" spans="2:65" s="1" customFormat="1" ht="19.5">
      <c r="B147" s="28"/>
      <c r="D147" s="146" t="s">
        <v>141</v>
      </c>
      <c r="F147" s="147" t="s">
        <v>415</v>
      </c>
      <c r="I147" s="144"/>
      <c r="L147" s="28"/>
      <c r="M147" s="145"/>
      <c r="T147" s="52"/>
      <c r="AT147" s="13" t="s">
        <v>141</v>
      </c>
      <c r="AU147" s="13" t="s">
        <v>85</v>
      </c>
    </row>
    <row r="148" spans="2:65" s="1" customFormat="1" ht="21.75" customHeight="1">
      <c r="B148" s="28"/>
      <c r="C148" s="148" t="s">
        <v>184</v>
      </c>
      <c r="D148" s="148" t="s">
        <v>143</v>
      </c>
      <c r="E148" s="149" t="s">
        <v>416</v>
      </c>
      <c r="F148" s="150" t="s">
        <v>417</v>
      </c>
      <c r="G148" s="151" t="s">
        <v>160</v>
      </c>
      <c r="H148" s="152">
        <v>1</v>
      </c>
      <c r="I148" s="153"/>
      <c r="J148" s="152">
        <f>ROUND(I148*H148,1)</f>
        <v>0</v>
      </c>
      <c r="K148" s="154"/>
      <c r="L148" s="155"/>
      <c r="M148" s="156" t="s">
        <v>1</v>
      </c>
      <c r="N148" s="157" t="s">
        <v>40</v>
      </c>
      <c r="P148" s="138">
        <f>O148*H148</f>
        <v>0</v>
      </c>
      <c r="Q148" s="138">
        <v>6.0000000000000002E-5</v>
      </c>
      <c r="R148" s="138">
        <f>Q148*H148</f>
        <v>6.0000000000000002E-5</v>
      </c>
      <c r="S148" s="138">
        <v>0</v>
      </c>
      <c r="T148" s="139">
        <f>S148*H148</f>
        <v>0</v>
      </c>
      <c r="AR148" s="140" t="s">
        <v>146</v>
      </c>
      <c r="AT148" s="140" t="s">
        <v>143</v>
      </c>
      <c r="AU148" s="140" t="s">
        <v>85</v>
      </c>
      <c r="AY148" s="13" t="s">
        <v>130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3" t="s">
        <v>83</v>
      </c>
      <c r="BK148" s="141">
        <f>ROUND(I148*H148,1)</f>
        <v>0</v>
      </c>
      <c r="BL148" s="13" t="s">
        <v>137</v>
      </c>
      <c r="BM148" s="140" t="s">
        <v>418</v>
      </c>
    </row>
    <row r="149" spans="2:65" s="1" customFormat="1" ht="19.5">
      <c r="B149" s="28"/>
      <c r="D149" s="146" t="s">
        <v>141</v>
      </c>
      <c r="F149" s="147" t="s">
        <v>419</v>
      </c>
      <c r="I149" s="144"/>
      <c r="L149" s="28"/>
      <c r="M149" s="145"/>
      <c r="T149" s="52"/>
      <c r="AT149" s="13" t="s">
        <v>141</v>
      </c>
      <c r="AU149" s="13" t="s">
        <v>85</v>
      </c>
    </row>
    <row r="150" spans="2:65" s="1" customFormat="1" ht="21.75" customHeight="1">
      <c r="B150" s="28"/>
      <c r="C150" s="148" t="s">
        <v>189</v>
      </c>
      <c r="D150" s="148" t="s">
        <v>143</v>
      </c>
      <c r="E150" s="149" t="s">
        <v>289</v>
      </c>
      <c r="F150" s="150" t="s">
        <v>290</v>
      </c>
      <c r="G150" s="151" t="s">
        <v>160</v>
      </c>
      <c r="H150" s="152">
        <v>1</v>
      </c>
      <c r="I150" s="153"/>
      <c r="J150" s="152">
        <f>ROUND(I150*H150,1)</f>
        <v>0</v>
      </c>
      <c r="K150" s="154"/>
      <c r="L150" s="155"/>
      <c r="M150" s="156" t="s">
        <v>1</v>
      </c>
      <c r="N150" s="157" t="s">
        <v>40</v>
      </c>
      <c r="P150" s="138">
        <f>O150*H150</f>
        <v>0</v>
      </c>
      <c r="Q150" s="138">
        <v>4.0000000000000003E-5</v>
      </c>
      <c r="R150" s="138">
        <f>Q150*H150</f>
        <v>4.0000000000000003E-5</v>
      </c>
      <c r="S150" s="138">
        <v>0</v>
      </c>
      <c r="T150" s="139">
        <f>S150*H150</f>
        <v>0</v>
      </c>
      <c r="AR150" s="140" t="s">
        <v>146</v>
      </c>
      <c r="AT150" s="140" t="s">
        <v>143</v>
      </c>
      <c r="AU150" s="140" t="s">
        <v>85</v>
      </c>
      <c r="AY150" s="13" t="s">
        <v>130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3" t="s">
        <v>83</v>
      </c>
      <c r="BK150" s="141">
        <f>ROUND(I150*H150,1)</f>
        <v>0</v>
      </c>
      <c r="BL150" s="13" t="s">
        <v>137</v>
      </c>
      <c r="BM150" s="140" t="s">
        <v>420</v>
      </c>
    </row>
    <row r="151" spans="2:65" s="1" customFormat="1" ht="19.5">
      <c r="B151" s="28"/>
      <c r="D151" s="146" t="s">
        <v>141</v>
      </c>
      <c r="F151" s="147" t="s">
        <v>399</v>
      </c>
      <c r="I151" s="144"/>
      <c r="L151" s="28"/>
      <c r="M151" s="145"/>
      <c r="T151" s="52"/>
      <c r="AT151" s="13" t="s">
        <v>141</v>
      </c>
      <c r="AU151" s="13" t="s">
        <v>85</v>
      </c>
    </row>
    <row r="152" spans="2:65" s="1" customFormat="1" ht="49.15" customHeight="1">
      <c r="B152" s="28"/>
      <c r="C152" s="129" t="s">
        <v>8</v>
      </c>
      <c r="D152" s="129" t="s">
        <v>133</v>
      </c>
      <c r="E152" s="130" t="s">
        <v>421</v>
      </c>
      <c r="F152" s="131" t="s">
        <v>422</v>
      </c>
      <c r="G152" s="132" t="s">
        <v>160</v>
      </c>
      <c r="H152" s="133">
        <v>1</v>
      </c>
      <c r="I152" s="134"/>
      <c r="J152" s="133">
        <f>ROUND(I152*H152,1)</f>
        <v>0</v>
      </c>
      <c r="K152" s="135"/>
      <c r="L152" s="28"/>
      <c r="M152" s="136" t="s">
        <v>1</v>
      </c>
      <c r="N152" s="137" t="s">
        <v>40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137</v>
      </c>
      <c r="AT152" s="140" t="s">
        <v>133</v>
      </c>
      <c r="AU152" s="140" t="s">
        <v>85</v>
      </c>
      <c r="AY152" s="13" t="s">
        <v>130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3" t="s">
        <v>83</v>
      </c>
      <c r="BK152" s="141">
        <f>ROUND(I152*H152,1)</f>
        <v>0</v>
      </c>
      <c r="BL152" s="13" t="s">
        <v>137</v>
      </c>
      <c r="BM152" s="140" t="s">
        <v>423</v>
      </c>
    </row>
    <row r="153" spans="2:65" s="1" customFormat="1" ht="11.25">
      <c r="B153" s="28"/>
      <c r="D153" s="142" t="s">
        <v>139</v>
      </c>
      <c r="F153" s="143" t="s">
        <v>424</v>
      </c>
      <c r="I153" s="144"/>
      <c r="L153" s="28"/>
      <c r="M153" s="145"/>
      <c r="T153" s="52"/>
      <c r="AT153" s="13" t="s">
        <v>139</v>
      </c>
      <c r="AU153" s="13" t="s">
        <v>85</v>
      </c>
    </row>
    <row r="154" spans="2:65" s="1" customFormat="1" ht="19.5">
      <c r="B154" s="28"/>
      <c r="D154" s="146" t="s">
        <v>141</v>
      </c>
      <c r="F154" s="147" t="s">
        <v>194</v>
      </c>
      <c r="I154" s="144"/>
      <c r="L154" s="28"/>
      <c r="M154" s="145"/>
      <c r="T154" s="52"/>
      <c r="AT154" s="13" t="s">
        <v>141</v>
      </c>
      <c r="AU154" s="13" t="s">
        <v>85</v>
      </c>
    </row>
    <row r="155" spans="2:65" s="1" customFormat="1" ht="44.25" customHeight="1">
      <c r="B155" s="28"/>
      <c r="C155" s="129" t="s">
        <v>199</v>
      </c>
      <c r="D155" s="129" t="s">
        <v>133</v>
      </c>
      <c r="E155" s="130" t="s">
        <v>425</v>
      </c>
      <c r="F155" s="131" t="s">
        <v>426</v>
      </c>
      <c r="G155" s="132" t="s">
        <v>160</v>
      </c>
      <c r="H155" s="133">
        <v>1</v>
      </c>
      <c r="I155" s="134"/>
      <c r="J155" s="133">
        <f>ROUND(I155*H155,1)</f>
        <v>0</v>
      </c>
      <c r="K155" s="135"/>
      <c r="L155" s="28"/>
      <c r="M155" s="136" t="s">
        <v>1</v>
      </c>
      <c r="N155" s="137" t="s">
        <v>40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137</v>
      </c>
      <c r="AT155" s="140" t="s">
        <v>133</v>
      </c>
      <c r="AU155" s="140" t="s">
        <v>85</v>
      </c>
      <c r="AY155" s="13" t="s">
        <v>130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3" t="s">
        <v>83</v>
      </c>
      <c r="BK155" s="141">
        <f>ROUND(I155*H155,1)</f>
        <v>0</v>
      </c>
      <c r="BL155" s="13" t="s">
        <v>137</v>
      </c>
      <c r="BM155" s="140" t="s">
        <v>427</v>
      </c>
    </row>
    <row r="156" spans="2:65" s="1" customFormat="1" ht="11.25">
      <c r="B156" s="28"/>
      <c r="D156" s="142" t="s">
        <v>139</v>
      </c>
      <c r="F156" s="143" t="s">
        <v>428</v>
      </c>
      <c r="I156" s="144"/>
      <c r="L156" s="28"/>
      <c r="M156" s="145"/>
      <c r="T156" s="52"/>
      <c r="AT156" s="13" t="s">
        <v>139</v>
      </c>
      <c r="AU156" s="13" t="s">
        <v>85</v>
      </c>
    </row>
    <row r="157" spans="2:65" s="1" customFormat="1" ht="19.5">
      <c r="B157" s="28"/>
      <c r="D157" s="146" t="s">
        <v>141</v>
      </c>
      <c r="F157" s="147" t="s">
        <v>429</v>
      </c>
      <c r="I157" s="144"/>
      <c r="L157" s="28"/>
      <c r="M157" s="145"/>
      <c r="T157" s="52"/>
      <c r="AT157" s="13" t="s">
        <v>141</v>
      </c>
      <c r="AU157" s="13" t="s">
        <v>85</v>
      </c>
    </row>
    <row r="158" spans="2:65" s="1" customFormat="1" ht="49.15" customHeight="1">
      <c r="B158" s="28"/>
      <c r="C158" s="129" t="s">
        <v>203</v>
      </c>
      <c r="D158" s="129" t="s">
        <v>133</v>
      </c>
      <c r="E158" s="130" t="s">
        <v>430</v>
      </c>
      <c r="F158" s="131" t="s">
        <v>431</v>
      </c>
      <c r="G158" s="132" t="s">
        <v>160</v>
      </c>
      <c r="H158" s="133">
        <v>3</v>
      </c>
      <c r="I158" s="134"/>
      <c r="J158" s="133">
        <f>ROUND(I158*H158,1)</f>
        <v>0</v>
      </c>
      <c r="K158" s="135"/>
      <c r="L158" s="28"/>
      <c r="M158" s="136" t="s">
        <v>1</v>
      </c>
      <c r="N158" s="137" t="s">
        <v>40</v>
      </c>
      <c r="P158" s="138">
        <f>O158*H158</f>
        <v>0</v>
      </c>
      <c r="Q158" s="138">
        <v>0</v>
      </c>
      <c r="R158" s="138">
        <f>Q158*H158</f>
        <v>0</v>
      </c>
      <c r="S158" s="138">
        <v>8.0000000000000004E-4</v>
      </c>
      <c r="T158" s="139">
        <f>S158*H158</f>
        <v>2.4000000000000002E-3</v>
      </c>
      <c r="AR158" s="140" t="s">
        <v>137</v>
      </c>
      <c r="AT158" s="140" t="s">
        <v>133</v>
      </c>
      <c r="AU158" s="140" t="s">
        <v>85</v>
      </c>
      <c r="AY158" s="13" t="s">
        <v>130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3" t="s">
        <v>83</v>
      </c>
      <c r="BK158" s="141">
        <f>ROUND(I158*H158,1)</f>
        <v>0</v>
      </c>
      <c r="BL158" s="13" t="s">
        <v>137</v>
      </c>
      <c r="BM158" s="140" t="s">
        <v>432</v>
      </c>
    </row>
    <row r="159" spans="2:65" s="1" customFormat="1" ht="11.25">
      <c r="B159" s="28"/>
      <c r="D159" s="142" t="s">
        <v>139</v>
      </c>
      <c r="F159" s="143" t="s">
        <v>433</v>
      </c>
      <c r="I159" s="144"/>
      <c r="L159" s="28"/>
      <c r="M159" s="145"/>
      <c r="T159" s="52"/>
      <c r="AT159" s="13" t="s">
        <v>139</v>
      </c>
      <c r="AU159" s="13" t="s">
        <v>85</v>
      </c>
    </row>
    <row r="160" spans="2:65" s="1" customFormat="1" ht="19.5">
      <c r="B160" s="28"/>
      <c r="D160" s="146" t="s">
        <v>141</v>
      </c>
      <c r="F160" s="147" t="s">
        <v>434</v>
      </c>
      <c r="I160" s="144"/>
      <c r="L160" s="28"/>
      <c r="M160" s="145"/>
      <c r="T160" s="52"/>
      <c r="AT160" s="13" t="s">
        <v>141</v>
      </c>
      <c r="AU160" s="13" t="s">
        <v>85</v>
      </c>
    </row>
    <row r="161" spans="2:65" s="1" customFormat="1" ht="44.25" customHeight="1">
      <c r="B161" s="28"/>
      <c r="C161" s="129" t="s">
        <v>207</v>
      </c>
      <c r="D161" s="129" t="s">
        <v>133</v>
      </c>
      <c r="E161" s="130" t="s">
        <v>435</v>
      </c>
      <c r="F161" s="131" t="s">
        <v>436</v>
      </c>
      <c r="G161" s="132" t="s">
        <v>160</v>
      </c>
      <c r="H161" s="133">
        <v>3</v>
      </c>
      <c r="I161" s="134"/>
      <c r="J161" s="133">
        <f>ROUND(I161*H161,1)</f>
        <v>0</v>
      </c>
      <c r="K161" s="135"/>
      <c r="L161" s="28"/>
      <c r="M161" s="136" t="s">
        <v>1</v>
      </c>
      <c r="N161" s="137" t="s">
        <v>40</v>
      </c>
      <c r="P161" s="138">
        <f>O161*H161</f>
        <v>0</v>
      </c>
      <c r="Q161" s="138">
        <v>0</v>
      </c>
      <c r="R161" s="138">
        <f>Q161*H161</f>
        <v>0</v>
      </c>
      <c r="S161" s="138">
        <v>0</v>
      </c>
      <c r="T161" s="139">
        <f>S161*H161</f>
        <v>0</v>
      </c>
      <c r="AR161" s="140" t="s">
        <v>137</v>
      </c>
      <c r="AT161" s="140" t="s">
        <v>133</v>
      </c>
      <c r="AU161" s="140" t="s">
        <v>85</v>
      </c>
      <c r="AY161" s="13" t="s">
        <v>130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3" t="s">
        <v>83</v>
      </c>
      <c r="BK161" s="141">
        <f>ROUND(I161*H161,1)</f>
        <v>0</v>
      </c>
      <c r="BL161" s="13" t="s">
        <v>137</v>
      </c>
      <c r="BM161" s="140" t="s">
        <v>437</v>
      </c>
    </row>
    <row r="162" spans="2:65" s="1" customFormat="1" ht="11.25">
      <c r="B162" s="28"/>
      <c r="D162" s="142" t="s">
        <v>139</v>
      </c>
      <c r="F162" s="143" t="s">
        <v>438</v>
      </c>
      <c r="I162" s="144"/>
      <c r="L162" s="28"/>
      <c r="M162" s="145"/>
      <c r="T162" s="52"/>
      <c r="AT162" s="13" t="s">
        <v>139</v>
      </c>
      <c r="AU162" s="13" t="s">
        <v>85</v>
      </c>
    </row>
    <row r="163" spans="2:65" s="1" customFormat="1" ht="19.5">
      <c r="B163" s="28"/>
      <c r="D163" s="146" t="s">
        <v>141</v>
      </c>
      <c r="F163" s="147" t="s">
        <v>439</v>
      </c>
      <c r="I163" s="144"/>
      <c r="L163" s="28"/>
      <c r="M163" s="145"/>
      <c r="T163" s="52"/>
      <c r="AT163" s="13" t="s">
        <v>141</v>
      </c>
      <c r="AU163" s="13" t="s">
        <v>85</v>
      </c>
    </row>
    <row r="164" spans="2:65" s="1" customFormat="1" ht="16.5" customHeight="1">
      <c r="B164" s="28"/>
      <c r="C164" s="148" t="s">
        <v>137</v>
      </c>
      <c r="D164" s="148" t="s">
        <v>143</v>
      </c>
      <c r="E164" s="149" t="s">
        <v>440</v>
      </c>
      <c r="F164" s="150" t="s">
        <v>441</v>
      </c>
      <c r="G164" s="151" t="s">
        <v>160</v>
      </c>
      <c r="H164" s="152">
        <v>3</v>
      </c>
      <c r="I164" s="153"/>
      <c r="J164" s="152">
        <f>ROUND(I164*H164,1)</f>
        <v>0</v>
      </c>
      <c r="K164" s="154"/>
      <c r="L164" s="155"/>
      <c r="M164" s="156" t="s">
        <v>1</v>
      </c>
      <c r="N164" s="157" t="s">
        <v>40</v>
      </c>
      <c r="P164" s="138">
        <f>O164*H164</f>
        <v>0</v>
      </c>
      <c r="Q164" s="138">
        <v>3.3E-4</v>
      </c>
      <c r="R164" s="138">
        <f>Q164*H164</f>
        <v>9.8999999999999999E-4</v>
      </c>
      <c r="S164" s="138">
        <v>0</v>
      </c>
      <c r="T164" s="139">
        <f>S164*H164</f>
        <v>0</v>
      </c>
      <c r="AR164" s="140" t="s">
        <v>146</v>
      </c>
      <c r="AT164" s="140" t="s">
        <v>143</v>
      </c>
      <c r="AU164" s="140" t="s">
        <v>85</v>
      </c>
      <c r="AY164" s="13" t="s">
        <v>130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3" t="s">
        <v>83</v>
      </c>
      <c r="BK164" s="141">
        <f>ROUND(I164*H164,1)</f>
        <v>0</v>
      </c>
      <c r="BL164" s="13" t="s">
        <v>137</v>
      </c>
      <c r="BM164" s="140" t="s">
        <v>442</v>
      </c>
    </row>
    <row r="165" spans="2:65" s="1" customFormat="1" ht="19.5">
      <c r="B165" s="28"/>
      <c r="D165" s="146" t="s">
        <v>141</v>
      </c>
      <c r="F165" s="147" t="s">
        <v>439</v>
      </c>
      <c r="I165" s="144"/>
      <c r="L165" s="28"/>
      <c r="M165" s="145"/>
      <c r="T165" s="52"/>
      <c r="AT165" s="13" t="s">
        <v>141</v>
      </c>
      <c r="AU165" s="13" t="s">
        <v>85</v>
      </c>
    </row>
    <row r="166" spans="2:65" s="1" customFormat="1" ht="44.25" customHeight="1">
      <c r="B166" s="28"/>
      <c r="C166" s="129" t="s">
        <v>218</v>
      </c>
      <c r="D166" s="129" t="s">
        <v>133</v>
      </c>
      <c r="E166" s="130" t="s">
        <v>213</v>
      </c>
      <c r="F166" s="131" t="s">
        <v>214</v>
      </c>
      <c r="G166" s="132" t="s">
        <v>160</v>
      </c>
      <c r="H166" s="133">
        <v>7</v>
      </c>
      <c r="I166" s="134"/>
      <c r="J166" s="133">
        <f>ROUND(I166*H166,1)</f>
        <v>0</v>
      </c>
      <c r="K166" s="135"/>
      <c r="L166" s="28"/>
      <c r="M166" s="136" t="s">
        <v>1</v>
      </c>
      <c r="N166" s="137" t="s">
        <v>40</v>
      </c>
      <c r="P166" s="138">
        <f>O166*H166</f>
        <v>0</v>
      </c>
      <c r="Q166" s="138">
        <v>0</v>
      </c>
      <c r="R166" s="138">
        <f>Q166*H166</f>
        <v>0</v>
      </c>
      <c r="S166" s="138">
        <v>0</v>
      </c>
      <c r="T166" s="139">
        <f>S166*H166</f>
        <v>0</v>
      </c>
      <c r="AR166" s="140" t="s">
        <v>137</v>
      </c>
      <c r="AT166" s="140" t="s">
        <v>133</v>
      </c>
      <c r="AU166" s="140" t="s">
        <v>85</v>
      </c>
      <c r="AY166" s="13" t="s">
        <v>130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3" t="s">
        <v>83</v>
      </c>
      <c r="BK166" s="141">
        <f>ROUND(I166*H166,1)</f>
        <v>0</v>
      </c>
      <c r="BL166" s="13" t="s">
        <v>137</v>
      </c>
      <c r="BM166" s="140" t="s">
        <v>443</v>
      </c>
    </row>
    <row r="167" spans="2:65" s="1" customFormat="1" ht="11.25">
      <c r="B167" s="28"/>
      <c r="D167" s="142" t="s">
        <v>139</v>
      </c>
      <c r="F167" s="143" t="s">
        <v>216</v>
      </c>
      <c r="I167" s="144"/>
      <c r="L167" s="28"/>
      <c r="M167" s="145"/>
      <c r="T167" s="52"/>
      <c r="AT167" s="13" t="s">
        <v>139</v>
      </c>
      <c r="AU167" s="13" t="s">
        <v>85</v>
      </c>
    </row>
    <row r="168" spans="2:65" s="1" customFormat="1" ht="39">
      <c r="B168" s="28"/>
      <c r="D168" s="146" t="s">
        <v>141</v>
      </c>
      <c r="F168" s="147" t="s">
        <v>444</v>
      </c>
      <c r="I168" s="144"/>
      <c r="L168" s="28"/>
      <c r="M168" s="145"/>
      <c r="T168" s="52"/>
      <c r="AT168" s="13" t="s">
        <v>141</v>
      </c>
      <c r="AU168" s="13" t="s">
        <v>85</v>
      </c>
    </row>
    <row r="169" spans="2:65" s="1" customFormat="1" ht="16.5" customHeight="1">
      <c r="B169" s="28"/>
      <c r="C169" s="148" t="s">
        <v>225</v>
      </c>
      <c r="D169" s="148" t="s">
        <v>143</v>
      </c>
      <c r="E169" s="149" t="s">
        <v>445</v>
      </c>
      <c r="F169" s="150" t="s">
        <v>446</v>
      </c>
      <c r="G169" s="151" t="s">
        <v>160</v>
      </c>
      <c r="H169" s="152">
        <v>14</v>
      </c>
      <c r="I169" s="153"/>
      <c r="J169" s="152">
        <f>ROUND(I169*H169,1)</f>
        <v>0</v>
      </c>
      <c r="K169" s="154"/>
      <c r="L169" s="155"/>
      <c r="M169" s="156" t="s">
        <v>1</v>
      </c>
      <c r="N169" s="157" t="s">
        <v>40</v>
      </c>
      <c r="P169" s="138">
        <f>O169*H169</f>
        <v>0</v>
      </c>
      <c r="Q169" s="138">
        <v>2.5999999999999998E-4</v>
      </c>
      <c r="R169" s="138">
        <f>Q169*H169</f>
        <v>3.6399999999999996E-3</v>
      </c>
      <c r="S169" s="138">
        <v>0</v>
      </c>
      <c r="T169" s="139">
        <f>S169*H169</f>
        <v>0</v>
      </c>
      <c r="AR169" s="140" t="s">
        <v>146</v>
      </c>
      <c r="AT169" s="140" t="s">
        <v>143</v>
      </c>
      <c r="AU169" s="140" t="s">
        <v>85</v>
      </c>
      <c r="AY169" s="13" t="s">
        <v>130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3" t="s">
        <v>83</v>
      </c>
      <c r="BK169" s="141">
        <f>ROUND(I169*H169,1)</f>
        <v>0</v>
      </c>
      <c r="BL169" s="13" t="s">
        <v>137</v>
      </c>
      <c r="BM169" s="140" t="s">
        <v>447</v>
      </c>
    </row>
    <row r="170" spans="2:65" s="1" customFormat="1" ht="19.5">
      <c r="B170" s="28"/>
      <c r="D170" s="146" t="s">
        <v>141</v>
      </c>
      <c r="F170" s="147" t="s">
        <v>448</v>
      </c>
      <c r="I170" s="144"/>
      <c r="L170" s="28"/>
      <c r="M170" s="145"/>
      <c r="T170" s="52"/>
      <c r="AT170" s="13" t="s">
        <v>141</v>
      </c>
      <c r="AU170" s="13" t="s">
        <v>85</v>
      </c>
    </row>
    <row r="171" spans="2:65" s="1" customFormat="1" ht="24.2" customHeight="1">
      <c r="B171" s="28"/>
      <c r="C171" s="129" t="s">
        <v>231</v>
      </c>
      <c r="D171" s="129" t="s">
        <v>133</v>
      </c>
      <c r="E171" s="130" t="s">
        <v>449</v>
      </c>
      <c r="F171" s="131" t="s">
        <v>450</v>
      </c>
      <c r="G171" s="132" t="s">
        <v>160</v>
      </c>
      <c r="H171" s="133">
        <v>1</v>
      </c>
      <c r="I171" s="134"/>
      <c r="J171" s="133">
        <f>ROUND(I171*H171,1)</f>
        <v>0</v>
      </c>
      <c r="K171" s="135"/>
      <c r="L171" s="28"/>
      <c r="M171" s="136" t="s">
        <v>1</v>
      </c>
      <c r="N171" s="137" t="s">
        <v>40</v>
      </c>
      <c r="P171" s="138">
        <f>O171*H171</f>
        <v>0</v>
      </c>
      <c r="Q171" s="138">
        <v>0</v>
      </c>
      <c r="R171" s="138">
        <f>Q171*H171</f>
        <v>0</v>
      </c>
      <c r="S171" s="138">
        <v>0</v>
      </c>
      <c r="T171" s="139">
        <f>S171*H171</f>
        <v>0</v>
      </c>
      <c r="AR171" s="140" t="s">
        <v>137</v>
      </c>
      <c r="AT171" s="140" t="s">
        <v>133</v>
      </c>
      <c r="AU171" s="140" t="s">
        <v>85</v>
      </c>
      <c r="AY171" s="13" t="s">
        <v>130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3" t="s">
        <v>83</v>
      </c>
      <c r="BK171" s="141">
        <f>ROUND(I171*H171,1)</f>
        <v>0</v>
      </c>
      <c r="BL171" s="13" t="s">
        <v>137</v>
      </c>
      <c r="BM171" s="140" t="s">
        <v>451</v>
      </c>
    </row>
    <row r="172" spans="2:65" s="1" customFormat="1" ht="11.25">
      <c r="B172" s="28"/>
      <c r="D172" s="142" t="s">
        <v>139</v>
      </c>
      <c r="F172" s="143" t="s">
        <v>452</v>
      </c>
      <c r="I172" s="144"/>
      <c r="L172" s="28"/>
      <c r="M172" s="145"/>
      <c r="T172" s="52"/>
      <c r="AT172" s="13" t="s">
        <v>139</v>
      </c>
      <c r="AU172" s="13" t="s">
        <v>85</v>
      </c>
    </row>
    <row r="173" spans="2:65" s="1" customFormat="1" ht="19.5">
      <c r="B173" s="28"/>
      <c r="D173" s="146" t="s">
        <v>141</v>
      </c>
      <c r="F173" s="147" t="s">
        <v>328</v>
      </c>
      <c r="I173" s="144"/>
      <c r="L173" s="28"/>
      <c r="M173" s="145"/>
      <c r="T173" s="52"/>
      <c r="AT173" s="13" t="s">
        <v>141</v>
      </c>
      <c r="AU173" s="13" t="s">
        <v>85</v>
      </c>
    </row>
    <row r="174" spans="2:65" s="1" customFormat="1" ht="24.2" customHeight="1">
      <c r="B174" s="28"/>
      <c r="C174" s="129" t="s">
        <v>237</v>
      </c>
      <c r="D174" s="129" t="s">
        <v>133</v>
      </c>
      <c r="E174" s="130" t="s">
        <v>453</v>
      </c>
      <c r="F174" s="131" t="s">
        <v>454</v>
      </c>
      <c r="G174" s="132" t="s">
        <v>363</v>
      </c>
      <c r="H174" s="133">
        <v>1</v>
      </c>
      <c r="I174" s="134"/>
      <c r="J174" s="133">
        <f>ROUND(I174*H174,1)</f>
        <v>0</v>
      </c>
      <c r="K174" s="135"/>
      <c r="L174" s="28"/>
      <c r="M174" s="136" t="s">
        <v>1</v>
      </c>
      <c r="N174" s="137" t="s">
        <v>40</v>
      </c>
      <c r="P174" s="138">
        <f>O174*H174</f>
        <v>0</v>
      </c>
      <c r="Q174" s="138">
        <v>0</v>
      </c>
      <c r="R174" s="138">
        <f>Q174*H174</f>
        <v>0</v>
      </c>
      <c r="S174" s="138">
        <v>0</v>
      </c>
      <c r="T174" s="139">
        <f>S174*H174</f>
        <v>0</v>
      </c>
      <c r="AR174" s="140" t="s">
        <v>137</v>
      </c>
      <c r="AT174" s="140" t="s">
        <v>133</v>
      </c>
      <c r="AU174" s="140" t="s">
        <v>85</v>
      </c>
      <c r="AY174" s="13" t="s">
        <v>130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3" t="s">
        <v>83</v>
      </c>
      <c r="BK174" s="141">
        <f>ROUND(I174*H174,1)</f>
        <v>0</v>
      </c>
      <c r="BL174" s="13" t="s">
        <v>137</v>
      </c>
      <c r="BM174" s="140" t="s">
        <v>455</v>
      </c>
    </row>
    <row r="175" spans="2:65" s="1" customFormat="1" ht="19.5">
      <c r="B175" s="28"/>
      <c r="D175" s="146" t="s">
        <v>141</v>
      </c>
      <c r="F175" s="147" t="s">
        <v>456</v>
      </c>
      <c r="I175" s="144"/>
      <c r="L175" s="28"/>
      <c r="M175" s="145"/>
      <c r="T175" s="52"/>
      <c r="AT175" s="13" t="s">
        <v>141</v>
      </c>
      <c r="AU175" s="13" t="s">
        <v>85</v>
      </c>
    </row>
    <row r="176" spans="2:65" s="11" customFormat="1" ht="25.9" customHeight="1">
      <c r="B176" s="117"/>
      <c r="D176" s="118" t="s">
        <v>74</v>
      </c>
      <c r="E176" s="119" t="s">
        <v>143</v>
      </c>
      <c r="F176" s="119" t="s">
        <v>222</v>
      </c>
      <c r="I176" s="120"/>
      <c r="J176" s="121">
        <f>BK176</f>
        <v>0</v>
      </c>
      <c r="L176" s="117"/>
      <c r="M176" s="122"/>
      <c r="P176" s="123">
        <f>P177</f>
        <v>0</v>
      </c>
      <c r="R176" s="123">
        <f>R177</f>
        <v>0</v>
      </c>
      <c r="T176" s="124">
        <f>T177</f>
        <v>0</v>
      </c>
      <c r="AR176" s="118" t="s">
        <v>148</v>
      </c>
      <c r="AT176" s="125" t="s">
        <v>74</v>
      </c>
      <c r="AU176" s="125" t="s">
        <v>75</v>
      </c>
      <c r="AY176" s="118" t="s">
        <v>130</v>
      </c>
      <c r="BK176" s="126">
        <f>BK177</f>
        <v>0</v>
      </c>
    </row>
    <row r="177" spans="2:65" s="11" customFormat="1" ht="22.9" customHeight="1">
      <c r="B177" s="117"/>
      <c r="D177" s="118" t="s">
        <v>74</v>
      </c>
      <c r="E177" s="127" t="s">
        <v>223</v>
      </c>
      <c r="F177" s="127" t="s">
        <v>224</v>
      </c>
      <c r="I177" s="120"/>
      <c r="J177" s="128">
        <f>BK177</f>
        <v>0</v>
      </c>
      <c r="L177" s="117"/>
      <c r="M177" s="122"/>
      <c r="P177" s="123">
        <f>SUM(P178:P185)</f>
        <v>0</v>
      </c>
      <c r="R177" s="123">
        <f>SUM(R178:R185)</f>
        <v>0</v>
      </c>
      <c r="T177" s="124">
        <f>SUM(T178:T185)</f>
        <v>0</v>
      </c>
      <c r="AR177" s="118" t="s">
        <v>148</v>
      </c>
      <c r="AT177" s="125" t="s">
        <v>74</v>
      </c>
      <c r="AU177" s="125" t="s">
        <v>83</v>
      </c>
      <c r="AY177" s="118" t="s">
        <v>130</v>
      </c>
      <c r="BK177" s="126">
        <f>SUM(BK178:BK185)</f>
        <v>0</v>
      </c>
    </row>
    <row r="178" spans="2:65" s="1" customFormat="1" ht="16.5" customHeight="1">
      <c r="B178" s="28"/>
      <c r="C178" s="129" t="s">
        <v>7</v>
      </c>
      <c r="D178" s="129" t="s">
        <v>133</v>
      </c>
      <c r="E178" s="130" t="s">
        <v>457</v>
      </c>
      <c r="F178" s="131" t="s">
        <v>458</v>
      </c>
      <c r="G178" s="132" t="s">
        <v>244</v>
      </c>
      <c r="H178" s="133">
        <v>1</v>
      </c>
      <c r="I178" s="134"/>
      <c r="J178" s="133">
        <f>ROUND(I178*H178,1)</f>
        <v>0</v>
      </c>
      <c r="K178" s="135"/>
      <c r="L178" s="28"/>
      <c r="M178" s="136" t="s">
        <v>1</v>
      </c>
      <c r="N178" s="137" t="s">
        <v>40</v>
      </c>
      <c r="P178" s="138">
        <f>O178*H178</f>
        <v>0</v>
      </c>
      <c r="Q178" s="138">
        <v>0</v>
      </c>
      <c r="R178" s="138">
        <f>Q178*H178</f>
        <v>0</v>
      </c>
      <c r="S178" s="138">
        <v>0</v>
      </c>
      <c r="T178" s="139">
        <f>S178*H178</f>
        <v>0</v>
      </c>
      <c r="AR178" s="140" t="s">
        <v>228</v>
      </c>
      <c r="AT178" s="140" t="s">
        <v>133</v>
      </c>
      <c r="AU178" s="140" t="s">
        <v>85</v>
      </c>
      <c r="AY178" s="13" t="s">
        <v>130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3" t="s">
        <v>83</v>
      </c>
      <c r="BK178" s="141">
        <f>ROUND(I178*H178,1)</f>
        <v>0</v>
      </c>
      <c r="BL178" s="13" t="s">
        <v>228</v>
      </c>
      <c r="BM178" s="140" t="s">
        <v>459</v>
      </c>
    </row>
    <row r="179" spans="2:65" s="1" customFormat="1" ht="19.5">
      <c r="B179" s="28"/>
      <c r="D179" s="146" t="s">
        <v>141</v>
      </c>
      <c r="F179" s="147" t="s">
        <v>460</v>
      </c>
      <c r="I179" s="144"/>
      <c r="L179" s="28"/>
      <c r="M179" s="145"/>
      <c r="T179" s="52"/>
      <c r="AT179" s="13" t="s">
        <v>141</v>
      </c>
      <c r="AU179" s="13" t="s">
        <v>85</v>
      </c>
    </row>
    <row r="180" spans="2:65" s="1" customFormat="1" ht="16.5" customHeight="1">
      <c r="B180" s="28"/>
      <c r="C180" s="129" t="s">
        <v>251</v>
      </c>
      <c r="D180" s="129" t="s">
        <v>133</v>
      </c>
      <c r="E180" s="130" t="s">
        <v>242</v>
      </c>
      <c r="F180" s="131" t="s">
        <v>243</v>
      </c>
      <c r="G180" s="132" t="s">
        <v>244</v>
      </c>
      <c r="H180" s="133">
        <v>1</v>
      </c>
      <c r="I180" s="134"/>
      <c r="J180" s="133">
        <f>ROUND(I180*H180,1)</f>
        <v>0</v>
      </c>
      <c r="K180" s="135"/>
      <c r="L180" s="28"/>
      <c r="M180" s="136" t="s">
        <v>1</v>
      </c>
      <c r="N180" s="137" t="s">
        <v>40</v>
      </c>
      <c r="P180" s="138">
        <f>O180*H180</f>
        <v>0</v>
      </c>
      <c r="Q180" s="138">
        <v>0</v>
      </c>
      <c r="R180" s="138">
        <f>Q180*H180</f>
        <v>0</v>
      </c>
      <c r="S180" s="138">
        <v>0</v>
      </c>
      <c r="T180" s="139">
        <f>S180*H180</f>
        <v>0</v>
      </c>
      <c r="AR180" s="140" t="s">
        <v>228</v>
      </c>
      <c r="AT180" s="140" t="s">
        <v>133</v>
      </c>
      <c r="AU180" s="140" t="s">
        <v>85</v>
      </c>
      <c r="AY180" s="13" t="s">
        <v>130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3" t="s">
        <v>83</v>
      </c>
      <c r="BK180" s="141">
        <f>ROUND(I180*H180,1)</f>
        <v>0</v>
      </c>
      <c r="BL180" s="13" t="s">
        <v>228</v>
      </c>
      <c r="BM180" s="140" t="s">
        <v>461</v>
      </c>
    </row>
    <row r="181" spans="2:65" s="1" customFormat="1" ht="19.5">
      <c r="B181" s="28"/>
      <c r="D181" s="146" t="s">
        <v>141</v>
      </c>
      <c r="F181" s="147" t="s">
        <v>462</v>
      </c>
      <c r="I181" s="144"/>
      <c r="L181" s="28"/>
      <c r="M181" s="145"/>
      <c r="T181" s="52"/>
      <c r="AT181" s="13" t="s">
        <v>141</v>
      </c>
      <c r="AU181" s="13" t="s">
        <v>85</v>
      </c>
    </row>
    <row r="182" spans="2:65" s="1" customFormat="1" ht="16.5" customHeight="1">
      <c r="B182" s="28"/>
      <c r="C182" s="129" t="s">
        <v>350</v>
      </c>
      <c r="D182" s="129" t="s">
        <v>133</v>
      </c>
      <c r="E182" s="130" t="s">
        <v>463</v>
      </c>
      <c r="F182" s="131" t="s">
        <v>464</v>
      </c>
      <c r="G182" s="132" t="s">
        <v>244</v>
      </c>
      <c r="H182" s="133">
        <v>1</v>
      </c>
      <c r="I182" s="134"/>
      <c r="J182" s="133">
        <f>ROUND(I182*H182,1)</f>
        <v>0</v>
      </c>
      <c r="K182" s="135"/>
      <c r="L182" s="28"/>
      <c r="M182" s="136" t="s">
        <v>1</v>
      </c>
      <c r="N182" s="137" t="s">
        <v>40</v>
      </c>
      <c r="P182" s="138">
        <f>O182*H182</f>
        <v>0</v>
      </c>
      <c r="Q182" s="138">
        <v>0</v>
      </c>
      <c r="R182" s="138">
        <f>Q182*H182</f>
        <v>0</v>
      </c>
      <c r="S182" s="138">
        <v>0</v>
      </c>
      <c r="T182" s="139">
        <f>S182*H182</f>
        <v>0</v>
      </c>
      <c r="AR182" s="140" t="s">
        <v>228</v>
      </c>
      <c r="AT182" s="140" t="s">
        <v>133</v>
      </c>
      <c r="AU182" s="140" t="s">
        <v>85</v>
      </c>
      <c r="AY182" s="13" t="s">
        <v>130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3" t="s">
        <v>83</v>
      </c>
      <c r="BK182" s="141">
        <f>ROUND(I182*H182,1)</f>
        <v>0</v>
      </c>
      <c r="BL182" s="13" t="s">
        <v>228</v>
      </c>
      <c r="BM182" s="140" t="s">
        <v>465</v>
      </c>
    </row>
    <row r="183" spans="2:65" s="1" customFormat="1" ht="19.5">
      <c r="B183" s="28"/>
      <c r="D183" s="146" t="s">
        <v>141</v>
      </c>
      <c r="F183" s="147" t="s">
        <v>466</v>
      </c>
      <c r="I183" s="144"/>
      <c r="L183" s="28"/>
      <c r="M183" s="145"/>
      <c r="T183" s="52"/>
      <c r="AT183" s="13" t="s">
        <v>141</v>
      </c>
      <c r="AU183" s="13" t="s">
        <v>85</v>
      </c>
    </row>
    <row r="184" spans="2:65" s="1" customFormat="1" ht="16.5" customHeight="1">
      <c r="B184" s="28"/>
      <c r="C184" s="148" t="s">
        <v>356</v>
      </c>
      <c r="D184" s="148" t="s">
        <v>143</v>
      </c>
      <c r="E184" s="149" t="s">
        <v>467</v>
      </c>
      <c r="F184" s="150" t="s">
        <v>468</v>
      </c>
      <c r="G184" s="151" t="s">
        <v>469</v>
      </c>
      <c r="H184" s="152">
        <v>1</v>
      </c>
      <c r="I184" s="153"/>
      <c r="J184" s="152">
        <f>ROUND(I184*H184,1)</f>
        <v>0</v>
      </c>
      <c r="K184" s="154"/>
      <c r="L184" s="155"/>
      <c r="M184" s="156" t="s">
        <v>1</v>
      </c>
      <c r="N184" s="157" t="s">
        <v>40</v>
      </c>
      <c r="P184" s="138">
        <f>O184*H184</f>
        <v>0</v>
      </c>
      <c r="Q184" s="138">
        <v>0</v>
      </c>
      <c r="R184" s="138">
        <f>Q184*H184</f>
        <v>0</v>
      </c>
      <c r="S184" s="138">
        <v>0</v>
      </c>
      <c r="T184" s="139">
        <f>S184*H184</f>
        <v>0</v>
      </c>
      <c r="AR184" s="140" t="s">
        <v>234</v>
      </c>
      <c r="AT184" s="140" t="s">
        <v>143</v>
      </c>
      <c r="AU184" s="140" t="s">
        <v>85</v>
      </c>
      <c r="AY184" s="13" t="s">
        <v>130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3" t="s">
        <v>83</v>
      </c>
      <c r="BK184" s="141">
        <f>ROUND(I184*H184,1)</f>
        <v>0</v>
      </c>
      <c r="BL184" s="13" t="s">
        <v>228</v>
      </c>
      <c r="BM184" s="140" t="s">
        <v>470</v>
      </c>
    </row>
    <row r="185" spans="2:65" s="1" customFormat="1" ht="19.5">
      <c r="B185" s="28"/>
      <c r="D185" s="146" t="s">
        <v>141</v>
      </c>
      <c r="F185" s="147" t="s">
        <v>466</v>
      </c>
      <c r="I185" s="144"/>
      <c r="L185" s="28"/>
      <c r="M185" s="145"/>
      <c r="T185" s="52"/>
      <c r="AT185" s="13" t="s">
        <v>141</v>
      </c>
      <c r="AU185" s="13" t="s">
        <v>85</v>
      </c>
    </row>
    <row r="186" spans="2:65" s="11" customFormat="1" ht="25.9" customHeight="1">
      <c r="B186" s="117"/>
      <c r="D186" s="118" t="s">
        <v>74</v>
      </c>
      <c r="E186" s="119" t="s">
        <v>247</v>
      </c>
      <c r="F186" s="119" t="s">
        <v>248</v>
      </c>
      <c r="I186" s="120"/>
      <c r="J186" s="121">
        <f>BK186</f>
        <v>0</v>
      </c>
      <c r="L186" s="117"/>
      <c r="M186" s="122"/>
      <c r="P186" s="123">
        <f>P187</f>
        <v>0</v>
      </c>
      <c r="R186" s="123">
        <f>R187</f>
        <v>0</v>
      </c>
      <c r="T186" s="124">
        <f>T187</f>
        <v>0</v>
      </c>
      <c r="AR186" s="118" t="s">
        <v>157</v>
      </c>
      <c r="AT186" s="125" t="s">
        <v>74</v>
      </c>
      <c r="AU186" s="125" t="s">
        <v>75</v>
      </c>
      <c r="AY186" s="118" t="s">
        <v>130</v>
      </c>
      <c r="BK186" s="126">
        <f>BK187</f>
        <v>0</v>
      </c>
    </row>
    <row r="187" spans="2:65" s="11" customFormat="1" ht="22.9" customHeight="1">
      <c r="B187" s="117"/>
      <c r="D187" s="118" t="s">
        <v>74</v>
      </c>
      <c r="E187" s="127" t="s">
        <v>249</v>
      </c>
      <c r="F187" s="127" t="s">
        <v>250</v>
      </c>
      <c r="I187" s="120"/>
      <c r="J187" s="128">
        <f>BK187</f>
        <v>0</v>
      </c>
      <c r="L187" s="117"/>
      <c r="M187" s="122"/>
      <c r="P187" s="123">
        <f>SUM(P188:P189)</f>
        <v>0</v>
      </c>
      <c r="R187" s="123">
        <f>SUM(R188:R189)</f>
        <v>0</v>
      </c>
      <c r="T187" s="124">
        <f>SUM(T188:T189)</f>
        <v>0</v>
      </c>
      <c r="AR187" s="118" t="s">
        <v>157</v>
      </c>
      <c r="AT187" s="125" t="s">
        <v>74</v>
      </c>
      <c r="AU187" s="125" t="s">
        <v>83</v>
      </c>
      <c r="AY187" s="118" t="s">
        <v>130</v>
      </c>
      <c r="BK187" s="126">
        <f>SUM(BK188:BK189)</f>
        <v>0</v>
      </c>
    </row>
    <row r="188" spans="2:65" s="1" customFormat="1" ht="16.5" customHeight="1">
      <c r="B188" s="28"/>
      <c r="C188" s="129" t="s">
        <v>360</v>
      </c>
      <c r="D188" s="129" t="s">
        <v>133</v>
      </c>
      <c r="E188" s="130" t="s">
        <v>252</v>
      </c>
      <c r="F188" s="131" t="s">
        <v>253</v>
      </c>
      <c r="G188" s="132" t="s">
        <v>244</v>
      </c>
      <c r="H188" s="133">
        <v>1</v>
      </c>
      <c r="I188" s="134"/>
      <c r="J188" s="133">
        <f>ROUND(I188*H188,1)</f>
        <v>0</v>
      </c>
      <c r="K188" s="135"/>
      <c r="L188" s="28"/>
      <c r="M188" s="136" t="s">
        <v>1</v>
      </c>
      <c r="N188" s="137" t="s">
        <v>40</v>
      </c>
      <c r="P188" s="138">
        <f>O188*H188</f>
        <v>0</v>
      </c>
      <c r="Q188" s="138">
        <v>0</v>
      </c>
      <c r="R188" s="138">
        <f>Q188*H188</f>
        <v>0</v>
      </c>
      <c r="S188" s="138">
        <v>0</v>
      </c>
      <c r="T188" s="139">
        <f>S188*H188</f>
        <v>0</v>
      </c>
      <c r="AR188" s="140" t="s">
        <v>153</v>
      </c>
      <c r="AT188" s="140" t="s">
        <v>133</v>
      </c>
      <c r="AU188" s="140" t="s">
        <v>85</v>
      </c>
      <c r="AY188" s="13" t="s">
        <v>130</v>
      </c>
      <c r="BE188" s="141">
        <f>IF(N188="základní",J188,0)</f>
        <v>0</v>
      </c>
      <c r="BF188" s="141">
        <f>IF(N188="snížená",J188,0)</f>
        <v>0</v>
      </c>
      <c r="BG188" s="141">
        <f>IF(N188="zákl. přenesená",J188,0)</f>
        <v>0</v>
      </c>
      <c r="BH188" s="141">
        <f>IF(N188="sníž. přenesená",J188,0)</f>
        <v>0</v>
      </c>
      <c r="BI188" s="141">
        <f>IF(N188="nulová",J188,0)</f>
        <v>0</v>
      </c>
      <c r="BJ188" s="13" t="s">
        <v>83</v>
      </c>
      <c r="BK188" s="141">
        <f>ROUND(I188*H188,1)</f>
        <v>0</v>
      </c>
      <c r="BL188" s="13" t="s">
        <v>153</v>
      </c>
      <c r="BM188" s="140" t="s">
        <v>471</v>
      </c>
    </row>
    <row r="189" spans="2:65" s="1" customFormat="1" ht="29.25">
      <c r="B189" s="28"/>
      <c r="D189" s="146" t="s">
        <v>141</v>
      </c>
      <c r="F189" s="147" t="s">
        <v>472</v>
      </c>
      <c r="I189" s="144"/>
      <c r="L189" s="28"/>
      <c r="M189" s="158"/>
      <c r="N189" s="159"/>
      <c r="O189" s="159"/>
      <c r="P189" s="159"/>
      <c r="Q189" s="159"/>
      <c r="R189" s="159"/>
      <c r="S189" s="159"/>
      <c r="T189" s="160"/>
      <c r="AT189" s="13" t="s">
        <v>141</v>
      </c>
      <c r="AU189" s="13" t="s">
        <v>85</v>
      </c>
    </row>
    <row r="190" spans="2:65" s="1" customFormat="1" ht="6.95" customHeight="1">
      <c r="B190" s="40"/>
      <c r="C190" s="41"/>
      <c r="D190" s="41"/>
      <c r="E190" s="41"/>
      <c r="F190" s="41"/>
      <c r="G190" s="41"/>
      <c r="H190" s="41"/>
      <c r="I190" s="41"/>
      <c r="J190" s="41"/>
      <c r="K190" s="41"/>
      <c r="L190" s="28"/>
    </row>
  </sheetData>
  <sheetProtection algorithmName="SHA-512" hashValue="NGuF2cvNqGu6HjeoW77UGaT+QWxbDMBwnUrxLK49CFw3hoArUq4D10qwLOtXJUdcBYVBFyjFhnGtrU/bY5wHJg==" saltValue="r8tIKLUzjo8CDPcvMHlyQ1eydYJD203tKkGoThNd6ArFSSssD2ciaxwHwxPIrb8vT89mvvStajgIa2l3g0Vn8g==" spinCount="100000" sheet="1" objects="1" scenarios="1" formatColumns="0" formatRows="0" autoFilter="0"/>
  <autoFilter ref="C121:K189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300-000000000000}"/>
    <hyperlink ref="F131" r:id="rId2" xr:uid="{00000000-0004-0000-0300-000001000000}"/>
    <hyperlink ref="F136" r:id="rId3" xr:uid="{00000000-0004-0000-0300-000002000000}"/>
    <hyperlink ref="F139" r:id="rId4" xr:uid="{00000000-0004-0000-0300-000003000000}"/>
    <hyperlink ref="F146" r:id="rId5" xr:uid="{00000000-0004-0000-0300-000004000000}"/>
    <hyperlink ref="F153" r:id="rId6" xr:uid="{00000000-0004-0000-0300-000005000000}"/>
    <hyperlink ref="F156" r:id="rId7" xr:uid="{00000000-0004-0000-0300-000006000000}"/>
    <hyperlink ref="F159" r:id="rId8" xr:uid="{00000000-0004-0000-0300-000007000000}"/>
    <hyperlink ref="F162" r:id="rId9" xr:uid="{00000000-0004-0000-0300-000008000000}"/>
    <hyperlink ref="F167" r:id="rId10" xr:uid="{00000000-0004-0000-0300-000009000000}"/>
    <hyperlink ref="F172" r:id="rId11" xr:uid="{00000000-0004-0000-0300-00000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7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94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101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revizí elektro - II. etapa</v>
      </c>
      <c r="F7" s="200"/>
      <c r="G7" s="200"/>
      <c r="H7" s="200"/>
      <c r="L7" s="16"/>
    </row>
    <row r="8" spans="2:46" s="1" customFormat="1" ht="12" customHeight="1">
      <c r="B8" s="28"/>
      <c r="D8" s="23" t="s">
        <v>102</v>
      </c>
      <c r="L8" s="28"/>
    </row>
    <row r="9" spans="2:46" s="1" customFormat="1" ht="16.5" customHeight="1">
      <c r="B9" s="28"/>
      <c r="E9" s="161" t="s">
        <v>473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45944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83"/>
      <c r="G18" s="183"/>
      <c r="H18" s="183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85"/>
      <c r="E27" s="188" t="s">
        <v>1</v>
      </c>
      <c r="F27" s="188"/>
      <c r="G27" s="188"/>
      <c r="H27" s="188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35</v>
      </c>
      <c r="J30" s="62">
        <f>ROUND(J122,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1" t="s">
        <v>39</v>
      </c>
      <c r="E33" s="23" t="s">
        <v>40</v>
      </c>
      <c r="F33" s="87">
        <f>ROUND((SUM(BE122:BE271)),  1)</f>
        <v>0</v>
      </c>
      <c r="I33" s="88">
        <v>0.21</v>
      </c>
      <c r="J33" s="87">
        <f>ROUND(((SUM(BE122:BE271))*I33),  1)</f>
        <v>0</v>
      </c>
      <c r="L33" s="28"/>
    </row>
    <row r="34" spans="2:12" s="1" customFormat="1" ht="14.45" customHeight="1">
      <c r="B34" s="28"/>
      <c r="E34" s="23" t="s">
        <v>41</v>
      </c>
      <c r="F34" s="87">
        <f>ROUND((SUM(BF122:BF271)),  1)</f>
        <v>0</v>
      </c>
      <c r="I34" s="88">
        <v>0.12</v>
      </c>
      <c r="J34" s="87">
        <f>ROUND(((SUM(BF122:BF271))*I34),  1)</f>
        <v>0</v>
      </c>
      <c r="L34" s="28"/>
    </row>
    <row r="35" spans="2:12" s="1" customFormat="1" ht="14.45" hidden="1" customHeight="1">
      <c r="B35" s="28"/>
      <c r="E35" s="23" t="s">
        <v>42</v>
      </c>
      <c r="F35" s="87">
        <f>ROUND((SUM(BG122:BG271)),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7">
        <f>ROUND((SUM(BH122:BH271)),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44</v>
      </c>
      <c r="F37" s="87">
        <f>ROUND((SUM(BI122:BI271)),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45</v>
      </c>
      <c r="E39" s="53"/>
      <c r="F39" s="53"/>
      <c r="G39" s="91" t="s">
        <v>46</v>
      </c>
      <c r="H39" s="92" t="s">
        <v>47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50</v>
      </c>
      <c r="E61" s="30"/>
      <c r="F61" s="95" t="s">
        <v>51</v>
      </c>
      <c r="G61" s="39" t="s">
        <v>50</v>
      </c>
      <c r="H61" s="30"/>
      <c r="I61" s="30"/>
      <c r="J61" s="9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50</v>
      </c>
      <c r="E76" s="30"/>
      <c r="F76" s="95" t="s">
        <v>51</v>
      </c>
      <c r="G76" s="39" t="s">
        <v>50</v>
      </c>
      <c r="H76" s="30"/>
      <c r="I76" s="30"/>
      <c r="J76" s="96" t="s">
        <v>51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104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revizí elektro - II. etapa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102</v>
      </c>
      <c r="L86" s="28"/>
    </row>
    <row r="87" spans="2:47" s="1" customFormat="1" ht="16.5" hidden="1" customHeight="1">
      <c r="B87" s="28"/>
      <c r="E87" s="161" t="str">
        <f>E9</f>
        <v>04. - ŠJ Kukleny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45944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105</v>
      </c>
      <c r="D94" s="89"/>
      <c r="E94" s="89"/>
      <c r="F94" s="89"/>
      <c r="G94" s="89"/>
      <c r="H94" s="89"/>
      <c r="I94" s="89"/>
      <c r="J94" s="98" t="s">
        <v>106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107</v>
      </c>
      <c r="J96" s="62">
        <f>J122</f>
        <v>0</v>
      </c>
      <c r="L96" s="28"/>
      <c r="AU96" s="13" t="s">
        <v>108</v>
      </c>
    </row>
    <row r="97" spans="2:12" s="8" customFormat="1" ht="24.95" hidden="1" customHeight="1">
      <c r="B97" s="100"/>
      <c r="D97" s="101" t="s">
        <v>109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9" customFormat="1" ht="19.899999999999999" hidden="1" customHeight="1">
      <c r="B98" s="104"/>
      <c r="D98" s="105" t="s">
        <v>110</v>
      </c>
      <c r="E98" s="106"/>
      <c r="F98" s="106"/>
      <c r="G98" s="106"/>
      <c r="H98" s="106"/>
      <c r="I98" s="106"/>
      <c r="J98" s="107">
        <f>J124</f>
        <v>0</v>
      </c>
      <c r="L98" s="104"/>
    </row>
    <row r="99" spans="2:12" s="8" customFormat="1" ht="24.95" hidden="1" customHeight="1">
      <c r="B99" s="100"/>
      <c r="D99" s="101" t="s">
        <v>111</v>
      </c>
      <c r="E99" s="102"/>
      <c r="F99" s="102"/>
      <c r="G99" s="102"/>
      <c r="H99" s="102"/>
      <c r="I99" s="102"/>
      <c r="J99" s="103">
        <f>J257</f>
        <v>0</v>
      </c>
      <c r="L99" s="100"/>
    </row>
    <row r="100" spans="2:12" s="9" customFormat="1" ht="19.899999999999999" hidden="1" customHeight="1">
      <c r="B100" s="104"/>
      <c r="D100" s="105" t="s">
        <v>112</v>
      </c>
      <c r="E100" s="106"/>
      <c r="F100" s="106"/>
      <c r="G100" s="106"/>
      <c r="H100" s="106"/>
      <c r="I100" s="106"/>
      <c r="J100" s="107">
        <f>J258</f>
        <v>0</v>
      </c>
      <c r="L100" s="104"/>
    </row>
    <row r="101" spans="2:12" s="8" customFormat="1" ht="24.95" hidden="1" customHeight="1">
      <c r="B101" s="100"/>
      <c r="D101" s="101" t="s">
        <v>113</v>
      </c>
      <c r="E101" s="102"/>
      <c r="F101" s="102"/>
      <c r="G101" s="102"/>
      <c r="H101" s="102"/>
      <c r="I101" s="102"/>
      <c r="J101" s="103">
        <f>J267</f>
        <v>0</v>
      </c>
      <c r="L101" s="100"/>
    </row>
    <row r="102" spans="2:12" s="9" customFormat="1" ht="19.899999999999999" hidden="1" customHeight="1">
      <c r="B102" s="104"/>
      <c r="D102" s="105" t="s">
        <v>114</v>
      </c>
      <c r="E102" s="106"/>
      <c r="F102" s="106"/>
      <c r="G102" s="106"/>
      <c r="H102" s="106"/>
      <c r="I102" s="106"/>
      <c r="J102" s="107">
        <f>J268</f>
        <v>0</v>
      </c>
      <c r="L102" s="104"/>
    </row>
    <row r="103" spans="2:12" s="1" customFormat="1" ht="21.75" hidden="1" customHeight="1">
      <c r="B103" s="28"/>
      <c r="L103" s="28"/>
    </row>
    <row r="104" spans="2:12" s="1" customFormat="1" ht="6.95" hidden="1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5" spans="2:12" ht="11.25" hidden="1"/>
    <row r="106" spans="2:12" ht="11.25" hidden="1"/>
    <row r="107" spans="2:12" ht="11.25" hidden="1"/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115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16.5" customHeight="1">
      <c r="B112" s="28"/>
      <c r="E112" s="199" t="str">
        <f>E7</f>
        <v>Odstranění závad z revizí elektro - II. etapa</v>
      </c>
      <c r="F112" s="200"/>
      <c r="G112" s="200"/>
      <c r="H112" s="200"/>
      <c r="L112" s="28"/>
    </row>
    <row r="113" spans="2:65" s="1" customFormat="1" ht="12" customHeight="1">
      <c r="B113" s="28"/>
      <c r="C113" s="23" t="s">
        <v>102</v>
      </c>
      <c r="L113" s="28"/>
    </row>
    <row r="114" spans="2:65" s="1" customFormat="1" ht="16.5" customHeight="1">
      <c r="B114" s="28"/>
      <c r="E114" s="161" t="str">
        <f>E9</f>
        <v>04. - ŠJ Kukleny</v>
      </c>
      <c r="F114" s="201"/>
      <c r="G114" s="201"/>
      <c r="H114" s="201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>
        <f>IF(J12="","",J12)</f>
        <v>45944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23</v>
      </c>
      <c r="F118" s="21" t="str">
        <f>E15</f>
        <v>TECHNICKÉ SLUŽBY HRADEC KRÁLOVÉ</v>
      </c>
      <c r="I118" s="23" t="s">
        <v>31</v>
      </c>
      <c r="J118" s="26" t="str">
        <f>E21</f>
        <v xml:space="preserve"> </v>
      </c>
      <c r="L118" s="28"/>
    </row>
    <row r="119" spans="2:65" s="1" customFormat="1" ht="15.2" customHeight="1">
      <c r="B119" s="28"/>
      <c r="C119" s="23" t="s">
        <v>29</v>
      </c>
      <c r="F119" s="21" t="str">
        <f>IF(E18="","",E18)</f>
        <v>Vyplň údaj</v>
      </c>
      <c r="I119" s="23" t="s">
        <v>33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08"/>
      <c r="C121" s="109" t="s">
        <v>116</v>
      </c>
      <c r="D121" s="110" t="s">
        <v>60</v>
      </c>
      <c r="E121" s="110" t="s">
        <v>56</v>
      </c>
      <c r="F121" s="110" t="s">
        <v>57</v>
      </c>
      <c r="G121" s="110" t="s">
        <v>117</v>
      </c>
      <c r="H121" s="110" t="s">
        <v>118</v>
      </c>
      <c r="I121" s="110" t="s">
        <v>119</v>
      </c>
      <c r="J121" s="111" t="s">
        <v>106</v>
      </c>
      <c r="K121" s="112" t="s">
        <v>120</v>
      </c>
      <c r="L121" s="108"/>
      <c r="M121" s="55" t="s">
        <v>1</v>
      </c>
      <c r="N121" s="56" t="s">
        <v>39</v>
      </c>
      <c r="O121" s="56" t="s">
        <v>121</v>
      </c>
      <c r="P121" s="56" t="s">
        <v>122</v>
      </c>
      <c r="Q121" s="56" t="s">
        <v>123</v>
      </c>
      <c r="R121" s="56" t="s">
        <v>124</v>
      </c>
      <c r="S121" s="56" t="s">
        <v>125</v>
      </c>
      <c r="T121" s="57" t="s">
        <v>126</v>
      </c>
    </row>
    <row r="122" spans="2:65" s="1" customFormat="1" ht="22.9" customHeight="1">
      <c r="B122" s="28"/>
      <c r="C122" s="60" t="s">
        <v>127</v>
      </c>
      <c r="J122" s="113">
        <f>BK122</f>
        <v>0</v>
      </c>
      <c r="L122" s="28"/>
      <c r="M122" s="58"/>
      <c r="N122" s="49"/>
      <c r="O122" s="49"/>
      <c r="P122" s="114">
        <f>P123+P257+P267</f>
        <v>0</v>
      </c>
      <c r="Q122" s="49"/>
      <c r="R122" s="114">
        <f>R123+R257+R267</f>
        <v>1.2631E-2</v>
      </c>
      <c r="S122" s="49"/>
      <c r="T122" s="115">
        <f>T123+T257+T267</f>
        <v>3.6800000000000001E-3</v>
      </c>
      <c r="AT122" s="13" t="s">
        <v>74</v>
      </c>
      <c r="AU122" s="13" t="s">
        <v>108</v>
      </c>
      <c r="BK122" s="116">
        <f>BK123+BK257+BK267</f>
        <v>0</v>
      </c>
    </row>
    <row r="123" spans="2:65" s="11" customFormat="1" ht="25.9" customHeight="1">
      <c r="B123" s="117"/>
      <c r="D123" s="118" t="s">
        <v>74</v>
      </c>
      <c r="E123" s="119" t="s">
        <v>128</v>
      </c>
      <c r="F123" s="119" t="s">
        <v>129</v>
      </c>
      <c r="I123" s="120"/>
      <c r="J123" s="121">
        <f>BK123</f>
        <v>0</v>
      </c>
      <c r="L123" s="117"/>
      <c r="M123" s="122"/>
      <c r="P123" s="123">
        <f>P124</f>
        <v>0</v>
      </c>
      <c r="R123" s="123">
        <f>R124</f>
        <v>1.2631E-2</v>
      </c>
      <c r="T123" s="124">
        <f>T124</f>
        <v>3.6800000000000001E-3</v>
      </c>
      <c r="AR123" s="118" t="s">
        <v>85</v>
      </c>
      <c r="AT123" s="125" t="s">
        <v>74</v>
      </c>
      <c r="AU123" s="125" t="s">
        <v>75</v>
      </c>
      <c r="AY123" s="118" t="s">
        <v>130</v>
      </c>
      <c r="BK123" s="126">
        <f>BK124</f>
        <v>0</v>
      </c>
    </row>
    <row r="124" spans="2:65" s="11" customFormat="1" ht="22.9" customHeight="1">
      <c r="B124" s="117"/>
      <c r="D124" s="118" t="s">
        <v>74</v>
      </c>
      <c r="E124" s="127" t="s">
        <v>131</v>
      </c>
      <c r="F124" s="127" t="s">
        <v>132</v>
      </c>
      <c r="I124" s="120"/>
      <c r="J124" s="128">
        <f>BK124</f>
        <v>0</v>
      </c>
      <c r="L124" s="117"/>
      <c r="M124" s="122"/>
      <c r="P124" s="123">
        <f>SUM(P125:P256)</f>
        <v>0</v>
      </c>
      <c r="R124" s="123">
        <f>SUM(R125:R256)</f>
        <v>1.2631E-2</v>
      </c>
      <c r="T124" s="124">
        <f>SUM(T125:T256)</f>
        <v>3.6800000000000001E-3</v>
      </c>
      <c r="AR124" s="118" t="s">
        <v>85</v>
      </c>
      <c r="AT124" s="125" t="s">
        <v>74</v>
      </c>
      <c r="AU124" s="125" t="s">
        <v>83</v>
      </c>
      <c r="AY124" s="118" t="s">
        <v>130</v>
      </c>
      <c r="BK124" s="126">
        <f>SUM(BK125:BK256)</f>
        <v>0</v>
      </c>
    </row>
    <row r="125" spans="2:65" s="1" customFormat="1" ht="37.9" customHeight="1">
      <c r="B125" s="28"/>
      <c r="C125" s="129" t="s">
        <v>83</v>
      </c>
      <c r="D125" s="129" t="s">
        <v>133</v>
      </c>
      <c r="E125" s="130" t="s">
        <v>134</v>
      </c>
      <c r="F125" s="131" t="s">
        <v>135</v>
      </c>
      <c r="G125" s="132" t="s">
        <v>136</v>
      </c>
      <c r="H125" s="133">
        <v>2</v>
      </c>
      <c r="I125" s="134"/>
      <c r="J125" s="133">
        <f>ROUND(I125*H125,1)</f>
        <v>0</v>
      </c>
      <c r="K125" s="135"/>
      <c r="L125" s="28"/>
      <c r="M125" s="136" t="s">
        <v>1</v>
      </c>
      <c r="N125" s="137" t="s">
        <v>40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137</v>
      </c>
      <c r="AT125" s="140" t="s">
        <v>133</v>
      </c>
      <c r="AU125" s="140" t="s">
        <v>85</v>
      </c>
      <c r="AY125" s="13" t="s">
        <v>130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3" t="s">
        <v>83</v>
      </c>
      <c r="BK125" s="141">
        <f>ROUND(I125*H125,1)</f>
        <v>0</v>
      </c>
      <c r="BL125" s="13" t="s">
        <v>137</v>
      </c>
      <c r="BM125" s="140" t="s">
        <v>474</v>
      </c>
    </row>
    <row r="126" spans="2:65" s="1" customFormat="1" ht="11.25">
      <c r="B126" s="28"/>
      <c r="D126" s="142" t="s">
        <v>139</v>
      </c>
      <c r="F126" s="143" t="s">
        <v>140</v>
      </c>
      <c r="I126" s="144"/>
      <c r="L126" s="28"/>
      <c r="M126" s="145"/>
      <c r="T126" s="52"/>
      <c r="AT126" s="13" t="s">
        <v>139</v>
      </c>
      <c r="AU126" s="13" t="s">
        <v>85</v>
      </c>
    </row>
    <row r="127" spans="2:65" s="1" customFormat="1" ht="19.5">
      <c r="B127" s="28"/>
      <c r="D127" s="146" t="s">
        <v>141</v>
      </c>
      <c r="F127" s="147" t="s">
        <v>475</v>
      </c>
      <c r="I127" s="144"/>
      <c r="L127" s="28"/>
      <c r="M127" s="145"/>
      <c r="T127" s="52"/>
      <c r="AT127" s="13" t="s">
        <v>141</v>
      </c>
      <c r="AU127" s="13" t="s">
        <v>85</v>
      </c>
    </row>
    <row r="128" spans="2:65" s="1" customFormat="1" ht="16.5" customHeight="1">
      <c r="B128" s="28"/>
      <c r="C128" s="148" t="s">
        <v>85</v>
      </c>
      <c r="D128" s="148" t="s">
        <v>143</v>
      </c>
      <c r="E128" s="149" t="s">
        <v>144</v>
      </c>
      <c r="F128" s="150" t="s">
        <v>145</v>
      </c>
      <c r="G128" s="151" t="s">
        <v>136</v>
      </c>
      <c r="H128" s="152">
        <v>2</v>
      </c>
      <c r="I128" s="153"/>
      <c r="J128" s="152">
        <f>ROUND(I128*H128,1)</f>
        <v>0</v>
      </c>
      <c r="K128" s="154"/>
      <c r="L128" s="155"/>
      <c r="M128" s="156" t="s">
        <v>1</v>
      </c>
      <c r="N128" s="157" t="s">
        <v>40</v>
      </c>
      <c r="P128" s="138">
        <f>O128*H128</f>
        <v>0</v>
      </c>
      <c r="Q128" s="138">
        <v>6.9999999999999994E-5</v>
      </c>
      <c r="R128" s="138">
        <f>Q128*H128</f>
        <v>1.3999999999999999E-4</v>
      </c>
      <c r="S128" s="138">
        <v>0</v>
      </c>
      <c r="T128" s="139">
        <f>S128*H128</f>
        <v>0</v>
      </c>
      <c r="AR128" s="140" t="s">
        <v>146</v>
      </c>
      <c r="AT128" s="140" t="s">
        <v>143</v>
      </c>
      <c r="AU128" s="140" t="s">
        <v>85</v>
      </c>
      <c r="AY128" s="13" t="s">
        <v>130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83</v>
      </c>
      <c r="BK128" s="141">
        <f>ROUND(I128*H128,1)</f>
        <v>0</v>
      </c>
      <c r="BL128" s="13" t="s">
        <v>137</v>
      </c>
      <c r="BM128" s="140" t="s">
        <v>476</v>
      </c>
    </row>
    <row r="129" spans="2:65" s="1" customFormat="1" ht="49.15" customHeight="1">
      <c r="B129" s="28"/>
      <c r="C129" s="129" t="s">
        <v>148</v>
      </c>
      <c r="D129" s="129" t="s">
        <v>133</v>
      </c>
      <c r="E129" s="130" t="s">
        <v>477</v>
      </c>
      <c r="F129" s="131" t="s">
        <v>478</v>
      </c>
      <c r="G129" s="132" t="s">
        <v>160</v>
      </c>
      <c r="H129" s="133">
        <v>1</v>
      </c>
      <c r="I129" s="134"/>
      <c r="J129" s="133">
        <f>ROUND(I129*H129,1)</f>
        <v>0</v>
      </c>
      <c r="K129" s="135"/>
      <c r="L129" s="28"/>
      <c r="M129" s="136" t="s">
        <v>1</v>
      </c>
      <c r="N129" s="137" t="s">
        <v>40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137</v>
      </c>
      <c r="AT129" s="140" t="s">
        <v>133</v>
      </c>
      <c r="AU129" s="140" t="s">
        <v>85</v>
      </c>
      <c r="AY129" s="13" t="s">
        <v>130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3" t="s">
        <v>83</v>
      </c>
      <c r="BK129" s="141">
        <f>ROUND(I129*H129,1)</f>
        <v>0</v>
      </c>
      <c r="BL129" s="13" t="s">
        <v>137</v>
      </c>
      <c r="BM129" s="140" t="s">
        <v>479</v>
      </c>
    </row>
    <row r="130" spans="2:65" s="1" customFormat="1" ht="11.25">
      <c r="B130" s="28"/>
      <c r="D130" s="142" t="s">
        <v>139</v>
      </c>
      <c r="F130" s="143" t="s">
        <v>480</v>
      </c>
      <c r="I130" s="144"/>
      <c r="L130" s="28"/>
      <c r="M130" s="145"/>
      <c r="T130" s="52"/>
      <c r="AT130" s="13" t="s">
        <v>139</v>
      </c>
      <c r="AU130" s="13" t="s">
        <v>85</v>
      </c>
    </row>
    <row r="131" spans="2:65" s="1" customFormat="1" ht="19.5">
      <c r="B131" s="28"/>
      <c r="D131" s="146" t="s">
        <v>141</v>
      </c>
      <c r="F131" s="147" t="s">
        <v>481</v>
      </c>
      <c r="I131" s="144"/>
      <c r="L131" s="28"/>
      <c r="M131" s="145"/>
      <c r="T131" s="52"/>
      <c r="AT131" s="13" t="s">
        <v>141</v>
      </c>
      <c r="AU131" s="13" t="s">
        <v>85</v>
      </c>
    </row>
    <row r="132" spans="2:65" s="1" customFormat="1" ht="16.5" customHeight="1">
      <c r="B132" s="28"/>
      <c r="C132" s="148" t="s">
        <v>153</v>
      </c>
      <c r="D132" s="148" t="s">
        <v>143</v>
      </c>
      <c r="E132" s="149" t="s">
        <v>482</v>
      </c>
      <c r="F132" s="150" t="s">
        <v>483</v>
      </c>
      <c r="G132" s="151" t="s">
        <v>160</v>
      </c>
      <c r="H132" s="152">
        <v>1</v>
      </c>
      <c r="I132" s="153"/>
      <c r="J132" s="152">
        <f>ROUND(I132*H132,1)</f>
        <v>0</v>
      </c>
      <c r="K132" s="154"/>
      <c r="L132" s="155"/>
      <c r="M132" s="156" t="s">
        <v>1</v>
      </c>
      <c r="N132" s="157" t="s">
        <v>40</v>
      </c>
      <c r="P132" s="138">
        <f>O132*H132</f>
        <v>0</v>
      </c>
      <c r="Q132" s="138">
        <v>3.0000000000000001E-5</v>
      </c>
      <c r="R132" s="138">
        <f>Q132*H132</f>
        <v>3.0000000000000001E-5</v>
      </c>
      <c r="S132" s="138">
        <v>0</v>
      </c>
      <c r="T132" s="139">
        <f>S132*H132</f>
        <v>0</v>
      </c>
      <c r="AR132" s="140" t="s">
        <v>146</v>
      </c>
      <c r="AT132" s="140" t="s">
        <v>143</v>
      </c>
      <c r="AU132" s="140" t="s">
        <v>85</v>
      </c>
      <c r="AY132" s="13" t="s">
        <v>130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3" t="s">
        <v>83</v>
      </c>
      <c r="BK132" s="141">
        <f>ROUND(I132*H132,1)</f>
        <v>0</v>
      </c>
      <c r="BL132" s="13" t="s">
        <v>137</v>
      </c>
      <c r="BM132" s="140" t="s">
        <v>484</v>
      </c>
    </row>
    <row r="133" spans="2:65" s="1" customFormat="1" ht="19.5">
      <c r="B133" s="28"/>
      <c r="D133" s="146" t="s">
        <v>141</v>
      </c>
      <c r="F133" s="147" t="s">
        <v>481</v>
      </c>
      <c r="I133" s="144"/>
      <c r="L133" s="28"/>
      <c r="M133" s="145"/>
      <c r="T133" s="52"/>
      <c r="AT133" s="13" t="s">
        <v>141</v>
      </c>
      <c r="AU133" s="13" t="s">
        <v>85</v>
      </c>
    </row>
    <row r="134" spans="2:65" s="1" customFormat="1" ht="44.25" customHeight="1">
      <c r="B134" s="28"/>
      <c r="C134" s="129" t="s">
        <v>157</v>
      </c>
      <c r="D134" s="129" t="s">
        <v>133</v>
      </c>
      <c r="E134" s="130" t="s">
        <v>485</v>
      </c>
      <c r="F134" s="131" t="s">
        <v>486</v>
      </c>
      <c r="G134" s="132" t="s">
        <v>160</v>
      </c>
      <c r="H134" s="133">
        <v>2</v>
      </c>
      <c r="I134" s="134"/>
      <c r="J134" s="133">
        <f>ROUND(I134*H134,1)</f>
        <v>0</v>
      </c>
      <c r="K134" s="135"/>
      <c r="L134" s="28"/>
      <c r="M134" s="136" t="s">
        <v>1</v>
      </c>
      <c r="N134" s="137" t="s">
        <v>40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137</v>
      </c>
      <c r="AT134" s="140" t="s">
        <v>133</v>
      </c>
      <c r="AU134" s="140" t="s">
        <v>85</v>
      </c>
      <c r="AY134" s="13" t="s">
        <v>130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3" t="s">
        <v>83</v>
      </c>
      <c r="BK134" s="141">
        <f>ROUND(I134*H134,1)</f>
        <v>0</v>
      </c>
      <c r="BL134" s="13" t="s">
        <v>137</v>
      </c>
      <c r="BM134" s="140" t="s">
        <v>487</v>
      </c>
    </row>
    <row r="135" spans="2:65" s="1" customFormat="1" ht="11.25">
      <c r="B135" s="28"/>
      <c r="D135" s="142" t="s">
        <v>139</v>
      </c>
      <c r="F135" s="143" t="s">
        <v>488</v>
      </c>
      <c r="I135" s="144"/>
      <c r="L135" s="28"/>
      <c r="M135" s="145"/>
      <c r="T135" s="52"/>
      <c r="AT135" s="13" t="s">
        <v>139</v>
      </c>
      <c r="AU135" s="13" t="s">
        <v>85</v>
      </c>
    </row>
    <row r="136" spans="2:65" s="1" customFormat="1" ht="19.5">
      <c r="B136" s="28"/>
      <c r="D136" s="146" t="s">
        <v>141</v>
      </c>
      <c r="F136" s="147" t="s">
        <v>489</v>
      </c>
      <c r="I136" s="144"/>
      <c r="L136" s="28"/>
      <c r="M136" s="145"/>
      <c r="T136" s="52"/>
      <c r="AT136" s="13" t="s">
        <v>141</v>
      </c>
      <c r="AU136" s="13" t="s">
        <v>85</v>
      </c>
    </row>
    <row r="137" spans="2:65" s="1" customFormat="1" ht="24.2" customHeight="1">
      <c r="B137" s="28"/>
      <c r="C137" s="148" t="s">
        <v>164</v>
      </c>
      <c r="D137" s="148" t="s">
        <v>143</v>
      </c>
      <c r="E137" s="149" t="s">
        <v>490</v>
      </c>
      <c r="F137" s="150" t="s">
        <v>491</v>
      </c>
      <c r="G137" s="151" t="s">
        <v>160</v>
      </c>
      <c r="H137" s="152">
        <v>1</v>
      </c>
      <c r="I137" s="153"/>
      <c r="J137" s="152">
        <f>ROUND(I137*H137,1)</f>
        <v>0</v>
      </c>
      <c r="K137" s="154"/>
      <c r="L137" s="155"/>
      <c r="M137" s="156" t="s">
        <v>1</v>
      </c>
      <c r="N137" s="157" t="s">
        <v>40</v>
      </c>
      <c r="P137" s="138">
        <f>O137*H137</f>
        <v>0</v>
      </c>
      <c r="Q137" s="138">
        <v>5.0000000000000002E-5</v>
      </c>
      <c r="R137" s="138">
        <f>Q137*H137</f>
        <v>5.0000000000000002E-5</v>
      </c>
      <c r="S137" s="138">
        <v>0</v>
      </c>
      <c r="T137" s="139">
        <f>S137*H137</f>
        <v>0</v>
      </c>
      <c r="AR137" s="140" t="s">
        <v>146</v>
      </c>
      <c r="AT137" s="140" t="s">
        <v>143</v>
      </c>
      <c r="AU137" s="140" t="s">
        <v>85</v>
      </c>
      <c r="AY137" s="13" t="s">
        <v>130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3" t="s">
        <v>83</v>
      </c>
      <c r="BK137" s="141">
        <f>ROUND(I137*H137,1)</f>
        <v>0</v>
      </c>
      <c r="BL137" s="13" t="s">
        <v>137</v>
      </c>
      <c r="BM137" s="140" t="s">
        <v>492</v>
      </c>
    </row>
    <row r="138" spans="2:65" s="1" customFormat="1" ht="19.5">
      <c r="B138" s="28"/>
      <c r="D138" s="146" t="s">
        <v>141</v>
      </c>
      <c r="F138" s="147" t="s">
        <v>391</v>
      </c>
      <c r="I138" s="144"/>
      <c r="L138" s="28"/>
      <c r="M138" s="145"/>
      <c r="T138" s="52"/>
      <c r="AT138" s="13" t="s">
        <v>141</v>
      </c>
      <c r="AU138" s="13" t="s">
        <v>85</v>
      </c>
    </row>
    <row r="139" spans="2:65" s="1" customFormat="1" ht="37.9" customHeight="1">
      <c r="B139" s="28"/>
      <c r="C139" s="129" t="s">
        <v>168</v>
      </c>
      <c r="D139" s="129" t="s">
        <v>133</v>
      </c>
      <c r="E139" s="130" t="s">
        <v>493</v>
      </c>
      <c r="F139" s="131" t="s">
        <v>494</v>
      </c>
      <c r="G139" s="132" t="s">
        <v>160</v>
      </c>
      <c r="H139" s="133">
        <v>2</v>
      </c>
      <c r="I139" s="134"/>
      <c r="J139" s="133">
        <f>ROUND(I139*H139,1)</f>
        <v>0</v>
      </c>
      <c r="K139" s="135"/>
      <c r="L139" s="28"/>
      <c r="M139" s="136" t="s">
        <v>1</v>
      </c>
      <c r="N139" s="137" t="s">
        <v>40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137</v>
      </c>
      <c r="AT139" s="140" t="s">
        <v>133</v>
      </c>
      <c r="AU139" s="140" t="s">
        <v>85</v>
      </c>
      <c r="AY139" s="13" t="s">
        <v>130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3" t="s">
        <v>83</v>
      </c>
      <c r="BK139" s="141">
        <f>ROUND(I139*H139,1)</f>
        <v>0</v>
      </c>
      <c r="BL139" s="13" t="s">
        <v>137</v>
      </c>
      <c r="BM139" s="140" t="s">
        <v>495</v>
      </c>
    </row>
    <row r="140" spans="2:65" s="1" customFormat="1" ht="11.25">
      <c r="B140" s="28"/>
      <c r="D140" s="142" t="s">
        <v>139</v>
      </c>
      <c r="F140" s="143" t="s">
        <v>496</v>
      </c>
      <c r="I140" s="144"/>
      <c r="L140" s="28"/>
      <c r="M140" s="145"/>
      <c r="T140" s="52"/>
      <c r="AT140" s="13" t="s">
        <v>139</v>
      </c>
      <c r="AU140" s="13" t="s">
        <v>85</v>
      </c>
    </row>
    <row r="141" spans="2:65" s="1" customFormat="1" ht="19.5">
      <c r="B141" s="28"/>
      <c r="D141" s="146" t="s">
        <v>141</v>
      </c>
      <c r="F141" s="147" t="s">
        <v>497</v>
      </c>
      <c r="I141" s="144"/>
      <c r="L141" s="28"/>
      <c r="M141" s="145"/>
      <c r="T141" s="52"/>
      <c r="AT141" s="13" t="s">
        <v>141</v>
      </c>
      <c r="AU141" s="13" t="s">
        <v>85</v>
      </c>
    </row>
    <row r="142" spans="2:65" s="1" customFormat="1" ht="16.5" customHeight="1">
      <c r="B142" s="28"/>
      <c r="C142" s="148" t="s">
        <v>174</v>
      </c>
      <c r="D142" s="148" t="s">
        <v>143</v>
      </c>
      <c r="E142" s="149" t="s">
        <v>498</v>
      </c>
      <c r="F142" s="150" t="s">
        <v>499</v>
      </c>
      <c r="G142" s="151" t="s">
        <v>160</v>
      </c>
      <c r="H142" s="152">
        <v>2</v>
      </c>
      <c r="I142" s="153"/>
      <c r="J142" s="152">
        <f>ROUND(I142*H142,1)</f>
        <v>0</v>
      </c>
      <c r="K142" s="154"/>
      <c r="L142" s="155"/>
      <c r="M142" s="156" t="s">
        <v>1</v>
      </c>
      <c r="N142" s="157" t="s">
        <v>40</v>
      </c>
      <c r="P142" s="138">
        <f>O142*H142</f>
        <v>0</v>
      </c>
      <c r="Q142" s="138">
        <v>2.0000000000000002E-5</v>
      </c>
      <c r="R142" s="138">
        <f>Q142*H142</f>
        <v>4.0000000000000003E-5</v>
      </c>
      <c r="S142" s="138">
        <v>0</v>
      </c>
      <c r="T142" s="139">
        <f>S142*H142</f>
        <v>0</v>
      </c>
      <c r="AR142" s="140" t="s">
        <v>146</v>
      </c>
      <c r="AT142" s="140" t="s">
        <v>143</v>
      </c>
      <c r="AU142" s="140" t="s">
        <v>85</v>
      </c>
      <c r="AY142" s="13" t="s">
        <v>130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3" t="s">
        <v>83</v>
      </c>
      <c r="BK142" s="141">
        <f>ROUND(I142*H142,1)</f>
        <v>0</v>
      </c>
      <c r="BL142" s="13" t="s">
        <v>137</v>
      </c>
      <c r="BM142" s="140" t="s">
        <v>500</v>
      </c>
    </row>
    <row r="143" spans="2:65" s="1" customFormat="1" ht="19.5">
      <c r="B143" s="28"/>
      <c r="D143" s="146" t="s">
        <v>141</v>
      </c>
      <c r="F143" s="147" t="s">
        <v>497</v>
      </c>
      <c r="I143" s="144"/>
      <c r="L143" s="28"/>
      <c r="M143" s="145"/>
      <c r="T143" s="52"/>
      <c r="AT143" s="13" t="s">
        <v>141</v>
      </c>
      <c r="AU143" s="13" t="s">
        <v>85</v>
      </c>
    </row>
    <row r="144" spans="2:65" s="1" customFormat="1" ht="24.2" customHeight="1">
      <c r="B144" s="28"/>
      <c r="C144" s="129" t="s">
        <v>180</v>
      </c>
      <c r="D144" s="129" t="s">
        <v>133</v>
      </c>
      <c r="E144" s="130" t="s">
        <v>501</v>
      </c>
      <c r="F144" s="131" t="s">
        <v>502</v>
      </c>
      <c r="G144" s="132" t="s">
        <v>160</v>
      </c>
      <c r="H144" s="133">
        <v>1</v>
      </c>
      <c r="I144" s="134"/>
      <c r="J144" s="133">
        <f>ROUND(I144*H144,1)</f>
        <v>0</v>
      </c>
      <c r="K144" s="135"/>
      <c r="L144" s="28"/>
      <c r="M144" s="136" t="s">
        <v>1</v>
      </c>
      <c r="N144" s="137" t="s">
        <v>40</v>
      </c>
      <c r="P144" s="138">
        <f>O144*H144</f>
        <v>0</v>
      </c>
      <c r="Q144" s="138">
        <v>0</v>
      </c>
      <c r="R144" s="138">
        <f>Q144*H144</f>
        <v>0</v>
      </c>
      <c r="S144" s="138">
        <v>1.0000000000000001E-5</v>
      </c>
      <c r="T144" s="139">
        <f>S144*H144</f>
        <v>1.0000000000000001E-5</v>
      </c>
      <c r="AR144" s="140" t="s">
        <v>137</v>
      </c>
      <c r="AT144" s="140" t="s">
        <v>133</v>
      </c>
      <c r="AU144" s="140" t="s">
        <v>85</v>
      </c>
      <c r="AY144" s="13" t="s">
        <v>130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3" t="s">
        <v>83</v>
      </c>
      <c r="BK144" s="141">
        <f>ROUND(I144*H144,1)</f>
        <v>0</v>
      </c>
      <c r="BL144" s="13" t="s">
        <v>137</v>
      </c>
      <c r="BM144" s="140" t="s">
        <v>503</v>
      </c>
    </row>
    <row r="145" spans="2:65" s="1" customFormat="1" ht="11.25">
      <c r="B145" s="28"/>
      <c r="D145" s="142" t="s">
        <v>139</v>
      </c>
      <c r="F145" s="143" t="s">
        <v>504</v>
      </c>
      <c r="I145" s="144"/>
      <c r="L145" s="28"/>
      <c r="M145" s="145"/>
      <c r="T145" s="52"/>
      <c r="AT145" s="13" t="s">
        <v>139</v>
      </c>
      <c r="AU145" s="13" t="s">
        <v>85</v>
      </c>
    </row>
    <row r="146" spans="2:65" s="1" customFormat="1" ht="19.5">
      <c r="B146" s="28"/>
      <c r="D146" s="146" t="s">
        <v>141</v>
      </c>
      <c r="F146" s="147" t="s">
        <v>481</v>
      </c>
      <c r="I146" s="144"/>
      <c r="L146" s="28"/>
      <c r="M146" s="145"/>
      <c r="T146" s="52"/>
      <c r="AT146" s="13" t="s">
        <v>141</v>
      </c>
      <c r="AU146" s="13" t="s">
        <v>85</v>
      </c>
    </row>
    <row r="147" spans="2:65" s="1" customFormat="1" ht="24.2" customHeight="1">
      <c r="B147" s="28"/>
      <c r="C147" s="129" t="s">
        <v>184</v>
      </c>
      <c r="D147" s="129" t="s">
        <v>133</v>
      </c>
      <c r="E147" s="130" t="s">
        <v>505</v>
      </c>
      <c r="F147" s="131" t="s">
        <v>506</v>
      </c>
      <c r="G147" s="132" t="s">
        <v>160</v>
      </c>
      <c r="H147" s="133">
        <v>1</v>
      </c>
      <c r="I147" s="134"/>
      <c r="J147" s="133">
        <f>ROUND(I147*H147,1)</f>
        <v>0</v>
      </c>
      <c r="K147" s="135"/>
      <c r="L147" s="28"/>
      <c r="M147" s="136" t="s">
        <v>1</v>
      </c>
      <c r="N147" s="137" t="s">
        <v>40</v>
      </c>
      <c r="P147" s="138">
        <f>O147*H147</f>
        <v>0</v>
      </c>
      <c r="Q147" s="138">
        <v>0</v>
      </c>
      <c r="R147" s="138">
        <f>Q147*H147</f>
        <v>0</v>
      </c>
      <c r="S147" s="138">
        <v>1.0000000000000001E-5</v>
      </c>
      <c r="T147" s="139">
        <f>S147*H147</f>
        <v>1.0000000000000001E-5</v>
      </c>
      <c r="AR147" s="140" t="s">
        <v>137</v>
      </c>
      <c r="AT147" s="140" t="s">
        <v>133</v>
      </c>
      <c r="AU147" s="140" t="s">
        <v>85</v>
      </c>
      <c r="AY147" s="13" t="s">
        <v>130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3" t="s">
        <v>83</v>
      </c>
      <c r="BK147" s="141">
        <f>ROUND(I147*H147,1)</f>
        <v>0</v>
      </c>
      <c r="BL147" s="13" t="s">
        <v>137</v>
      </c>
      <c r="BM147" s="140" t="s">
        <v>507</v>
      </c>
    </row>
    <row r="148" spans="2:65" s="1" customFormat="1" ht="11.25">
      <c r="B148" s="28"/>
      <c r="D148" s="142" t="s">
        <v>139</v>
      </c>
      <c r="F148" s="143" t="s">
        <v>508</v>
      </c>
      <c r="I148" s="144"/>
      <c r="L148" s="28"/>
      <c r="M148" s="145"/>
      <c r="T148" s="52"/>
      <c r="AT148" s="13" t="s">
        <v>139</v>
      </c>
      <c r="AU148" s="13" t="s">
        <v>85</v>
      </c>
    </row>
    <row r="149" spans="2:65" s="1" customFormat="1" ht="19.5">
      <c r="B149" s="28"/>
      <c r="D149" s="146" t="s">
        <v>141</v>
      </c>
      <c r="F149" s="147" t="s">
        <v>391</v>
      </c>
      <c r="I149" s="144"/>
      <c r="L149" s="28"/>
      <c r="M149" s="145"/>
      <c r="T149" s="52"/>
      <c r="AT149" s="13" t="s">
        <v>141</v>
      </c>
      <c r="AU149" s="13" t="s">
        <v>85</v>
      </c>
    </row>
    <row r="150" spans="2:65" s="1" customFormat="1" ht="62.65" customHeight="1">
      <c r="B150" s="28"/>
      <c r="C150" s="129" t="s">
        <v>189</v>
      </c>
      <c r="D150" s="129" t="s">
        <v>133</v>
      </c>
      <c r="E150" s="130" t="s">
        <v>149</v>
      </c>
      <c r="F150" s="131" t="s">
        <v>150</v>
      </c>
      <c r="G150" s="132" t="s">
        <v>136</v>
      </c>
      <c r="H150" s="133">
        <v>2</v>
      </c>
      <c r="I150" s="134"/>
      <c r="J150" s="133">
        <f>ROUND(I150*H150,1)</f>
        <v>0</v>
      </c>
      <c r="K150" s="135"/>
      <c r="L150" s="28"/>
      <c r="M150" s="136" t="s">
        <v>1</v>
      </c>
      <c r="N150" s="137" t="s">
        <v>40</v>
      </c>
      <c r="P150" s="138">
        <f>O150*H150</f>
        <v>0</v>
      </c>
      <c r="Q150" s="138">
        <v>0</v>
      </c>
      <c r="R150" s="138">
        <f>Q150*H150</f>
        <v>0</v>
      </c>
      <c r="S150" s="138">
        <v>0</v>
      </c>
      <c r="T150" s="139">
        <f>S150*H150</f>
        <v>0</v>
      </c>
      <c r="AR150" s="140" t="s">
        <v>137</v>
      </c>
      <c r="AT150" s="140" t="s">
        <v>133</v>
      </c>
      <c r="AU150" s="140" t="s">
        <v>85</v>
      </c>
      <c r="AY150" s="13" t="s">
        <v>130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3" t="s">
        <v>83</v>
      </c>
      <c r="BK150" s="141">
        <f>ROUND(I150*H150,1)</f>
        <v>0</v>
      </c>
      <c r="BL150" s="13" t="s">
        <v>137</v>
      </c>
      <c r="BM150" s="140" t="s">
        <v>509</v>
      </c>
    </row>
    <row r="151" spans="2:65" s="1" customFormat="1" ht="11.25">
      <c r="B151" s="28"/>
      <c r="D151" s="142" t="s">
        <v>139</v>
      </c>
      <c r="F151" s="143" t="s">
        <v>152</v>
      </c>
      <c r="I151" s="144"/>
      <c r="L151" s="28"/>
      <c r="M151" s="145"/>
      <c r="T151" s="52"/>
      <c r="AT151" s="13" t="s">
        <v>139</v>
      </c>
      <c r="AU151" s="13" t="s">
        <v>85</v>
      </c>
    </row>
    <row r="152" spans="2:65" s="1" customFormat="1" ht="19.5">
      <c r="B152" s="28"/>
      <c r="D152" s="146" t="s">
        <v>141</v>
      </c>
      <c r="F152" s="147" t="s">
        <v>475</v>
      </c>
      <c r="I152" s="144"/>
      <c r="L152" s="28"/>
      <c r="M152" s="145"/>
      <c r="T152" s="52"/>
      <c r="AT152" s="13" t="s">
        <v>141</v>
      </c>
      <c r="AU152" s="13" t="s">
        <v>85</v>
      </c>
    </row>
    <row r="153" spans="2:65" s="1" customFormat="1" ht="24.2" customHeight="1">
      <c r="B153" s="28"/>
      <c r="C153" s="148" t="s">
        <v>8</v>
      </c>
      <c r="D153" s="148" t="s">
        <v>143</v>
      </c>
      <c r="E153" s="149" t="s">
        <v>510</v>
      </c>
      <c r="F153" s="150" t="s">
        <v>511</v>
      </c>
      <c r="G153" s="151" t="s">
        <v>136</v>
      </c>
      <c r="H153" s="152">
        <v>2.2999999999999998</v>
      </c>
      <c r="I153" s="153"/>
      <c r="J153" s="152">
        <f>ROUND(I153*H153,1)</f>
        <v>0</v>
      </c>
      <c r="K153" s="154"/>
      <c r="L153" s="155"/>
      <c r="M153" s="156" t="s">
        <v>1</v>
      </c>
      <c r="N153" s="157" t="s">
        <v>40</v>
      </c>
      <c r="P153" s="138">
        <f>O153*H153</f>
        <v>0</v>
      </c>
      <c r="Q153" s="138">
        <v>6.9999999999999994E-5</v>
      </c>
      <c r="R153" s="138">
        <f>Q153*H153</f>
        <v>1.6099999999999998E-4</v>
      </c>
      <c r="S153" s="138">
        <v>0</v>
      </c>
      <c r="T153" s="139">
        <f>S153*H153</f>
        <v>0</v>
      </c>
      <c r="AR153" s="140" t="s">
        <v>146</v>
      </c>
      <c r="AT153" s="140" t="s">
        <v>143</v>
      </c>
      <c r="AU153" s="140" t="s">
        <v>85</v>
      </c>
      <c r="AY153" s="13" t="s">
        <v>130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3" t="s">
        <v>83</v>
      </c>
      <c r="BK153" s="141">
        <f>ROUND(I153*H153,1)</f>
        <v>0</v>
      </c>
      <c r="BL153" s="13" t="s">
        <v>137</v>
      </c>
      <c r="BM153" s="140" t="s">
        <v>512</v>
      </c>
    </row>
    <row r="154" spans="2:65" s="1" customFormat="1" ht="44.25" customHeight="1">
      <c r="B154" s="28"/>
      <c r="C154" s="129" t="s">
        <v>199</v>
      </c>
      <c r="D154" s="129" t="s">
        <v>133</v>
      </c>
      <c r="E154" s="130" t="s">
        <v>513</v>
      </c>
      <c r="F154" s="131" t="s">
        <v>514</v>
      </c>
      <c r="G154" s="132" t="s">
        <v>136</v>
      </c>
      <c r="H154" s="133">
        <v>20</v>
      </c>
      <c r="I154" s="134"/>
      <c r="J154" s="133">
        <f>ROUND(I154*H154,1)</f>
        <v>0</v>
      </c>
      <c r="K154" s="135"/>
      <c r="L154" s="28"/>
      <c r="M154" s="136" t="s">
        <v>1</v>
      </c>
      <c r="N154" s="137" t="s">
        <v>40</v>
      </c>
      <c r="P154" s="138">
        <f>O154*H154</f>
        <v>0</v>
      </c>
      <c r="Q154" s="138">
        <v>0</v>
      </c>
      <c r="R154" s="138">
        <f>Q154*H154</f>
        <v>0</v>
      </c>
      <c r="S154" s="138">
        <v>0</v>
      </c>
      <c r="T154" s="139">
        <f>S154*H154</f>
        <v>0</v>
      </c>
      <c r="AR154" s="140" t="s">
        <v>137</v>
      </c>
      <c r="AT154" s="140" t="s">
        <v>133</v>
      </c>
      <c r="AU154" s="140" t="s">
        <v>85</v>
      </c>
      <c r="AY154" s="13" t="s">
        <v>130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3" t="s">
        <v>83</v>
      </c>
      <c r="BK154" s="141">
        <f>ROUND(I154*H154,1)</f>
        <v>0</v>
      </c>
      <c r="BL154" s="13" t="s">
        <v>137</v>
      </c>
      <c r="BM154" s="140" t="s">
        <v>515</v>
      </c>
    </row>
    <row r="155" spans="2:65" s="1" customFormat="1" ht="11.25">
      <c r="B155" s="28"/>
      <c r="D155" s="142" t="s">
        <v>139</v>
      </c>
      <c r="F155" s="143" t="s">
        <v>516</v>
      </c>
      <c r="I155" s="144"/>
      <c r="L155" s="28"/>
      <c r="M155" s="145"/>
      <c r="T155" s="52"/>
      <c r="AT155" s="13" t="s">
        <v>139</v>
      </c>
      <c r="AU155" s="13" t="s">
        <v>85</v>
      </c>
    </row>
    <row r="156" spans="2:65" s="1" customFormat="1" ht="19.5">
      <c r="B156" s="28"/>
      <c r="D156" s="146" t="s">
        <v>141</v>
      </c>
      <c r="F156" s="147" t="s">
        <v>517</v>
      </c>
      <c r="I156" s="144"/>
      <c r="L156" s="28"/>
      <c r="M156" s="145"/>
      <c r="T156" s="52"/>
      <c r="AT156" s="13" t="s">
        <v>141</v>
      </c>
      <c r="AU156" s="13" t="s">
        <v>85</v>
      </c>
    </row>
    <row r="157" spans="2:65" s="1" customFormat="1" ht="21.75" customHeight="1">
      <c r="B157" s="28"/>
      <c r="C157" s="129" t="s">
        <v>203</v>
      </c>
      <c r="D157" s="129" t="s">
        <v>133</v>
      </c>
      <c r="E157" s="130" t="s">
        <v>518</v>
      </c>
      <c r="F157" s="131" t="s">
        <v>519</v>
      </c>
      <c r="G157" s="132" t="s">
        <v>160</v>
      </c>
      <c r="H157" s="133">
        <v>2</v>
      </c>
      <c r="I157" s="134"/>
      <c r="J157" s="133">
        <f>ROUND(I157*H157,1)</f>
        <v>0</v>
      </c>
      <c r="K157" s="135"/>
      <c r="L157" s="28"/>
      <c r="M157" s="136" t="s">
        <v>1</v>
      </c>
      <c r="N157" s="137" t="s">
        <v>40</v>
      </c>
      <c r="P157" s="138">
        <f>O157*H157</f>
        <v>0</v>
      </c>
      <c r="Q157" s="138">
        <v>0</v>
      </c>
      <c r="R157" s="138">
        <f>Q157*H157</f>
        <v>0</v>
      </c>
      <c r="S157" s="138">
        <v>0</v>
      </c>
      <c r="T157" s="139">
        <f>S157*H157</f>
        <v>0</v>
      </c>
      <c r="AR157" s="140" t="s">
        <v>137</v>
      </c>
      <c r="AT157" s="140" t="s">
        <v>133</v>
      </c>
      <c r="AU157" s="140" t="s">
        <v>85</v>
      </c>
      <c r="AY157" s="13" t="s">
        <v>130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3" t="s">
        <v>83</v>
      </c>
      <c r="BK157" s="141">
        <f>ROUND(I157*H157,1)</f>
        <v>0</v>
      </c>
      <c r="BL157" s="13" t="s">
        <v>137</v>
      </c>
      <c r="BM157" s="140" t="s">
        <v>520</v>
      </c>
    </row>
    <row r="158" spans="2:65" s="1" customFormat="1" ht="11.25">
      <c r="B158" s="28"/>
      <c r="D158" s="142" t="s">
        <v>139</v>
      </c>
      <c r="F158" s="143" t="s">
        <v>521</v>
      </c>
      <c r="I158" s="144"/>
      <c r="L158" s="28"/>
      <c r="M158" s="145"/>
      <c r="T158" s="52"/>
      <c r="AT158" s="13" t="s">
        <v>139</v>
      </c>
      <c r="AU158" s="13" t="s">
        <v>85</v>
      </c>
    </row>
    <row r="159" spans="2:65" s="1" customFormat="1" ht="19.5">
      <c r="B159" s="28"/>
      <c r="D159" s="146" t="s">
        <v>141</v>
      </c>
      <c r="F159" s="147" t="s">
        <v>522</v>
      </c>
      <c r="I159" s="144"/>
      <c r="L159" s="28"/>
      <c r="M159" s="145"/>
      <c r="T159" s="52"/>
      <c r="AT159" s="13" t="s">
        <v>141</v>
      </c>
      <c r="AU159" s="13" t="s">
        <v>85</v>
      </c>
    </row>
    <row r="160" spans="2:65" s="1" customFormat="1" ht="16.5" customHeight="1">
      <c r="B160" s="28"/>
      <c r="C160" s="148" t="s">
        <v>207</v>
      </c>
      <c r="D160" s="148" t="s">
        <v>143</v>
      </c>
      <c r="E160" s="149" t="s">
        <v>523</v>
      </c>
      <c r="F160" s="150" t="s">
        <v>524</v>
      </c>
      <c r="G160" s="151" t="s">
        <v>160</v>
      </c>
      <c r="H160" s="152">
        <v>2</v>
      </c>
      <c r="I160" s="153"/>
      <c r="J160" s="152">
        <f>ROUND(I160*H160,1)</f>
        <v>0</v>
      </c>
      <c r="K160" s="154"/>
      <c r="L160" s="155"/>
      <c r="M160" s="156" t="s">
        <v>1</v>
      </c>
      <c r="N160" s="157" t="s">
        <v>40</v>
      </c>
      <c r="P160" s="138">
        <f>O160*H160</f>
        <v>0</v>
      </c>
      <c r="Q160" s="138">
        <v>1.0000000000000001E-5</v>
      </c>
      <c r="R160" s="138">
        <f>Q160*H160</f>
        <v>2.0000000000000002E-5</v>
      </c>
      <c r="S160" s="138">
        <v>0</v>
      </c>
      <c r="T160" s="139">
        <f>S160*H160</f>
        <v>0</v>
      </c>
      <c r="AR160" s="140" t="s">
        <v>146</v>
      </c>
      <c r="AT160" s="140" t="s">
        <v>143</v>
      </c>
      <c r="AU160" s="140" t="s">
        <v>85</v>
      </c>
      <c r="AY160" s="13" t="s">
        <v>130</v>
      </c>
      <c r="BE160" s="141">
        <f>IF(N160="základní",J160,0)</f>
        <v>0</v>
      </c>
      <c r="BF160" s="141">
        <f>IF(N160="snížená",J160,0)</f>
        <v>0</v>
      </c>
      <c r="BG160" s="141">
        <f>IF(N160="zákl. přenesená",J160,0)</f>
        <v>0</v>
      </c>
      <c r="BH160" s="141">
        <f>IF(N160="sníž. přenesená",J160,0)</f>
        <v>0</v>
      </c>
      <c r="BI160" s="141">
        <f>IF(N160="nulová",J160,0)</f>
        <v>0</v>
      </c>
      <c r="BJ160" s="13" t="s">
        <v>83</v>
      </c>
      <c r="BK160" s="141">
        <f>ROUND(I160*H160,1)</f>
        <v>0</v>
      </c>
      <c r="BL160" s="13" t="s">
        <v>137</v>
      </c>
      <c r="BM160" s="140" t="s">
        <v>525</v>
      </c>
    </row>
    <row r="161" spans="2:65" s="1" customFormat="1" ht="19.5">
      <c r="B161" s="28"/>
      <c r="D161" s="146" t="s">
        <v>141</v>
      </c>
      <c r="F161" s="147" t="s">
        <v>522</v>
      </c>
      <c r="I161" s="144"/>
      <c r="L161" s="28"/>
      <c r="M161" s="145"/>
      <c r="T161" s="52"/>
      <c r="AT161" s="13" t="s">
        <v>141</v>
      </c>
      <c r="AU161" s="13" t="s">
        <v>85</v>
      </c>
    </row>
    <row r="162" spans="2:65" s="1" customFormat="1" ht="33" customHeight="1">
      <c r="B162" s="28"/>
      <c r="C162" s="129" t="s">
        <v>137</v>
      </c>
      <c r="D162" s="129" t="s">
        <v>133</v>
      </c>
      <c r="E162" s="130" t="s">
        <v>277</v>
      </c>
      <c r="F162" s="131" t="s">
        <v>278</v>
      </c>
      <c r="G162" s="132" t="s">
        <v>160</v>
      </c>
      <c r="H162" s="133">
        <v>26</v>
      </c>
      <c r="I162" s="134"/>
      <c r="J162" s="133">
        <f>ROUND(I162*H162,1)</f>
        <v>0</v>
      </c>
      <c r="K162" s="135"/>
      <c r="L162" s="28"/>
      <c r="M162" s="136" t="s">
        <v>1</v>
      </c>
      <c r="N162" s="137" t="s">
        <v>40</v>
      </c>
      <c r="P162" s="138">
        <f>O162*H162</f>
        <v>0</v>
      </c>
      <c r="Q162" s="138">
        <v>0</v>
      </c>
      <c r="R162" s="138">
        <f>Q162*H162</f>
        <v>0</v>
      </c>
      <c r="S162" s="138">
        <v>0</v>
      </c>
      <c r="T162" s="139">
        <f>S162*H162</f>
        <v>0</v>
      </c>
      <c r="AR162" s="140" t="s">
        <v>137</v>
      </c>
      <c r="AT162" s="140" t="s">
        <v>133</v>
      </c>
      <c r="AU162" s="140" t="s">
        <v>85</v>
      </c>
      <c r="AY162" s="13" t="s">
        <v>130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3" t="s">
        <v>83</v>
      </c>
      <c r="BK162" s="141">
        <f>ROUND(I162*H162,1)</f>
        <v>0</v>
      </c>
      <c r="BL162" s="13" t="s">
        <v>137</v>
      </c>
      <c r="BM162" s="140" t="s">
        <v>526</v>
      </c>
    </row>
    <row r="163" spans="2:65" s="1" customFormat="1" ht="11.25">
      <c r="B163" s="28"/>
      <c r="D163" s="142" t="s">
        <v>139</v>
      </c>
      <c r="F163" s="143" t="s">
        <v>280</v>
      </c>
      <c r="I163" s="144"/>
      <c r="L163" s="28"/>
      <c r="M163" s="145"/>
      <c r="T163" s="52"/>
      <c r="AT163" s="13" t="s">
        <v>139</v>
      </c>
      <c r="AU163" s="13" t="s">
        <v>85</v>
      </c>
    </row>
    <row r="164" spans="2:65" s="1" customFormat="1" ht="44.25" customHeight="1">
      <c r="B164" s="28"/>
      <c r="C164" s="129" t="s">
        <v>218</v>
      </c>
      <c r="D164" s="129" t="s">
        <v>133</v>
      </c>
      <c r="E164" s="130" t="s">
        <v>527</v>
      </c>
      <c r="F164" s="131" t="s">
        <v>528</v>
      </c>
      <c r="G164" s="132" t="s">
        <v>160</v>
      </c>
      <c r="H164" s="133">
        <v>4</v>
      </c>
      <c r="I164" s="134"/>
      <c r="J164" s="133">
        <f>ROUND(I164*H164,1)</f>
        <v>0</v>
      </c>
      <c r="K164" s="135"/>
      <c r="L164" s="28"/>
      <c r="M164" s="136" t="s">
        <v>1</v>
      </c>
      <c r="N164" s="137" t="s">
        <v>40</v>
      </c>
      <c r="P164" s="138">
        <f>O164*H164</f>
        <v>0</v>
      </c>
      <c r="Q164" s="138">
        <v>0</v>
      </c>
      <c r="R164" s="138">
        <f>Q164*H164</f>
        <v>0</v>
      </c>
      <c r="S164" s="138">
        <v>0</v>
      </c>
      <c r="T164" s="139">
        <f>S164*H164</f>
        <v>0</v>
      </c>
      <c r="AR164" s="140" t="s">
        <v>137</v>
      </c>
      <c r="AT164" s="140" t="s">
        <v>133</v>
      </c>
      <c r="AU164" s="140" t="s">
        <v>85</v>
      </c>
      <c r="AY164" s="13" t="s">
        <v>130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3" t="s">
        <v>83</v>
      </c>
      <c r="BK164" s="141">
        <f>ROUND(I164*H164,1)</f>
        <v>0</v>
      </c>
      <c r="BL164" s="13" t="s">
        <v>137</v>
      </c>
      <c r="BM164" s="140" t="s">
        <v>529</v>
      </c>
    </row>
    <row r="165" spans="2:65" s="1" customFormat="1" ht="11.25">
      <c r="B165" s="28"/>
      <c r="D165" s="142" t="s">
        <v>139</v>
      </c>
      <c r="F165" s="143" t="s">
        <v>530</v>
      </c>
      <c r="I165" s="144"/>
      <c r="L165" s="28"/>
      <c r="M165" s="145"/>
      <c r="T165" s="52"/>
      <c r="AT165" s="13" t="s">
        <v>139</v>
      </c>
      <c r="AU165" s="13" t="s">
        <v>85</v>
      </c>
    </row>
    <row r="166" spans="2:65" s="1" customFormat="1" ht="19.5">
      <c r="B166" s="28"/>
      <c r="D166" s="146" t="s">
        <v>141</v>
      </c>
      <c r="F166" s="147" t="s">
        <v>531</v>
      </c>
      <c r="I166" s="144"/>
      <c r="L166" s="28"/>
      <c r="M166" s="145"/>
      <c r="T166" s="52"/>
      <c r="AT166" s="13" t="s">
        <v>141</v>
      </c>
      <c r="AU166" s="13" t="s">
        <v>85</v>
      </c>
    </row>
    <row r="167" spans="2:65" s="1" customFormat="1" ht="16.5" customHeight="1">
      <c r="B167" s="28"/>
      <c r="C167" s="148" t="s">
        <v>225</v>
      </c>
      <c r="D167" s="148" t="s">
        <v>143</v>
      </c>
      <c r="E167" s="149" t="s">
        <v>165</v>
      </c>
      <c r="F167" s="150" t="s">
        <v>166</v>
      </c>
      <c r="G167" s="151" t="s">
        <v>160</v>
      </c>
      <c r="H167" s="152">
        <v>1</v>
      </c>
      <c r="I167" s="153"/>
      <c r="J167" s="152">
        <f>ROUND(I167*H167,1)</f>
        <v>0</v>
      </c>
      <c r="K167" s="154"/>
      <c r="L167" s="155"/>
      <c r="M167" s="156" t="s">
        <v>1</v>
      </c>
      <c r="N167" s="157" t="s">
        <v>40</v>
      </c>
      <c r="P167" s="138">
        <f>O167*H167</f>
        <v>0</v>
      </c>
      <c r="Q167" s="138">
        <v>2.0000000000000002E-5</v>
      </c>
      <c r="R167" s="138">
        <f>Q167*H167</f>
        <v>2.0000000000000002E-5</v>
      </c>
      <c r="S167" s="138">
        <v>0</v>
      </c>
      <c r="T167" s="139">
        <f>S167*H167</f>
        <v>0</v>
      </c>
      <c r="AR167" s="140" t="s">
        <v>146</v>
      </c>
      <c r="AT167" s="140" t="s">
        <v>143</v>
      </c>
      <c r="AU167" s="140" t="s">
        <v>85</v>
      </c>
      <c r="AY167" s="13" t="s">
        <v>130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3" t="s">
        <v>83</v>
      </c>
      <c r="BK167" s="141">
        <f>ROUND(I167*H167,1)</f>
        <v>0</v>
      </c>
      <c r="BL167" s="13" t="s">
        <v>137</v>
      </c>
      <c r="BM167" s="140" t="s">
        <v>532</v>
      </c>
    </row>
    <row r="168" spans="2:65" s="1" customFormat="1" ht="19.5">
      <c r="B168" s="28"/>
      <c r="D168" s="146" t="s">
        <v>141</v>
      </c>
      <c r="F168" s="147" t="s">
        <v>241</v>
      </c>
      <c r="I168" s="144"/>
      <c r="L168" s="28"/>
      <c r="M168" s="145"/>
      <c r="T168" s="52"/>
      <c r="AT168" s="13" t="s">
        <v>141</v>
      </c>
      <c r="AU168" s="13" t="s">
        <v>85</v>
      </c>
    </row>
    <row r="169" spans="2:65" s="1" customFormat="1" ht="37.9" customHeight="1">
      <c r="B169" s="28"/>
      <c r="C169" s="129" t="s">
        <v>231</v>
      </c>
      <c r="D169" s="129" t="s">
        <v>133</v>
      </c>
      <c r="E169" s="130" t="s">
        <v>533</v>
      </c>
      <c r="F169" s="131" t="s">
        <v>534</v>
      </c>
      <c r="G169" s="132" t="s">
        <v>160</v>
      </c>
      <c r="H169" s="133">
        <v>3</v>
      </c>
      <c r="I169" s="134"/>
      <c r="J169" s="133">
        <f>ROUND(I169*H169,1)</f>
        <v>0</v>
      </c>
      <c r="K169" s="135"/>
      <c r="L169" s="28"/>
      <c r="M169" s="136" t="s">
        <v>1</v>
      </c>
      <c r="N169" s="137" t="s">
        <v>40</v>
      </c>
      <c r="P169" s="138">
        <f>O169*H169</f>
        <v>0</v>
      </c>
      <c r="Q169" s="138">
        <v>0</v>
      </c>
      <c r="R169" s="138">
        <f>Q169*H169</f>
        <v>0</v>
      </c>
      <c r="S169" s="138">
        <v>0</v>
      </c>
      <c r="T169" s="139">
        <f>S169*H169</f>
        <v>0</v>
      </c>
      <c r="AR169" s="140" t="s">
        <v>137</v>
      </c>
      <c r="AT169" s="140" t="s">
        <v>133</v>
      </c>
      <c r="AU169" s="140" t="s">
        <v>85</v>
      </c>
      <c r="AY169" s="13" t="s">
        <v>130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3" t="s">
        <v>83</v>
      </c>
      <c r="BK169" s="141">
        <f>ROUND(I169*H169,1)</f>
        <v>0</v>
      </c>
      <c r="BL169" s="13" t="s">
        <v>137</v>
      </c>
      <c r="BM169" s="140" t="s">
        <v>535</v>
      </c>
    </row>
    <row r="170" spans="2:65" s="1" customFormat="1" ht="11.25">
      <c r="B170" s="28"/>
      <c r="D170" s="142" t="s">
        <v>139</v>
      </c>
      <c r="F170" s="143" t="s">
        <v>536</v>
      </c>
      <c r="I170" s="144"/>
      <c r="L170" s="28"/>
      <c r="M170" s="145"/>
      <c r="T170" s="52"/>
      <c r="AT170" s="13" t="s">
        <v>139</v>
      </c>
      <c r="AU170" s="13" t="s">
        <v>85</v>
      </c>
    </row>
    <row r="171" spans="2:65" s="1" customFormat="1" ht="19.5">
      <c r="B171" s="28"/>
      <c r="D171" s="146" t="s">
        <v>141</v>
      </c>
      <c r="F171" s="147" t="s">
        <v>537</v>
      </c>
      <c r="I171" s="144"/>
      <c r="L171" s="28"/>
      <c r="M171" s="145"/>
      <c r="T171" s="52"/>
      <c r="AT171" s="13" t="s">
        <v>141</v>
      </c>
      <c r="AU171" s="13" t="s">
        <v>85</v>
      </c>
    </row>
    <row r="172" spans="2:65" s="1" customFormat="1" ht="16.5" customHeight="1">
      <c r="B172" s="28"/>
      <c r="C172" s="148" t="s">
        <v>237</v>
      </c>
      <c r="D172" s="148" t="s">
        <v>143</v>
      </c>
      <c r="E172" s="149" t="s">
        <v>200</v>
      </c>
      <c r="F172" s="150" t="s">
        <v>201</v>
      </c>
      <c r="G172" s="151" t="s">
        <v>160</v>
      </c>
      <c r="H172" s="152">
        <v>2</v>
      </c>
      <c r="I172" s="153"/>
      <c r="J172" s="152">
        <f>ROUND(I172*H172,1)</f>
        <v>0</v>
      </c>
      <c r="K172" s="154"/>
      <c r="L172" s="155"/>
      <c r="M172" s="156" t="s">
        <v>1</v>
      </c>
      <c r="N172" s="157" t="s">
        <v>40</v>
      </c>
      <c r="P172" s="138">
        <f>O172*H172</f>
        <v>0</v>
      </c>
      <c r="Q172" s="138">
        <v>4.0000000000000003E-5</v>
      </c>
      <c r="R172" s="138">
        <f>Q172*H172</f>
        <v>8.0000000000000007E-5</v>
      </c>
      <c r="S172" s="138">
        <v>0</v>
      </c>
      <c r="T172" s="139">
        <f>S172*H172</f>
        <v>0</v>
      </c>
      <c r="AR172" s="140" t="s">
        <v>146</v>
      </c>
      <c r="AT172" s="140" t="s">
        <v>143</v>
      </c>
      <c r="AU172" s="140" t="s">
        <v>85</v>
      </c>
      <c r="AY172" s="13" t="s">
        <v>130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3" t="s">
        <v>83</v>
      </c>
      <c r="BK172" s="141">
        <f>ROUND(I172*H172,1)</f>
        <v>0</v>
      </c>
      <c r="BL172" s="13" t="s">
        <v>137</v>
      </c>
      <c r="BM172" s="140" t="s">
        <v>538</v>
      </c>
    </row>
    <row r="173" spans="2:65" s="1" customFormat="1" ht="19.5">
      <c r="B173" s="28"/>
      <c r="D173" s="146" t="s">
        <v>141</v>
      </c>
      <c r="F173" s="147" t="s">
        <v>475</v>
      </c>
      <c r="I173" s="144"/>
      <c r="L173" s="28"/>
      <c r="M173" s="145"/>
      <c r="T173" s="52"/>
      <c r="AT173" s="13" t="s">
        <v>141</v>
      </c>
      <c r="AU173" s="13" t="s">
        <v>85</v>
      </c>
    </row>
    <row r="174" spans="2:65" s="1" customFormat="1" ht="16.5" customHeight="1">
      <c r="B174" s="28"/>
      <c r="C174" s="148" t="s">
        <v>7</v>
      </c>
      <c r="D174" s="148" t="s">
        <v>143</v>
      </c>
      <c r="E174" s="149" t="s">
        <v>204</v>
      </c>
      <c r="F174" s="150" t="s">
        <v>205</v>
      </c>
      <c r="G174" s="151" t="s">
        <v>160</v>
      </c>
      <c r="H174" s="152">
        <v>2</v>
      </c>
      <c r="I174" s="153"/>
      <c r="J174" s="152">
        <f>ROUND(I174*H174,1)</f>
        <v>0</v>
      </c>
      <c r="K174" s="154"/>
      <c r="L174" s="155"/>
      <c r="M174" s="156" t="s">
        <v>1</v>
      </c>
      <c r="N174" s="157" t="s">
        <v>40</v>
      </c>
      <c r="P174" s="138">
        <f>O174*H174</f>
        <v>0</v>
      </c>
      <c r="Q174" s="138">
        <v>2.0000000000000002E-5</v>
      </c>
      <c r="R174" s="138">
        <f>Q174*H174</f>
        <v>4.0000000000000003E-5</v>
      </c>
      <c r="S174" s="138">
        <v>0</v>
      </c>
      <c r="T174" s="139">
        <f>S174*H174</f>
        <v>0</v>
      </c>
      <c r="AR174" s="140" t="s">
        <v>146</v>
      </c>
      <c r="AT174" s="140" t="s">
        <v>143</v>
      </c>
      <c r="AU174" s="140" t="s">
        <v>85</v>
      </c>
      <c r="AY174" s="13" t="s">
        <v>130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3" t="s">
        <v>83</v>
      </c>
      <c r="BK174" s="141">
        <f>ROUND(I174*H174,1)</f>
        <v>0</v>
      </c>
      <c r="BL174" s="13" t="s">
        <v>137</v>
      </c>
      <c r="BM174" s="140" t="s">
        <v>539</v>
      </c>
    </row>
    <row r="175" spans="2:65" s="1" customFormat="1" ht="19.5">
      <c r="B175" s="28"/>
      <c r="D175" s="146" t="s">
        <v>141</v>
      </c>
      <c r="F175" s="147" t="s">
        <v>475</v>
      </c>
      <c r="I175" s="144"/>
      <c r="L175" s="28"/>
      <c r="M175" s="145"/>
      <c r="T175" s="52"/>
      <c r="AT175" s="13" t="s">
        <v>141</v>
      </c>
      <c r="AU175" s="13" t="s">
        <v>85</v>
      </c>
    </row>
    <row r="176" spans="2:65" s="1" customFormat="1" ht="49.15" customHeight="1">
      <c r="B176" s="28"/>
      <c r="C176" s="129" t="s">
        <v>251</v>
      </c>
      <c r="D176" s="129" t="s">
        <v>133</v>
      </c>
      <c r="E176" s="130" t="s">
        <v>540</v>
      </c>
      <c r="F176" s="131" t="s">
        <v>541</v>
      </c>
      <c r="G176" s="132" t="s">
        <v>160</v>
      </c>
      <c r="H176" s="133">
        <v>1</v>
      </c>
      <c r="I176" s="134"/>
      <c r="J176" s="133">
        <f>ROUND(I176*H176,1)</f>
        <v>0</v>
      </c>
      <c r="K176" s="135"/>
      <c r="L176" s="28"/>
      <c r="M176" s="136" t="s">
        <v>1</v>
      </c>
      <c r="N176" s="137" t="s">
        <v>40</v>
      </c>
      <c r="P176" s="138">
        <f>O176*H176</f>
        <v>0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137</v>
      </c>
      <c r="AT176" s="140" t="s">
        <v>133</v>
      </c>
      <c r="AU176" s="140" t="s">
        <v>85</v>
      </c>
      <c r="AY176" s="13" t="s">
        <v>130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3" t="s">
        <v>83</v>
      </c>
      <c r="BK176" s="141">
        <f>ROUND(I176*H176,1)</f>
        <v>0</v>
      </c>
      <c r="BL176" s="13" t="s">
        <v>137</v>
      </c>
      <c r="BM176" s="140" t="s">
        <v>542</v>
      </c>
    </row>
    <row r="177" spans="2:65" s="1" customFormat="1" ht="11.25">
      <c r="B177" s="28"/>
      <c r="D177" s="142" t="s">
        <v>139</v>
      </c>
      <c r="F177" s="143" t="s">
        <v>543</v>
      </c>
      <c r="I177" s="144"/>
      <c r="L177" s="28"/>
      <c r="M177" s="145"/>
      <c r="T177" s="52"/>
      <c r="AT177" s="13" t="s">
        <v>139</v>
      </c>
      <c r="AU177" s="13" t="s">
        <v>85</v>
      </c>
    </row>
    <row r="178" spans="2:65" s="1" customFormat="1" ht="19.5">
      <c r="B178" s="28"/>
      <c r="D178" s="146" t="s">
        <v>141</v>
      </c>
      <c r="F178" s="147" t="s">
        <v>544</v>
      </c>
      <c r="I178" s="144"/>
      <c r="L178" s="28"/>
      <c r="M178" s="145"/>
      <c r="T178" s="52"/>
      <c r="AT178" s="13" t="s">
        <v>141</v>
      </c>
      <c r="AU178" s="13" t="s">
        <v>85</v>
      </c>
    </row>
    <row r="179" spans="2:65" s="1" customFormat="1" ht="24.2" customHeight="1">
      <c r="B179" s="28"/>
      <c r="C179" s="148" t="s">
        <v>350</v>
      </c>
      <c r="D179" s="148" t="s">
        <v>143</v>
      </c>
      <c r="E179" s="149" t="s">
        <v>545</v>
      </c>
      <c r="F179" s="150" t="s">
        <v>546</v>
      </c>
      <c r="G179" s="151" t="s">
        <v>160</v>
      </c>
      <c r="H179" s="152">
        <v>1</v>
      </c>
      <c r="I179" s="153"/>
      <c r="J179" s="152">
        <f>ROUND(I179*H179,1)</f>
        <v>0</v>
      </c>
      <c r="K179" s="154"/>
      <c r="L179" s="155"/>
      <c r="M179" s="156" t="s">
        <v>1</v>
      </c>
      <c r="N179" s="157" t="s">
        <v>40</v>
      </c>
      <c r="P179" s="138">
        <f>O179*H179</f>
        <v>0</v>
      </c>
      <c r="Q179" s="138">
        <v>5.0000000000000002E-5</v>
      </c>
      <c r="R179" s="138">
        <f>Q179*H179</f>
        <v>5.0000000000000002E-5</v>
      </c>
      <c r="S179" s="138">
        <v>0</v>
      </c>
      <c r="T179" s="139">
        <f>S179*H179</f>
        <v>0</v>
      </c>
      <c r="AR179" s="140" t="s">
        <v>146</v>
      </c>
      <c r="AT179" s="140" t="s">
        <v>143</v>
      </c>
      <c r="AU179" s="140" t="s">
        <v>85</v>
      </c>
      <c r="AY179" s="13" t="s">
        <v>130</v>
      </c>
      <c r="BE179" s="141">
        <f>IF(N179="základní",J179,0)</f>
        <v>0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3" t="s">
        <v>83</v>
      </c>
      <c r="BK179" s="141">
        <f>ROUND(I179*H179,1)</f>
        <v>0</v>
      </c>
      <c r="BL179" s="13" t="s">
        <v>137</v>
      </c>
      <c r="BM179" s="140" t="s">
        <v>547</v>
      </c>
    </row>
    <row r="180" spans="2:65" s="1" customFormat="1" ht="19.5">
      <c r="B180" s="28"/>
      <c r="D180" s="146" t="s">
        <v>141</v>
      </c>
      <c r="F180" s="147" t="s">
        <v>544</v>
      </c>
      <c r="I180" s="144"/>
      <c r="L180" s="28"/>
      <c r="M180" s="145"/>
      <c r="T180" s="52"/>
      <c r="AT180" s="13" t="s">
        <v>141</v>
      </c>
      <c r="AU180" s="13" t="s">
        <v>85</v>
      </c>
    </row>
    <row r="181" spans="2:65" s="1" customFormat="1" ht="16.5" customHeight="1">
      <c r="B181" s="28"/>
      <c r="C181" s="148" t="s">
        <v>356</v>
      </c>
      <c r="D181" s="148" t="s">
        <v>143</v>
      </c>
      <c r="E181" s="149" t="s">
        <v>548</v>
      </c>
      <c r="F181" s="150" t="s">
        <v>549</v>
      </c>
      <c r="G181" s="151" t="s">
        <v>160</v>
      </c>
      <c r="H181" s="152">
        <v>1</v>
      </c>
      <c r="I181" s="153"/>
      <c r="J181" s="152">
        <f>ROUND(I181*H181,1)</f>
        <v>0</v>
      </c>
      <c r="K181" s="154"/>
      <c r="L181" s="155"/>
      <c r="M181" s="156" t="s">
        <v>1</v>
      </c>
      <c r="N181" s="157" t="s">
        <v>40</v>
      </c>
      <c r="P181" s="138">
        <f>O181*H181</f>
        <v>0</v>
      </c>
      <c r="Q181" s="138">
        <v>3.0000000000000001E-5</v>
      </c>
      <c r="R181" s="138">
        <f>Q181*H181</f>
        <v>3.0000000000000001E-5</v>
      </c>
      <c r="S181" s="138">
        <v>0</v>
      </c>
      <c r="T181" s="139">
        <f>S181*H181</f>
        <v>0</v>
      </c>
      <c r="AR181" s="140" t="s">
        <v>146</v>
      </c>
      <c r="AT181" s="140" t="s">
        <v>143</v>
      </c>
      <c r="AU181" s="140" t="s">
        <v>85</v>
      </c>
      <c r="AY181" s="13" t="s">
        <v>130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3" t="s">
        <v>83</v>
      </c>
      <c r="BK181" s="141">
        <f>ROUND(I181*H181,1)</f>
        <v>0</v>
      </c>
      <c r="BL181" s="13" t="s">
        <v>137</v>
      </c>
      <c r="BM181" s="140" t="s">
        <v>550</v>
      </c>
    </row>
    <row r="182" spans="2:65" s="1" customFormat="1" ht="19.5">
      <c r="B182" s="28"/>
      <c r="D182" s="146" t="s">
        <v>141</v>
      </c>
      <c r="F182" s="147" t="s">
        <v>544</v>
      </c>
      <c r="I182" s="144"/>
      <c r="L182" s="28"/>
      <c r="M182" s="145"/>
      <c r="T182" s="52"/>
      <c r="AT182" s="13" t="s">
        <v>141</v>
      </c>
      <c r="AU182" s="13" t="s">
        <v>85</v>
      </c>
    </row>
    <row r="183" spans="2:65" s="1" customFormat="1" ht="16.5" customHeight="1">
      <c r="B183" s="28"/>
      <c r="C183" s="148" t="s">
        <v>360</v>
      </c>
      <c r="D183" s="148" t="s">
        <v>143</v>
      </c>
      <c r="E183" s="149" t="s">
        <v>551</v>
      </c>
      <c r="F183" s="150" t="s">
        <v>552</v>
      </c>
      <c r="G183" s="151" t="s">
        <v>160</v>
      </c>
      <c r="H183" s="152">
        <v>1</v>
      </c>
      <c r="I183" s="153"/>
      <c r="J183" s="152">
        <f>ROUND(I183*H183,1)</f>
        <v>0</v>
      </c>
      <c r="K183" s="154"/>
      <c r="L183" s="155"/>
      <c r="M183" s="156" t="s">
        <v>1</v>
      </c>
      <c r="N183" s="157" t="s">
        <v>40</v>
      </c>
      <c r="P183" s="138">
        <f>O183*H183</f>
        <v>0</v>
      </c>
      <c r="Q183" s="138">
        <v>1.0000000000000001E-5</v>
      </c>
      <c r="R183" s="138">
        <f>Q183*H183</f>
        <v>1.0000000000000001E-5</v>
      </c>
      <c r="S183" s="138">
        <v>0</v>
      </c>
      <c r="T183" s="139">
        <f>S183*H183</f>
        <v>0</v>
      </c>
      <c r="AR183" s="140" t="s">
        <v>146</v>
      </c>
      <c r="AT183" s="140" t="s">
        <v>143</v>
      </c>
      <c r="AU183" s="140" t="s">
        <v>85</v>
      </c>
      <c r="AY183" s="13" t="s">
        <v>130</v>
      </c>
      <c r="BE183" s="141">
        <f>IF(N183="základní",J183,0)</f>
        <v>0</v>
      </c>
      <c r="BF183" s="141">
        <f>IF(N183="snížená",J183,0)</f>
        <v>0</v>
      </c>
      <c r="BG183" s="141">
        <f>IF(N183="zákl. přenesená",J183,0)</f>
        <v>0</v>
      </c>
      <c r="BH183" s="141">
        <f>IF(N183="sníž. přenesená",J183,0)</f>
        <v>0</v>
      </c>
      <c r="BI183" s="141">
        <f>IF(N183="nulová",J183,0)</f>
        <v>0</v>
      </c>
      <c r="BJ183" s="13" t="s">
        <v>83</v>
      </c>
      <c r="BK183" s="141">
        <f>ROUND(I183*H183,1)</f>
        <v>0</v>
      </c>
      <c r="BL183" s="13" t="s">
        <v>137</v>
      </c>
      <c r="BM183" s="140" t="s">
        <v>553</v>
      </c>
    </row>
    <row r="184" spans="2:65" s="1" customFormat="1" ht="19.5">
      <c r="B184" s="28"/>
      <c r="D184" s="146" t="s">
        <v>141</v>
      </c>
      <c r="F184" s="147" t="s">
        <v>544</v>
      </c>
      <c r="I184" s="144"/>
      <c r="L184" s="28"/>
      <c r="M184" s="145"/>
      <c r="T184" s="52"/>
      <c r="AT184" s="13" t="s">
        <v>141</v>
      </c>
      <c r="AU184" s="13" t="s">
        <v>85</v>
      </c>
    </row>
    <row r="185" spans="2:65" s="1" customFormat="1" ht="49.15" customHeight="1">
      <c r="B185" s="28"/>
      <c r="C185" s="129" t="s">
        <v>367</v>
      </c>
      <c r="D185" s="129" t="s">
        <v>133</v>
      </c>
      <c r="E185" s="130" t="s">
        <v>421</v>
      </c>
      <c r="F185" s="131" t="s">
        <v>422</v>
      </c>
      <c r="G185" s="132" t="s">
        <v>160</v>
      </c>
      <c r="H185" s="133">
        <v>1</v>
      </c>
      <c r="I185" s="134"/>
      <c r="J185" s="133">
        <f>ROUND(I185*H185,1)</f>
        <v>0</v>
      </c>
      <c r="K185" s="135"/>
      <c r="L185" s="28"/>
      <c r="M185" s="136" t="s">
        <v>1</v>
      </c>
      <c r="N185" s="137" t="s">
        <v>40</v>
      </c>
      <c r="P185" s="138">
        <f>O185*H185</f>
        <v>0</v>
      </c>
      <c r="Q185" s="138">
        <v>0</v>
      </c>
      <c r="R185" s="138">
        <f>Q185*H185</f>
        <v>0</v>
      </c>
      <c r="S185" s="138">
        <v>0</v>
      </c>
      <c r="T185" s="139">
        <f>S185*H185</f>
        <v>0</v>
      </c>
      <c r="AR185" s="140" t="s">
        <v>137</v>
      </c>
      <c r="AT185" s="140" t="s">
        <v>133</v>
      </c>
      <c r="AU185" s="140" t="s">
        <v>85</v>
      </c>
      <c r="AY185" s="13" t="s">
        <v>130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3" t="s">
        <v>83</v>
      </c>
      <c r="BK185" s="141">
        <f>ROUND(I185*H185,1)</f>
        <v>0</v>
      </c>
      <c r="BL185" s="13" t="s">
        <v>137</v>
      </c>
      <c r="BM185" s="140" t="s">
        <v>554</v>
      </c>
    </row>
    <row r="186" spans="2:65" s="1" customFormat="1" ht="11.25">
      <c r="B186" s="28"/>
      <c r="D186" s="142" t="s">
        <v>139</v>
      </c>
      <c r="F186" s="143" t="s">
        <v>424</v>
      </c>
      <c r="I186" s="144"/>
      <c r="L186" s="28"/>
      <c r="M186" s="145"/>
      <c r="T186" s="52"/>
      <c r="AT186" s="13" t="s">
        <v>139</v>
      </c>
      <c r="AU186" s="13" t="s">
        <v>85</v>
      </c>
    </row>
    <row r="187" spans="2:65" s="1" customFormat="1" ht="19.5">
      <c r="B187" s="28"/>
      <c r="D187" s="146" t="s">
        <v>141</v>
      </c>
      <c r="F187" s="147" t="s">
        <v>555</v>
      </c>
      <c r="I187" s="144"/>
      <c r="L187" s="28"/>
      <c r="M187" s="145"/>
      <c r="T187" s="52"/>
      <c r="AT187" s="13" t="s">
        <v>141</v>
      </c>
      <c r="AU187" s="13" t="s">
        <v>85</v>
      </c>
    </row>
    <row r="188" spans="2:65" s="1" customFormat="1" ht="24.2" customHeight="1">
      <c r="B188" s="28"/>
      <c r="C188" s="148" t="s">
        <v>372</v>
      </c>
      <c r="D188" s="148" t="s">
        <v>143</v>
      </c>
      <c r="E188" s="149" t="s">
        <v>556</v>
      </c>
      <c r="F188" s="150" t="s">
        <v>557</v>
      </c>
      <c r="G188" s="151" t="s">
        <v>160</v>
      </c>
      <c r="H188" s="152">
        <v>1</v>
      </c>
      <c r="I188" s="153"/>
      <c r="J188" s="152">
        <f>ROUND(I188*H188,1)</f>
        <v>0</v>
      </c>
      <c r="K188" s="154"/>
      <c r="L188" s="155"/>
      <c r="M188" s="156" t="s">
        <v>1</v>
      </c>
      <c r="N188" s="157" t="s">
        <v>40</v>
      </c>
      <c r="P188" s="138">
        <f>O188*H188</f>
        <v>0</v>
      </c>
      <c r="Q188" s="138">
        <v>4.0000000000000003E-5</v>
      </c>
      <c r="R188" s="138">
        <f>Q188*H188</f>
        <v>4.0000000000000003E-5</v>
      </c>
      <c r="S188" s="138">
        <v>0</v>
      </c>
      <c r="T188" s="139">
        <f>S188*H188</f>
        <v>0</v>
      </c>
      <c r="AR188" s="140" t="s">
        <v>146</v>
      </c>
      <c r="AT188" s="140" t="s">
        <v>143</v>
      </c>
      <c r="AU188" s="140" t="s">
        <v>85</v>
      </c>
      <c r="AY188" s="13" t="s">
        <v>130</v>
      </c>
      <c r="BE188" s="141">
        <f>IF(N188="základní",J188,0)</f>
        <v>0</v>
      </c>
      <c r="BF188" s="141">
        <f>IF(N188="snížená",J188,0)</f>
        <v>0</v>
      </c>
      <c r="BG188" s="141">
        <f>IF(N188="zákl. přenesená",J188,0)</f>
        <v>0</v>
      </c>
      <c r="BH188" s="141">
        <f>IF(N188="sníž. přenesená",J188,0)</f>
        <v>0</v>
      </c>
      <c r="BI188" s="141">
        <f>IF(N188="nulová",J188,0)</f>
        <v>0</v>
      </c>
      <c r="BJ188" s="13" t="s">
        <v>83</v>
      </c>
      <c r="BK188" s="141">
        <f>ROUND(I188*H188,1)</f>
        <v>0</v>
      </c>
      <c r="BL188" s="13" t="s">
        <v>137</v>
      </c>
      <c r="BM188" s="140" t="s">
        <v>558</v>
      </c>
    </row>
    <row r="189" spans="2:65" s="1" customFormat="1" ht="19.5">
      <c r="B189" s="28"/>
      <c r="D189" s="146" t="s">
        <v>141</v>
      </c>
      <c r="F189" s="147" t="s">
        <v>555</v>
      </c>
      <c r="I189" s="144"/>
      <c r="L189" s="28"/>
      <c r="M189" s="145"/>
      <c r="T189" s="52"/>
      <c r="AT189" s="13" t="s">
        <v>141</v>
      </c>
      <c r="AU189" s="13" t="s">
        <v>85</v>
      </c>
    </row>
    <row r="190" spans="2:65" s="1" customFormat="1" ht="33" customHeight="1">
      <c r="B190" s="28"/>
      <c r="C190" s="129" t="s">
        <v>376</v>
      </c>
      <c r="D190" s="129" t="s">
        <v>133</v>
      </c>
      <c r="E190" s="130" t="s">
        <v>559</v>
      </c>
      <c r="F190" s="131" t="s">
        <v>560</v>
      </c>
      <c r="G190" s="132" t="s">
        <v>160</v>
      </c>
      <c r="H190" s="133">
        <v>1</v>
      </c>
      <c r="I190" s="134"/>
      <c r="J190" s="133">
        <f>ROUND(I190*H190,1)</f>
        <v>0</v>
      </c>
      <c r="K190" s="135"/>
      <c r="L190" s="28"/>
      <c r="M190" s="136" t="s">
        <v>1</v>
      </c>
      <c r="N190" s="137" t="s">
        <v>40</v>
      </c>
      <c r="P190" s="138">
        <f>O190*H190</f>
        <v>0</v>
      </c>
      <c r="Q190" s="138">
        <v>0</v>
      </c>
      <c r="R190" s="138">
        <f>Q190*H190</f>
        <v>0</v>
      </c>
      <c r="S190" s="138">
        <v>0</v>
      </c>
      <c r="T190" s="139">
        <f>S190*H190</f>
        <v>0</v>
      </c>
      <c r="AR190" s="140" t="s">
        <v>137</v>
      </c>
      <c r="AT190" s="140" t="s">
        <v>133</v>
      </c>
      <c r="AU190" s="140" t="s">
        <v>85</v>
      </c>
      <c r="AY190" s="13" t="s">
        <v>130</v>
      </c>
      <c r="BE190" s="141">
        <f>IF(N190="základní",J190,0)</f>
        <v>0</v>
      </c>
      <c r="BF190" s="141">
        <f>IF(N190="snížená",J190,0)</f>
        <v>0</v>
      </c>
      <c r="BG190" s="141">
        <f>IF(N190="zákl. přenesená",J190,0)</f>
        <v>0</v>
      </c>
      <c r="BH190" s="141">
        <f>IF(N190="sníž. přenesená",J190,0)</f>
        <v>0</v>
      </c>
      <c r="BI190" s="141">
        <f>IF(N190="nulová",J190,0)</f>
        <v>0</v>
      </c>
      <c r="BJ190" s="13" t="s">
        <v>83</v>
      </c>
      <c r="BK190" s="141">
        <f>ROUND(I190*H190,1)</f>
        <v>0</v>
      </c>
      <c r="BL190" s="13" t="s">
        <v>137</v>
      </c>
      <c r="BM190" s="140" t="s">
        <v>561</v>
      </c>
    </row>
    <row r="191" spans="2:65" s="1" customFormat="1" ht="11.25">
      <c r="B191" s="28"/>
      <c r="D191" s="142" t="s">
        <v>139</v>
      </c>
      <c r="F191" s="143" t="s">
        <v>562</v>
      </c>
      <c r="I191" s="144"/>
      <c r="L191" s="28"/>
      <c r="M191" s="145"/>
      <c r="T191" s="52"/>
      <c r="AT191" s="13" t="s">
        <v>139</v>
      </c>
      <c r="AU191" s="13" t="s">
        <v>85</v>
      </c>
    </row>
    <row r="192" spans="2:65" s="1" customFormat="1" ht="19.5">
      <c r="B192" s="28"/>
      <c r="D192" s="146" t="s">
        <v>141</v>
      </c>
      <c r="F192" s="147" t="s">
        <v>563</v>
      </c>
      <c r="I192" s="144"/>
      <c r="L192" s="28"/>
      <c r="M192" s="145"/>
      <c r="T192" s="52"/>
      <c r="AT192" s="13" t="s">
        <v>141</v>
      </c>
      <c r="AU192" s="13" t="s">
        <v>85</v>
      </c>
    </row>
    <row r="193" spans="2:65" s="1" customFormat="1" ht="16.5" customHeight="1">
      <c r="B193" s="28"/>
      <c r="C193" s="148" t="s">
        <v>378</v>
      </c>
      <c r="D193" s="148" t="s">
        <v>143</v>
      </c>
      <c r="E193" s="149" t="s">
        <v>564</v>
      </c>
      <c r="F193" s="150" t="s">
        <v>565</v>
      </c>
      <c r="G193" s="151" t="s">
        <v>160</v>
      </c>
      <c r="H193" s="152">
        <v>1</v>
      </c>
      <c r="I193" s="153"/>
      <c r="J193" s="152">
        <f>ROUND(I193*H193,1)</f>
        <v>0</v>
      </c>
      <c r="K193" s="154"/>
      <c r="L193" s="155"/>
      <c r="M193" s="156" t="s">
        <v>1</v>
      </c>
      <c r="N193" s="157" t="s">
        <v>40</v>
      </c>
      <c r="P193" s="138">
        <f>O193*H193</f>
        <v>0</v>
      </c>
      <c r="Q193" s="138">
        <v>4.0999999999999999E-4</v>
      </c>
      <c r="R193" s="138">
        <f>Q193*H193</f>
        <v>4.0999999999999999E-4</v>
      </c>
      <c r="S193" s="138">
        <v>0</v>
      </c>
      <c r="T193" s="139">
        <f>S193*H193</f>
        <v>0</v>
      </c>
      <c r="AR193" s="140" t="s">
        <v>146</v>
      </c>
      <c r="AT193" s="140" t="s">
        <v>143</v>
      </c>
      <c r="AU193" s="140" t="s">
        <v>85</v>
      </c>
      <c r="AY193" s="13" t="s">
        <v>130</v>
      </c>
      <c r="BE193" s="141">
        <f>IF(N193="základní",J193,0)</f>
        <v>0</v>
      </c>
      <c r="BF193" s="141">
        <f>IF(N193="snížená",J193,0)</f>
        <v>0</v>
      </c>
      <c r="BG193" s="141">
        <f>IF(N193="zákl. přenesená",J193,0)</f>
        <v>0</v>
      </c>
      <c r="BH193" s="141">
        <f>IF(N193="sníž. přenesená",J193,0)</f>
        <v>0</v>
      </c>
      <c r="BI193" s="141">
        <f>IF(N193="nulová",J193,0)</f>
        <v>0</v>
      </c>
      <c r="BJ193" s="13" t="s">
        <v>83</v>
      </c>
      <c r="BK193" s="141">
        <f>ROUND(I193*H193,1)</f>
        <v>0</v>
      </c>
      <c r="BL193" s="13" t="s">
        <v>137</v>
      </c>
      <c r="BM193" s="140" t="s">
        <v>566</v>
      </c>
    </row>
    <row r="194" spans="2:65" s="1" customFormat="1" ht="19.5">
      <c r="B194" s="28"/>
      <c r="D194" s="146" t="s">
        <v>141</v>
      </c>
      <c r="F194" s="147" t="s">
        <v>563</v>
      </c>
      <c r="I194" s="144"/>
      <c r="L194" s="28"/>
      <c r="M194" s="145"/>
      <c r="T194" s="52"/>
      <c r="AT194" s="13" t="s">
        <v>141</v>
      </c>
      <c r="AU194" s="13" t="s">
        <v>85</v>
      </c>
    </row>
    <row r="195" spans="2:65" s="1" customFormat="1" ht="44.25" customHeight="1">
      <c r="B195" s="28"/>
      <c r="C195" s="129" t="s">
        <v>383</v>
      </c>
      <c r="D195" s="129" t="s">
        <v>133</v>
      </c>
      <c r="E195" s="130" t="s">
        <v>567</v>
      </c>
      <c r="F195" s="131" t="s">
        <v>568</v>
      </c>
      <c r="G195" s="132" t="s">
        <v>160</v>
      </c>
      <c r="H195" s="133">
        <v>1</v>
      </c>
      <c r="I195" s="134"/>
      <c r="J195" s="133">
        <f>ROUND(I195*H195,1)</f>
        <v>0</v>
      </c>
      <c r="K195" s="135"/>
      <c r="L195" s="28"/>
      <c r="M195" s="136" t="s">
        <v>1</v>
      </c>
      <c r="N195" s="137" t="s">
        <v>40</v>
      </c>
      <c r="P195" s="138">
        <f>O195*H195</f>
        <v>0</v>
      </c>
      <c r="Q195" s="138">
        <v>0</v>
      </c>
      <c r="R195" s="138">
        <f>Q195*H195</f>
        <v>0</v>
      </c>
      <c r="S195" s="138">
        <v>5.0000000000000002E-5</v>
      </c>
      <c r="T195" s="139">
        <f>S195*H195</f>
        <v>5.0000000000000002E-5</v>
      </c>
      <c r="AR195" s="140" t="s">
        <v>137</v>
      </c>
      <c r="AT195" s="140" t="s">
        <v>133</v>
      </c>
      <c r="AU195" s="140" t="s">
        <v>85</v>
      </c>
      <c r="AY195" s="13" t="s">
        <v>130</v>
      </c>
      <c r="BE195" s="141">
        <f>IF(N195="základní",J195,0)</f>
        <v>0</v>
      </c>
      <c r="BF195" s="141">
        <f>IF(N195="snížená",J195,0)</f>
        <v>0</v>
      </c>
      <c r="BG195" s="141">
        <f>IF(N195="zákl. přenesená",J195,0)</f>
        <v>0</v>
      </c>
      <c r="BH195" s="141">
        <f>IF(N195="sníž. přenesená",J195,0)</f>
        <v>0</v>
      </c>
      <c r="BI195" s="141">
        <f>IF(N195="nulová",J195,0)</f>
        <v>0</v>
      </c>
      <c r="BJ195" s="13" t="s">
        <v>83</v>
      </c>
      <c r="BK195" s="141">
        <f>ROUND(I195*H195,1)</f>
        <v>0</v>
      </c>
      <c r="BL195" s="13" t="s">
        <v>137</v>
      </c>
      <c r="BM195" s="140" t="s">
        <v>569</v>
      </c>
    </row>
    <row r="196" spans="2:65" s="1" customFormat="1" ht="11.25">
      <c r="B196" s="28"/>
      <c r="D196" s="142" t="s">
        <v>139</v>
      </c>
      <c r="F196" s="143" t="s">
        <v>570</v>
      </c>
      <c r="I196" s="144"/>
      <c r="L196" s="28"/>
      <c r="M196" s="145"/>
      <c r="T196" s="52"/>
      <c r="AT196" s="13" t="s">
        <v>139</v>
      </c>
      <c r="AU196" s="13" t="s">
        <v>85</v>
      </c>
    </row>
    <row r="197" spans="2:65" s="1" customFormat="1" ht="19.5">
      <c r="B197" s="28"/>
      <c r="D197" s="146" t="s">
        <v>141</v>
      </c>
      <c r="F197" s="147" t="s">
        <v>555</v>
      </c>
      <c r="I197" s="144"/>
      <c r="L197" s="28"/>
      <c r="M197" s="145"/>
      <c r="T197" s="52"/>
      <c r="AT197" s="13" t="s">
        <v>141</v>
      </c>
      <c r="AU197" s="13" t="s">
        <v>85</v>
      </c>
    </row>
    <row r="198" spans="2:65" s="1" customFormat="1" ht="24.2" customHeight="1">
      <c r="B198" s="28"/>
      <c r="C198" s="129" t="s">
        <v>571</v>
      </c>
      <c r="D198" s="129" t="s">
        <v>133</v>
      </c>
      <c r="E198" s="130" t="s">
        <v>572</v>
      </c>
      <c r="F198" s="131" t="s">
        <v>573</v>
      </c>
      <c r="G198" s="132" t="s">
        <v>160</v>
      </c>
      <c r="H198" s="133">
        <v>1</v>
      </c>
      <c r="I198" s="134"/>
      <c r="J198" s="133">
        <f>ROUND(I198*H198,1)</f>
        <v>0</v>
      </c>
      <c r="K198" s="135"/>
      <c r="L198" s="28"/>
      <c r="M198" s="136" t="s">
        <v>1</v>
      </c>
      <c r="N198" s="137" t="s">
        <v>40</v>
      </c>
      <c r="P198" s="138">
        <f>O198*H198</f>
        <v>0</v>
      </c>
      <c r="Q198" s="138">
        <v>0</v>
      </c>
      <c r="R198" s="138">
        <f>Q198*H198</f>
        <v>0</v>
      </c>
      <c r="S198" s="138">
        <v>2.5999999999999998E-4</v>
      </c>
      <c r="T198" s="139">
        <f>S198*H198</f>
        <v>2.5999999999999998E-4</v>
      </c>
      <c r="AR198" s="140" t="s">
        <v>137</v>
      </c>
      <c r="AT198" s="140" t="s">
        <v>133</v>
      </c>
      <c r="AU198" s="140" t="s">
        <v>85</v>
      </c>
      <c r="AY198" s="13" t="s">
        <v>130</v>
      </c>
      <c r="BE198" s="141">
        <f>IF(N198="základní",J198,0)</f>
        <v>0</v>
      </c>
      <c r="BF198" s="141">
        <f>IF(N198="snížená",J198,0)</f>
        <v>0</v>
      </c>
      <c r="BG198" s="141">
        <f>IF(N198="zákl. přenesená",J198,0)</f>
        <v>0</v>
      </c>
      <c r="BH198" s="141">
        <f>IF(N198="sníž. přenesená",J198,0)</f>
        <v>0</v>
      </c>
      <c r="BI198" s="141">
        <f>IF(N198="nulová",J198,0)</f>
        <v>0</v>
      </c>
      <c r="BJ198" s="13" t="s">
        <v>83</v>
      </c>
      <c r="BK198" s="141">
        <f>ROUND(I198*H198,1)</f>
        <v>0</v>
      </c>
      <c r="BL198" s="13" t="s">
        <v>137</v>
      </c>
      <c r="BM198" s="140" t="s">
        <v>574</v>
      </c>
    </row>
    <row r="199" spans="2:65" s="1" customFormat="1" ht="11.25">
      <c r="B199" s="28"/>
      <c r="D199" s="142" t="s">
        <v>139</v>
      </c>
      <c r="F199" s="143" t="s">
        <v>575</v>
      </c>
      <c r="I199" s="144"/>
      <c r="L199" s="28"/>
      <c r="M199" s="145"/>
      <c r="T199" s="52"/>
      <c r="AT199" s="13" t="s">
        <v>139</v>
      </c>
      <c r="AU199" s="13" t="s">
        <v>85</v>
      </c>
    </row>
    <row r="200" spans="2:65" s="1" customFormat="1" ht="19.5">
      <c r="B200" s="28"/>
      <c r="D200" s="146" t="s">
        <v>141</v>
      </c>
      <c r="F200" s="147" t="s">
        <v>563</v>
      </c>
      <c r="I200" s="144"/>
      <c r="L200" s="28"/>
      <c r="M200" s="145"/>
      <c r="T200" s="52"/>
      <c r="AT200" s="13" t="s">
        <v>141</v>
      </c>
      <c r="AU200" s="13" t="s">
        <v>85</v>
      </c>
    </row>
    <row r="201" spans="2:65" s="1" customFormat="1" ht="37.9" customHeight="1">
      <c r="B201" s="28"/>
      <c r="C201" s="129" t="s">
        <v>146</v>
      </c>
      <c r="D201" s="129" t="s">
        <v>133</v>
      </c>
      <c r="E201" s="130" t="s">
        <v>320</v>
      </c>
      <c r="F201" s="131" t="s">
        <v>321</v>
      </c>
      <c r="G201" s="132" t="s">
        <v>160</v>
      </c>
      <c r="H201" s="133">
        <v>6</v>
      </c>
      <c r="I201" s="134"/>
      <c r="J201" s="133">
        <f>ROUND(I201*H201,1)</f>
        <v>0</v>
      </c>
      <c r="K201" s="135"/>
      <c r="L201" s="28"/>
      <c r="M201" s="136" t="s">
        <v>1</v>
      </c>
      <c r="N201" s="137" t="s">
        <v>40</v>
      </c>
      <c r="P201" s="138">
        <f>O201*H201</f>
        <v>0</v>
      </c>
      <c r="Q201" s="138">
        <v>0</v>
      </c>
      <c r="R201" s="138">
        <f>Q201*H201</f>
        <v>0</v>
      </c>
      <c r="S201" s="138">
        <v>0</v>
      </c>
      <c r="T201" s="139">
        <f>S201*H201</f>
        <v>0</v>
      </c>
      <c r="AR201" s="140" t="s">
        <v>137</v>
      </c>
      <c r="AT201" s="140" t="s">
        <v>133</v>
      </c>
      <c r="AU201" s="140" t="s">
        <v>85</v>
      </c>
      <c r="AY201" s="13" t="s">
        <v>130</v>
      </c>
      <c r="BE201" s="141">
        <f>IF(N201="základní",J201,0)</f>
        <v>0</v>
      </c>
      <c r="BF201" s="141">
        <f>IF(N201="snížená",J201,0)</f>
        <v>0</v>
      </c>
      <c r="BG201" s="141">
        <f>IF(N201="zákl. přenesená",J201,0)</f>
        <v>0</v>
      </c>
      <c r="BH201" s="141">
        <f>IF(N201="sníž. přenesená",J201,0)</f>
        <v>0</v>
      </c>
      <c r="BI201" s="141">
        <f>IF(N201="nulová",J201,0)</f>
        <v>0</v>
      </c>
      <c r="BJ201" s="13" t="s">
        <v>83</v>
      </c>
      <c r="BK201" s="141">
        <f>ROUND(I201*H201,1)</f>
        <v>0</v>
      </c>
      <c r="BL201" s="13" t="s">
        <v>137</v>
      </c>
      <c r="BM201" s="140" t="s">
        <v>576</v>
      </c>
    </row>
    <row r="202" spans="2:65" s="1" customFormat="1" ht="11.25">
      <c r="B202" s="28"/>
      <c r="D202" s="142" t="s">
        <v>139</v>
      </c>
      <c r="F202" s="143" t="s">
        <v>323</v>
      </c>
      <c r="I202" s="144"/>
      <c r="L202" s="28"/>
      <c r="M202" s="145"/>
      <c r="T202" s="52"/>
      <c r="AT202" s="13" t="s">
        <v>139</v>
      </c>
      <c r="AU202" s="13" t="s">
        <v>85</v>
      </c>
    </row>
    <row r="203" spans="2:65" s="1" customFormat="1" ht="19.5">
      <c r="B203" s="28"/>
      <c r="D203" s="146" t="s">
        <v>141</v>
      </c>
      <c r="F203" s="147" t="s">
        <v>577</v>
      </c>
      <c r="I203" s="144"/>
      <c r="L203" s="28"/>
      <c r="M203" s="145"/>
      <c r="T203" s="52"/>
      <c r="AT203" s="13" t="s">
        <v>141</v>
      </c>
      <c r="AU203" s="13" t="s">
        <v>85</v>
      </c>
    </row>
    <row r="204" spans="2:65" s="1" customFormat="1" ht="24.2" customHeight="1">
      <c r="B204" s="28"/>
      <c r="C204" s="148" t="s">
        <v>578</v>
      </c>
      <c r="D204" s="148" t="s">
        <v>143</v>
      </c>
      <c r="E204" s="149" t="s">
        <v>579</v>
      </c>
      <c r="F204" s="150" t="s">
        <v>580</v>
      </c>
      <c r="G204" s="151" t="s">
        <v>160</v>
      </c>
      <c r="H204" s="152">
        <v>1</v>
      </c>
      <c r="I204" s="153"/>
      <c r="J204" s="152">
        <f>ROUND(I204*H204,1)</f>
        <v>0</v>
      </c>
      <c r="K204" s="154"/>
      <c r="L204" s="155"/>
      <c r="M204" s="156" t="s">
        <v>1</v>
      </c>
      <c r="N204" s="157" t="s">
        <v>40</v>
      </c>
      <c r="P204" s="138">
        <f>O204*H204</f>
        <v>0</v>
      </c>
      <c r="Q204" s="138">
        <v>6.9999999999999994E-5</v>
      </c>
      <c r="R204" s="138">
        <f>Q204*H204</f>
        <v>6.9999999999999994E-5</v>
      </c>
      <c r="S204" s="138">
        <v>0</v>
      </c>
      <c r="T204" s="139">
        <f>S204*H204</f>
        <v>0</v>
      </c>
      <c r="AR204" s="140" t="s">
        <v>146</v>
      </c>
      <c r="AT204" s="140" t="s">
        <v>143</v>
      </c>
      <c r="AU204" s="140" t="s">
        <v>85</v>
      </c>
      <c r="AY204" s="13" t="s">
        <v>130</v>
      </c>
      <c r="BE204" s="141">
        <f>IF(N204="základní",J204,0)</f>
        <v>0</v>
      </c>
      <c r="BF204" s="141">
        <f>IF(N204="snížená",J204,0)</f>
        <v>0</v>
      </c>
      <c r="BG204" s="141">
        <f>IF(N204="zákl. přenesená",J204,0)</f>
        <v>0</v>
      </c>
      <c r="BH204" s="141">
        <f>IF(N204="sníž. přenesená",J204,0)</f>
        <v>0</v>
      </c>
      <c r="BI204" s="141">
        <f>IF(N204="nulová",J204,0)</f>
        <v>0</v>
      </c>
      <c r="BJ204" s="13" t="s">
        <v>83</v>
      </c>
      <c r="BK204" s="141">
        <f>ROUND(I204*H204,1)</f>
        <v>0</v>
      </c>
      <c r="BL204" s="13" t="s">
        <v>137</v>
      </c>
      <c r="BM204" s="140" t="s">
        <v>581</v>
      </c>
    </row>
    <row r="205" spans="2:65" s="1" customFormat="1" ht="19.5">
      <c r="B205" s="28"/>
      <c r="D205" s="146" t="s">
        <v>141</v>
      </c>
      <c r="F205" s="147" t="s">
        <v>391</v>
      </c>
      <c r="I205" s="144"/>
      <c r="L205" s="28"/>
      <c r="M205" s="145"/>
      <c r="T205" s="52"/>
      <c r="AT205" s="13" t="s">
        <v>141</v>
      </c>
      <c r="AU205" s="13" t="s">
        <v>85</v>
      </c>
    </row>
    <row r="206" spans="2:65" s="1" customFormat="1" ht="37.9" customHeight="1">
      <c r="B206" s="28"/>
      <c r="C206" s="129" t="s">
        <v>582</v>
      </c>
      <c r="D206" s="129" t="s">
        <v>133</v>
      </c>
      <c r="E206" s="130" t="s">
        <v>583</v>
      </c>
      <c r="F206" s="131" t="s">
        <v>584</v>
      </c>
      <c r="G206" s="132" t="s">
        <v>160</v>
      </c>
      <c r="H206" s="133">
        <v>2</v>
      </c>
      <c r="I206" s="134"/>
      <c r="J206" s="133">
        <f>ROUND(I206*H206,1)</f>
        <v>0</v>
      </c>
      <c r="K206" s="135"/>
      <c r="L206" s="28"/>
      <c r="M206" s="136" t="s">
        <v>1</v>
      </c>
      <c r="N206" s="137" t="s">
        <v>40</v>
      </c>
      <c r="P206" s="138">
        <f>O206*H206</f>
        <v>0</v>
      </c>
      <c r="Q206" s="138">
        <v>0</v>
      </c>
      <c r="R206" s="138">
        <f>Q206*H206</f>
        <v>0</v>
      </c>
      <c r="S206" s="138">
        <v>0</v>
      </c>
      <c r="T206" s="139">
        <f>S206*H206</f>
        <v>0</v>
      </c>
      <c r="AR206" s="140" t="s">
        <v>137</v>
      </c>
      <c r="AT206" s="140" t="s">
        <v>133</v>
      </c>
      <c r="AU206" s="140" t="s">
        <v>85</v>
      </c>
      <c r="AY206" s="13" t="s">
        <v>130</v>
      </c>
      <c r="BE206" s="141">
        <f>IF(N206="základní",J206,0)</f>
        <v>0</v>
      </c>
      <c r="BF206" s="141">
        <f>IF(N206="snížená",J206,0)</f>
        <v>0</v>
      </c>
      <c r="BG206" s="141">
        <f>IF(N206="zákl. přenesená",J206,0)</f>
        <v>0</v>
      </c>
      <c r="BH206" s="141">
        <f>IF(N206="sníž. přenesená",J206,0)</f>
        <v>0</v>
      </c>
      <c r="BI206" s="141">
        <f>IF(N206="nulová",J206,0)</f>
        <v>0</v>
      </c>
      <c r="BJ206" s="13" t="s">
        <v>83</v>
      </c>
      <c r="BK206" s="141">
        <f>ROUND(I206*H206,1)</f>
        <v>0</v>
      </c>
      <c r="BL206" s="13" t="s">
        <v>137</v>
      </c>
      <c r="BM206" s="140" t="s">
        <v>585</v>
      </c>
    </row>
    <row r="207" spans="2:65" s="1" customFormat="1" ht="11.25">
      <c r="B207" s="28"/>
      <c r="D207" s="142" t="s">
        <v>139</v>
      </c>
      <c r="F207" s="143" t="s">
        <v>586</v>
      </c>
      <c r="I207" s="144"/>
      <c r="L207" s="28"/>
      <c r="M207" s="145"/>
      <c r="T207" s="52"/>
      <c r="AT207" s="13" t="s">
        <v>139</v>
      </c>
      <c r="AU207" s="13" t="s">
        <v>85</v>
      </c>
    </row>
    <row r="208" spans="2:65" s="1" customFormat="1" ht="19.5">
      <c r="B208" s="28"/>
      <c r="D208" s="146" t="s">
        <v>141</v>
      </c>
      <c r="F208" s="147" t="s">
        <v>587</v>
      </c>
      <c r="I208" s="144"/>
      <c r="L208" s="28"/>
      <c r="M208" s="145"/>
      <c r="T208" s="52"/>
      <c r="AT208" s="13" t="s">
        <v>141</v>
      </c>
      <c r="AU208" s="13" t="s">
        <v>85</v>
      </c>
    </row>
    <row r="209" spans="2:65" s="1" customFormat="1" ht="24.2" customHeight="1">
      <c r="B209" s="28"/>
      <c r="C209" s="148" t="s">
        <v>588</v>
      </c>
      <c r="D209" s="148" t="s">
        <v>143</v>
      </c>
      <c r="E209" s="149" t="s">
        <v>589</v>
      </c>
      <c r="F209" s="150" t="s">
        <v>590</v>
      </c>
      <c r="G209" s="151" t="s">
        <v>160</v>
      </c>
      <c r="H209" s="152">
        <v>1</v>
      </c>
      <c r="I209" s="153"/>
      <c r="J209" s="152">
        <f>ROUND(I209*H209,1)</f>
        <v>0</v>
      </c>
      <c r="K209" s="154"/>
      <c r="L209" s="155"/>
      <c r="M209" s="156" t="s">
        <v>1</v>
      </c>
      <c r="N209" s="157" t="s">
        <v>40</v>
      </c>
      <c r="P209" s="138">
        <f>O209*H209</f>
        <v>0</v>
      </c>
      <c r="Q209" s="138">
        <v>1E-4</v>
      </c>
      <c r="R209" s="138">
        <f>Q209*H209</f>
        <v>1E-4</v>
      </c>
      <c r="S209" s="138">
        <v>0</v>
      </c>
      <c r="T209" s="139">
        <f>S209*H209</f>
        <v>0</v>
      </c>
      <c r="AR209" s="140" t="s">
        <v>146</v>
      </c>
      <c r="AT209" s="140" t="s">
        <v>143</v>
      </c>
      <c r="AU209" s="140" t="s">
        <v>85</v>
      </c>
      <c r="AY209" s="13" t="s">
        <v>130</v>
      </c>
      <c r="BE209" s="141">
        <f>IF(N209="základní",J209,0)</f>
        <v>0</v>
      </c>
      <c r="BF209" s="141">
        <f>IF(N209="snížená",J209,0)</f>
        <v>0</v>
      </c>
      <c r="BG209" s="141">
        <f>IF(N209="zákl. přenesená",J209,0)</f>
        <v>0</v>
      </c>
      <c r="BH209" s="141">
        <f>IF(N209="sníž. přenesená",J209,0)</f>
        <v>0</v>
      </c>
      <c r="BI209" s="141">
        <f>IF(N209="nulová",J209,0)</f>
        <v>0</v>
      </c>
      <c r="BJ209" s="13" t="s">
        <v>83</v>
      </c>
      <c r="BK209" s="141">
        <f>ROUND(I209*H209,1)</f>
        <v>0</v>
      </c>
      <c r="BL209" s="13" t="s">
        <v>137</v>
      </c>
      <c r="BM209" s="140" t="s">
        <v>591</v>
      </c>
    </row>
    <row r="210" spans="2:65" s="1" customFormat="1" ht="19.5">
      <c r="B210" s="28"/>
      <c r="D210" s="146" t="s">
        <v>141</v>
      </c>
      <c r="F210" s="147" t="s">
        <v>592</v>
      </c>
      <c r="I210" s="144"/>
      <c r="L210" s="28"/>
      <c r="M210" s="145"/>
      <c r="T210" s="52"/>
      <c r="AT210" s="13" t="s">
        <v>141</v>
      </c>
      <c r="AU210" s="13" t="s">
        <v>85</v>
      </c>
    </row>
    <row r="211" spans="2:65" s="1" customFormat="1" ht="44.25" customHeight="1">
      <c r="B211" s="28"/>
      <c r="C211" s="129" t="s">
        <v>593</v>
      </c>
      <c r="D211" s="129" t="s">
        <v>133</v>
      </c>
      <c r="E211" s="130" t="s">
        <v>332</v>
      </c>
      <c r="F211" s="131" t="s">
        <v>333</v>
      </c>
      <c r="G211" s="132" t="s">
        <v>160</v>
      </c>
      <c r="H211" s="133">
        <v>1</v>
      </c>
      <c r="I211" s="134"/>
      <c r="J211" s="133">
        <f>ROUND(I211*H211,1)</f>
        <v>0</v>
      </c>
      <c r="K211" s="135"/>
      <c r="L211" s="28"/>
      <c r="M211" s="136" t="s">
        <v>1</v>
      </c>
      <c r="N211" s="137" t="s">
        <v>40</v>
      </c>
      <c r="P211" s="138">
        <f>O211*H211</f>
        <v>0</v>
      </c>
      <c r="Q211" s="138">
        <v>0</v>
      </c>
      <c r="R211" s="138">
        <f>Q211*H211</f>
        <v>0</v>
      </c>
      <c r="S211" s="138">
        <v>5.0000000000000002E-5</v>
      </c>
      <c r="T211" s="139">
        <f>S211*H211</f>
        <v>5.0000000000000002E-5</v>
      </c>
      <c r="AR211" s="140" t="s">
        <v>137</v>
      </c>
      <c r="AT211" s="140" t="s">
        <v>133</v>
      </c>
      <c r="AU211" s="140" t="s">
        <v>85</v>
      </c>
      <c r="AY211" s="13" t="s">
        <v>130</v>
      </c>
      <c r="BE211" s="141">
        <f>IF(N211="základní",J211,0)</f>
        <v>0</v>
      </c>
      <c r="BF211" s="141">
        <f>IF(N211="snížená",J211,0)</f>
        <v>0</v>
      </c>
      <c r="BG211" s="141">
        <f>IF(N211="zákl. přenesená",J211,0)</f>
        <v>0</v>
      </c>
      <c r="BH211" s="141">
        <f>IF(N211="sníž. přenesená",J211,0)</f>
        <v>0</v>
      </c>
      <c r="BI211" s="141">
        <f>IF(N211="nulová",J211,0)</f>
        <v>0</v>
      </c>
      <c r="BJ211" s="13" t="s">
        <v>83</v>
      </c>
      <c r="BK211" s="141">
        <f>ROUND(I211*H211,1)</f>
        <v>0</v>
      </c>
      <c r="BL211" s="13" t="s">
        <v>137</v>
      </c>
      <c r="BM211" s="140" t="s">
        <v>594</v>
      </c>
    </row>
    <row r="212" spans="2:65" s="1" customFormat="1" ht="11.25">
      <c r="B212" s="28"/>
      <c r="D212" s="142" t="s">
        <v>139</v>
      </c>
      <c r="F212" s="143" t="s">
        <v>335</v>
      </c>
      <c r="I212" s="144"/>
      <c r="L212" s="28"/>
      <c r="M212" s="145"/>
      <c r="T212" s="52"/>
      <c r="AT212" s="13" t="s">
        <v>139</v>
      </c>
      <c r="AU212" s="13" t="s">
        <v>85</v>
      </c>
    </row>
    <row r="213" spans="2:65" s="1" customFormat="1" ht="19.5">
      <c r="B213" s="28"/>
      <c r="D213" s="146" t="s">
        <v>141</v>
      </c>
      <c r="F213" s="147" t="s">
        <v>391</v>
      </c>
      <c r="I213" s="144"/>
      <c r="L213" s="28"/>
      <c r="M213" s="145"/>
      <c r="T213" s="52"/>
      <c r="AT213" s="13" t="s">
        <v>141</v>
      </c>
      <c r="AU213" s="13" t="s">
        <v>85</v>
      </c>
    </row>
    <row r="214" spans="2:65" s="1" customFormat="1" ht="37.9" customHeight="1">
      <c r="B214" s="28"/>
      <c r="C214" s="129" t="s">
        <v>595</v>
      </c>
      <c r="D214" s="129" t="s">
        <v>133</v>
      </c>
      <c r="E214" s="130" t="s">
        <v>596</v>
      </c>
      <c r="F214" s="131" t="s">
        <v>597</v>
      </c>
      <c r="G214" s="132" t="s">
        <v>160</v>
      </c>
      <c r="H214" s="133">
        <v>1</v>
      </c>
      <c r="I214" s="134"/>
      <c r="J214" s="133">
        <f>ROUND(I214*H214,1)</f>
        <v>0</v>
      </c>
      <c r="K214" s="135"/>
      <c r="L214" s="28"/>
      <c r="M214" s="136" t="s">
        <v>1</v>
      </c>
      <c r="N214" s="137" t="s">
        <v>40</v>
      </c>
      <c r="P214" s="138">
        <f>O214*H214</f>
        <v>0</v>
      </c>
      <c r="Q214" s="138">
        <v>0</v>
      </c>
      <c r="R214" s="138">
        <f>Q214*H214</f>
        <v>0</v>
      </c>
      <c r="S214" s="138">
        <v>1E-4</v>
      </c>
      <c r="T214" s="139">
        <f>S214*H214</f>
        <v>1E-4</v>
      </c>
      <c r="AR214" s="140" t="s">
        <v>137</v>
      </c>
      <c r="AT214" s="140" t="s">
        <v>133</v>
      </c>
      <c r="AU214" s="140" t="s">
        <v>85</v>
      </c>
      <c r="AY214" s="13" t="s">
        <v>130</v>
      </c>
      <c r="BE214" s="141">
        <f>IF(N214="základní",J214,0)</f>
        <v>0</v>
      </c>
      <c r="BF214" s="141">
        <f>IF(N214="snížená",J214,0)</f>
        <v>0</v>
      </c>
      <c r="BG214" s="141">
        <f>IF(N214="zákl. přenesená",J214,0)</f>
        <v>0</v>
      </c>
      <c r="BH214" s="141">
        <f>IF(N214="sníž. přenesená",J214,0)</f>
        <v>0</v>
      </c>
      <c r="BI214" s="141">
        <f>IF(N214="nulová",J214,0)</f>
        <v>0</v>
      </c>
      <c r="BJ214" s="13" t="s">
        <v>83</v>
      </c>
      <c r="BK214" s="141">
        <f>ROUND(I214*H214,1)</f>
        <v>0</v>
      </c>
      <c r="BL214" s="13" t="s">
        <v>137</v>
      </c>
      <c r="BM214" s="140" t="s">
        <v>598</v>
      </c>
    </row>
    <row r="215" spans="2:65" s="1" customFormat="1" ht="11.25">
      <c r="B215" s="28"/>
      <c r="D215" s="142" t="s">
        <v>139</v>
      </c>
      <c r="F215" s="143" t="s">
        <v>599</v>
      </c>
      <c r="I215" s="144"/>
      <c r="L215" s="28"/>
      <c r="M215" s="145"/>
      <c r="T215" s="52"/>
      <c r="AT215" s="13" t="s">
        <v>139</v>
      </c>
      <c r="AU215" s="13" t="s">
        <v>85</v>
      </c>
    </row>
    <row r="216" spans="2:65" s="1" customFormat="1" ht="19.5">
      <c r="B216" s="28"/>
      <c r="D216" s="146" t="s">
        <v>141</v>
      </c>
      <c r="F216" s="147" t="s">
        <v>592</v>
      </c>
      <c r="I216" s="144"/>
      <c r="L216" s="28"/>
      <c r="M216" s="145"/>
      <c r="T216" s="52"/>
      <c r="AT216" s="13" t="s">
        <v>141</v>
      </c>
      <c r="AU216" s="13" t="s">
        <v>85</v>
      </c>
    </row>
    <row r="217" spans="2:65" s="1" customFormat="1" ht="49.15" customHeight="1">
      <c r="B217" s="28"/>
      <c r="C217" s="129" t="s">
        <v>600</v>
      </c>
      <c r="D217" s="129" t="s">
        <v>133</v>
      </c>
      <c r="E217" s="130" t="s">
        <v>601</v>
      </c>
      <c r="F217" s="131" t="s">
        <v>602</v>
      </c>
      <c r="G217" s="132" t="s">
        <v>160</v>
      </c>
      <c r="H217" s="133">
        <v>3</v>
      </c>
      <c r="I217" s="134"/>
      <c r="J217" s="133">
        <f>ROUND(I217*H217,1)</f>
        <v>0</v>
      </c>
      <c r="K217" s="135"/>
      <c r="L217" s="28"/>
      <c r="M217" s="136" t="s">
        <v>1</v>
      </c>
      <c r="N217" s="137" t="s">
        <v>40</v>
      </c>
      <c r="P217" s="138">
        <f>O217*H217</f>
        <v>0</v>
      </c>
      <c r="Q217" s="138">
        <v>0</v>
      </c>
      <c r="R217" s="138">
        <f>Q217*H217</f>
        <v>0</v>
      </c>
      <c r="S217" s="138">
        <v>0</v>
      </c>
      <c r="T217" s="139">
        <f>S217*H217</f>
        <v>0</v>
      </c>
      <c r="AR217" s="140" t="s">
        <v>137</v>
      </c>
      <c r="AT217" s="140" t="s">
        <v>133</v>
      </c>
      <c r="AU217" s="140" t="s">
        <v>85</v>
      </c>
      <c r="AY217" s="13" t="s">
        <v>130</v>
      </c>
      <c r="BE217" s="141">
        <f>IF(N217="základní",J217,0)</f>
        <v>0</v>
      </c>
      <c r="BF217" s="141">
        <f>IF(N217="snížená",J217,0)</f>
        <v>0</v>
      </c>
      <c r="BG217" s="141">
        <f>IF(N217="zákl. přenesená",J217,0)</f>
        <v>0</v>
      </c>
      <c r="BH217" s="141">
        <f>IF(N217="sníž. přenesená",J217,0)</f>
        <v>0</v>
      </c>
      <c r="BI217" s="141">
        <f>IF(N217="nulová",J217,0)</f>
        <v>0</v>
      </c>
      <c r="BJ217" s="13" t="s">
        <v>83</v>
      </c>
      <c r="BK217" s="141">
        <f>ROUND(I217*H217,1)</f>
        <v>0</v>
      </c>
      <c r="BL217" s="13" t="s">
        <v>137</v>
      </c>
      <c r="BM217" s="140" t="s">
        <v>603</v>
      </c>
    </row>
    <row r="218" spans="2:65" s="1" customFormat="1" ht="11.25">
      <c r="B218" s="28"/>
      <c r="D218" s="142" t="s">
        <v>139</v>
      </c>
      <c r="F218" s="143" t="s">
        <v>604</v>
      </c>
      <c r="I218" s="144"/>
      <c r="L218" s="28"/>
      <c r="M218" s="145"/>
      <c r="T218" s="52"/>
      <c r="AT218" s="13" t="s">
        <v>139</v>
      </c>
      <c r="AU218" s="13" t="s">
        <v>85</v>
      </c>
    </row>
    <row r="219" spans="2:65" s="1" customFormat="1" ht="19.5">
      <c r="B219" s="28"/>
      <c r="D219" s="146" t="s">
        <v>141</v>
      </c>
      <c r="F219" s="147" t="s">
        <v>605</v>
      </c>
      <c r="I219" s="144"/>
      <c r="L219" s="28"/>
      <c r="M219" s="145"/>
      <c r="T219" s="52"/>
      <c r="AT219" s="13" t="s">
        <v>141</v>
      </c>
      <c r="AU219" s="13" t="s">
        <v>85</v>
      </c>
    </row>
    <row r="220" spans="2:65" s="1" customFormat="1" ht="37.9" customHeight="1">
      <c r="B220" s="28"/>
      <c r="C220" s="129" t="s">
        <v>606</v>
      </c>
      <c r="D220" s="129" t="s">
        <v>133</v>
      </c>
      <c r="E220" s="130" t="s">
        <v>607</v>
      </c>
      <c r="F220" s="131" t="s">
        <v>608</v>
      </c>
      <c r="G220" s="132" t="s">
        <v>160</v>
      </c>
      <c r="H220" s="133">
        <v>2</v>
      </c>
      <c r="I220" s="134"/>
      <c r="J220" s="133">
        <f>ROUND(I220*H220,1)</f>
        <v>0</v>
      </c>
      <c r="K220" s="135"/>
      <c r="L220" s="28"/>
      <c r="M220" s="136" t="s">
        <v>1</v>
      </c>
      <c r="N220" s="137" t="s">
        <v>40</v>
      </c>
      <c r="P220" s="138">
        <f>O220*H220</f>
        <v>0</v>
      </c>
      <c r="Q220" s="138">
        <v>0</v>
      </c>
      <c r="R220" s="138">
        <f>Q220*H220</f>
        <v>0</v>
      </c>
      <c r="S220" s="138">
        <v>0</v>
      </c>
      <c r="T220" s="139">
        <f>S220*H220</f>
        <v>0</v>
      </c>
      <c r="AR220" s="140" t="s">
        <v>137</v>
      </c>
      <c r="AT220" s="140" t="s">
        <v>133</v>
      </c>
      <c r="AU220" s="140" t="s">
        <v>85</v>
      </c>
      <c r="AY220" s="13" t="s">
        <v>130</v>
      </c>
      <c r="BE220" s="141">
        <f>IF(N220="základní",J220,0)</f>
        <v>0</v>
      </c>
      <c r="BF220" s="141">
        <f>IF(N220="snížená",J220,0)</f>
        <v>0</v>
      </c>
      <c r="BG220" s="141">
        <f>IF(N220="zákl. přenesená",J220,0)</f>
        <v>0</v>
      </c>
      <c r="BH220" s="141">
        <f>IF(N220="sníž. přenesená",J220,0)</f>
        <v>0</v>
      </c>
      <c r="BI220" s="141">
        <f>IF(N220="nulová",J220,0)</f>
        <v>0</v>
      </c>
      <c r="BJ220" s="13" t="s">
        <v>83</v>
      </c>
      <c r="BK220" s="141">
        <f>ROUND(I220*H220,1)</f>
        <v>0</v>
      </c>
      <c r="BL220" s="13" t="s">
        <v>137</v>
      </c>
      <c r="BM220" s="140" t="s">
        <v>609</v>
      </c>
    </row>
    <row r="221" spans="2:65" s="1" customFormat="1" ht="11.25">
      <c r="B221" s="28"/>
      <c r="D221" s="142" t="s">
        <v>139</v>
      </c>
      <c r="F221" s="143" t="s">
        <v>610</v>
      </c>
      <c r="I221" s="144"/>
      <c r="L221" s="28"/>
      <c r="M221" s="145"/>
      <c r="T221" s="52"/>
      <c r="AT221" s="13" t="s">
        <v>139</v>
      </c>
      <c r="AU221" s="13" t="s">
        <v>85</v>
      </c>
    </row>
    <row r="222" spans="2:65" s="1" customFormat="1" ht="19.5">
      <c r="B222" s="28"/>
      <c r="D222" s="146" t="s">
        <v>141</v>
      </c>
      <c r="F222" s="147" t="s">
        <v>611</v>
      </c>
      <c r="I222" s="144"/>
      <c r="L222" s="28"/>
      <c r="M222" s="145"/>
      <c r="T222" s="52"/>
      <c r="AT222" s="13" t="s">
        <v>141</v>
      </c>
      <c r="AU222" s="13" t="s">
        <v>85</v>
      </c>
    </row>
    <row r="223" spans="2:65" s="1" customFormat="1" ht="37.9" customHeight="1">
      <c r="B223" s="28"/>
      <c r="C223" s="129" t="s">
        <v>612</v>
      </c>
      <c r="D223" s="129" t="s">
        <v>133</v>
      </c>
      <c r="E223" s="130" t="s">
        <v>613</v>
      </c>
      <c r="F223" s="131" t="s">
        <v>614</v>
      </c>
      <c r="G223" s="132" t="s">
        <v>160</v>
      </c>
      <c r="H223" s="133">
        <v>1</v>
      </c>
      <c r="I223" s="134"/>
      <c r="J223" s="133">
        <f>ROUND(I223*H223,1)</f>
        <v>0</v>
      </c>
      <c r="K223" s="135"/>
      <c r="L223" s="28"/>
      <c r="M223" s="136" t="s">
        <v>1</v>
      </c>
      <c r="N223" s="137" t="s">
        <v>40</v>
      </c>
      <c r="P223" s="138">
        <f>O223*H223</f>
        <v>0</v>
      </c>
      <c r="Q223" s="138">
        <v>0</v>
      </c>
      <c r="R223" s="138">
        <f>Q223*H223</f>
        <v>0</v>
      </c>
      <c r="S223" s="138">
        <v>0</v>
      </c>
      <c r="T223" s="139">
        <f>S223*H223</f>
        <v>0</v>
      </c>
      <c r="AR223" s="140" t="s">
        <v>137</v>
      </c>
      <c r="AT223" s="140" t="s">
        <v>133</v>
      </c>
      <c r="AU223" s="140" t="s">
        <v>85</v>
      </c>
      <c r="AY223" s="13" t="s">
        <v>130</v>
      </c>
      <c r="BE223" s="141">
        <f>IF(N223="základní",J223,0)</f>
        <v>0</v>
      </c>
      <c r="BF223" s="141">
        <f>IF(N223="snížená",J223,0)</f>
        <v>0</v>
      </c>
      <c r="BG223" s="141">
        <f>IF(N223="zákl. přenesená",J223,0)</f>
        <v>0</v>
      </c>
      <c r="BH223" s="141">
        <f>IF(N223="sníž. přenesená",J223,0)</f>
        <v>0</v>
      </c>
      <c r="BI223" s="141">
        <f>IF(N223="nulová",J223,0)</f>
        <v>0</v>
      </c>
      <c r="BJ223" s="13" t="s">
        <v>83</v>
      </c>
      <c r="BK223" s="141">
        <f>ROUND(I223*H223,1)</f>
        <v>0</v>
      </c>
      <c r="BL223" s="13" t="s">
        <v>137</v>
      </c>
      <c r="BM223" s="140" t="s">
        <v>615</v>
      </c>
    </row>
    <row r="224" spans="2:65" s="1" customFormat="1" ht="11.25">
      <c r="B224" s="28"/>
      <c r="D224" s="142" t="s">
        <v>139</v>
      </c>
      <c r="F224" s="143" t="s">
        <v>616</v>
      </c>
      <c r="I224" s="144"/>
      <c r="L224" s="28"/>
      <c r="M224" s="145"/>
      <c r="T224" s="52"/>
      <c r="AT224" s="13" t="s">
        <v>139</v>
      </c>
      <c r="AU224" s="13" t="s">
        <v>85</v>
      </c>
    </row>
    <row r="225" spans="2:65" s="1" customFormat="1" ht="19.5">
      <c r="B225" s="28"/>
      <c r="D225" s="146" t="s">
        <v>141</v>
      </c>
      <c r="F225" s="147" t="s">
        <v>382</v>
      </c>
      <c r="I225" s="144"/>
      <c r="L225" s="28"/>
      <c r="M225" s="145"/>
      <c r="T225" s="52"/>
      <c r="AT225" s="13" t="s">
        <v>141</v>
      </c>
      <c r="AU225" s="13" t="s">
        <v>85</v>
      </c>
    </row>
    <row r="226" spans="2:65" s="1" customFormat="1" ht="24.2" customHeight="1">
      <c r="B226" s="28"/>
      <c r="C226" s="129" t="s">
        <v>617</v>
      </c>
      <c r="D226" s="129" t="s">
        <v>133</v>
      </c>
      <c r="E226" s="130" t="s">
        <v>342</v>
      </c>
      <c r="F226" s="131" t="s">
        <v>618</v>
      </c>
      <c r="G226" s="132" t="s">
        <v>160</v>
      </c>
      <c r="H226" s="133">
        <v>8</v>
      </c>
      <c r="I226" s="134"/>
      <c r="J226" s="133">
        <f>ROUND(I226*H226,1)</f>
        <v>0</v>
      </c>
      <c r="K226" s="135"/>
      <c r="L226" s="28"/>
      <c r="M226" s="136" t="s">
        <v>1</v>
      </c>
      <c r="N226" s="137" t="s">
        <v>40</v>
      </c>
      <c r="P226" s="138">
        <f>O226*H226</f>
        <v>0</v>
      </c>
      <c r="Q226" s="138">
        <v>0</v>
      </c>
      <c r="R226" s="138">
        <f>Q226*H226</f>
        <v>0</v>
      </c>
      <c r="S226" s="138">
        <v>0</v>
      </c>
      <c r="T226" s="139">
        <f>S226*H226</f>
        <v>0</v>
      </c>
      <c r="AR226" s="140" t="s">
        <v>137</v>
      </c>
      <c r="AT226" s="140" t="s">
        <v>133</v>
      </c>
      <c r="AU226" s="140" t="s">
        <v>85</v>
      </c>
      <c r="AY226" s="13" t="s">
        <v>130</v>
      </c>
      <c r="BE226" s="141">
        <f>IF(N226="základní",J226,0)</f>
        <v>0</v>
      </c>
      <c r="BF226" s="141">
        <f>IF(N226="snížená",J226,0)</f>
        <v>0</v>
      </c>
      <c r="BG226" s="141">
        <f>IF(N226="zákl. přenesená",J226,0)</f>
        <v>0</v>
      </c>
      <c r="BH226" s="141">
        <f>IF(N226="sníž. přenesená",J226,0)</f>
        <v>0</v>
      </c>
      <c r="BI226" s="141">
        <f>IF(N226="nulová",J226,0)</f>
        <v>0</v>
      </c>
      <c r="BJ226" s="13" t="s">
        <v>83</v>
      </c>
      <c r="BK226" s="141">
        <f>ROUND(I226*H226,1)</f>
        <v>0</v>
      </c>
      <c r="BL226" s="13" t="s">
        <v>137</v>
      </c>
      <c r="BM226" s="140" t="s">
        <v>619</v>
      </c>
    </row>
    <row r="227" spans="2:65" s="1" customFormat="1" ht="11.25">
      <c r="B227" s="28"/>
      <c r="D227" s="142" t="s">
        <v>139</v>
      </c>
      <c r="F227" s="143" t="s">
        <v>345</v>
      </c>
      <c r="I227" s="144"/>
      <c r="L227" s="28"/>
      <c r="M227" s="145"/>
      <c r="T227" s="52"/>
      <c r="AT227" s="13" t="s">
        <v>139</v>
      </c>
      <c r="AU227" s="13" t="s">
        <v>85</v>
      </c>
    </row>
    <row r="228" spans="2:65" s="1" customFormat="1" ht="19.5">
      <c r="B228" s="28"/>
      <c r="D228" s="146" t="s">
        <v>141</v>
      </c>
      <c r="F228" s="147" t="s">
        <v>620</v>
      </c>
      <c r="I228" s="144"/>
      <c r="L228" s="28"/>
      <c r="M228" s="145"/>
      <c r="T228" s="52"/>
      <c r="AT228" s="13" t="s">
        <v>141</v>
      </c>
      <c r="AU228" s="13" t="s">
        <v>85</v>
      </c>
    </row>
    <row r="229" spans="2:65" s="1" customFormat="1" ht="24.2" customHeight="1">
      <c r="B229" s="28"/>
      <c r="C229" s="148" t="s">
        <v>621</v>
      </c>
      <c r="D229" s="148" t="s">
        <v>143</v>
      </c>
      <c r="E229" s="149" t="s">
        <v>622</v>
      </c>
      <c r="F229" s="150" t="s">
        <v>623</v>
      </c>
      <c r="G229" s="151" t="s">
        <v>160</v>
      </c>
      <c r="H229" s="152">
        <v>7</v>
      </c>
      <c r="I229" s="153"/>
      <c r="J229" s="152">
        <f>ROUND(I229*H229,1)</f>
        <v>0</v>
      </c>
      <c r="K229" s="154"/>
      <c r="L229" s="155"/>
      <c r="M229" s="156" t="s">
        <v>1</v>
      </c>
      <c r="N229" s="157" t="s">
        <v>40</v>
      </c>
      <c r="P229" s="138">
        <f>O229*H229</f>
        <v>0</v>
      </c>
      <c r="Q229" s="138">
        <v>4.0000000000000002E-4</v>
      </c>
      <c r="R229" s="138">
        <f>Q229*H229</f>
        <v>2.8E-3</v>
      </c>
      <c r="S229" s="138">
        <v>0</v>
      </c>
      <c r="T229" s="139">
        <f>S229*H229</f>
        <v>0</v>
      </c>
      <c r="AR229" s="140" t="s">
        <v>146</v>
      </c>
      <c r="AT229" s="140" t="s">
        <v>143</v>
      </c>
      <c r="AU229" s="140" t="s">
        <v>85</v>
      </c>
      <c r="AY229" s="13" t="s">
        <v>130</v>
      </c>
      <c r="BE229" s="141">
        <f>IF(N229="základní",J229,0)</f>
        <v>0</v>
      </c>
      <c r="BF229" s="141">
        <f>IF(N229="snížená",J229,0)</f>
        <v>0</v>
      </c>
      <c r="BG229" s="141">
        <f>IF(N229="zákl. přenesená",J229,0)</f>
        <v>0</v>
      </c>
      <c r="BH229" s="141">
        <f>IF(N229="sníž. přenesená",J229,0)</f>
        <v>0</v>
      </c>
      <c r="BI229" s="141">
        <f>IF(N229="nulová",J229,0)</f>
        <v>0</v>
      </c>
      <c r="BJ229" s="13" t="s">
        <v>83</v>
      </c>
      <c r="BK229" s="141">
        <f>ROUND(I229*H229,1)</f>
        <v>0</v>
      </c>
      <c r="BL229" s="13" t="s">
        <v>137</v>
      </c>
      <c r="BM229" s="140" t="s">
        <v>624</v>
      </c>
    </row>
    <row r="230" spans="2:65" s="1" customFormat="1" ht="19.5">
      <c r="B230" s="28"/>
      <c r="D230" s="146" t="s">
        <v>141</v>
      </c>
      <c r="F230" s="147" t="s">
        <v>620</v>
      </c>
      <c r="I230" s="144"/>
      <c r="L230" s="28"/>
      <c r="M230" s="145"/>
      <c r="T230" s="52"/>
      <c r="AT230" s="13" t="s">
        <v>141</v>
      </c>
      <c r="AU230" s="13" t="s">
        <v>85</v>
      </c>
    </row>
    <row r="231" spans="2:65" s="1" customFormat="1" ht="24.2" customHeight="1">
      <c r="B231" s="28"/>
      <c r="C231" s="148" t="s">
        <v>625</v>
      </c>
      <c r="D231" s="148" t="s">
        <v>143</v>
      </c>
      <c r="E231" s="149" t="s">
        <v>626</v>
      </c>
      <c r="F231" s="150" t="s">
        <v>627</v>
      </c>
      <c r="G231" s="151" t="s">
        <v>160</v>
      </c>
      <c r="H231" s="152">
        <v>1</v>
      </c>
      <c r="I231" s="153"/>
      <c r="J231" s="152">
        <f>ROUND(I231*H231,1)</f>
        <v>0</v>
      </c>
      <c r="K231" s="154"/>
      <c r="L231" s="155"/>
      <c r="M231" s="156" t="s">
        <v>1</v>
      </c>
      <c r="N231" s="157" t="s">
        <v>40</v>
      </c>
      <c r="P231" s="138">
        <f>O231*H231</f>
        <v>0</v>
      </c>
      <c r="Q231" s="138">
        <v>4.0000000000000002E-4</v>
      </c>
      <c r="R231" s="138">
        <f>Q231*H231</f>
        <v>4.0000000000000002E-4</v>
      </c>
      <c r="S231" s="138">
        <v>0</v>
      </c>
      <c r="T231" s="139">
        <f>S231*H231</f>
        <v>0</v>
      </c>
      <c r="AR231" s="140" t="s">
        <v>146</v>
      </c>
      <c r="AT231" s="140" t="s">
        <v>143</v>
      </c>
      <c r="AU231" s="140" t="s">
        <v>85</v>
      </c>
      <c r="AY231" s="13" t="s">
        <v>130</v>
      </c>
      <c r="BE231" s="141">
        <f>IF(N231="základní",J231,0)</f>
        <v>0</v>
      </c>
      <c r="BF231" s="141">
        <f>IF(N231="snížená",J231,0)</f>
        <v>0</v>
      </c>
      <c r="BG231" s="141">
        <f>IF(N231="zákl. přenesená",J231,0)</f>
        <v>0</v>
      </c>
      <c r="BH231" s="141">
        <f>IF(N231="sníž. přenesená",J231,0)</f>
        <v>0</v>
      </c>
      <c r="BI231" s="141">
        <f>IF(N231="nulová",J231,0)</f>
        <v>0</v>
      </c>
      <c r="BJ231" s="13" t="s">
        <v>83</v>
      </c>
      <c r="BK231" s="141">
        <f>ROUND(I231*H231,1)</f>
        <v>0</v>
      </c>
      <c r="BL231" s="13" t="s">
        <v>137</v>
      </c>
      <c r="BM231" s="140" t="s">
        <v>628</v>
      </c>
    </row>
    <row r="232" spans="2:65" s="1" customFormat="1" ht="19.5">
      <c r="B232" s="28"/>
      <c r="D232" s="146" t="s">
        <v>141</v>
      </c>
      <c r="F232" s="147" t="s">
        <v>620</v>
      </c>
      <c r="I232" s="144"/>
      <c r="L232" s="28"/>
      <c r="M232" s="145"/>
      <c r="T232" s="52"/>
      <c r="AT232" s="13" t="s">
        <v>141</v>
      </c>
      <c r="AU232" s="13" t="s">
        <v>85</v>
      </c>
    </row>
    <row r="233" spans="2:65" s="1" customFormat="1" ht="24.2" customHeight="1">
      <c r="B233" s="28"/>
      <c r="C233" s="129" t="s">
        <v>629</v>
      </c>
      <c r="D233" s="129" t="s">
        <v>133</v>
      </c>
      <c r="E233" s="130" t="s">
        <v>346</v>
      </c>
      <c r="F233" s="131" t="s">
        <v>347</v>
      </c>
      <c r="G233" s="132" t="s">
        <v>160</v>
      </c>
      <c r="H233" s="133">
        <v>8</v>
      </c>
      <c r="I233" s="134"/>
      <c r="J233" s="133">
        <f>ROUND(I233*H233,1)</f>
        <v>0</v>
      </c>
      <c r="K233" s="135"/>
      <c r="L233" s="28"/>
      <c r="M233" s="136" t="s">
        <v>1</v>
      </c>
      <c r="N233" s="137" t="s">
        <v>40</v>
      </c>
      <c r="P233" s="138">
        <f>O233*H233</f>
        <v>0</v>
      </c>
      <c r="Q233" s="138">
        <v>0</v>
      </c>
      <c r="R233" s="138">
        <f>Q233*H233</f>
        <v>0</v>
      </c>
      <c r="S233" s="138">
        <v>4.0000000000000002E-4</v>
      </c>
      <c r="T233" s="139">
        <f>S233*H233</f>
        <v>3.2000000000000002E-3</v>
      </c>
      <c r="AR233" s="140" t="s">
        <v>137</v>
      </c>
      <c r="AT233" s="140" t="s">
        <v>133</v>
      </c>
      <c r="AU233" s="140" t="s">
        <v>85</v>
      </c>
      <c r="AY233" s="13" t="s">
        <v>130</v>
      </c>
      <c r="BE233" s="141">
        <f>IF(N233="základní",J233,0)</f>
        <v>0</v>
      </c>
      <c r="BF233" s="141">
        <f>IF(N233="snížená",J233,0)</f>
        <v>0</v>
      </c>
      <c r="BG233" s="141">
        <f>IF(N233="zákl. přenesená",J233,0)</f>
        <v>0</v>
      </c>
      <c r="BH233" s="141">
        <f>IF(N233="sníž. přenesená",J233,0)</f>
        <v>0</v>
      </c>
      <c r="BI233" s="141">
        <f>IF(N233="nulová",J233,0)</f>
        <v>0</v>
      </c>
      <c r="BJ233" s="13" t="s">
        <v>83</v>
      </c>
      <c r="BK233" s="141">
        <f>ROUND(I233*H233,1)</f>
        <v>0</v>
      </c>
      <c r="BL233" s="13" t="s">
        <v>137</v>
      </c>
      <c r="BM233" s="140" t="s">
        <v>630</v>
      </c>
    </row>
    <row r="234" spans="2:65" s="1" customFormat="1" ht="11.25">
      <c r="B234" s="28"/>
      <c r="D234" s="142" t="s">
        <v>139</v>
      </c>
      <c r="F234" s="143" t="s">
        <v>349</v>
      </c>
      <c r="I234" s="144"/>
      <c r="L234" s="28"/>
      <c r="M234" s="145"/>
      <c r="T234" s="52"/>
      <c r="AT234" s="13" t="s">
        <v>139</v>
      </c>
      <c r="AU234" s="13" t="s">
        <v>85</v>
      </c>
    </row>
    <row r="235" spans="2:65" s="1" customFormat="1" ht="19.5">
      <c r="B235" s="28"/>
      <c r="D235" s="146" t="s">
        <v>141</v>
      </c>
      <c r="F235" s="147" t="s">
        <v>620</v>
      </c>
      <c r="I235" s="144"/>
      <c r="L235" s="28"/>
      <c r="M235" s="145"/>
      <c r="T235" s="52"/>
      <c r="AT235" s="13" t="s">
        <v>141</v>
      </c>
      <c r="AU235" s="13" t="s">
        <v>85</v>
      </c>
    </row>
    <row r="236" spans="2:65" s="1" customFormat="1" ht="49.15" customHeight="1">
      <c r="B236" s="28"/>
      <c r="C236" s="129" t="s">
        <v>631</v>
      </c>
      <c r="D236" s="129" t="s">
        <v>133</v>
      </c>
      <c r="E236" s="130" t="s">
        <v>351</v>
      </c>
      <c r="F236" s="131" t="s">
        <v>352</v>
      </c>
      <c r="G236" s="132" t="s">
        <v>160</v>
      </c>
      <c r="H236" s="133">
        <v>2</v>
      </c>
      <c r="I236" s="134"/>
      <c r="J236" s="133">
        <f>ROUND(I236*H236,1)</f>
        <v>0</v>
      </c>
      <c r="K236" s="135"/>
      <c r="L236" s="28"/>
      <c r="M236" s="136" t="s">
        <v>1</v>
      </c>
      <c r="N236" s="137" t="s">
        <v>40</v>
      </c>
      <c r="P236" s="138">
        <f>O236*H236</f>
        <v>0</v>
      </c>
      <c r="Q236" s="138">
        <v>0</v>
      </c>
      <c r="R236" s="138">
        <f>Q236*H236</f>
        <v>0</v>
      </c>
      <c r="S236" s="138">
        <v>0</v>
      </c>
      <c r="T236" s="139">
        <f>S236*H236</f>
        <v>0</v>
      </c>
      <c r="AR236" s="140" t="s">
        <v>137</v>
      </c>
      <c r="AT236" s="140" t="s">
        <v>133</v>
      </c>
      <c r="AU236" s="140" t="s">
        <v>85</v>
      </c>
      <c r="AY236" s="13" t="s">
        <v>130</v>
      </c>
      <c r="BE236" s="141">
        <f>IF(N236="základní",J236,0)</f>
        <v>0</v>
      </c>
      <c r="BF236" s="141">
        <f>IF(N236="snížená",J236,0)</f>
        <v>0</v>
      </c>
      <c r="BG236" s="141">
        <f>IF(N236="zákl. přenesená",J236,0)</f>
        <v>0</v>
      </c>
      <c r="BH236" s="141">
        <f>IF(N236="sníž. přenesená",J236,0)</f>
        <v>0</v>
      </c>
      <c r="BI236" s="141">
        <f>IF(N236="nulová",J236,0)</f>
        <v>0</v>
      </c>
      <c r="BJ236" s="13" t="s">
        <v>83</v>
      </c>
      <c r="BK236" s="141">
        <f>ROUND(I236*H236,1)</f>
        <v>0</v>
      </c>
      <c r="BL236" s="13" t="s">
        <v>137</v>
      </c>
      <c r="BM236" s="140" t="s">
        <v>632</v>
      </c>
    </row>
    <row r="237" spans="2:65" s="1" customFormat="1" ht="11.25">
      <c r="B237" s="28"/>
      <c r="D237" s="142" t="s">
        <v>139</v>
      </c>
      <c r="F237" s="143" t="s">
        <v>354</v>
      </c>
      <c r="I237" s="144"/>
      <c r="L237" s="28"/>
      <c r="M237" s="145"/>
      <c r="T237" s="52"/>
      <c r="AT237" s="13" t="s">
        <v>139</v>
      </c>
      <c r="AU237" s="13" t="s">
        <v>85</v>
      </c>
    </row>
    <row r="238" spans="2:65" s="1" customFormat="1" ht="19.5">
      <c r="B238" s="28"/>
      <c r="D238" s="146" t="s">
        <v>141</v>
      </c>
      <c r="F238" s="147" t="s">
        <v>633</v>
      </c>
      <c r="I238" s="144"/>
      <c r="L238" s="28"/>
      <c r="M238" s="145"/>
      <c r="T238" s="52"/>
      <c r="AT238" s="13" t="s">
        <v>141</v>
      </c>
      <c r="AU238" s="13" t="s">
        <v>85</v>
      </c>
    </row>
    <row r="239" spans="2:65" s="1" customFormat="1" ht="21.75" customHeight="1">
      <c r="B239" s="28"/>
      <c r="C239" s="148" t="s">
        <v>634</v>
      </c>
      <c r="D239" s="148" t="s">
        <v>143</v>
      </c>
      <c r="E239" s="149" t="s">
        <v>357</v>
      </c>
      <c r="F239" s="150" t="s">
        <v>358</v>
      </c>
      <c r="G239" s="151" t="s">
        <v>160</v>
      </c>
      <c r="H239" s="152">
        <v>2</v>
      </c>
      <c r="I239" s="153"/>
      <c r="J239" s="152">
        <f>ROUND(I239*H239,1)</f>
        <v>0</v>
      </c>
      <c r="K239" s="154"/>
      <c r="L239" s="155"/>
      <c r="M239" s="156" t="s">
        <v>1</v>
      </c>
      <c r="N239" s="157" t="s">
        <v>40</v>
      </c>
      <c r="P239" s="138">
        <f>O239*H239</f>
        <v>0</v>
      </c>
      <c r="Q239" s="138">
        <v>3.0000000000000001E-5</v>
      </c>
      <c r="R239" s="138">
        <f>Q239*H239</f>
        <v>6.0000000000000002E-5</v>
      </c>
      <c r="S239" s="138">
        <v>0</v>
      </c>
      <c r="T239" s="139">
        <f>S239*H239</f>
        <v>0</v>
      </c>
      <c r="AR239" s="140" t="s">
        <v>146</v>
      </c>
      <c r="AT239" s="140" t="s">
        <v>143</v>
      </c>
      <c r="AU239" s="140" t="s">
        <v>85</v>
      </c>
      <c r="AY239" s="13" t="s">
        <v>130</v>
      </c>
      <c r="BE239" s="141">
        <f>IF(N239="základní",J239,0)</f>
        <v>0</v>
      </c>
      <c r="BF239" s="141">
        <f>IF(N239="snížená",J239,0)</f>
        <v>0</v>
      </c>
      <c r="BG239" s="141">
        <f>IF(N239="zákl. přenesená",J239,0)</f>
        <v>0</v>
      </c>
      <c r="BH239" s="141">
        <f>IF(N239="sníž. přenesená",J239,0)</f>
        <v>0</v>
      </c>
      <c r="BI239" s="141">
        <f>IF(N239="nulová",J239,0)</f>
        <v>0</v>
      </c>
      <c r="BJ239" s="13" t="s">
        <v>83</v>
      </c>
      <c r="BK239" s="141">
        <f>ROUND(I239*H239,1)</f>
        <v>0</v>
      </c>
      <c r="BL239" s="13" t="s">
        <v>137</v>
      </c>
      <c r="BM239" s="140" t="s">
        <v>635</v>
      </c>
    </row>
    <row r="240" spans="2:65" s="1" customFormat="1" ht="19.5">
      <c r="B240" s="28"/>
      <c r="D240" s="146" t="s">
        <v>141</v>
      </c>
      <c r="F240" s="147" t="s">
        <v>633</v>
      </c>
      <c r="I240" s="144"/>
      <c r="L240" s="28"/>
      <c r="M240" s="145"/>
      <c r="T240" s="52"/>
      <c r="AT240" s="13" t="s">
        <v>141</v>
      </c>
      <c r="AU240" s="13" t="s">
        <v>85</v>
      </c>
    </row>
    <row r="241" spans="2:65" s="1" customFormat="1" ht="44.25" customHeight="1">
      <c r="B241" s="28"/>
      <c r="C241" s="129" t="s">
        <v>636</v>
      </c>
      <c r="D241" s="129" t="s">
        <v>133</v>
      </c>
      <c r="E241" s="130" t="s">
        <v>213</v>
      </c>
      <c r="F241" s="131" t="s">
        <v>214</v>
      </c>
      <c r="G241" s="132" t="s">
        <v>160</v>
      </c>
      <c r="H241" s="133">
        <v>8</v>
      </c>
      <c r="I241" s="134"/>
      <c r="J241" s="133">
        <f>ROUND(I241*H241,1)</f>
        <v>0</v>
      </c>
      <c r="K241" s="135"/>
      <c r="L241" s="28"/>
      <c r="M241" s="136" t="s">
        <v>1</v>
      </c>
      <c r="N241" s="137" t="s">
        <v>40</v>
      </c>
      <c r="P241" s="138">
        <f>O241*H241</f>
        <v>0</v>
      </c>
      <c r="Q241" s="138">
        <v>0</v>
      </c>
      <c r="R241" s="138">
        <f>Q241*H241</f>
        <v>0</v>
      </c>
      <c r="S241" s="138">
        <v>0</v>
      </c>
      <c r="T241" s="139">
        <f>S241*H241</f>
        <v>0</v>
      </c>
      <c r="AR241" s="140" t="s">
        <v>137</v>
      </c>
      <c r="AT241" s="140" t="s">
        <v>133</v>
      </c>
      <c r="AU241" s="140" t="s">
        <v>85</v>
      </c>
      <c r="AY241" s="13" t="s">
        <v>130</v>
      </c>
      <c r="BE241" s="141">
        <f>IF(N241="základní",J241,0)</f>
        <v>0</v>
      </c>
      <c r="BF241" s="141">
        <f>IF(N241="snížená",J241,0)</f>
        <v>0</v>
      </c>
      <c r="BG241" s="141">
        <f>IF(N241="zákl. přenesená",J241,0)</f>
        <v>0</v>
      </c>
      <c r="BH241" s="141">
        <f>IF(N241="sníž. přenesená",J241,0)</f>
        <v>0</v>
      </c>
      <c r="BI241" s="141">
        <f>IF(N241="nulová",J241,0)</f>
        <v>0</v>
      </c>
      <c r="BJ241" s="13" t="s">
        <v>83</v>
      </c>
      <c r="BK241" s="141">
        <f>ROUND(I241*H241,1)</f>
        <v>0</v>
      </c>
      <c r="BL241" s="13" t="s">
        <v>137</v>
      </c>
      <c r="BM241" s="140" t="s">
        <v>637</v>
      </c>
    </row>
    <row r="242" spans="2:65" s="1" customFormat="1" ht="11.25">
      <c r="B242" s="28"/>
      <c r="D242" s="142" t="s">
        <v>139</v>
      </c>
      <c r="F242" s="143" t="s">
        <v>216</v>
      </c>
      <c r="I242" s="144"/>
      <c r="L242" s="28"/>
      <c r="M242" s="145"/>
      <c r="T242" s="52"/>
      <c r="AT242" s="13" t="s">
        <v>139</v>
      </c>
      <c r="AU242" s="13" t="s">
        <v>85</v>
      </c>
    </row>
    <row r="243" spans="2:65" s="1" customFormat="1" ht="39">
      <c r="B243" s="28"/>
      <c r="D243" s="146" t="s">
        <v>141</v>
      </c>
      <c r="F243" s="147" t="s">
        <v>638</v>
      </c>
      <c r="I243" s="144"/>
      <c r="L243" s="28"/>
      <c r="M243" s="145"/>
      <c r="T243" s="52"/>
      <c r="AT243" s="13" t="s">
        <v>141</v>
      </c>
      <c r="AU243" s="13" t="s">
        <v>85</v>
      </c>
    </row>
    <row r="244" spans="2:65" s="1" customFormat="1" ht="16.5" customHeight="1">
      <c r="B244" s="28"/>
      <c r="C244" s="148" t="s">
        <v>639</v>
      </c>
      <c r="D244" s="148" t="s">
        <v>143</v>
      </c>
      <c r="E244" s="149" t="s">
        <v>445</v>
      </c>
      <c r="F244" s="150" t="s">
        <v>446</v>
      </c>
      <c r="G244" s="151" t="s">
        <v>160</v>
      </c>
      <c r="H244" s="152">
        <v>8</v>
      </c>
      <c r="I244" s="153"/>
      <c r="J244" s="152">
        <f>ROUND(I244*H244,1)</f>
        <v>0</v>
      </c>
      <c r="K244" s="154"/>
      <c r="L244" s="155"/>
      <c r="M244" s="156" t="s">
        <v>1</v>
      </c>
      <c r="N244" s="157" t="s">
        <v>40</v>
      </c>
      <c r="P244" s="138">
        <f>O244*H244</f>
        <v>0</v>
      </c>
      <c r="Q244" s="138">
        <v>2.5999999999999998E-4</v>
      </c>
      <c r="R244" s="138">
        <f>Q244*H244</f>
        <v>2.0799999999999998E-3</v>
      </c>
      <c r="S244" s="138">
        <v>0</v>
      </c>
      <c r="T244" s="139">
        <f>S244*H244</f>
        <v>0</v>
      </c>
      <c r="AR244" s="140" t="s">
        <v>146</v>
      </c>
      <c r="AT244" s="140" t="s">
        <v>143</v>
      </c>
      <c r="AU244" s="140" t="s">
        <v>85</v>
      </c>
      <c r="AY244" s="13" t="s">
        <v>130</v>
      </c>
      <c r="BE244" s="141">
        <f>IF(N244="základní",J244,0)</f>
        <v>0</v>
      </c>
      <c r="BF244" s="141">
        <f>IF(N244="snížená",J244,0)</f>
        <v>0</v>
      </c>
      <c r="BG244" s="141">
        <f>IF(N244="zákl. přenesená",J244,0)</f>
        <v>0</v>
      </c>
      <c r="BH244" s="141">
        <f>IF(N244="sníž. přenesená",J244,0)</f>
        <v>0</v>
      </c>
      <c r="BI244" s="141">
        <f>IF(N244="nulová",J244,0)</f>
        <v>0</v>
      </c>
      <c r="BJ244" s="13" t="s">
        <v>83</v>
      </c>
      <c r="BK244" s="141">
        <f>ROUND(I244*H244,1)</f>
        <v>0</v>
      </c>
      <c r="BL244" s="13" t="s">
        <v>137</v>
      </c>
      <c r="BM244" s="140" t="s">
        <v>640</v>
      </c>
    </row>
    <row r="245" spans="2:65" s="1" customFormat="1" ht="19.5">
      <c r="B245" s="28"/>
      <c r="D245" s="146" t="s">
        <v>141</v>
      </c>
      <c r="F245" s="147" t="s">
        <v>641</v>
      </c>
      <c r="I245" s="144"/>
      <c r="L245" s="28"/>
      <c r="M245" s="145"/>
      <c r="T245" s="52"/>
      <c r="AT245" s="13" t="s">
        <v>141</v>
      </c>
      <c r="AU245" s="13" t="s">
        <v>85</v>
      </c>
    </row>
    <row r="246" spans="2:65" s="1" customFormat="1" ht="55.5" customHeight="1">
      <c r="B246" s="28"/>
      <c r="C246" s="129" t="s">
        <v>642</v>
      </c>
      <c r="D246" s="129" t="s">
        <v>133</v>
      </c>
      <c r="E246" s="130" t="s">
        <v>643</v>
      </c>
      <c r="F246" s="131" t="s">
        <v>644</v>
      </c>
      <c r="G246" s="132" t="s">
        <v>136</v>
      </c>
      <c r="H246" s="133">
        <v>1</v>
      </c>
      <c r="I246" s="134"/>
      <c r="J246" s="133">
        <f>ROUND(I246*H246,1)</f>
        <v>0</v>
      </c>
      <c r="K246" s="135"/>
      <c r="L246" s="28"/>
      <c r="M246" s="136" t="s">
        <v>1</v>
      </c>
      <c r="N246" s="137" t="s">
        <v>40</v>
      </c>
      <c r="P246" s="138">
        <f>O246*H246</f>
        <v>0</v>
      </c>
      <c r="Q246" s="138">
        <v>0</v>
      </c>
      <c r="R246" s="138">
        <f>Q246*H246</f>
        <v>0</v>
      </c>
      <c r="S246" s="138">
        <v>0</v>
      </c>
      <c r="T246" s="139">
        <f>S246*H246</f>
        <v>0</v>
      </c>
      <c r="AR246" s="140" t="s">
        <v>137</v>
      </c>
      <c r="AT246" s="140" t="s">
        <v>133</v>
      </c>
      <c r="AU246" s="140" t="s">
        <v>85</v>
      </c>
      <c r="AY246" s="13" t="s">
        <v>130</v>
      </c>
      <c r="BE246" s="141">
        <f>IF(N246="základní",J246,0)</f>
        <v>0</v>
      </c>
      <c r="BF246" s="141">
        <f>IF(N246="snížená",J246,0)</f>
        <v>0</v>
      </c>
      <c r="BG246" s="141">
        <f>IF(N246="zákl. přenesená",J246,0)</f>
        <v>0</v>
      </c>
      <c r="BH246" s="141">
        <f>IF(N246="sníž. přenesená",J246,0)</f>
        <v>0</v>
      </c>
      <c r="BI246" s="141">
        <f>IF(N246="nulová",J246,0)</f>
        <v>0</v>
      </c>
      <c r="BJ246" s="13" t="s">
        <v>83</v>
      </c>
      <c r="BK246" s="141">
        <f>ROUND(I246*H246,1)</f>
        <v>0</v>
      </c>
      <c r="BL246" s="13" t="s">
        <v>137</v>
      </c>
      <c r="BM246" s="140" t="s">
        <v>645</v>
      </c>
    </row>
    <row r="247" spans="2:65" s="1" customFormat="1" ht="11.25">
      <c r="B247" s="28"/>
      <c r="D247" s="142" t="s">
        <v>139</v>
      </c>
      <c r="F247" s="143" t="s">
        <v>646</v>
      </c>
      <c r="I247" s="144"/>
      <c r="L247" s="28"/>
      <c r="M247" s="145"/>
      <c r="T247" s="52"/>
      <c r="AT247" s="13" t="s">
        <v>139</v>
      </c>
      <c r="AU247" s="13" t="s">
        <v>85</v>
      </c>
    </row>
    <row r="248" spans="2:65" s="1" customFormat="1" ht="19.5">
      <c r="B248" s="28"/>
      <c r="D248" s="146" t="s">
        <v>141</v>
      </c>
      <c r="F248" s="147" t="s">
        <v>647</v>
      </c>
      <c r="I248" s="144"/>
      <c r="L248" s="28"/>
      <c r="M248" s="145"/>
      <c r="T248" s="52"/>
      <c r="AT248" s="13" t="s">
        <v>141</v>
      </c>
      <c r="AU248" s="13" t="s">
        <v>85</v>
      </c>
    </row>
    <row r="249" spans="2:65" s="1" customFormat="1" ht="55.5" customHeight="1">
      <c r="B249" s="28"/>
      <c r="C249" s="129" t="s">
        <v>648</v>
      </c>
      <c r="D249" s="129" t="s">
        <v>133</v>
      </c>
      <c r="E249" s="130" t="s">
        <v>649</v>
      </c>
      <c r="F249" s="131" t="s">
        <v>650</v>
      </c>
      <c r="G249" s="132" t="s">
        <v>160</v>
      </c>
      <c r="H249" s="133">
        <v>3</v>
      </c>
      <c r="I249" s="134"/>
      <c r="J249" s="133">
        <f>ROUND(I249*H249,1)</f>
        <v>0</v>
      </c>
      <c r="K249" s="135"/>
      <c r="L249" s="28"/>
      <c r="M249" s="136" t="s">
        <v>1</v>
      </c>
      <c r="N249" s="137" t="s">
        <v>40</v>
      </c>
      <c r="P249" s="138">
        <f>O249*H249</f>
        <v>0</v>
      </c>
      <c r="Q249" s="138">
        <v>0</v>
      </c>
      <c r="R249" s="138">
        <f>Q249*H249</f>
        <v>0</v>
      </c>
      <c r="S249" s="138">
        <v>0</v>
      </c>
      <c r="T249" s="139">
        <f>S249*H249</f>
        <v>0</v>
      </c>
      <c r="AR249" s="140" t="s">
        <v>137</v>
      </c>
      <c r="AT249" s="140" t="s">
        <v>133</v>
      </c>
      <c r="AU249" s="140" t="s">
        <v>85</v>
      </c>
      <c r="AY249" s="13" t="s">
        <v>130</v>
      </c>
      <c r="BE249" s="141">
        <f>IF(N249="základní",J249,0)</f>
        <v>0</v>
      </c>
      <c r="BF249" s="141">
        <f>IF(N249="snížená",J249,0)</f>
        <v>0</v>
      </c>
      <c r="BG249" s="141">
        <f>IF(N249="zákl. přenesená",J249,0)</f>
        <v>0</v>
      </c>
      <c r="BH249" s="141">
        <f>IF(N249="sníž. přenesená",J249,0)</f>
        <v>0</v>
      </c>
      <c r="BI249" s="141">
        <f>IF(N249="nulová",J249,0)</f>
        <v>0</v>
      </c>
      <c r="BJ249" s="13" t="s">
        <v>83</v>
      </c>
      <c r="BK249" s="141">
        <f>ROUND(I249*H249,1)</f>
        <v>0</v>
      </c>
      <c r="BL249" s="13" t="s">
        <v>137</v>
      </c>
      <c r="BM249" s="140" t="s">
        <v>651</v>
      </c>
    </row>
    <row r="250" spans="2:65" s="1" customFormat="1" ht="11.25">
      <c r="B250" s="28"/>
      <c r="D250" s="142" t="s">
        <v>139</v>
      </c>
      <c r="F250" s="143" t="s">
        <v>652</v>
      </c>
      <c r="I250" s="144"/>
      <c r="L250" s="28"/>
      <c r="M250" s="145"/>
      <c r="T250" s="52"/>
      <c r="AT250" s="13" t="s">
        <v>139</v>
      </c>
      <c r="AU250" s="13" t="s">
        <v>85</v>
      </c>
    </row>
    <row r="251" spans="2:65" s="1" customFormat="1" ht="19.5">
      <c r="B251" s="28"/>
      <c r="D251" s="146" t="s">
        <v>141</v>
      </c>
      <c r="F251" s="147" t="s">
        <v>653</v>
      </c>
      <c r="I251" s="144"/>
      <c r="L251" s="28"/>
      <c r="M251" s="145"/>
      <c r="T251" s="52"/>
      <c r="AT251" s="13" t="s">
        <v>141</v>
      </c>
      <c r="AU251" s="13" t="s">
        <v>85</v>
      </c>
    </row>
    <row r="252" spans="2:65" s="1" customFormat="1" ht="33" customHeight="1">
      <c r="B252" s="28"/>
      <c r="C252" s="129" t="s">
        <v>654</v>
      </c>
      <c r="D252" s="129" t="s">
        <v>133</v>
      </c>
      <c r="E252" s="130" t="s">
        <v>655</v>
      </c>
      <c r="F252" s="131" t="s">
        <v>656</v>
      </c>
      <c r="G252" s="132" t="s">
        <v>136</v>
      </c>
      <c r="H252" s="133">
        <v>20</v>
      </c>
      <c r="I252" s="134"/>
      <c r="J252" s="133">
        <f>ROUND(I252*H252,1)</f>
        <v>0</v>
      </c>
      <c r="K252" s="135"/>
      <c r="L252" s="28"/>
      <c r="M252" s="136" t="s">
        <v>1</v>
      </c>
      <c r="N252" s="137" t="s">
        <v>40</v>
      </c>
      <c r="P252" s="138">
        <f>O252*H252</f>
        <v>0</v>
      </c>
      <c r="Q252" s="138">
        <v>0</v>
      </c>
      <c r="R252" s="138">
        <f>Q252*H252</f>
        <v>0</v>
      </c>
      <c r="S252" s="138">
        <v>0</v>
      </c>
      <c r="T252" s="139">
        <f>S252*H252</f>
        <v>0</v>
      </c>
      <c r="AR252" s="140" t="s">
        <v>137</v>
      </c>
      <c r="AT252" s="140" t="s">
        <v>133</v>
      </c>
      <c r="AU252" s="140" t="s">
        <v>85</v>
      </c>
      <c r="AY252" s="13" t="s">
        <v>130</v>
      </c>
      <c r="BE252" s="141">
        <f>IF(N252="základní",J252,0)</f>
        <v>0</v>
      </c>
      <c r="BF252" s="141">
        <f>IF(N252="snížená",J252,0)</f>
        <v>0</v>
      </c>
      <c r="BG252" s="141">
        <f>IF(N252="zákl. přenesená",J252,0)</f>
        <v>0</v>
      </c>
      <c r="BH252" s="141">
        <f>IF(N252="sníž. přenesená",J252,0)</f>
        <v>0</v>
      </c>
      <c r="BI252" s="141">
        <f>IF(N252="nulová",J252,0)</f>
        <v>0</v>
      </c>
      <c r="BJ252" s="13" t="s">
        <v>83</v>
      </c>
      <c r="BK252" s="141">
        <f>ROUND(I252*H252,1)</f>
        <v>0</v>
      </c>
      <c r="BL252" s="13" t="s">
        <v>137</v>
      </c>
      <c r="BM252" s="140" t="s">
        <v>657</v>
      </c>
    </row>
    <row r="253" spans="2:65" s="1" customFormat="1" ht="11.25">
      <c r="B253" s="28"/>
      <c r="D253" s="142" t="s">
        <v>139</v>
      </c>
      <c r="F253" s="143" t="s">
        <v>658</v>
      </c>
      <c r="I253" s="144"/>
      <c r="L253" s="28"/>
      <c r="M253" s="145"/>
      <c r="T253" s="52"/>
      <c r="AT253" s="13" t="s">
        <v>139</v>
      </c>
      <c r="AU253" s="13" t="s">
        <v>85</v>
      </c>
    </row>
    <row r="254" spans="2:65" s="1" customFormat="1" ht="19.5">
      <c r="B254" s="28"/>
      <c r="D254" s="146" t="s">
        <v>141</v>
      </c>
      <c r="F254" s="147" t="s">
        <v>517</v>
      </c>
      <c r="I254" s="144"/>
      <c r="L254" s="28"/>
      <c r="M254" s="145"/>
      <c r="T254" s="52"/>
      <c r="AT254" s="13" t="s">
        <v>141</v>
      </c>
      <c r="AU254" s="13" t="s">
        <v>85</v>
      </c>
    </row>
    <row r="255" spans="2:65" s="1" customFormat="1" ht="16.5" customHeight="1">
      <c r="B255" s="28"/>
      <c r="C255" s="148" t="s">
        <v>659</v>
      </c>
      <c r="D255" s="148" t="s">
        <v>143</v>
      </c>
      <c r="E255" s="149" t="s">
        <v>660</v>
      </c>
      <c r="F255" s="150" t="s">
        <v>661</v>
      </c>
      <c r="G255" s="151" t="s">
        <v>136</v>
      </c>
      <c r="H255" s="152">
        <v>20</v>
      </c>
      <c r="I255" s="153"/>
      <c r="J255" s="152">
        <f>ROUND(I255*H255,1)</f>
        <v>0</v>
      </c>
      <c r="K255" s="154"/>
      <c r="L255" s="155"/>
      <c r="M255" s="156" t="s">
        <v>1</v>
      </c>
      <c r="N255" s="157" t="s">
        <v>40</v>
      </c>
      <c r="P255" s="138">
        <f>O255*H255</f>
        <v>0</v>
      </c>
      <c r="Q255" s="138">
        <v>2.9999999999999997E-4</v>
      </c>
      <c r="R255" s="138">
        <f>Q255*H255</f>
        <v>5.9999999999999993E-3</v>
      </c>
      <c r="S255" s="138">
        <v>0</v>
      </c>
      <c r="T255" s="139">
        <f>S255*H255</f>
        <v>0</v>
      </c>
      <c r="AR255" s="140" t="s">
        <v>146</v>
      </c>
      <c r="AT255" s="140" t="s">
        <v>143</v>
      </c>
      <c r="AU255" s="140" t="s">
        <v>85</v>
      </c>
      <c r="AY255" s="13" t="s">
        <v>130</v>
      </c>
      <c r="BE255" s="141">
        <f>IF(N255="základní",J255,0)</f>
        <v>0</v>
      </c>
      <c r="BF255" s="141">
        <f>IF(N255="snížená",J255,0)</f>
        <v>0</v>
      </c>
      <c r="BG255" s="141">
        <f>IF(N255="zákl. přenesená",J255,0)</f>
        <v>0</v>
      </c>
      <c r="BH255" s="141">
        <f>IF(N255="sníž. přenesená",J255,0)</f>
        <v>0</v>
      </c>
      <c r="BI255" s="141">
        <f>IF(N255="nulová",J255,0)</f>
        <v>0</v>
      </c>
      <c r="BJ255" s="13" t="s">
        <v>83</v>
      </c>
      <c r="BK255" s="141">
        <f>ROUND(I255*H255,1)</f>
        <v>0</v>
      </c>
      <c r="BL255" s="13" t="s">
        <v>137</v>
      </c>
      <c r="BM255" s="140" t="s">
        <v>662</v>
      </c>
    </row>
    <row r="256" spans="2:65" s="1" customFormat="1" ht="19.5">
      <c r="B256" s="28"/>
      <c r="D256" s="146" t="s">
        <v>141</v>
      </c>
      <c r="F256" s="147" t="s">
        <v>517</v>
      </c>
      <c r="I256" s="144"/>
      <c r="L256" s="28"/>
      <c r="M256" s="145"/>
      <c r="T256" s="52"/>
      <c r="AT256" s="13" t="s">
        <v>141</v>
      </c>
      <c r="AU256" s="13" t="s">
        <v>85</v>
      </c>
    </row>
    <row r="257" spans="2:65" s="11" customFormat="1" ht="25.9" customHeight="1">
      <c r="B257" s="117"/>
      <c r="D257" s="118" t="s">
        <v>74</v>
      </c>
      <c r="E257" s="119" t="s">
        <v>143</v>
      </c>
      <c r="F257" s="119" t="s">
        <v>222</v>
      </c>
      <c r="I257" s="120"/>
      <c r="J257" s="121">
        <f>BK257</f>
        <v>0</v>
      </c>
      <c r="L257" s="117"/>
      <c r="M257" s="122"/>
      <c r="P257" s="123">
        <f>P258</f>
        <v>0</v>
      </c>
      <c r="R257" s="123">
        <f>R258</f>
        <v>0</v>
      </c>
      <c r="T257" s="124">
        <f>T258</f>
        <v>0</v>
      </c>
      <c r="AR257" s="118" t="s">
        <v>148</v>
      </c>
      <c r="AT257" s="125" t="s">
        <v>74</v>
      </c>
      <c r="AU257" s="125" t="s">
        <v>75</v>
      </c>
      <c r="AY257" s="118" t="s">
        <v>130</v>
      </c>
      <c r="BK257" s="126">
        <f>BK258</f>
        <v>0</v>
      </c>
    </row>
    <row r="258" spans="2:65" s="11" customFormat="1" ht="22.9" customHeight="1">
      <c r="B258" s="117"/>
      <c r="D258" s="118" t="s">
        <v>74</v>
      </c>
      <c r="E258" s="127" t="s">
        <v>223</v>
      </c>
      <c r="F258" s="127" t="s">
        <v>224</v>
      </c>
      <c r="I258" s="120"/>
      <c r="J258" s="128">
        <f>BK258</f>
        <v>0</v>
      </c>
      <c r="L258" s="117"/>
      <c r="M258" s="122"/>
      <c r="P258" s="123">
        <f>SUM(P259:P266)</f>
        <v>0</v>
      </c>
      <c r="R258" s="123">
        <f>SUM(R259:R266)</f>
        <v>0</v>
      </c>
      <c r="T258" s="124">
        <f>SUM(T259:T266)</f>
        <v>0</v>
      </c>
      <c r="AR258" s="118" t="s">
        <v>148</v>
      </c>
      <c r="AT258" s="125" t="s">
        <v>74</v>
      </c>
      <c r="AU258" s="125" t="s">
        <v>83</v>
      </c>
      <c r="AY258" s="118" t="s">
        <v>130</v>
      </c>
      <c r="BK258" s="126">
        <f>SUM(BK259:BK266)</f>
        <v>0</v>
      </c>
    </row>
    <row r="259" spans="2:65" s="1" customFormat="1" ht="16.5" customHeight="1">
      <c r="B259" s="28"/>
      <c r="C259" s="129" t="s">
        <v>663</v>
      </c>
      <c r="D259" s="129" t="s">
        <v>133</v>
      </c>
      <c r="E259" s="130" t="s">
        <v>242</v>
      </c>
      <c r="F259" s="131" t="s">
        <v>243</v>
      </c>
      <c r="G259" s="132" t="s">
        <v>244</v>
      </c>
      <c r="H259" s="133">
        <v>1</v>
      </c>
      <c r="I259" s="134"/>
      <c r="J259" s="133">
        <f>ROUND(I259*H259,1)</f>
        <v>0</v>
      </c>
      <c r="K259" s="135"/>
      <c r="L259" s="28"/>
      <c r="M259" s="136" t="s">
        <v>1</v>
      </c>
      <c r="N259" s="137" t="s">
        <v>40</v>
      </c>
      <c r="P259" s="138">
        <f>O259*H259</f>
        <v>0</v>
      </c>
      <c r="Q259" s="138">
        <v>0</v>
      </c>
      <c r="R259" s="138">
        <f>Q259*H259</f>
        <v>0</v>
      </c>
      <c r="S259" s="138">
        <v>0</v>
      </c>
      <c r="T259" s="139">
        <f>S259*H259</f>
        <v>0</v>
      </c>
      <c r="AR259" s="140" t="s">
        <v>228</v>
      </c>
      <c r="AT259" s="140" t="s">
        <v>133</v>
      </c>
      <c r="AU259" s="140" t="s">
        <v>85</v>
      </c>
      <c r="AY259" s="13" t="s">
        <v>130</v>
      </c>
      <c r="BE259" s="141">
        <f>IF(N259="základní",J259,0)</f>
        <v>0</v>
      </c>
      <c r="BF259" s="141">
        <f>IF(N259="snížená",J259,0)</f>
        <v>0</v>
      </c>
      <c r="BG259" s="141">
        <f>IF(N259="zákl. přenesená",J259,0)</f>
        <v>0</v>
      </c>
      <c r="BH259" s="141">
        <f>IF(N259="sníž. přenesená",J259,0)</f>
        <v>0</v>
      </c>
      <c r="BI259" s="141">
        <f>IF(N259="nulová",J259,0)</f>
        <v>0</v>
      </c>
      <c r="BJ259" s="13" t="s">
        <v>83</v>
      </c>
      <c r="BK259" s="141">
        <f>ROUND(I259*H259,1)</f>
        <v>0</v>
      </c>
      <c r="BL259" s="13" t="s">
        <v>228</v>
      </c>
      <c r="BM259" s="140" t="s">
        <v>664</v>
      </c>
    </row>
    <row r="260" spans="2:65" s="1" customFormat="1" ht="19.5">
      <c r="B260" s="28"/>
      <c r="D260" s="146" t="s">
        <v>141</v>
      </c>
      <c r="F260" s="147" t="s">
        <v>665</v>
      </c>
      <c r="I260" s="144"/>
      <c r="L260" s="28"/>
      <c r="M260" s="145"/>
      <c r="T260" s="52"/>
      <c r="AT260" s="13" t="s">
        <v>141</v>
      </c>
      <c r="AU260" s="13" t="s">
        <v>85</v>
      </c>
    </row>
    <row r="261" spans="2:65" s="1" customFormat="1" ht="16.5" customHeight="1">
      <c r="B261" s="28"/>
      <c r="C261" s="129" t="s">
        <v>666</v>
      </c>
      <c r="D261" s="129" t="s">
        <v>133</v>
      </c>
      <c r="E261" s="130" t="s">
        <v>379</v>
      </c>
      <c r="F261" s="131" t="s">
        <v>380</v>
      </c>
      <c r="G261" s="132" t="s">
        <v>160</v>
      </c>
      <c r="H261" s="133">
        <v>2</v>
      </c>
      <c r="I261" s="134"/>
      <c r="J261" s="133">
        <f>ROUND(I261*H261,1)</f>
        <v>0</v>
      </c>
      <c r="K261" s="135"/>
      <c r="L261" s="28"/>
      <c r="M261" s="136" t="s">
        <v>1</v>
      </c>
      <c r="N261" s="137" t="s">
        <v>40</v>
      </c>
      <c r="P261" s="138">
        <f>O261*H261</f>
        <v>0</v>
      </c>
      <c r="Q261" s="138">
        <v>0</v>
      </c>
      <c r="R261" s="138">
        <f>Q261*H261</f>
        <v>0</v>
      </c>
      <c r="S261" s="138">
        <v>0</v>
      </c>
      <c r="T261" s="139">
        <f>S261*H261</f>
        <v>0</v>
      </c>
      <c r="AR261" s="140" t="s">
        <v>228</v>
      </c>
      <c r="AT261" s="140" t="s">
        <v>133</v>
      </c>
      <c r="AU261" s="140" t="s">
        <v>85</v>
      </c>
      <c r="AY261" s="13" t="s">
        <v>130</v>
      </c>
      <c r="BE261" s="141">
        <f>IF(N261="základní",J261,0)</f>
        <v>0</v>
      </c>
      <c r="BF261" s="141">
        <f>IF(N261="snížená",J261,0)</f>
        <v>0</v>
      </c>
      <c r="BG261" s="141">
        <f>IF(N261="zákl. přenesená",J261,0)</f>
        <v>0</v>
      </c>
      <c r="BH261" s="141">
        <f>IF(N261="sníž. přenesená",J261,0)</f>
        <v>0</v>
      </c>
      <c r="BI261" s="141">
        <f>IF(N261="nulová",J261,0)</f>
        <v>0</v>
      </c>
      <c r="BJ261" s="13" t="s">
        <v>83</v>
      </c>
      <c r="BK261" s="141">
        <f>ROUND(I261*H261,1)</f>
        <v>0</v>
      </c>
      <c r="BL261" s="13" t="s">
        <v>228</v>
      </c>
      <c r="BM261" s="140" t="s">
        <v>667</v>
      </c>
    </row>
    <row r="262" spans="2:65" s="1" customFormat="1" ht="19.5">
      <c r="B262" s="28"/>
      <c r="D262" s="146" t="s">
        <v>141</v>
      </c>
      <c r="F262" s="147" t="s">
        <v>668</v>
      </c>
      <c r="I262" s="144"/>
      <c r="L262" s="28"/>
      <c r="M262" s="145"/>
      <c r="T262" s="52"/>
      <c r="AT262" s="13" t="s">
        <v>141</v>
      </c>
      <c r="AU262" s="13" t="s">
        <v>85</v>
      </c>
    </row>
    <row r="263" spans="2:65" s="1" customFormat="1" ht="16.5" customHeight="1">
      <c r="B263" s="28"/>
      <c r="C263" s="129" t="s">
        <v>669</v>
      </c>
      <c r="D263" s="129" t="s">
        <v>133</v>
      </c>
      <c r="E263" s="130" t="s">
        <v>463</v>
      </c>
      <c r="F263" s="131" t="s">
        <v>464</v>
      </c>
      <c r="G263" s="132" t="s">
        <v>244</v>
      </c>
      <c r="H263" s="133">
        <v>1</v>
      </c>
      <c r="I263" s="134"/>
      <c r="J263" s="133">
        <f>ROUND(I263*H263,1)</f>
        <v>0</v>
      </c>
      <c r="K263" s="135"/>
      <c r="L263" s="28"/>
      <c r="M263" s="136" t="s">
        <v>1</v>
      </c>
      <c r="N263" s="137" t="s">
        <v>40</v>
      </c>
      <c r="P263" s="138">
        <f>O263*H263</f>
        <v>0</v>
      </c>
      <c r="Q263" s="138">
        <v>0</v>
      </c>
      <c r="R263" s="138">
        <f>Q263*H263</f>
        <v>0</v>
      </c>
      <c r="S263" s="138">
        <v>0</v>
      </c>
      <c r="T263" s="139">
        <f>S263*H263</f>
        <v>0</v>
      </c>
      <c r="AR263" s="140" t="s">
        <v>228</v>
      </c>
      <c r="AT263" s="140" t="s">
        <v>133</v>
      </c>
      <c r="AU263" s="140" t="s">
        <v>85</v>
      </c>
      <c r="AY263" s="13" t="s">
        <v>130</v>
      </c>
      <c r="BE263" s="141">
        <f>IF(N263="základní",J263,0)</f>
        <v>0</v>
      </c>
      <c r="BF263" s="141">
        <f>IF(N263="snížená",J263,0)</f>
        <v>0</v>
      </c>
      <c r="BG263" s="141">
        <f>IF(N263="zákl. přenesená",J263,0)</f>
        <v>0</v>
      </c>
      <c r="BH263" s="141">
        <f>IF(N263="sníž. přenesená",J263,0)</f>
        <v>0</v>
      </c>
      <c r="BI263" s="141">
        <f>IF(N263="nulová",J263,0)</f>
        <v>0</v>
      </c>
      <c r="BJ263" s="13" t="s">
        <v>83</v>
      </c>
      <c r="BK263" s="141">
        <f>ROUND(I263*H263,1)</f>
        <v>0</v>
      </c>
      <c r="BL263" s="13" t="s">
        <v>228</v>
      </c>
      <c r="BM263" s="140" t="s">
        <v>670</v>
      </c>
    </row>
    <row r="264" spans="2:65" s="1" customFormat="1" ht="19.5">
      <c r="B264" s="28"/>
      <c r="D264" s="146" t="s">
        <v>141</v>
      </c>
      <c r="F264" s="147" t="s">
        <v>671</v>
      </c>
      <c r="I264" s="144"/>
      <c r="L264" s="28"/>
      <c r="M264" s="145"/>
      <c r="T264" s="52"/>
      <c r="AT264" s="13" t="s">
        <v>141</v>
      </c>
      <c r="AU264" s="13" t="s">
        <v>85</v>
      </c>
    </row>
    <row r="265" spans="2:65" s="1" customFormat="1" ht="16.5" customHeight="1">
      <c r="B265" s="28"/>
      <c r="C265" s="148" t="s">
        <v>672</v>
      </c>
      <c r="D265" s="148" t="s">
        <v>143</v>
      </c>
      <c r="E265" s="149" t="s">
        <v>467</v>
      </c>
      <c r="F265" s="150" t="s">
        <v>468</v>
      </c>
      <c r="G265" s="151" t="s">
        <v>469</v>
      </c>
      <c r="H265" s="152">
        <v>1</v>
      </c>
      <c r="I265" s="153"/>
      <c r="J265" s="152">
        <f>ROUND(I265*H265,1)</f>
        <v>0</v>
      </c>
      <c r="K265" s="154"/>
      <c r="L265" s="155"/>
      <c r="M265" s="156" t="s">
        <v>1</v>
      </c>
      <c r="N265" s="157" t="s">
        <v>40</v>
      </c>
      <c r="P265" s="138">
        <f>O265*H265</f>
        <v>0</v>
      </c>
      <c r="Q265" s="138">
        <v>0</v>
      </c>
      <c r="R265" s="138">
        <f>Q265*H265</f>
        <v>0</v>
      </c>
      <c r="S265" s="138">
        <v>0</v>
      </c>
      <c r="T265" s="139">
        <f>S265*H265</f>
        <v>0</v>
      </c>
      <c r="AR265" s="140" t="s">
        <v>234</v>
      </c>
      <c r="AT265" s="140" t="s">
        <v>143</v>
      </c>
      <c r="AU265" s="140" t="s">
        <v>85</v>
      </c>
      <c r="AY265" s="13" t="s">
        <v>130</v>
      </c>
      <c r="BE265" s="141">
        <f>IF(N265="základní",J265,0)</f>
        <v>0</v>
      </c>
      <c r="BF265" s="141">
        <f>IF(N265="snížená",J265,0)</f>
        <v>0</v>
      </c>
      <c r="BG265" s="141">
        <f>IF(N265="zákl. přenesená",J265,0)</f>
        <v>0</v>
      </c>
      <c r="BH265" s="141">
        <f>IF(N265="sníž. přenesená",J265,0)</f>
        <v>0</v>
      </c>
      <c r="BI265" s="141">
        <f>IF(N265="nulová",J265,0)</f>
        <v>0</v>
      </c>
      <c r="BJ265" s="13" t="s">
        <v>83</v>
      </c>
      <c r="BK265" s="141">
        <f>ROUND(I265*H265,1)</f>
        <v>0</v>
      </c>
      <c r="BL265" s="13" t="s">
        <v>228</v>
      </c>
      <c r="BM265" s="140" t="s">
        <v>673</v>
      </c>
    </row>
    <row r="266" spans="2:65" s="1" customFormat="1" ht="19.5">
      <c r="B266" s="28"/>
      <c r="D266" s="146" t="s">
        <v>141</v>
      </c>
      <c r="F266" s="147" t="s">
        <v>671</v>
      </c>
      <c r="I266" s="144"/>
      <c r="L266" s="28"/>
      <c r="M266" s="145"/>
      <c r="T266" s="52"/>
      <c r="AT266" s="13" t="s">
        <v>141</v>
      </c>
      <c r="AU266" s="13" t="s">
        <v>85</v>
      </c>
    </row>
    <row r="267" spans="2:65" s="11" customFormat="1" ht="25.9" customHeight="1">
      <c r="B267" s="117"/>
      <c r="D267" s="118" t="s">
        <v>74</v>
      </c>
      <c r="E267" s="119" t="s">
        <v>247</v>
      </c>
      <c r="F267" s="119" t="s">
        <v>248</v>
      </c>
      <c r="I267" s="120"/>
      <c r="J267" s="121">
        <f>BK267</f>
        <v>0</v>
      </c>
      <c r="L267" s="117"/>
      <c r="M267" s="122"/>
      <c r="P267" s="123">
        <f>P268</f>
        <v>0</v>
      </c>
      <c r="R267" s="123">
        <f>R268</f>
        <v>0</v>
      </c>
      <c r="T267" s="124">
        <f>T268</f>
        <v>0</v>
      </c>
      <c r="AR267" s="118" t="s">
        <v>157</v>
      </c>
      <c r="AT267" s="125" t="s">
        <v>74</v>
      </c>
      <c r="AU267" s="125" t="s">
        <v>75</v>
      </c>
      <c r="AY267" s="118" t="s">
        <v>130</v>
      </c>
      <c r="BK267" s="126">
        <f>BK268</f>
        <v>0</v>
      </c>
    </row>
    <row r="268" spans="2:65" s="11" customFormat="1" ht="22.9" customHeight="1">
      <c r="B268" s="117"/>
      <c r="D268" s="118" t="s">
        <v>74</v>
      </c>
      <c r="E268" s="127" t="s">
        <v>249</v>
      </c>
      <c r="F268" s="127" t="s">
        <v>250</v>
      </c>
      <c r="I268" s="120"/>
      <c r="J268" s="128">
        <f>BK268</f>
        <v>0</v>
      </c>
      <c r="L268" s="117"/>
      <c r="M268" s="122"/>
      <c r="P268" s="123">
        <f>SUM(P269:P271)</f>
        <v>0</v>
      </c>
      <c r="R268" s="123">
        <f>SUM(R269:R271)</f>
        <v>0</v>
      </c>
      <c r="T268" s="124">
        <f>SUM(T269:T271)</f>
        <v>0</v>
      </c>
      <c r="AR268" s="118" t="s">
        <v>157</v>
      </c>
      <c r="AT268" s="125" t="s">
        <v>74</v>
      </c>
      <c r="AU268" s="125" t="s">
        <v>83</v>
      </c>
      <c r="AY268" s="118" t="s">
        <v>130</v>
      </c>
      <c r="BK268" s="126">
        <f>SUM(BK269:BK271)</f>
        <v>0</v>
      </c>
    </row>
    <row r="269" spans="2:65" s="1" customFormat="1" ht="16.5" customHeight="1">
      <c r="B269" s="28"/>
      <c r="C269" s="129" t="s">
        <v>674</v>
      </c>
      <c r="D269" s="129" t="s">
        <v>133</v>
      </c>
      <c r="E269" s="130" t="s">
        <v>252</v>
      </c>
      <c r="F269" s="131" t="s">
        <v>253</v>
      </c>
      <c r="G269" s="132" t="s">
        <v>244</v>
      </c>
      <c r="H269" s="133">
        <v>1</v>
      </c>
      <c r="I269" s="134"/>
      <c r="J269" s="133">
        <f>ROUND(I269*H269,1)</f>
        <v>0</v>
      </c>
      <c r="K269" s="135"/>
      <c r="L269" s="28"/>
      <c r="M269" s="136" t="s">
        <v>1</v>
      </c>
      <c r="N269" s="137" t="s">
        <v>40</v>
      </c>
      <c r="P269" s="138">
        <f>O269*H269</f>
        <v>0</v>
      </c>
      <c r="Q269" s="138">
        <v>0</v>
      </c>
      <c r="R269" s="138">
        <f>Q269*H269</f>
        <v>0</v>
      </c>
      <c r="S269" s="138">
        <v>0</v>
      </c>
      <c r="T269" s="139">
        <f>S269*H269</f>
        <v>0</v>
      </c>
      <c r="AR269" s="140" t="s">
        <v>254</v>
      </c>
      <c r="AT269" s="140" t="s">
        <v>133</v>
      </c>
      <c r="AU269" s="140" t="s">
        <v>85</v>
      </c>
      <c r="AY269" s="13" t="s">
        <v>130</v>
      </c>
      <c r="BE269" s="141">
        <f>IF(N269="základní",J269,0)</f>
        <v>0</v>
      </c>
      <c r="BF269" s="141">
        <f>IF(N269="snížená",J269,0)</f>
        <v>0</v>
      </c>
      <c r="BG269" s="141">
        <f>IF(N269="zákl. přenesená",J269,0)</f>
        <v>0</v>
      </c>
      <c r="BH269" s="141">
        <f>IF(N269="sníž. přenesená",J269,0)</f>
        <v>0</v>
      </c>
      <c r="BI269" s="141">
        <f>IF(N269="nulová",J269,0)</f>
        <v>0</v>
      </c>
      <c r="BJ269" s="13" t="s">
        <v>83</v>
      </c>
      <c r="BK269" s="141">
        <f>ROUND(I269*H269,1)</f>
        <v>0</v>
      </c>
      <c r="BL269" s="13" t="s">
        <v>254</v>
      </c>
      <c r="BM269" s="140" t="s">
        <v>675</v>
      </c>
    </row>
    <row r="270" spans="2:65" s="1" customFormat="1" ht="11.25">
      <c r="B270" s="28"/>
      <c r="D270" s="142" t="s">
        <v>139</v>
      </c>
      <c r="F270" s="143" t="s">
        <v>256</v>
      </c>
      <c r="I270" s="144"/>
      <c r="L270" s="28"/>
      <c r="M270" s="145"/>
      <c r="T270" s="52"/>
      <c r="AT270" s="13" t="s">
        <v>139</v>
      </c>
      <c r="AU270" s="13" t="s">
        <v>85</v>
      </c>
    </row>
    <row r="271" spans="2:65" s="1" customFormat="1" ht="29.25">
      <c r="B271" s="28"/>
      <c r="D271" s="146" t="s">
        <v>141</v>
      </c>
      <c r="F271" s="147" t="s">
        <v>257</v>
      </c>
      <c r="I271" s="144"/>
      <c r="L271" s="28"/>
      <c r="M271" s="158"/>
      <c r="N271" s="159"/>
      <c r="O271" s="159"/>
      <c r="P271" s="159"/>
      <c r="Q271" s="159"/>
      <c r="R271" s="159"/>
      <c r="S271" s="159"/>
      <c r="T271" s="160"/>
      <c r="AT271" s="13" t="s">
        <v>141</v>
      </c>
      <c r="AU271" s="13" t="s">
        <v>85</v>
      </c>
    </row>
    <row r="272" spans="2:65" s="1" customFormat="1" ht="6.95" customHeight="1">
      <c r="B272" s="40"/>
      <c r="C272" s="41"/>
      <c r="D272" s="41"/>
      <c r="E272" s="41"/>
      <c r="F272" s="41"/>
      <c r="G272" s="41"/>
      <c r="H272" s="41"/>
      <c r="I272" s="41"/>
      <c r="J272" s="41"/>
      <c r="K272" s="41"/>
      <c r="L272" s="28"/>
    </row>
  </sheetData>
  <sheetProtection algorithmName="SHA-512" hashValue="8do5zwcpx+FVGdwdLjxXJIyt+3Glihja8PdhkdVFFd+zVJpgaFPpyLm/0zwGJcdjcWO/KL/cdkBXTkuJxRxP2A==" saltValue="PjUsKHe2n04wc/J+cJYVE1fvrF6KD5WKwTmtqegIjPMEjAhehd+KAcXaPQfu0vuEIgqJOBxSLoBB1mLxgpv6NA==" spinCount="100000" sheet="1" objects="1" scenarios="1" formatColumns="0" formatRows="0" autoFilter="0"/>
  <autoFilter ref="C121:K271" xr:uid="{00000000-0009-0000-0000-000004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400-000000000000}"/>
    <hyperlink ref="F130" r:id="rId2" xr:uid="{00000000-0004-0000-0400-000001000000}"/>
    <hyperlink ref="F135" r:id="rId3" xr:uid="{00000000-0004-0000-0400-000002000000}"/>
    <hyperlink ref="F140" r:id="rId4" xr:uid="{00000000-0004-0000-0400-000003000000}"/>
    <hyperlink ref="F145" r:id="rId5" xr:uid="{00000000-0004-0000-0400-000004000000}"/>
    <hyperlink ref="F148" r:id="rId6" xr:uid="{00000000-0004-0000-0400-000005000000}"/>
    <hyperlink ref="F151" r:id="rId7" xr:uid="{00000000-0004-0000-0400-000006000000}"/>
    <hyperlink ref="F155" r:id="rId8" xr:uid="{00000000-0004-0000-0400-000007000000}"/>
    <hyperlink ref="F158" r:id="rId9" xr:uid="{00000000-0004-0000-0400-000008000000}"/>
    <hyperlink ref="F163" r:id="rId10" xr:uid="{00000000-0004-0000-0400-000009000000}"/>
    <hyperlink ref="F165" r:id="rId11" xr:uid="{00000000-0004-0000-0400-00000A000000}"/>
    <hyperlink ref="F170" r:id="rId12" xr:uid="{00000000-0004-0000-0400-00000B000000}"/>
    <hyperlink ref="F177" r:id="rId13" xr:uid="{00000000-0004-0000-0400-00000C000000}"/>
    <hyperlink ref="F186" r:id="rId14" xr:uid="{00000000-0004-0000-0400-00000D000000}"/>
    <hyperlink ref="F191" r:id="rId15" xr:uid="{00000000-0004-0000-0400-00000E000000}"/>
    <hyperlink ref="F196" r:id="rId16" xr:uid="{00000000-0004-0000-0400-00000F000000}"/>
    <hyperlink ref="F199" r:id="rId17" xr:uid="{00000000-0004-0000-0400-000010000000}"/>
    <hyperlink ref="F202" r:id="rId18" xr:uid="{00000000-0004-0000-0400-000011000000}"/>
    <hyperlink ref="F207" r:id="rId19" xr:uid="{00000000-0004-0000-0400-000012000000}"/>
    <hyperlink ref="F212" r:id="rId20" xr:uid="{00000000-0004-0000-0400-000013000000}"/>
    <hyperlink ref="F215" r:id="rId21" xr:uid="{00000000-0004-0000-0400-000014000000}"/>
    <hyperlink ref="F218" r:id="rId22" xr:uid="{00000000-0004-0000-0400-000015000000}"/>
    <hyperlink ref="F221" r:id="rId23" xr:uid="{00000000-0004-0000-0400-000016000000}"/>
    <hyperlink ref="F224" r:id="rId24" xr:uid="{00000000-0004-0000-0400-000017000000}"/>
    <hyperlink ref="F227" r:id="rId25" xr:uid="{00000000-0004-0000-0400-000018000000}"/>
    <hyperlink ref="F234" r:id="rId26" xr:uid="{00000000-0004-0000-0400-000019000000}"/>
    <hyperlink ref="F237" r:id="rId27" xr:uid="{00000000-0004-0000-0400-00001A000000}"/>
    <hyperlink ref="F242" r:id="rId28" xr:uid="{00000000-0004-0000-0400-00001B000000}"/>
    <hyperlink ref="F247" r:id="rId29" xr:uid="{00000000-0004-0000-0400-00001C000000}"/>
    <hyperlink ref="F250" r:id="rId30" xr:uid="{00000000-0004-0000-0400-00001D000000}"/>
    <hyperlink ref="F253" r:id="rId31" xr:uid="{00000000-0004-0000-0400-00001E000000}"/>
    <hyperlink ref="F270" r:id="rId32" xr:uid="{00000000-0004-0000-0400-00001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8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97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101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revizí elektro - II. etapa</v>
      </c>
      <c r="F7" s="200"/>
      <c r="G7" s="200"/>
      <c r="H7" s="200"/>
      <c r="L7" s="16"/>
    </row>
    <row r="8" spans="2:46" s="1" customFormat="1" ht="12" customHeight="1">
      <c r="B8" s="28"/>
      <c r="D8" s="23" t="s">
        <v>102</v>
      </c>
      <c r="L8" s="28"/>
    </row>
    <row r="9" spans="2:46" s="1" customFormat="1" ht="16.5" customHeight="1">
      <c r="B9" s="28"/>
      <c r="E9" s="161" t="s">
        <v>676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45944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83"/>
      <c r="G18" s="183"/>
      <c r="H18" s="183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85"/>
      <c r="E27" s="188" t="s">
        <v>1</v>
      </c>
      <c r="F27" s="188"/>
      <c r="G27" s="188"/>
      <c r="H27" s="188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35</v>
      </c>
      <c r="J30" s="62">
        <f>ROUND(J122,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1" t="s">
        <v>39</v>
      </c>
      <c r="E33" s="23" t="s">
        <v>40</v>
      </c>
      <c r="F33" s="87">
        <f>ROUND((SUM(BE122:BE383)),  1)</f>
        <v>0</v>
      </c>
      <c r="I33" s="88">
        <v>0.21</v>
      </c>
      <c r="J33" s="87">
        <f>ROUND(((SUM(BE122:BE383))*I33),  1)</f>
        <v>0</v>
      </c>
      <c r="L33" s="28"/>
    </row>
    <row r="34" spans="2:12" s="1" customFormat="1" ht="14.45" customHeight="1">
      <c r="B34" s="28"/>
      <c r="E34" s="23" t="s">
        <v>41</v>
      </c>
      <c r="F34" s="87">
        <f>ROUND((SUM(BF122:BF383)),  1)</f>
        <v>0</v>
      </c>
      <c r="I34" s="88">
        <v>0.12</v>
      </c>
      <c r="J34" s="87">
        <f>ROUND(((SUM(BF122:BF383))*I34),  1)</f>
        <v>0</v>
      </c>
      <c r="L34" s="28"/>
    </row>
    <row r="35" spans="2:12" s="1" customFormat="1" ht="14.45" hidden="1" customHeight="1">
      <c r="B35" s="28"/>
      <c r="E35" s="23" t="s">
        <v>42</v>
      </c>
      <c r="F35" s="87">
        <f>ROUND((SUM(BG122:BG383)),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7">
        <f>ROUND((SUM(BH122:BH383)),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44</v>
      </c>
      <c r="F37" s="87">
        <f>ROUND((SUM(BI122:BI383)),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45</v>
      </c>
      <c r="E39" s="53"/>
      <c r="F39" s="53"/>
      <c r="G39" s="91" t="s">
        <v>46</v>
      </c>
      <c r="H39" s="92" t="s">
        <v>47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50</v>
      </c>
      <c r="E61" s="30"/>
      <c r="F61" s="95" t="s">
        <v>51</v>
      </c>
      <c r="G61" s="39" t="s">
        <v>50</v>
      </c>
      <c r="H61" s="30"/>
      <c r="I61" s="30"/>
      <c r="J61" s="9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50</v>
      </c>
      <c r="E76" s="30"/>
      <c r="F76" s="95" t="s">
        <v>51</v>
      </c>
      <c r="G76" s="39" t="s">
        <v>50</v>
      </c>
      <c r="H76" s="30"/>
      <c r="I76" s="30"/>
      <c r="J76" s="96" t="s">
        <v>51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104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revizí elektro - II. etapa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102</v>
      </c>
      <c r="L86" s="28"/>
    </row>
    <row r="87" spans="2:47" s="1" customFormat="1" ht="16.5" hidden="1" customHeight="1">
      <c r="B87" s="28"/>
      <c r="E87" s="161" t="str">
        <f>E9</f>
        <v>05. - ZŠ Kukleny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45944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105</v>
      </c>
      <c r="D94" s="89"/>
      <c r="E94" s="89"/>
      <c r="F94" s="89"/>
      <c r="G94" s="89"/>
      <c r="H94" s="89"/>
      <c r="I94" s="89"/>
      <c r="J94" s="98" t="s">
        <v>106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107</v>
      </c>
      <c r="J96" s="62">
        <f>J122</f>
        <v>0</v>
      </c>
      <c r="L96" s="28"/>
      <c r="AU96" s="13" t="s">
        <v>108</v>
      </c>
    </row>
    <row r="97" spans="2:12" s="8" customFormat="1" ht="24.95" hidden="1" customHeight="1">
      <c r="B97" s="100"/>
      <c r="D97" s="101" t="s">
        <v>109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9" customFormat="1" ht="19.899999999999999" hidden="1" customHeight="1">
      <c r="B98" s="104"/>
      <c r="D98" s="105" t="s">
        <v>110</v>
      </c>
      <c r="E98" s="106"/>
      <c r="F98" s="106"/>
      <c r="G98" s="106"/>
      <c r="H98" s="106"/>
      <c r="I98" s="106"/>
      <c r="J98" s="107">
        <f>J124</f>
        <v>0</v>
      </c>
      <c r="L98" s="104"/>
    </row>
    <row r="99" spans="2:12" s="8" customFormat="1" ht="24.95" hidden="1" customHeight="1">
      <c r="B99" s="100"/>
      <c r="D99" s="101" t="s">
        <v>111</v>
      </c>
      <c r="E99" s="102"/>
      <c r="F99" s="102"/>
      <c r="G99" s="102"/>
      <c r="H99" s="102"/>
      <c r="I99" s="102"/>
      <c r="J99" s="103">
        <f>J356</f>
        <v>0</v>
      </c>
      <c r="L99" s="100"/>
    </row>
    <row r="100" spans="2:12" s="9" customFormat="1" ht="19.899999999999999" hidden="1" customHeight="1">
      <c r="B100" s="104"/>
      <c r="D100" s="105" t="s">
        <v>112</v>
      </c>
      <c r="E100" s="106"/>
      <c r="F100" s="106"/>
      <c r="G100" s="106"/>
      <c r="H100" s="106"/>
      <c r="I100" s="106"/>
      <c r="J100" s="107">
        <f>J357</f>
        <v>0</v>
      </c>
      <c r="L100" s="104"/>
    </row>
    <row r="101" spans="2:12" s="8" customFormat="1" ht="24.95" hidden="1" customHeight="1">
      <c r="B101" s="100"/>
      <c r="D101" s="101" t="s">
        <v>113</v>
      </c>
      <c r="E101" s="102"/>
      <c r="F101" s="102"/>
      <c r="G101" s="102"/>
      <c r="H101" s="102"/>
      <c r="I101" s="102"/>
      <c r="J101" s="103">
        <f>J380</f>
        <v>0</v>
      </c>
      <c r="L101" s="100"/>
    </row>
    <row r="102" spans="2:12" s="9" customFormat="1" ht="19.899999999999999" hidden="1" customHeight="1">
      <c r="B102" s="104"/>
      <c r="D102" s="105" t="s">
        <v>114</v>
      </c>
      <c r="E102" s="106"/>
      <c r="F102" s="106"/>
      <c r="G102" s="106"/>
      <c r="H102" s="106"/>
      <c r="I102" s="106"/>
      <c r="J102" s="107">
        <f>J381</f>
        <v>0</v>
      </c>
      <c r="L102" s="104"/>
    </row>
    <row r="103" spans="2:12" s="1" customFormat="1" ht="21.75" hidden="1" customHeight="1">
      <c r="B103" s="28"/>
      <c r="L103" s="28"/>
    </row>
    <row r="104" spans="2:12" s="1" customFormat="1" ht="6.95" hidden="1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5" spans="2:12" ht="11.25" hidden="1"/>
    <row r="106" spans="2:12" ht="11.25" hidden="1"/>
    <row r="107" spans="2:12" ht="11.25" hidden="1"/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115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16.5" customHeight="1">
      <c r="B112" s="28"/>
      <c r="E112" s="199" t="str">
        <f>E7</f>
        <v>Odstranění závad z revizí elektro - II. etapa</v>
      </c>
      <c r="F112" s="200"/>
      <c r="G112" s="200"/>
      <c r="H112" s="200"/>
      <c r="L112" s="28"/>
    </row>
    <row r="113" spans="2:65" s="1" customFormat="1" ht="12" customHeight="1">
      <c r="B113" s="28"/>
      <c r="C113" s="23" t="s">
        <v>102</v>
      </c>
      <c r="L113" s="28"/>
    </row>
    <row r="114" spans="2:65" s="1" customFormat="1" ht="16.5" customHeight="1">
      <c r="B114" s="28"/>
      <c r="E114" s="161" t="str">
        <f>E9</f>
        <v>05. - ZŠ Kukleny</v>
      </c>
      <c r="F114" s="201"/>
      <c r="G114" s="201"/>
      <c r="H114" s="201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>
        <f>IF(J12="","",J12)</f>
        <v>45944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23</v>
      </c>
      <c r="F118" s="21" t="str">
        <f>E15</f>
        <v>TECHNICKÉ SLUŽBY HRADEC KRÁLOVÉ</v>
      </c>
      <c r="I118" s="23" t="s">
        <v>31</v>
      </c>
      <c r="J118" s="26" t="str">
        <f>E21</f>
        <v xml:space="preserve"> </v>
      </c>
      <c r="L118" s="28"/>
    </row>
    <row r="119" spans="2:65" s="1" customFormat="1" ht="15.2" customHeight="1">
      <c r="B119" s="28"/>
      <c r="C119" s="23" t="s">
        <v>29</v>
      </c>
      <c r="F119" s="21" t="str">
        <f>IF(E18="","",E18)</f>
        <v>Vyplň údaj</v>
      </c>
      <c r="I119" s="23" t="s">
        <v>33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08"/>
      <c r="C121" s="109" t="s">
        <v>116</v>
      </c>
      <c r="D121" s="110" t="s">
        <v>60</v>
      </c>
      <c r="E121" s="110" t="s">
        <v>56</v>
      </c>
      <c r="F121" s="110" t="s">
        <v>57</v>
      </c>
      <c r="G121" s="110" t="s">
        <v>117</v>
      </c>
      <c r="H121" s="110" t="s">
        <v>118</v>
      </c>
      <c r="I121" s="110" t="s">
        <v>119</v>
      </c>
      <c r="J121" s="111" t="s">
        <v>106</v>
      </c>
      <c r="K121" s="112" t="s">
        <v>120</v>
      </c>
      <c r="L121" s="108"/>
      <c r="M121" s="55" t="s">
        <v>1</v>
      </c>
      <c r="N121" s="56" t="s">
        <v>39</v>
      </c>
      <c r="O121" s="56" t="s">
        <v>121</v>
      </c>
      <c r="P121" s="56" t="s">
        <v>122</v>
      </c>
      <c r="Q121" s="56" t="s">
        <v>123</v>
      </c>
      <c r="R121" s="56" t="s">
        <v>124</v>
      </c>
      <c r="S121" s="56" t="s">
        <v>125</v>
      </c>
      <c r="T121" s="57" t="s">
        <v>126</v>
      </c>
    </row>
    <row r="122" spans="2:65" s="1" customFormat="1" ht="22.9" customHeight="1">
      <c r="B122" s="28"/>
      <c r="C122" s="60" t="s">
        <v>127</v>
      </c>
      <c r="J122" s="113">
        <f>BK122</f>
        <v>0</v>
      </c>
      <c r="L122" s="28"/>
      <c r="M122" s="58"/>
      <c r="N122" s="49"/>
      <c r="O122" s="49"/>
      <c r="P122" s="114">
        <f>P123+P356+P380</f>
        <v>0</v>
      </c>
      <c r="Q122" s="49"/>
      <c r="R122" s="114">
        <f>R123+R356+R380</f>
        <v>1.6501999999999996E-2</v>
      </c>
      <c r="S122" s="49"/>
      <c r="T122" s="115">
        <f>T123+T356+T380</f>
        <v>7.7679999999999999E-2</v>
      </c>
      <c r="AT122" s="13" t="s">
        <v>74</v>
      </c>
      <c r="AU122" s="13" t="s">
        <v>108</v>
      </c>
      <c r="BK122" s="116">
        <f>BK123+BK356+BK380</f>
        <v>0</v>
      </c>
    </row>
    <row r="123" spans="2:65" s="11" customFormat="1" ht="25.9" customHeight="1">
      <c r="B123" s="117"/>
      <c r="D123" s="118" t="s">
        <v>74</v>
      </c>
      <c r="E123" s="119" t="s">
        <v>128</v>
      </c>
      <c r="F123" s="119" t="s">
        <v>129</v>
      </c>
      <c r="I123" s="120"/>
      <c r="J123" s="121">
        <f>BK123</f>
        <v>0</v>
      </c>
      <c r="L123" s="117"/>
      <c r="M123" s="122"/>
      <c r="P123" s="123">
        <f>P124</f>
        <v>0</v>
      </c>
      <c r="R123" s="123">
        <f>R124</f>
        <v>1.6471999999999997E-2</v>
      </c>
      <c r="T123" s="124">
        <f>T124</f>
        <v>7.7679999999999999E-2</v>
      </c>
      <c r="AR123" s="118" t="s">
        <v>85</v>
      </c>
      <c r="AT123" s="125" t="s">
        <v>74</v>
      </c>
      <c r="AU123" s="125" t="s">
        <v>75</v>
      </c>
      <c r="AY123" s="118" t="s">
        <v>130</v>
      </c>
      <c r="BK123" s="126">
        <f>BK124</f>
        <v>0</v>
      </c>
    </row>
    <row r="124" spans="2:65" s="11" customFormat="1" ht="22.9" customHeight="1">
      <c r="B124" s="117"/>
      <c r="D124" s="118" t="s">
        <v>74</v>
      </c>
      <c r="E124" s="127" t="s">
        <v>131</v>
      </c>
      <c r="F124" s="127" t="s">
        <v>132</v>
      </c>
      <c r="I124" s="120"/>
      <c r="J124" s="128">
        <f>BK124</f>
        <v>0</v>
      </c>
      <c r="L124" s="117"/>
      <c r="M124" s="122"/>
      <c r="P124" s="123">
        <f>SUM(P125:P355)</f>
        <v>0</v>
      </c>
      <c r="R124" s="123">
        <f>SUM(R125:R355)</f>
        <v>1.6471999999999997E-2</v>
      </c>
      <c r="T124" s="124">
        <f>SUM(T125:T355)</f>
        <v>7.7679999999999999E-2</v>
      </c>
      <c r="AR124" s="118" t="s">
        <v>85</v>
      </c>
      <c r="AT124" s="125" t="s">
        <v>74</v>
      </c>
      <c r="AU124" s="125" t="s">
        <v>83</v>
      </c>
      <c r="AY124" s="118" t="s">
        <v>130</v>
      </c>
      <c r="BK124" s="126">
        <f>SUM(BK125:BK355)</f>
        <v>0</v>
      </c>
    </row>
    <row r="125" spans="2:65" s="1" customFormat="1" ht="44.25" customHeight="1">
      <c r="B125" s="28"/>
      <c r="C125" s="129" t="s">
        <v>83</v>
      </c>
      <c r="D125" s="129" t="s">
        <v>133</v>
      </c>
      <c r="E125" s="130" t="s">
        <v>677</v>
      </c>
      <c r="F125" s="131" t="s">
        <v>678</v>
      </c>
      <c r="G125" s="132" t="s">
        <v>136</v>
      </c>
      <c r="H125" s="133">
        <v>1</v>
      </c>
      <c r="I125" s="134"/>
      <c r="J125" s="133">
        <f>ROUND(I125*H125,1)</f>
        <v>0</v>
      </c>
      <c r="K125" s="135"/>
      <c r="L125" s="28"/>
      <c r="M125" s="136" t="s">
        <v>1</v>
      </c>
      <c r="N125" s="137" t="s">
        <v>40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137</v>
      </c>
      <c r="AT125" s="140" t="s">
        <v>133</v>
      </c>
      <c r="AU125" s="140" t="s">
        <v>85</v>
      </c>
      <c r="AY125" s="13" t="s">
        <v>130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3" t="s">
        <v>83</v>
      </c>
      <c r="BK125" s="141">
        <f>ROUND(I125*H125,1)</f>
        <v>0</v>
      </c>
      <c r="BL125" s="13" t="s">
        <v>137</v>
      </c>
      <c r="BM125" s="140" t="s">
        <v>679</v>
      </c>
    </row>
    <row r="126" spans="2:65" s="1" customFormat="1" ht="11.25">
      <c r="B126" s="28"/>
      <c r="D126" s="142" t="s">
        <v>139</v>
      </c>
      <c r="F126" s="143" t="s">
        <v>680</v>
      </c>
      <c r="I126" s="144"/>
      <c r="L126" s="28"/>
      <c r="M126" s="145"/>
      <c r="T126" s="52"/>
      <c r="AT126" s="13" t="s">
        <v>139</v>
      </c>
      <c r="AU126" s="13" t="s">
        <v>85</v>
      </c>
    </row>
    <row r="127" spans="2:65" s="1" customFormat="1" ht="19.5">
      <c r="B127" s="28"/>
      <c r="D127" s="146" t="s">
        <v>141</v>
      </c>
      <c r="F127" s="147" t="s">
        <v>681</v>
      </c>
      <c r="I127" s="144"/>
      <c r="L127" s="28"/>
      <c r="M127" s="145"/>
      <c r="T127" s="52"/>
      <c r="AT127" s="13" t="s">
        <v>141</v>
      </c>
      <c r="AU127" s="13" t="s">
        <v>85</v>
      </c>
    </row>
    <row r="128" spans="2:65" s="1" customFormat="1" ht="16.5" customHeight="1">
      <c r="B128" s="28"/>
      <c r="C128" s="148" t="s">
        <v>85</v>
      </c>
      <c r="D128" s="148" t="s">
        <v>143</v>
      </c>
      <c r="E128" s="149" t="s">
        <v>682</v>
      </c>
      <c r="F128" s="150" t="s">
        <v>683</v>
      </c>
      <c r="G128" s="151" t="s">
        <v>136</v>
      </c>
      <c r="H128" s="152">
        <v>2.1</v>
      </c>
      <c r="I128" s="153"/>
      <c r="J128" s="152">
        <f>ROUND(I128*H128,1)</f>
        <v>0</v>
      </c>
      <c r="K128" s="154"/>
      <c r="L128" s="155"/>
      <c r="M128" s="156" t="s">
        <v>1</v>
      </c>
      <c r="N128" s="157" t="s">
        <v>40</v>
      </c>
      <c r="P128" s="138">
        <f>O128*H128</f>
        <v>0</v>
      </c>
      <c r="Q128" s="138">
        <v>1.0399999999999999E-3</v>
      </c>
      <c r="R128" s="138">
        <f>Q128*H128</f>
        <v>2.1839999999999997E-3</v>
      </c>
      <c r="S128" s="138">
        <v>0</v>
      </c>
      <c r="T128" s="139">
        <f>S128*H128</f>
        <v>0</v>
      </c>
      <c r="AR128" s="140" t="s">
        <v>146</v>
      </c>
      <c r="AT128" s="140" t="s">
        <v>143</v>
      </c>
      <c r="AU128" s="140" t="s">
        <v>85</v>
      </c>
      <c r="AY128" s="13" t="s">
        <v>130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83</v>
      </c>
      <c r="BK128" s="141">
        <f>ROUND(I128*H128,1)</f>
        <v>0</v>
      </c>
      <c r="BL128" s="13" t="s">
        <v>137</v>
      </c>
      <c r="BM128" s="140" t="s">
        <v>684</v>
      </c>
    </row>
    <row r="129" spans="2:65" s="1" customFormat="1" ht="55.5" customHeight="1">
      <c r="B129" s="28"/>
      <c r="C129" s="129" t="s">
        <v>148</v>
      </c>
      <c r="D129" s="129" t="s">
        <v>133</v>
      </c>
      <c r="E129" s="130" t="s">
        <v>387</v>
      </c>
      <c r="F129" s="131" t="s">
        <v>388</v>
      </c>
      <c r="G129" s="132" t="s">
        <v>160</v>
      </c>
      <c r="H129" s="133">
        <v>2</v>
      </c>
      <c r="I129" s="134"/>
      <c r="J129" s="133">
        <f>ROUND(I129*H129,1)</f>
        <v>0</v>
      </c>
      <c r="K129" s="135"/>
      <c r="L129" s="28"/>
      <c r="M129" s="136" t="s">
        <v>1</v>
      </c>
      <c r="N129" s="137" t="s">
        <v>40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137</v>
      </c>
      <c r="AT129" s="140" t="s">
        <v>133</v>
      </c>
      <c r="AU129" s="140" t="s">
        <v>85</v>
      </c>
      <c r="AY129" s="13" t="s">
        <v>130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3" t="s">
        <v>83</v>
      </c>
      <c r="BK129" s="141">
        <f>ROUND(I129*H129,1)</f>
        <v>0</v>
      </c>
      <c r="BL129" s="13" t="s">
        <v>137</v>
      </c>
      <c r="BM129" s="140" t="s">
        <v>685</v>
      </c>
    </row>
    <row r="130" spans="2:65" s="1" customFormat="1" ht="11.25">
      <c r="B130" s="28"/>
      <c r="D130" s="142" t="s">
        <v>139</v>
      </c>
      <c r="F130" s="143" t="s">
        <v>390</v>
      </c>
      <c r="I130" s="144"/>
      <c r="L130" s="28"/>
      <c r="M130" s="145"/>
      <c r="T130" s="52"/>
      <c r="AT130" s="13" t="s">
        <v>139</v>
      </c>
      <c r="AU130" s="13" t="s">
        <v>85</v>
      </c>
    </row>
    <row r="131" spans="2:65" s="1" customFormat="1" ht="19.5">
      <c r="B131" s="28"/>
      <c r="D131" s="146" t="s">
        <v>141</v>
      </c>
      <c r="F131" s="147" t="s">
        <v>686</v>
      </c>
      <c r="I131" s="144"/>
      <c r="L131" s="28"/>
      <c r="M131" s="145"/>
      <c r="T131" s="52"/>
      <c r="AT131" s="13" t="s">
        <v>141</v>
      </c>
      <c r="AU131" s="13" t="s">
        <v>85</v>
      </c>
    </row>
    <row r="132" spans="2:65" s="1" customFormat="1" ht="16.5" customHeight="1">
      <c r="B132" s="28"/>
      <c r="C132" s="148" t="s">
        <v>153</v>
      </c>
      <c r="D132" s="148" t="s">
        <v>143</v>
      </c>
      <c r="E132" s="149" t="s">
        <v>687</v>
      </c>
      <c r="F132" s="150" t="s">
        <v>688</v>
      </c>
      <c r="G132" s="151" t="s">
        <v>160</v>
      </c>
      <c r="H132" s="152">
        <v>1</v>
      </c>
      <c r="I132" s="153"/>
      <c r="J132" s="152">
        <f>ROUND(I132*H132,1)</f>
        <v>0</v>
      </c>
      <c r="K132" s="154"/>
      <c r="L132" s="155"/>
      <c r="M132" s="156" t="s">
        <v>1</v>
      </c>
      <c r="N132" s="157" t="s">
        <v>40</v>
      </c>
      <c r="P132" s="138">
        <f>O132*H132</f>
        <v>0</v>
      </c>
      <c r="Q132" s="138">
        <v>4.0000000000000003E-5</v>
      </c>
      <c r="R132" s="138">
        <f>Q132*H132</f>
        <v>4.0000000000000003E-5</v>
      </c>
      <c r="S132" s="138">
        <v>0</v>
      </c>
      <c r="T132" s="139">
        <f>S132*H132</f>
        <v>0</v>
      </c>
      <c r="AR132" s="140" t="s">
        <v>146</v>
      </c>
      <c r="AT132" s="140" t="s">
        <v>143</v>
      </c>
      <c r="AU132" s="140" t="s">
        <v>85</v>
      </c>
      <c r="AY132" s="13" t="s">
        <v>130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3" t="s">
        <v>83</v>
      </c>
      <c r="BK132" s="141">
        <f>ROUND(I132*H132,1)</f>
        <v>0</v>
      </c>
      <c r="BL132" s="13" t="s">
        <v>137</v>
      </c>
      <c r="BM132" s="140" t="s">
        <v>689</v>
      </c>
    </row>
    <row r="133" spans="2:65" s="1" customFormat="1" ht="44.25" customHeight="1">
      <c r="B133" s="28"/>
      <c r="C133" s="129" t="s">
        <v>157</v>
      </c>
      <c r="D133" s="129" t="s">
        <v>133</v>
      </c>
      <c r="E133" s="130" t="s">
        <v>690</v>
      </c>
      <c r="F133" s="131" t="s">
        <v>691</v>
      </c>
      <c r="G133" s="132" t="s">
        <v>160</v>
      </c>
      <c r="H133" s="133">
        <v>1</v>
      </c>
      <c r="I133" s="134"/>
      <c r="J133" s="133">
        <f>ROUND(I133*H133,1)</f>
        <v>0</v>
      </c>
      <c r="K133" s="135"/>
      <c r="L133" s="28"/>
      <c r="M133" s="136" t="s">
        <v>1</v>
      </c>
      <c r="N133" s="137" t="s">
        <v>40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137</v>
      </c>
      <c r="AT133" s="140" t="s">
        <v>133</v>
      </c>
      <c r="AU133" s="140" t="s">
        <v>85</v>
      </c>
      <c r="AY133" s="13" t="s">
        <v>130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3" t="s">
        <v>83</v>
      </c>
      <c r="BK133" s="141">
        <f>ROUND(I133*H133,1)</f>
        <v>0</v>
      </c>
      <c r="BL133" s="13" t="s">
        <v>137</v>
      </c>
      <c r="BM133" s="140" t="s">
        <v>692</v>
      </c>
    </row>
    <row r="134" spans="2:65" s="1" customFormat="1" ht="11.25">
      <c r="B134" s="28"/>
      <c r="D134" s="142" t="s">
        <v>139</v>
      </c>
      <c r="F134" s="143" t="s">
        <v>693</v>
      </c>
      <c r="I134" s="144"/>
      <c r="L134" s="28"/>
      <c r="M134" s="145"/>
      <c r="T134" s="52"/>
      <c r="AT134" s="13" t="s">
        <v>139</v>
      </c>
      <c r="AU134" s="13" t="s">
        <v>85</v>
      </c>
    </row>
    <row r="135" spans="2:65" s="1" customFormat="1" ht="19.5">
      <c r="B135" s="28"/>
      <c r="D135" s="146" t="s">
        <v>141</v>
      </c>
      <c r="F135" s="147" t="s">
        <v>694</v>
      </c>
      <c r="I135" s="144"/>
      <c r="L135" s="28"/>
      <c r="M135" s="145"/>
      <c r="T135" s="52"/>
      <c r="AT135" s="13" t="s">
        <v>141</v>
      </c>
      <c r="AU135" s="13" t="s">
        <v>85</v>
      </c>
    </row>
    <row r="136" spans="2:65" s="1" customFormat="1" ht="16.5" customHeight="1">
      <c r="B136" s="28"/>
      <c r="C136" s="148" t="s">
        <v>164</v>
      </c>
      <c r="D136" s="148" t="s">
        <v>143</v>
      </c>
      <c r="E136" s="149" t="s">
        <v>695</v>
      </c>
      <c r="F136" s="150" t="s">
        <v>696</v>
      </c>
      <c r="G136" s="151" t="s">
        <v>160</v>
      </c>
      <c r="H136" s="152">
        <v>1</v>
      </c>
      <c r="I136" s="153"/>
      <c r="J136" s="152">
        <f>ROUND(I136*H136,1)</f>
        <v>0</v>
      </c>
      <c r="K136" s="154"/>
      <c r="L136" s="155"/>
      <c r="M136" s="156" t="s">
        <v>1</v>
      </c>
      <c r="N136" s="157" t="s">
        <v>40</v>
      </c>
      <c r="P136" s="138">
        <f>O136*H136</f>
        <v>0</v>
      </c>
      <c r="Q136" s="138">
        <v>2.0000000000000002E-5</v>
      </c>
      <c r="R136" s="138">
        <f>Q136*H136</f>
        <v>2.0000000000000002E-5</v>
      </c>
      <c r="S136" s="138">
        <v>0</v>
      </c>
      <c r="T136" s="139">
        <f>S136*H136</f>
        <v>0</v>
      </c>
      <c r="AR136" s="140" t="s">
        <v>146</v>
      </c>
      <c r="AT136" s="140" t="s">
        <v>143</v>
      </c>
      <c r="AU136" s="140" t="s">
        <v>85</v>
      </c>
      <c r="AY136" s="13" t="s">
        <v>130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3" t="s">
        <v>83</v>
      </c>
      <c r="BK136" s="141">
        <f>ROUND(I136*H136,1)</f>
        <v>0</v>
      </c>
      <c r="BL136" s="13" t="s">
        <v>137</v>
      </c>
      <c r="BM136" s="140" t="s">
        <v>697</v>
      </c>
    </row>
    <row r="137" spans="2:65" s="1" customFormat="1" ht="24.2" customHeight="1">
      <c r="B137" s="28"/>
      <c r="C137" s="129" t="s">
        <v>168</v>
      </c>
      <c r="D137" s="129" t="s">
        <v>133</v>
      </c>
      <c r="E137" s="130" t="s">
        <v>505</v>
      </c>
      <c r="F137" s="131" t="s">
        <v>506</v>
      </c>
      <c r="G137" s="132" t="s">
        <v>160</v>
      </c>
      <c r="H137" s="133">
        <v>1</v>
      </c>
      <c r="I137" s="134"/>
      <c r="J137" s="133">
        <f>ROUND(I137*H137,1)</f>
        <v>0</v>
      </c>
      <c r="K137" s="135"/>
      <c r="L137" s="28"/>
      <c r="M137" s="136" t="s">
        <v>1</v>
      </c>
      <c r="N137" s="137" t="s">
        <v>40</v>
      </c>
      <c r="P137" s="138">
        <f>O137*H137</f>
        <v>0</v>
      </c>
      <c r="Q137" s="138">
        <v>0</v>
      </c>
      <c r="R137" s="138">
        <f>Q137*H137</f>
        <v>0</v>
      </c>
      <c r="S137" s="138">
        <v>1.0000000000000001E-5</v>
      </c>
      <c r="T137" s="139">
        <f>S137*H137</f>
        <v>1.0000000000000001E-5</v>
      </c>
      <c r="AR137" s="140" t="s">
        <v>137</v>
      </c>
      <c r="AT137" s="140" t="s">
        <v>133</v>
      </c>
      <c r="AU137" s="140" t="s">
        <v>85</v>
      </c>
      <c r="AY137" s="13" t="s">
        <v>130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3" t="s">
        <v>83</v>
      </c>
      <c r="BK137" s="141">
        <f>ROUND(I137*H137,1)</f>
        <v>0</v>
      </c>
      <c r="BL137" s="13" t="s">
        <v>137</v>
      </c>
      <c r="BM137" s="140" t="s">
        <v>698</v>
      </c>
    </row>
    <row r="138" spans="2:65" s="1" customFormat="1" ht="11.25">
      <c r="B138" s="28"/>
      <c r="D138" s="142" t="s">
        <v>139</v>
      </c>
      <c r="F138" s="143" t="s">
        <v>508</v>
      </c>
      <c r="I138" s="144"/>
      <c r="L138" s="28"/>
      <c r="M138" s="145"/>
      <c r="T138" s="52"/>
      <c r="AT138" s="13" t="s">
        <v>139</v>
      </c>
      <c r="AU138" s="13" t="s">
        <v>85</v>
      </c>
    </row>
    <row r="139" spans="2:65" s="1" customFormat="1" ht="19.5">
      <c r="B139" s="28"/>
      <c r="D139" s="146" t="s">
        <v>141</v>
      </c>
      <c r="F139" s="147" t="s">
        <v>699</v>
      </c>
      <c r="I139" s="144"/>
      <c r="L139" s="28"/>
      <c r="M139" s="145"/>
      <c r="T139" s="52"/>
      <c r="AT139" s="13" t="s">
        <v>141</v>
      </c>
      <c r="AU139" s="13" t="s">
        <v>85</v>
      </c>
    </row>
    <row r="140" spans="2:65" s="1" customFormat="1" ht="33" customHeight="1">
      <c r="B140" s="28"/>
      <c r="C140" s="129" t="s">
        <v>174</v>
      </c>
      <c r="D140" s="129" t="s">
        <v>133</v>
      </c>
      <c r="E140" s="130" t="s">
        <v>700</v>
      </c>
      <c r="F140" s="131" t="s">
        <v>701</v>
      </c>
      <c r="G140" s="132" t="s">
        <v>136</v>
      </c>
      <c r="H140" s="133">
        <v>1</v>
      </c>
      <c r="I140" s="134"/>
      <c r="J140" s="133">
        <f>ROUND(I140*H140,1)</f>
        <v>0</v>
      </c>
      <c r="K140" s="135"/>
      <c r="L140" s="28"/>
      <c r="M140" s="136" t="s">
        <v>1</v>
      </c>
      <c r="N140" s="137" t="s">
        <v>40</v>
      </c>
      <c r="P140" s="138">
        <f>O140*H140</f>
        <v>0</v>
      </c>
      <c r="Q140" s="138">
        <v>0</v>
      </c>
      <c r="R140" s="138">
        <f>Q140*H140</f>
        <v>0</v>
      </c>
      <c r="S140" s="138">
        <v>1.4999999999999999E-4</v>
      </c>
      <c r="T140" s="139">
        <f>S140*H140</f>
        <v>1.4999999999999999E-4</v>
      </c>
      <c r="AR140" s="140" t="s">
        <v>137</v>
      </c>
      <c r="AT140" s="140" t="s">
        <v>133</v>
      </c>
      <c r="AU140" s="140" t="s">
        <v>85</v>
      </c>
      <c r="AY140" s="13" t="s">
        <v>130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3" t="s">
        <v>83</v>
      </c>
      <c r="BK140" s="141">
        <f>ROUND(I140*H140,1)</f>
        <v>0</v>
      </c>
      <c r="BL140" s="13" t="s">
        <v>137</v>
      </c>
      <c r="BM140" s="140" t="s">
        <v>702</v>
      </c>
    </row>
    <row r="141" spans="2:65" s="1" customFormat="1" ht="11.25">
      <c r="B141" s="28"/>
      <c r="D141" s="142" t="s">
        <v>139</v>
      </c>
      <c r="F141" s="143" t="s">
        <v>703</v>
      </c>
      <c r="I141" s="144"/>
      <c r="L141" s="28"/>
      <c r="M141" s="145"/>
      <c r="T141" s="52"/>
      <c r="AT141" s="13" t="s">
        <v>139</v>
      </c>
      <c r="AU141" s="13" t="s">
        <v>85</v>
      </c>
    </row>
    <row r="142" spans="2:65" s="1" customFormat="1" ht="19.5">
      <c r="B142" s="28"/>
      <c r="D142" s="146" t="s">
        <v>141</v>
      </c>
      <c r="F142" s="147" t="s">
        <v>704</v>
      </c>
      <c r="I142" s="144"/>
      <c r="L142" s="28"/>
      <c r="M142" s="145"/>
      <c r="T142" s="52"/>
      <c r="AT142" s="13" t="s">
        <v>141</v>
      </c>
      <c r="AU142" s="13" t="s">
        <v>85</v>
      </c>
    </row>
    <row r="143" spans="2:65" s="1" customFormat="1" ht="33" customHeight="1">
      <c r="B143" s="28"/>
      <c r="C143" s="129" t="s">
        <v>180</v>
      </c>
      <c r="D143" s="129" t="s">
        <v>133</v>
      </c>
      <c r="E143" s="130" t="s">
        <v>277</v>
      </c>
      <c r="F143" s="131" t="s">
        <v>278</v>
      </c>
      <c r="G143" s="132" t="s">
        <v>160</v>
      </c>
      <c r="H143" s="133">
        <v>36</v>
      </c>
      <c r="I143" s="134"/>
      <c r="J143" s="133">
        <f>ROUND(I143*H143,1)</f>
        <v>0</v>
      </c>
      <c r="K143" s="135"/>
      <c r="L143" s="28"/>
      <c r="M143" s="136" t="s">
        <v>1</v>
      </c>
      <c r="N143" s="137" t="s">
        <v>40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137</v>
      </c>
      <c r="AT143" s="140" t="s">
        <v>133</v>
      </c>
      <c r="AU143" s="140" t="s">
        <v>85</v>
      </c>
      <c r="AY143" s="13" t="s">
        <v>130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3" t="s">
        <v>83</v>
      </c>
      <c r="BK143" s="141">
        <f>ROUND(I143*H143,1)</f>
        <v>0</v>
      </c>
      <c r="BL143" s="13" t="s">
        <v>137</v>
      </c>
      <c r="BM143" s="140" t="s">
        <v>705</v>
      </c>
    </row>
    <row r="144" spans="2:65" s="1" customFormat="1" ht="11.25">
      <c r="B144" s="28"/>
      <c r="D144" s="142" t="s">
        <v>139</v>
      </c>
      <c r="F144" s="143" t="s">
        <v>280</v>
      </c>
      <c r="I144" s="144"/>
      <c r="L144" s="28"/>
      <c r="M144" s="145"/>
      <c r="T144" s="52"/>
      <c r="AT144" s="13" t="s">
        <v>139</v>
      </c>
      <c r="AU144" s="13" t="s">
        <v>85</v>
      </c>
    </row>
    <row r="145" spans="2:65" s="1" customFormat="1" ht="19.5">
      <c r="B145" s="28"/>
      <c r="D145" s="146" t="s">
        <v>141</v>
      </c>
      <c r="F145" s="147" t="s">
        <v>706</v>
      </c>
      <c r="I145" s="144"/>
      <c r="L145" s="28"/>
      <c r="M145" s="145"/>
      <c r="T145" s="52"/>
      <c r="AT145" s="13" t="s">
        <v>141</v>
      </c>
      <c r="AU145" s="13" t="s">
        <v>85</v>
      </c>
    </row>
    <row r="146" spans="2:65" s="1" customFormat="1" ht="16.5" customHeight="1">
      <c r="B146" s="28"/>
      <c r="C146" s="148" t="s">
        <v>184</v>
      </c>
      <c r="D146" s="148" t="s">
        <v>143</v>
      </c>
      <c r="E146" s="149" t="s">
        <v>185</v>
      </c>
      <c r="F146" s="150" t="s">
        <v>186</v>
      </c>
      <c r="G146" s="151" t="s">
        <v>160</v>
      </c>
      <c r="H146" s="152">
        <v>4</v>
      </c>
      <c r="I146" s="153"/>
      <c r="J146" s="152">
        <f>ROUND(I146*H146,1)</f>
        <v>0</v>
      </c>
      <c r="K146" s="154"/>
      <c r="L146" s="155"/>
      <c r="M146" s="156" t="s">
        <v>1</v>
      </c>
      <c r="N146" s="157" t="s">
        <v>40</v>
      </c>
      <c r="P146" s="138">
        <f>O146*H146</f>
        <v>0</v>
      </c>
      <c r="Q146" s="138">
        <v>0</v>
      </c>
      <c r="R146" s="138">
        <f>Q146*H146</f>
        <v>0</v>
      </c>
      <c r="S146" s="138">
        <v>0</v>
      </c>
      <c r="T146" s="139">
        <f>S146*H146</f>
        <v>0</v>
      </c>
      <c r="AR146" s="140" t="s">
        <v>146</v>
      </c>
      <c r="AT146" s="140" t="s">
        <v>143</v>
      </c>
      <c r="AU146" s="140" t="s">
        <v>85</v>
      </c>
      <c r="AY146" s="13" t="s">
        <v>130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3" t="s">
        <v>83</v>
      </c>
      <c r="BK146" s="141">
        <f>ROUND(I146*H146,1)</f>
        <v>0</v>
      </c>
      <c r="BL146" s="13" t="s">
        <v>137</v>
      </c>
      <c r="BM146" s="140" t="s">
        <v>707</v>
      </c>
    </row>
    <row r="147" spans="2:65" s="1" customFormat="1" ht="33" customHeight="1">
      <c r="B147" s="28"/>
      <c r="C147" s="129" t="s">
        <v>189</v>
      </c>
      <c r="D147" s="129" t="s">
        <v>133</v>
      </c>
      <c r="E147" s="130" t="s">
        <v>158</v>
      </c>
      <c r="F147" s="131" t="s">
        <v>159</v>
      </c>
      <c r="G147" s="132" t="s">
        <v>160</v>
      </c>
      <c r="H147" s="133">
        <v>18</v>
      </c>
      <c r="I147" s="134"/>
      <c r="J147" s="133">
        <f>ROUND(I147*H147,1)</f>
        <v>0</v>
      </c>
      <c r="K147" s="135"/>
      <c r="L147" s="28"/>
      <c r="M147" s="136" t="s">
        <v>1</v>
      </c>
      <c r="N147" s="137" t="s">
        <v>40</v>
      </c>
      <c r="P147" s="138">
        <f>O147*H147</f>
        <v>0</v>
      </c>
      <c r="Q147" s="138">
        <v>0</v>
      </c>
      <c r="R147" s="138">
        <f>Q147*H147</f>
        <v>0</v>
      </c>
      <c r="S147" s="138">
        <v>0</v>
      </c>
      <c r="T147" s="139">
        <f>S147*H147</f>
        <v>0</v>
      </c>
      <c r="AR147" s="140" t="s">
        <v>137</v>
      </c>
      <c r="AT147" s="140" t="s">
        <v>133</v>
      </c>
      <c r="AU147" s="140" t="s">
        <v>85</v>
      </c>
      <c r="AY147" s="13" t="s">
        <v>130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3" t="s">
        <v>83</v>
      </c>
      <c r="BK147" s="141">
        <f>ROUND(I147*H147,1)</f>
        <v>0</v>
      </c>
      <c r="BL147" s="13" t="s">
        <v>137</v>
      </c>
      <c r="BM147" s="140" t="s">
        <v>708</v>
      </c>
    </row>
    <row r="148" spans="2:65" s="1" customFormat="1" ht="11.25">
      <c r="B148" s="28"/>
      <c r="D148" s="142" t="s">
        <v>139</v>
      </c>
      <c r="F148" s="143" t="s">
        <v>162</v>
      </c>
      <c r="I148" s="144"/>
      <c r="L148" s="28"/>
      <c r="M148" s="145"/>
      <c r="T148" s="52"/>
      <c r="AT148" s="13" t="s">
        <v>139</v>
      </c>
      <c r="AU148" s="13" t="s">
        <v>85</v>
      </c>
    </row>
    <row r="149" spans="2:65" s="1" customFormat="1" ht="19.5">
      <c r="B149" s="28"/>
      <c r="D149" s="146" t="s">
        <v>141</v>
      </c>
      <c r="F149" s="147" t="s">
        <v>709</v>
      </c>
      <c r="I149" s="144"/>
      <c r="L149" s="28"/>
      <c r="M149" s="145"/>
      <c r="T149" s="52"/>
      <c r="AT149" s="13" t="s">
        <v>141</v>
      </c>
      <c r="AU149" s="13" t="s">
        <v>85</v>
      </c>
    </row>
    <row r="150" spans="2:65" s="1" customFormat="1" ht="33" customHeight="1">
      <c r="B150" s="28"/>
      <c r="C150" s="129" t="s">
        <v>8</v>
      </c>
      <c r="D150" s="129" t="s">
        <v>133</v>
      </c>
      <c r="E150" s="130" t="s">
        <v>710</v>
      </c>
      <c r="F150" s="131" t="s">
        <v>711</v>
      </c>
      <c r="G150" s="132" t="s">
        <v>160</v>
      </c>
      <c r="H150" s="133">
        <v>2</v>
      </c>
      <c r="I150" s="134"/>
      <c r="J150" s="133">
        <f>ROUND(I150*H150,1)</f>
        <v>0</v>
      </c>
      <c r="K150" s="135"/>
      <c r="L150" s="28"/>
      <c r="M150" s="136" t="s">
        <v>1</v>
      </c>
      <c r="N150" s="137" t="s">
        <v>40</v>
      </c>
      <c r="P150" s="138">
        <f>O150*H150</f>
        <v>0</v>
      </c>
      <c r="Q150" s="138">
        <v>0</v>
      </c>
      <c r="R150" s="138">
        <f>Q150*H150</f>
        <v>0</v>
      </c>
      <c r="S150" s="138">
        <v>0</v>
      </c>
      <c r="T150" s="139">
        <f>S150*H150</f>
        <v>0</v>
      </c>
      <c r="AR150" s="140" t="s">
        <v>137</v>
      </c>
      <c r="AT150" s="140" t="s">
        <v>133</v>
      </c>
      <c r="AU150" s="140" t="s">
        <v>85</v>
      </c>
      <c r="AY150" s="13" t="s">
        <v>130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3" t="s">
        <v>83</v>
      </c>
      <c r="BK150" s="141">
        <f>ROUND(I150*H150,1)</f>
        <v>0</v>
      </c>
      <c r="BL150" s="13" t="s">
        <v>137</v>
      </c>
      <c r="BM150" s="140" t="s">
        <v>712</v>
      </c>
    </row>
    <row r="151" spans="2:65" s="1" customFormat="1" ht="11.25">
      <c r="B151" s="28"/>
      <c r="D151" s="142" t="s">
        <v>139</v>
      </c>
      <c r="F151" s="143" t="s">
        <v>713</v>
      </c>
      <c r="I151" s="144"/>
      <c r="L151" s="28"/>
      <c r="M151" s="145"/>
      <c r="T151" s="52"/>
      <c r="AT151" s="13" t="s">
        <v>139</v>
      </c>
      <c r="AU151" s="13" t="s">
        <v>85</v>
      </c>
    </row>
    <row r="152" spans="2:65" s="1" customFormat="1" ht="19.5">
      <c r="B152" s="28"/>
      <c r="D152" s="146" t="s">
        <v>141</v>
      </c>
      <c r="F152" s="147" t="s">
        <v>704</v>
      </c>
      <c r="I152" s="144"/>
      <c r="L152" s="28"/>
      <c r="M152" s="145"/>
      <c r="T152" s="52"/>
      <c r="AT152" s="13" t="s">
        <v>141</v>
      </c>
      <c r="AU152" s="13" t="s">
        <v>85</v>
      </c>
    </row>
    <row r="153" spans="2:65" s="1" customFormat="1" ht="16.5" customHeight="1">
      <c r="B153" s="28"/>
      <c r="C153" s="148" t="s">
        <v>199</v>
      </c>
      <c r="D153" s="148" t="s">
        <v>143</v>
      </c>
      <c r="E153" s="149" t="s">
        <v>714</v>
      </c>
      <c r="F153" s="150" t="s">
        <v>715</v>
      </c>
      <c r="G153" s="151" t="s">
        <v>160</v>
      </c>
      <c r="H153" s="152">
        <v>2</v>
      </c>
      <c r="I153" s="153"/>
      <c r="J153" s="152">
        <f>ROUND(I153*H153,1)</f>
        <v>0</v>
      </c>
      <c r="K153" s="154"/>
      <c r="L153" s="155"/>
      <c r="M153" s="156" t="s">
        <v>1</v>
      </c>
      <c r="N153" s="157" t="s">
        <v>40</v>
      </c>
      <c r="P153" s="138">
        <f>O153*H153</f>
        <v>0</v>
      </c>
      <c r="Q153" s="138">
        <v>0</v>
      </c>
      <c r="R153" s="138">
        <f>Q153*H153</f>
        <v>0</v>
      </c>
      <c r="S153" s="138">
        <v>0</v>
      </c>
      <c r="T153" s="139">
        <f>S153*H153</f>
        <v>0</v>
      </c>
      <c r="AR153" s="140" t="s">
        <v>146</v>
      </c>
      <c r="AT153" s="140" t="s">
        <v>143</v>
      </c>
      <c r="AU153" s="140" t="s">
        <v>85</v>
      </c>
      <c r="AY153" s="13" t="s">
        <v>130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3" t="s">
        <v>83</v>
      </c>
      <c r="BK153" s="141">
        <f>ROUND(I153*H153,1)</f>
        <v>0</v>
      </c>
      <c r="BL153" s="13" t="s">
        <v>137</v>
      </c>
      <c r="BM153" s="140" t="s">
        <v>716</v>
      </c>
    </row>
    <row r="154" spans="2:65" s="1" customFormat="1" ht="37.9" customHeight="1">
      <c r="B154" s="28"/>
      <c r="C154" s="129" t="s">
        <v>203</v>
      </c>
      <c r="D154" s="129" t="s">
        <v>133</v>
      </c>
      <c r="E154" s="130" t="s">
        <v>175</v>
      </c>
      <c r="F154" s="131" t="s">
        <v>176</v>
      </c>
      <c r="G154" s="132" t="s">
        <v>160</v>
      </c>
      <c r="H154" s="133">
        <v>5</v>
      </c>
      <c r="I154" s="134"/>
      <c r="J154" s="133">
        <f>ROUND(I154*H154,1)</f>
        <v>0</v>
      </c>
      <c r="K154" s="135"/>
      <c r="L154" s="28"/>
      <c r="M154" s="136" t="s">
        <v>1</v>
      </c>
      <c r="N154" s="137" t="s">
        <v>40</v>
      </c>
      <c r="P154" s="138">
        <f>O154*H154</f>
        <v>0</v>
      </c>
      <c r="Q154" s="138">
        <v>0</v>
      </c>
      <c r="R154" s="138">
        <f>Q154*H154</f>
        <v>0</v>
      </c>
      <c r="S154" s="138">
        <v>0</v>
      </c>
      <c r="T154" s="139">
        <f>S154*H154</f>
        <v>0</v>
      </c>
      <c r="AR154" s="140" t="s">
        <v>137</v>
      </c>
      <c r="AT154" s="140" t="s">
        <v>133</v>
      </c>
      <c r="AU154" s="140" t="s">
        <v>85</v>
      </c>
      <c r="AY154" s="13" t="s">
        <v>130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3" t="s">
        <v>83</v>
      </c>
      <c r="BK154" s="141">
        <f>ROUND(I154*H154,1)</f>
        <v>0</v>
      </c>
      <c r="BL154" s="13" t="s">
        <v>137</v>
      </c>
      <c r="BM154" s="140" t="s">
        <v>717</v>
      </c>
    </row>
    <row r="155" spans="2:65" s="1" customFormat="1" ht="11.25">
      <c r="B155" s="28"/>
      <c r="D155" s="142" t="s">
        <v>139</v>
      </c>
      <c r="F155" s="143" t="s">
        <v>178</v>
      </c>
      <c r="I155" s="144"/>
      <c r="L155" s="28"/>
      <c r="M155" s="145"/>
      <c r="T155" s="52"/>
      <c r="AT155" s="13" t="s">
        <v>139</v>
      </c>
      <c r="AU155" s="13" t="s">
        <v>85</v>
      </c>
    </row>
    <row r="156" spans="2:65" s="1" customFormat="1" ht="19.5">
      <c r="B156" s="28"/>
      <c r="D156" s="146" t="s">
        <v>141</v>
      </c>
      <c r="F156" s="147" t="s">
        <v>718</v>
      </c>
      <c r="I156" s="144"/>
      <c r="L156" s="28"/>
      <c r="M156" s="145"/>
      <c r="T156" s="52"/>
      <c r="AT156" s="13" t="s">
        <v>141</v>
      </c>
      <c r="AU156" s="13" t="s">
        <v>85</v>
      </c>
    </row>
    <row r="157" spans="2:65" s="1" customFormat="1" ht="24.2" customHeight="1">
      <c r="B157" s="28"/>
      <c r="C157" s="129" t="s">
        <v>207</v>
      </c>
      <c r="D157" s="129" t="s">
        <v>133</v>
      </c>
      <c r="E157" s="130" t="s">
        <v>719</v>
      </c>
      <c r="F157" s="131" t="s">
        <v>720</v>
      </c>
      <c r="G157" s="132" t="s">
        <v>160</v>
      </c>
      <c r="H157" s="133">
        <v>1</v>
      </c>
      <c r="I157" s="134"/>
      <c r="J157" s="133">
        <f>ROUND(I157*H157,1)</f>
        <v>0</v>
      </c>
      <c r="K157" s="135"/>
      <c r="L157" s="28"/>
      <c r="M157" s="136" t="s">
        <v>1</v>
      </c>
      <c r="N157" s="137" t="s">
        <v>40</v>
      </c>
      <c r="P157" s="138">
        <f>O157*H157</f>
        <v>0</v>
      </c>
      <c r="Q157" s="138">
        <v>0</v>
      </c>
      <c r="R157" s="138">
        <f>Q157*H157</f>
        <v>0</v>
      </c>
      <c r="S157" s="138">
        <v>0.04</v>
      </c>
      <c r="T157" s="139">
        <f>S157*H157</f>
        <v>0.04</v>
      </c>
      <c r="AR157" s="140" t="s">
        <v>137</v>
      </c>
      <c r="AT157" s="140" t="s">
        <v>133</v>
      </c>
      <c r="AU157" s="140" t="s">
        <v>85</v>
      </c>
      <c r="AY157" s="13" t="s">
        <v>130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3" t="s">
        <v>83</v>
      </c>
      <c r="BK157" s="141">
        <f>ROUND(I157*H157,1)</f>
        <v>0</v>
      </c>
      <c r="BL157" s="13" t="s">
        <v>137</v>
      </c>
      <c r="BM157" s="140" t="s">
        <v>721</v>
      </c>
    </row>
    <row r="158" spans="2:65" s="1" customFormat="1" ht="11.25">
      <c r="B158" s="28"/>
      <c r="D158" s="142" t="s">
        <v>139</v>
      </c>
      <c r="F158" s="143" t="s">
        <v>722</v>
      </c>
      <c r="I158" s="144"/>
      <c r="L158" s="28"/>
      <c r="M158" s="145"/>
      <c r="T158" s="52"/>
      <c r="AT158" s="13" t="s">
        <v>139</v>
      </c>
      <c r="AU158" s="13" t="s">
        <v>85</v>
      </c>
    </row>
    <row r="159" spans="2:65" s="1" customFormat="1" ht="19.5">
      <c r="B159" s="28"/>
      <c r="D159" s="146" t="s">
        <v>141</v>
      </c>
      <c r="F159" s="147" t="s">
        <v>723</v>
      </c>
      <c r="I159" s="144"/>
      <c r="L159" s="28"/>
      <c r="M159" s="145"/>
      <c r="T159" s="52"/>
      <c r="AT159" s="13" t="s">
        <v>141</v>
      </c>
      <c r="AU159" s="13" t="s">
        <v>85</v>
      </c>
    </row>
    <row r="160" spans="2:65" s="1" customFormat="1" ht="24.2" customHeight="1">
      <c r="B160" s="28"/>
      <c r="C160" s="129" t="s">
        <v>137</v>
      </c>
      <c r="D160" s="129" t="s">
        <v>133</v>
      </c>
      <c r="E160" s="130" t="s">
        <v>724</v>
      </c>
      <c r="F160" s="131" t="s">
        <v>725</v>
      </c>
      <c r="G160" s="132" t="s">
        <v>160</v>
      </c>
      <c r="H160" s="133">
        <v>7</v>
      </c>
      <c r="I160" s="134"/>
      <c r="J160" s="133">
        <f>ROUND(I160*H160,1)</f>
        <v>0</v>
      </c>
      <c r="K160" s="135"/>
      <c r="L160" s="28"/>
      <c r="M160" s="136" t="s">
        <v>1</v>
      </c>
      <c r="N160" s="137" t="s">
        <v>40</v>
      </c>
      <c r="P160" s="138">
        <f>O160*H160</f>
        <v>0</v>
      </c>
      <c r="Q160" s="138">
        <v>0</v>
      </c>
      <c r="R160" s="138">
        <f>Q160*H160</f>
        <v>0</v>
      </c>
      <c r="S160" s="138">
        <v>0</v>
      </c>
      <c r="T160" s="139">
        <f>S160*H160</f>
        <v>0</v>
      </c>
      <c r="AR160" s="140" t="s">
        <v>137</v>
      </c>
      <c r="AT160" s="140" t="s">
        <v>133</v>
      </c>
      <c r="AU160" s="140" t="s">
        <v>85</v>
      </c>
      <c r="AY160" s="13" t="s">
        <v>130</v>
      </c>
      <c r="BE160" s="141">
        <f>IF(N160="základní",J160,0)</f>
        <v>0</v>
      </c>
      <c r="BF160" s="141">
        <f>IF(N160="snížená",J160,0)</f>
        <v>0</v>
      </c>
      <c r="BG160" s="141">
        <f>IF(N160="zákl. přenesená",J160,0)</f>
        <v>0</v>
      </c>
      <c r="BH160" s="141">
        <f>IF(N160="sníž. přenesená",J160,0)</f>
        <v>0</v>
      </c>
      <c r="BI160" s="141">
        <f>IF(N160="nulová",J160,0)</f>
        <v>0</v>
      </c>
      <c r="BJ160" s="13" t="s">
        <v>83</v>
      </c>
      <c r="BK160" s="141">
        <f>ROUND(I160*H160,1)</f>
        <v>0</v>
      </c>
      <c r="BL160" s="13" t="s">
        <v>137</v>
      </c>
      <c r="BM160" s="140" t="s">
        <v>726</v>
      </c>
    </row>
    <row r="161" spans="2:65" s="1" customFormat="1" ht="11.25">
      <c r="B161" s="28"/>
      <c r="D161" s="142" t="s">
        <v>139</v>
      </c>
      <c r="F161" s="143" t="s">
        <v>727</v>
      </c>
      <c r="I161" s="144"/>
      <c r="L161" s="28"/>
      <c r="M161" s="145"/>
      <c r="T161" s="52"/>
      <c r="AT161" s="13" t="s">
        <v>139</v>
      </c>
      <c r="AU161" s="13" t="s">
        <v>85</v>
      </c>
    </row>
    <row r="162" spans="2:65" s="1" customFormat="1" ht="19.5">
      <c r="B162" s="28"/>
      <c r="D162" s="146" t="s">
        <v>141</v>
      </c>
      <c r="F162" s="147" t="s">
        <v>723</v>
      </c>
      <c r="I162" s="144"/>
      <c r="L162" s="28"/>
      <c r="M162" s="145"/>
      <c r="T162" s="52"/>
      <c r="AT162" s="13" t="s">
        <v>141</v>
      </c>
      <c r="AU162" s="13" t="s">
        <v>85</v>
      </c>
    </row>
    <row r="163" spans="2:65" s="1" customFormat="1" ht="37.9" customHeight="1">
      <c r="B163" s="28"/>
      <c r="C163" s="129" t="s">
        <v>218</v>
      </c>
      <c r="D163" s="129" t="s">
        <v>133</v>
      </c>
      <c r="E163" s="130" t="s">
        <v>728</v>
      </c>
      <c r="F163" s="131" t="s">
        <v>729</v>
      </c>
      <c r="G163" s="132" t="s">
        <v>160</v>
      </c>
      <c r="H163" s="133">
        <v>1</v>
      </c>
      <c r="I163" s="134"/>
      <c r="J163" s="133">
        <f>ROUND(I163*H163,1)</f>
        <v>0</v>
      </c>
      <c r="K163" s="135"/>
      <c r="L163" s="28"/>
      <c r="M163" s="136" t="s">
        <v>1</v>
      </c>
      <c r="N163" s="137" t="s">
        <v>40</v>
      </c>
      <c r="P163" s="138">
        <f>O163*H163</f>
        <v>0</v>
      </c>
      <c r="Q163" s="138">
        <v>0</v>
      </c>
      <c r="R163" s="138">
        <f>Q163*H163</f>
        <v>0</v>
      </c>
      <c r="S163" s="138">
        <v>0</v>
      </c>
      <c r="T163" s="139">
        <f>S163*H163</f>
        <v>0</v>
      </c>
      <c r="AR163" s="140" t="s">
        <v>137</v>
      </c>
      <c r="AT163" s="140" t="s">
        <v>133</v>
      </c>
      <c r="AU163" s="140" t="s">
        <v>85</v>
      </c>
      <c r="AY163" s="13" t="s">
        <v>130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3" t="s">
        <v>83</v>
      </c>
      <c r="BK163" s="141">
        <f>ROUND(I163*H163,1)</f>
        <v>0</v>
      </c>
      <c r="BL163" s="13" t="s">
        <v>137</v>
      </c>
      <c r="BM163" s="140" t="s">
        <v>730</v>
      </c>
    </row>
    <row r="164" spans="2:65" s="1" customFormat="1" ht="11.25">
      <c r="B164" s="28"/>
      <c r="D164" s="142" t="s">
        <v>139</v>
      </c>
      <c r="F164" s="143" t="s">
        <v>731</v>
      </c>
      <c r="I164" s="144"/>
      <c r="L164" s="28"/>
      <c r="M164" s="145"/>
      <c r="T164" s="52"/>
      <c r="AT164" s="13" t="s">
        <v>139</v>
      </c>
      <c r="AU164" s="13" t="s">
        <v>85</v>
      </c>
    </row>
    <row r="165" spans="2:65" s="1" customFormat="1" ht="19.5">
      <c r="B165" s="28"/>
      <c r="D165" s="146" t="s">
        <v>141</v>
      </c>
      <c r="F165" s="147" t="s">
        <v>709</v>
      </c>
      <c r="I165" s="144"/>
      <c r="L165" s="28"/>
      <c r="M165" s="145"/>
      <c r="T165" s="52"/>
      <c r="AT165" s="13" t="s">
        <v>141</v>
      </c>
      <c r="AU165" s="13" t="s">
        <v>85</v>
      </c>
    </row>
    <row r="166" spans="2:65" s="1" customFormat="1" ht="37.9" customHeight="1">
      <c r="B166" s="28"/>
      <c r="C166" s="148" t="s">
        <v>225</v>
      </c>
      <c r="D166" s="148" t="s">
        <v>143</v>
      </c>
      <c r="E166" s="149" t="s">
        <v>732</v>
      </c>
      <c r="F166" s="150" t="s">
        <v>733</v>
      </c>
      <c r="G166" s="151" t="s">
        <v>469</v>
      </c>
      <c r="H166" s="152">
        <v>1</v>
      </c>
      <c r="I166" s="153"/>
      <c r="J166" s="152">
        <f>ROUND(I166*H166,1)</f>
        <v>0</v>
      </c>
      <c r="K166" s="154"/>
      <c r="L166" s="155"/>
      <c r="M166" s="156" t="s">
        <v>1</v>
      </c>
      <c r="N166" s="157" t="s">
        <v>40</v>
      </c>
      <c r="P166" s="138">
        <f>O166*H166</f>
        <v>0</v>
      </c>
      <c r="Q166" s="138">
        <v>0</v>
      </c>
      <c r="R166" s="138">
        <f>Q166*H166</f>
        <v>0</v>
      </c>
      <c r="S166" s="138">
        <v>0</v>
      </c>
      <c r="T166" s="139">
        <f>S166*H166</f>
        <v>0</v>
      </c>
      <c r="AR166" s="140" t="s">
        <v>146</v>
      </c>
      <c r="AT166" s="140" t="s">
        <v>143</v>
      </c>
      <c r="AU166" s="140" t="s">
        <v>85</v>
      </c>
      <c r="AY166" s="13" t="s">
        <v>130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3" t="s">
        <v>83</v>
      </c>
      <c r="BK166" s="141">
        <f>ROUND(I166*H166,1)</f>
        <v>0</v>
      </c>
      <c r="BL166" s="13" t="s">
        <v>137</v>
      </c>
      <c r="BM166" s="140" t="s">
        <v>734</v>
      </c>
    </row>
    <row r="167" spans="2:65" s="1" customFormat="1" ht="19.5">
      <c r="B167" s="28"/>
      <c r="D167" s="146" t="s">
        <v>141</v>
      </c>
      <c r="F167" s="147" t="s">
        <v>723</v>
      </c>
      <c r="I167" s="144"/>
      <c r="L167" s="28"/>
      <c r="M167" s="145"/>
      <c r="T167" s="52"/>
      <c r="AT167" s="13" t="s">
        <v>141</v>
      </c>
      <c r="AU167" s="13" t="s">
        <v>85</v>
      </c>
    </row>
    <row r="168" spans="2:65" s="1" customFormat="1" ht="37.9" customHeight="1">
      <c r="B168" s="28"/>
      <c r="C168" s="129" t="s">
        <v>231</v>
      </c>
      <c r="D168" s="129" t="s">
        <v>133</v>
      </c>
      <c r="E168" s="130" t="s">
        <v>300</v>
      </c>
      <c r="F168" s="131" t="s">
        <v>301</v>
      </c>
      <c r="G168" s="132" t="s">
        <v>160</v>
      </c>
      <c r="H168" s="133">
        <v>6</v>
      </c>
      <c r="I168" s="134"/>
      <c r="J168" s="133">
        <f>ROUND(I168*H168,1)</f>
        <v>0</v>
      </c>
      <c r="K168" s="135"/>
      <c r="L168" s="28"/>
      <c r="M168" s="136" t="s">
        <v>1</v>
      </c>
      <c r="N168" s="137" t="s">
        <v>40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137</v>
      </c>
      <c r="AT168" s="140" t="s">
        <v>133</v>
      </c>
      <c r="AU168" s="140" t="s">
        <v>85</v>
      </c>
      <c r="AY168" s="13" t="s">
        <v>130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3" t="s">
        <v>83</v>
      </c>
      <c r="BK168" s="141">
        <f>ROUND(I168*H168,1)</f>
        <v>0</v>
      </c>
      <c r="BL168" s="13" t="s">
        <v>137</v>
      </c>
      <c r="BM168" s="140" t="s">
        <v>735</v>
      </c>
    </row>
    <row r="169" spans="2:65" s="1" customFormat="1" ht="11.25">
      <c r="B169" s="28"/>
      <c r="D169" s="142" t="s">
        <v>139</v>
      </c>
      <c r="F169" s="143" t="s">
        <v>303</v>
      </c>
      <c r="I169" s="144"/>
      <c r="L169" s="28"/>
      <c r="M169" s="145"/>
      <c r="T169" s="52"/>
      <c r="AT169" s="13" t="s">
        <v>139</v>
      </c>
      <c r="AU169" s="13" t="s">
        <v>85</v>
      </c>
    </row>
    <row r="170" spans="2:65" s="1" customFormat="1" ht="19.5">
      <c r="B170" s="28"/>
      <c r="D170" s="146" t="s">
        <v>141</v>
      </c>
      <c r="F170" s="147" t="s">
        <v>723</v>
      </c>
      <c r="I170" s="144"/>
      <c r="L170" s="28"/>
      <c r="M170" s="145"/>
      <c r="T170" s="52"/>
      <c r="AT170" s="13" t="s">
        <v>141</v>
      </c>
      <c r="AU170" s="13" t="s">
        <v>85</v>
      </c>
    </row>
    <row r="171" spans="2:65" s="1" customFormat="1" ht="37.9" customHeight="1">
      <c r="B171" s="28"/>
      <c r="C171" s="129" t="s">
        <v>237</v>
      </c>
      <c r="D171" s="129" t="s">
        <v>133</v>
      </c>
      <c r="E171" s="130" t="s">
        <v>736</v>
      </c>
      <c r="F171" s="131" t="s">
        <v>737</v>
      </c>
      <c r="G171" s="132" t="s">
        <v>160</v>
      </c>
      <c r="H171" s="133">
        <v>9</v>
      </c>
      <c r="I171" s="134"/>
      <c r="J171" s="133">
        <f>ROUND(I171*H171,1)</f>
        <v>0</v>
      </c>
      <c r="K171" s="135"/>
      <c r="L171" s="28"/>
      <c r="M171" s="136" t="s">
        <v>1</v>
      </c>
      <c r="N171" s="137" t="s">
        <v>40</v>
      </c>
      <c r="P171" s="138">
        <f>O171*H171</f>
        <v>0</v>
      </c>
      <c r="Q171" s="138">
        <v>0</v>
      </c>
      <c r="R171" s="138">
        <f>Q171*H171</f>
        <v>0</v>
      </c>
      <c r="S171" s="138">
        <v>0</v>
      </c>
      <c r="T171" s="139">
        <f>S171*H171</f>
        <v>0</v>
      </c>
      <c r="AR171" s="140" t="s">
        <v>137</v>
      </c>
      <c r="AT171" s="140" t="s">
        <v>133</v>
      </c>
      <c r="AU171" s="140" t="s">
        <v>85</v>
      </c>
      <c r="AY171" s="13" t="s">
        <v>130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3" t="s">
        <v>83</v>
      </c>
      <c r="BK171" s="141">
        <f>ROUND(I171*H171,1)</f>
        <v>0</v>
      </c>
      <c r="BL171" s="13" t="s">
        <v>137</v>
      </c>
      <c r="BM171" s="140" t="s">
        <v>738</v>
      </c>
    </row>
    <row r="172" spans="2:65" s="1" customFormat="1" ht="11.25">
      <c r="B172" s="28"/>
      <c r="D172" s="142" t="s">
        <v>139</v>
      </c>
      <c r="F172" s="143" t="s">
        <v>739</v>
      </c>
      <c r="I172" s="144"/>
      <c r="L172" s="28"/>
      <c r="M172" s="145"/>
      <c r="T172" s="52"/>
      <c r="AT172" s="13" t="s">
        <v>139</v>
      </c>
      <c r="AU172" s="13" t="s">
        <v>85</v>
      </c>
    </row>
    <row r="173" spans="2:65" s="1" customFormat="1" ht="19.5">
      <c r="B173" s="28"/>
      <c r="D173" s="146" t="s">
        <v>141</v>
      </c>
      <c r="F173" s="147" t="s">
        <v>723</v>
      </c>
      <c r="I173" s="144"/>
      <c r="L173" s="28"/>
      <c r="M173" s="145"/>
      <c r="T173" s="52"/>
      <c r="AT173" s="13" t="s">
        <v>141</v>
      </c>
      <c r="AU173" s="13" t="s">
        <v>85</v>
      </c>
    </row>
    <row r="174" spans="2:65" s="1" customFormat="1" ht="33" customHeight="1">
      <c r="B174" s="28"/>
      <c r="C174" s="129" t="s">
        <v>7</v>
      </c>
      <c r="D174" s="129" t="s">
        <v>133</v>
      </c>
      <c r="E174" s="130" t="s">
        <v>740</v>
      </c>
      <c r="F174" s="131" t="s">
        <v>741</v>
      </c>
      <c r="G174" s="132" t="s">
        <v>160</v>
      </c>
      <c r="H174" s="133">
        <v>2</v>
      </c>
      <c r="I174" s="134"/>
      <c r="J174" s="133">
        <f>ROUND(I174*H174,1)</f>
        <v>0</v>
      </c>
      <c r="K174" s="135"/>
      <c r="L174" s="28"/>
      <c r="M174" s="136" t="s">
        <v>1</v>
      </c>
      <c r="N174" s="137" t="s">
        <v>40</v>
      </c>
      <c r="P174" s="138">
        <f>O174*H174</f>
        <v>0</v>
      </c>
      <c r="Q174" s="138">
        <v>0</v>
      </c>
      <c r="R174" s="138">
        <f>Q174*H174</f>
        <v>0</v>
      </c>
      <c r="S174" s="138">
        <v>0</v>
      </c>
      <c r="T174" s="139">
        <f>S174*H174</f>
        <v>0</v>
      </c>
      <c r="AR174" s="140" t="s">
        <v>137</v>
      </c>
      <c r="AT174" s="140" t="s">
        <v>133</v>
      </c>
      <c r="AU174" s="140" t="s">
        <v>85</v>
      </c>
      <c r="AY174" s="13" t="s">
        <v>130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3" t="s">
        <v>83</v>
      </c>
      <c r="BK174" s="141">
        <f>ROUND(I174*H174,1)</f>
        <v>0</v>
      </c>
      <c r="BL174" s="13" t="s">
        <v>137</v>
      </c>
      <c r="BM174" s="140" t="s">
        <v>742</v>
      </c>
    </row>
    <row r="175" spans="2:65" s="1" customFormat="1" ht="11.25">
      <c r="B175" s="28"/>
      <c r="D175" s="142" t="s">
        <v>139</v>
      </c>
      <c r="F175" s="143" t="s">
        <v>743</v>
      </c>
      <c r="I175" s="144"/>
      <c r="L175" s="28"/>
      <c r="M175" s="145"/>
      <c r="T175" s="52"/>
      <c r="AT175" s="13" t="s">
        <v>139</v>
      </c>
      <c r="AU175" s="13" t="s">
        <v>85</v>
      </c>
    </row>
    <row r="176" spans="2:65" s="1" customFormat="1" ht="19.5">
      <c r="B176" s="28"/>
      <c r="D176" s="146" t="s">
        <v>141</v>
      </c>
      <c r="F176" s="147" t="s">
        <v>718</v>
      </c>
      <c r="I176" s="144"/>
      <c r="L176" s="28"/>
      <c r="M176" s="145"/>
      <c r="T176" s="52"/>
      <c r="AT176" s="13" t="s">
        <v>141</v>
      </c>
      <c r="AU176" s="13" t="s">
        <v>85</v>
      </c>
    </row>
    <row r="177" spans="2:65" s="1" customFormat="1" ht="16.5" customHeight="1">
      <c r="B177" s="28"/>
      <c r="C177" s="148" t="s">
        <v>251</v>
      </c>
      <c r="D177" s="148" t="s">
        <v>143</v>
      </c>
      <c r="E177" s="149" t="s">
        <v>165</v>
      </c>
      <c r="F177" s="150" t="s">
        <v>166</v>
      </c>
      <c r="G177" s="151" t="s">
        <v>160</v>
      </c>
      <c r="H177" s="152">
        <v>2</v>
      </c>
      <c r="I177" s="153"/>
      <c r="J177" s="152">
        <f>ROUND(I177*H177,1)</f>
        <v>0</v>
      </c>
      <c r="K177" s="154"/>
      <c r="L177" s="155"/>
      <c r="M177" s="156" t="s">
        <v>1</v>
      </c>
      <c r="N177" s="157" t="s">
        <v>40</v>
      </c>
      <c r="P177" s="138">
        <f>O177*H177</f>
        <v>0</v>
      </c>
      <c r="Q177" s="138">
        <v>2.0000000000000002E-5</v>
      </c>
      <c r="R177" s="138">
        <f>Q177*H177</f>
        <v>4.0000000000000003E-5</v>
      </c>
      <c r="S177" s="138">
        <v>0</v>
      </c>
      <c r="T177" s="139">
        <f>S177*H177</f>
        <v>0</v>
      </c>
      <c r="AR177" s="140" t="s">
        <v>146</v>
      </c>
      <c r="AT177" s="140" t="s">
        <v>143</v>
      </c>
      <c r="AU177" s="140" t="s">
        <v>85</v>
      </c>
      <c r="AY177" s="13" t="s">
        <v>130</v>
      </c>
      <c r="BE177" s="141">
        <f>IF(N177="základní",J177,0)</f>
        <v>0</v>
      </c>
      <c r="BF177" s="141">
        <f>IF(N177="snížená",J177,0)</f>
        <v>0</v>
      </c>
      <c r="BG177" s="141">
        <f>IF(N177="zákl. přenesená",J177,0)</f>
        <v>0</v>
      </c>
      <c r="BH177" s="141">
        <f>IF(N177="sníž. přenesená",J177,0)</f>
        <v>0</v>
      </c>
      <c r="BI177" s="141">
        <f>IF(N177="nulová",J177,0)</f>
        <v>0</v>
      </c>
      <c r="BJ177" s="13" t="s">
        <v>83</v>
      </c>
      <c r="BK177" s="141">
        <f>ROUND(I177*H177,1)</f>
        <v>0</v>
      </c>
      <c r="BL177" s="13" t="s">
        <v>137</v>
      </c>
      <c r="BM177" s="140" t="s">
        <v>744</v>
      </c>
    </row>
    <row r="178" spans="2:65" s="1" customFormat="1" ht="49.15" customHeight="1">
      <c r="B178" s="28"/>
      <c r="C178" s="129" t="s">
        <v>350</v>
      </c>
      <c r="D178" s="129" t="s">
        <v>133</v>
      </c>
      <c r="E178" s="130" t="s">
        <v>540</v>
      </c>
      <c r="F178" s="131" t="s">
        <v>541</v>
      </c>
      <c r="G178" s="132" t="s">
        <v>160</v>
      </c>
      <c r="H178" s="133">
        <v>1</v>
      </c>
      <c r="I178" s="134"/>
      <c r="J178" s="133">
        <f>ROUND(I178*H178,1)</f>
        <v>0</v>
      </c>
      <c r="K178" s="135"/>
      <c r="L178" s="28"/>
      <c r="M178" s="136" t="s">
        <v>1</v>
      </c>
      <c r="N178" s="137" t="s">
        <v>40</v>
      </c>
      <c r="P178" s="138">
        <f>O178*H178</f>
        <v>0</v>
      </c>
      <c r="Q178" s="138">
        <v>0</v>
      </c>
      <c r="R178" s="138">
        <f>Q178*H178</f>
        <v>0</v>
      </c>
      <c r="S178" s="138">
        <v>0</v>
      </c>
      <c r="T178" s="139">
        <f>S178*H178</f>
        <v>0</v>
      </c>
      <c r="AR178" s="140" t="s">
        <v>137</v>
      </c>
      <c r="AT178" s="140" t="s">
        <v>133</v>
      </c>
      <c r="AU178" s="140" t="s">
        <v>85</v>
      </c>
      <c r="AY178" s="13" t="s">
        <v>130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3" t="s">
        <v>83</v>
      </c>
      <c r="BK178" s="141">
        <f>ROUND(I178*H178,1)</f>
        <v>0</v>
      </c>
      <c r="BL178" s="13" t="s">
        <v>137</v>
      </c>
      <c r="BM178" s="140" t="s">
        <v>745</v>
      </c>
    </row>
    <row r="179" spans="2:65" s="1" customFormat="1" ht="11.25">
      <c r="B179" s="28"/>
      <c r="D179" s="142" t="s">
        <v>139</v>
      </c>
      <c r="F179" s="143" t="s">
        <v>543</v>
      </c>
      <c r="I179" s="144"/>
      <c r="L179" s="28"/>
      <c r="M179" s="145"/>
      <c r="T179" s="52"/>
      <c r="AT179" s="13" t="s">
        <v>139</v>
      </c>
      <c r="AU179" s="13" t="s">
        <v>85</v>
      </c>
    </row>
    <row r="180" spans="2:65" s="1" customFormat="1" ht="19.5">
      <c r="B180" s="28"/>
      <c r="D180" s="146" t="s">
        <v>141</v>
      </c>
      <c r="F180" s="147" t="s">
        <v>746</v>
      </c>
      <c r="I180" s="144"/>
      <c r="L180" s="28"/>
      <c r="M180" s="145"/>
      <c r="T180" s="52"/>
      <c r="AT180" s="13" t="s">
        <v>141</v>
      </c>
      <c r="AU180" s="13" t="s">
        <v>85</v>
      </c>
    </row>
    <row r="181" spans="2:65" s="1" customFormat="1" ht="16.5" customHeight="1">
      <c r="B181" s="28"/>
      <c r="C181" s="148" t="s">
        <v>356</v>
      </c>
      <c r="D181" s="148" t="s">
        <v>143</v>
      </c>
      <c r="E181" s="149" t="s">
        <v>747</v>
      </c>
      <c r="F181" s="150" t="s">
        <v>748</v>
      </c>
      <c r="G181" s="151" t="s">
        <v>160</v>
      </c>
      <c r="H181" s="152">
        <v>1</v>
      </c>
      <c r="I181" s="153"/>
      <c r="J181" s="152">
        <f>ROUND(I181*H181,1)</f>
        <v>0</v>
      </c>
      <c r="K181" s="154"/>
      <c r="L181" s="155"/>
      <c r="M181" s="156" t="s">
        <v>1</v>
      </c>
      <c r="N181" s="157" t="s">
        <v>40</v>
      </c>
      <c r="P181" s="138">
        <f>O181*H181</f>
        <v>0</v>
      </c>
      <c r="Q181" s="138">
        <v>5.0000000000000002E-5</v>
      </c>
      <c r="R181" s="138">
        <f>Q181*H181</f>
        <v>5.0000000000000002E-5</v>
      </c>
      <c r="S181" s="138">
        <v>0</v>
      </c>
      <c r="T181" s="139">
        <f>S181*H181</f>
        <v>0</v>
      </c>
      <c r="AR181" s="140" t="s">
        <v>146</v>
      </c>
      <c r="AT181" s="140" t="s">
        <v>143</v>
      </c>
      <c r="AU181" s="140" t="s">
        <v>85</v>
      </c>
      <c r="AY181" s="13" t="s">
        <v>130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3" t="s">
        <v>83</v>
      </c>
      <c r="BK181" s="141">
        <f>ROUND(I181*H181,1)</f>
        <v>0</v>
      </c>
      <c r="BL181" s="13" t="s">
        <v>137</v>
      </c>
      <c r="BM181" s="140" t="s">
        <v>749</v>
      </c>
    </row>
    <row r="182" spans="2:65" s="1" customFormat="1" ht="49.15" customHeight="1">
      <c r="B182" s="28"/>
      <c r="C182" s="129" t="s">
        <v>360</v>
      </c>
      <c r="D182" s="129" t="s">
        <v>133</v>
      </c>
      <c r="E182" s="130" t="s">
        <v>421</v>
      </c>
      <c r="F182" s="131" t="s">
        <v>422</v>
      </c>
      <c r="G182" s="132" t="s">
        <v>160</v>
      </c>
      <c r="H182" s="133">
        <v>3</v>
      </c>
      <c r="I182" s="134"/>
      <c r="J182" s="133">
        <f>ROUND(I182*H182,1)</f>
        <v>0</v>
      </c>
      <c r="K182" s="135"/>
      <c r="L182" s="28"/>
      <c r="M182" s="136" t="s">
        <v>1</v>
      </c>
      <c r="N182" s="137" t="s">
        <v>40</v>
      </c>
      <c r="P182" s="138">
        <f>O182*H182</f>
        <v>0</v>
      </c>
      <c r="Q182" s="138">
        <v>0</v>
      </c>
      <c r="R182" s="138">
        <f>Q182*H182</f>
        <v>0</v>
      </c>
      <c r="S182" s="138">
        <v>0</v>
      </c>
      <c r="T182" s="139">
        <f>S182*H182</f>
        <v>0</v>
      </c>
      <c r="AR182" s="140" t="s">
        <v>137</v>
      </c>
      <c r="AT182" s="140" t="s">
        <v>133</v>
      </c>
      <c r="AU182" s="140" t="s">
        <v>85</v>
      </c>
      <c r="AY182" s="13" t="s">
        <v>130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3" t="s">
        <v>83</v>
      </c>
      <c r="BK182" s="141">
        <f>ROUND(I182*H182,1)</f>
        <v>0</v>
      </c>
      <c r="BL182" s="13" t="s">
        <v>137</v>
      </c>
      <c r="BM182" s="140" t="s">
        <v>750</v>
      </c>
    </row>
    <row r="183" spans="2:65" s="1" customFormat="1" ht="11.25">
      <c r="B183" s="28"/>
      <c r="D183" s="142" t="s">
        <v>139</v>
      </c>
      <c r="F183" s="143" t="s">
        <v>424</v>
      </c>
      <c r="I183" s="144"/>
      <c r="L183" s="28"/>
      <c r="M183" s="145"/>
      <c r="T183" s="52"/>
      <c r="AT183" s="13" t="s">
        <v>139</v>
      </c>
      <c r="AU183" s="13" t="s">
        <v>85</v>
      </c>
    </row>
    <row r="184" spans="2:65" s="1" customFormat="1" ht="19.5">
      <c r="B184" s="28"/>
      <c r="D184" s="146" t="s">
        <v>141</v>
      </c>
      <c r="F184" s="147" t="s">
        <v>751</v>
      </c>
      <c r="I184" s="144"/>
      <c r="L184" s="28"/>
      <c r="M184" s="145"/>
      <c r="T184" s="52"/>
      <c r="AT184" s="13" t="s">
        <v>141</v>
      </c>
      <c r="AU184" s="13" t="s">
        <v>85</v>
      </c>
    </row>
    <row r="185" spans="2:65" s="1" customFormat="1" ht="37.9" customHeight="1">
      <c r="B185" s="28"/>
      <c r="C185" s="129" t="s">
        <v>367</v>
      </c>
      <c r="D185" s="129" t="s">
        <v>133</v>
      </c>
      <c r="E185" s="130" t="s">
        <v>752</v>
      </c>
      <c r="F185" s="131" t="s">
        <v>753</v>
      </c>
      <c r="G185" s="132" t="s">
        <v>160</v>
      </c>
      <c r="H185" s="133">
        <v>1</v>
      </c>
      <c r="I185" s="134"/>
      <c r="J185" s="133">
        <f>ROUND(I185*H185,1)</f>
        <v>0</v>
      </c>
      <c r="K185" s="135"/>
      <c r="L185" s="28"/>
      <c r="M185" s="136" t="s">
        <v>1</v>
      </c>
      <c r="N185" s="137" t="s">
        <v>40</v>
      </c>
      <c r="P185" s="138">
        <f>O185*H185</f>
        <v>0</v>
      </c>
      <c r="Q185" s="138">
        <v>0</v>
      </c>
      <c r="R185" s="138">
        <f>Q185*H185</f>
        <v>0</v>
      </c>
      <c r="S185" s="138">
        <v>5.0000000000000002E-5</v>
      </c>
      <c r="T185" s="139">
        <f>S185*H185</f>
        <v>5.0000000000000002E-5</v>
      </c>
      <c r="AR185" s="140" t="s">
        <v>137</v>
      </c>
      <c r="AT185" s="140" t="s">
        <v>133</v>
      </c>
      <c r="AU185" s="140" t="s">
        <v>85</v>
      </c>
      <c r="AY185" s="13" t="s">
        <v>130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3" t="s">
        <v>83</v>
      </c>
      <c r="BK185" s="141">
        <f>ROUND(I185*H185,1)</f>
        <v>0</v>
      </c>
      <c r="BL185" s="13" t="s">
        <v>137</v>
      </c>
      <c r="BM185" s="140" t="s">
        <v>754</v>
      </c>
    </row>
    <row r="186" spans="2:65" s="1" customFormat="1" ht="11.25">
      <c r="B186" s="28"/>
      <c r="D186" s="142" t="s">
        <v>139</v>
      </c>
      <c r="F186" s="143" t="s">
        <v>755</v>
      </c>
      <c r="I186" s="144"/>
      <c r="L186" s="28"/>
      <c r="M186" s="145"/>
      <c r="T186" s="52"/>
      <c r="AT186" s="13" t="s">
        <v>139</v>
      </c>
      <c r="AU186" s="13" t="s">
        <v>85</v>
      </c>
    </row>
    <row r="187" spans="2:65" s="1" customFormat="1" ht="19.5">
      <c r="B187" s="28"/>
      <c r="D187" s="146" t="s">
        <v>141</v>
      </c>
      <c r="F187" s="147" t="s">
        <v>746</v>
      </c>
      <c r="I187" s="144"/>
      <c r="L187" s="28"/>
      <c r="M187" s="145"/>
      <c r="T187" s="52"/>
      <c r="AT187" s="13" t="s">
        <v>141</v>
      </c>
      <c r="AU187" s="13" t="s">
        <v>85</v>
      </c>
    </row>
    <row r="188" spans="2:65" s="1" customFormat="1" ht="44.25" customHeight="1">
      <c r="B188" s="28"/>
      <c r="C188" s="129" t="s">
        <v>372</v>
      </c>
      <c r="D188" s="129" t="s">
        <v>133</v>
      </c>
      <c r="E188" s="130" t="s">
        <v>567</v>
      </c>
      <c r="F188" s="131" t="s">
        <v>568</v>
      </c>
      <c r="G188" s="132" t="s">
        <v>160</v>
      </c>
      <c r="H188" s="133">
        <v>1</v>
      </c>
      <c r="I188" s="134"/>
      <c r="J188" s="133">
        <f>ROUND(I188*H188,1)</f>
        <v>0</v>
      </c>
      <c r="K188" s="135"/>
      <c r="L188" s="28"/>
      <c r="M188" s="136" t="s">
        <v>1</v>
      </c>
      <c r="N188" s="137" t="s">
        <v>40</v>
      </c>
      <c r="P188" s="138">
        <f>O188*H188</f>
        <v>0</v>
      </c>
      <c r="Q188" s="138">
        <v>0</v>
      </c>
      <c r="R188" s="138">
        <f>Q188*H188</f>
        <v>0</v>
      </c>
      <c r="S188" s="138">
        <v>5.0000000000000002E-5</v>
      </c>
      <c r="T188" s="139">
        <f>S188*H188</f>
        <v>5.0000000000000002E-5</v>
      </c>
      <c r="AR188" s="140" t="s">
        <v>137</v>
      </c>
      <c r="AT188" s="140" t="s">
        <v>133</v>
      </c>
      <c r="AU188" s="140" t="s">
        <v>85</v>
      </c>
      <c r="AY188" s="13" t="s">
        <v>130</v>
      </c>
      <c r="BE188" s="141">
        <f>IF(N188="základní",J188,0)</f>
        <v>0</v>
      </c>
      <c r="BF188" s="141">
        <f>IF(N188="snížená",J188,0)</f>
        <v>0</v>
      </c>
      <c r="BG188" s="141">
        <f>IF(N188="zákl. přenesená",J188,0)</f>
        <v>0</v>
      </c>
      <c r="BH188" s="141">
        <f>IF(N188="sníž. přenesená",J188,0)</f>
        <v>0</v>
      </c>
      <c r="BI188" s="141">
        <f>IF(N188="nulová",J188,0)</f>
        <v>0</v>
      </c>
      <c r="BJ188" s="13" t="s">
        <v>83</v>
      </c>
      <c r="BK188" s="141">
        <f>ROUND(I188*H188,1)</f>
        <v>0</v>
      </c>
      <c r="BL188" s="13" t="s">
        <v>137</v>
      </c>
      <c r="BM188" s="140" t="s">
        <v>756</v>
      </c>
    </row>
    <row r="189" spans="2:65" s="1" customFormat="1" ht="11.25">
      <c r="B189" s="28"/>
      <c r="D189" s="142" t="s">
        <v>139</v>
      </c>
      <c r="F189" s="143" t="s">
        <v>570</v>
      </c>
      <c r="I189" s="144"/>
      <c r="L189" s="28"/>
      <c r="M189" s="145"/>
      <c r="T189" s="52"/>
      <c r="AT189" s="13" t="s">
        <v>139</v>
      </c>
      <c r="AU189" s="13" t="s">
        <v>85</v>
      </c>
    </row>
    <row r="190" spans="2:65" s="1" customFormat="1" ht="19.5">
      <c r="B190" s="28"/>
      <c r="D190" s="146" t="s">
        <v>141</v>
      </c>
      <c r="F190" s="147" t="s">
        <v>746</v>
      </c>
      <c r="I190" s="144"/>
      <c r="L190" s="28"/>
      <c r="M190" s="145"/>
      <c r="T190" s="52"/>
      <c r="AT190" s="13" t="s">
        <v>141</v>
      </c>
      <c r="AU190" s="13" t="s">
        <v>85</v>
      </c>
    </row>
    <row r="191" spans="2:65" s="1" customFormat="1" ht="49.15" customHeight="1">
      <c r="B191" s="28"/>
      <c r="C191" s="129" t="s">
        <v>376</v>
      </c>
      <c r="D191" s="129" t="s">
        <v>133</v>
      </c>
      <c r="E191" s="130" t="s">
        <v>757</v>
      </c>
      <c r="F191" s="131" t="s">
        <v>758</v>
      </c>
      <c r="G191" s="132" t="s">
        <v>160</v>
      </c>
      <c r="H191" s="133">
        <v>1</v>
      </c>
      <c r="I191" s="134"/>
      <c r="J191" s="133">
        <f>ROUND(I191*H191,1)</f>
        <v>0</v>
      </c>
      <c r="K191" s="135"/>
      <c r="L191" s="28"/>
      <c r="M191" s="136" t="s">
        <v>1</v>
      </c>
      <c r="N191" s="137" t="s">
        <v>40</v>
      </c>
      <c r="P191" s="138">
        <f>O191*H191</f>
        <v>0</v>
      </c>
      <c r="Q191" s="138">
        <v>0</v>
      </c>
      <c r="R191" s="138">
        <f>Q191*H191</f>
        <v>0</v>
      </c>
      <c r="S191" s="138">
        <v>0</v>
      </c>
      <c r="T191" s="139">
        <f>S191*H191</f>
        <v>0</v>
      </c>
      <c r="AR191" s="140" t="s">
        <v>137</v>
      </c>
      <c r="AT191" s="140" t="s">
        <v>133</v>
      </c>
      <c r="AU191" s="140" t="s">
        <v>85</v>
      </c>
      <c r="AY191" s="13" t="s">
        <v>130</v>
      </c>
      <c r="BE191" s="141">
        <f>IF(N191="základní",J191,0)</f>
        <v>0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3" t="s">
        <v>83</v>
      </c>
      <c r="BK191" s="141">
        <f>ROUND(I191*H191,1)</f>
        <v>0</v>
      </c>
      <c r="BL191" s="13" t="s">
        <v>137</v>
      </c>
      <c r="BM191" s="140" t="s">
        <v>759</v>
      </c>
    </row>
    <row r="192" spans="2:65" s="1" customFormat="1" ht="16.5" customHeight="1">
      <c r="B192" s="28"/>
      <c r="C192" s="148" t="s">
        <v>378</v>
      </c>
      <c r="D192" s="148" t="s">
        <v>143</v>
      </c>
      <c r="E192" s="149" t="s">
        <v>760</v>
      </c>
      <c r="F192" s="150" t="s">
        <v>761</v>
      </c>
      <c r="G192" s="151" t="s">
        <v>469</v>
      </c>
      <c r="H192" s="152">
        <v>1</v>
      </c>
      <c r="I192" s="153"/>
      <c r="J192" s="152">
        <f>ROUND(I192*H192,1)</f>
        <v>0</v>
      </c>
      <c r="K192" s="154"/>
      <c r="L192" s="155"/>
      <c r="M192" s="156" t="s">
        <v>1</v>
      </c>
      <c r="N192" s="157" t="s">
        <v>40</v>
      </c>
      <c r="P192" s="138">
        <f>O192*H192</f>
        <v>0</v>
      </c>
      <c r="Q192" s="138">
        <v>0</v>
      </c>
      <c r="R192" s="138">
        <f>Q192*H192</f>
        <v>0</v>
      </c>
      <c r="S192" s="138">
        <v>0</v>
      </c>
      <c r="T192" s="139">
        <f>S192*H192</f>
        <v>0</v>
      </c>
      <c r="AR192" s="140" t="s">
        <v>146</v>
      </c>
      <c r="AT192" s="140" t="s">
        <v>143</v>
      </c>
      <c r="AU192" s="140" t="s">
        <v>85</v>
      </c>
      <c r="AY192" s="13" t="s">
        <v>130</v>
      </c>
      <c r="BE192" s="141">
        <f>IF(N192="základní",J192,0)</f>
        <v>0</v>
      </c>
      <c r="BF192" s="141">
        <f>IF(N192="snížená",J192,0)</f>
        <v>0</v>
      </c>
      <c r="BG192" s="141">
        <f>IF(N192="zákl. přenesená",J192,0)</f>
        <v>0</v>
      </c>
      <c r="BH192" s="141">
        <f>IF(N192="sníž. přenesená",J192,0)</f>
        <v>0</v>
      </c>
      <c r="BI192" s="141">
        <f>IF(N192="nulová",J192,0)</f>
        <v>0</v>
      </c>
      <c r="BJ192" s="13" t="s">
        <v>83</v>
      </c>
      <c r="BK192" s="141">
        <f>ROUND(I192*H192,1)</f>
        <v>0</v>
      </c>
      <c r="BL192" s="13" t="s">
        <v>137</v>
      </c>
      <c r="BM192" s="140" t="s">
        <v>762</v>
      </c>
    </row>
    <row r="193" spans="2:65" s="1" customFormat="1" ht="37.9" customHeight="1">
      <c r="B193" s="28"/>
      <c r="C193" s="129" t="s">
        <v>383</v>
      </c>
      <c r="D193" s="129" t="s">
        <v>133</v>
      </c>
      <c r="E193" s="130" t="s">
        <v>134</v>
      </c>
      <c r="F193" s="131" t="s">
        <v>135</v>
      </c>
      <c r="G193" s="132" t="s">
        <v>136</v>
      </c>
      <c r="H193" s="133">
        <v>28</v>
      </c>
      <c r="I193" s="134"/>
      <c r="J193" s="133">
        <f>ROUND(I193*H193,1)</f>
        <v>0</v>
      </c>
      <c r="K193" s="135"/>
      <c r="L193" s="28"/>
      <c r="M193" s="136" t="s">
        <v>1</v>
      </c>
      <c r="N193" s="137" t="s">
        <v>40</v>
      </c>
      <c r="P193" s="138">
        <f>O193*H193</f>
        <v>0</v>
      </c>
      <c r="Q193" s="138">
        <v>0</v>
      </c>
      <c r="R193" s="138">
        <f>Q193*H193</f>
        <v>0</v>
      </c>
      <c r="S193" s="138">
        <v>0</v>
      </c>
      <c r="T193" s="139">
        <f>S193*H193</f>
        <v>0</v>
      </c>
      <c r="AR193" s="140" t="s">
        <v>137</v>
      </c>
      <c r="AT193" s="140" t="s">
        <v>133</v>
      </c>
      <c r="AU193" s="140" t="s">
        <v>85</v>
      </c>
      <c r="AY193" s="13" t="s">
        <v>130</v>
      </c>
      <c r="BE193" s="141">
        <f>IF(N193="základní",J193,0)</f>
        <v>0</v>
      </c>
      <c r="BF193" s="141">
        <f>IF(N193="snížená",J193,0)</f>
        <v>0</v>
      </c>
      <c r="BG193" s="141">
        <f>IF(N193="zákl. přenesená",J193,0)</f>
        <v>0</v>
      </c>
      <c r="BH193" s="141">
        <f>IF(N193="sníž. přenesená",J193,0)</f>
        <v>0</v>
      </c>
      <c r="BI193" s="141">
        <f>IF(N193="nulová",J193,0)</f>
        <v>0</v>
      </c>
      <c r="BJ193" s="13" t="s">
        <v>83</v>
      </c>
      <c r="BK193" s="141">
        <f>ROUND(I193*H193,1)</f>
        <v>0</v>
      </c>
      <c r="BL193" s="13" t="s">
        <v>137</v>
      </c>
      <c r="BM193" s="140" t="s">
        <v>763</v>
      </c>
    </row>
    <row r="194" spans="2:65" s="1" customFormat="1" ht="11.25">
      <c r="B194" s="28"/>
      <c r="D194" s="142" t="s">
        <v>139</v>
      </c>
      <c r="F194" s="143" t="s">
        <v>140</v>
      </c>
      <c r="I194" s="144"/>
      <c r="L194" s="28"/>
      <c r="M194" s="145"/>
      <c r="T194" s="52"/>
      <c r="AT194" s="13" t="s">
        <v>139</v>
      </c>
      <c r="AU194" s="13" t="s">
        <v>85</v>
      </c>
    </row>
    <row r="195" spans="2:65" s="1" customFormat="1" ht="19.5">
      <c r="B195" s="28"/>
      <c r="D195" s="146" t="s">
        <v>141</v>
      </c>
      <c r="F195" s="147" t="s">
        <v>764</v>
      </c>
      <c r="I195" s="144"/>
      <c r="L195" s="28"/>
      <c r="M195" s="145"/>
      <c r="T195" s="52"/>
      <c r="AT195" s="13" t="s">
        <v>141</v>
      </c>
      <c r="AU195" s="13" t="s">
        <v>85</v>
      </c>
    </row>
    <row r="196" spans="2:65" s="1" customFormat="1" ht="16.5" customHeight="1">
      <c r="B196" s="28"/>
      <c r="C196" s="148" t="s">
        <v>571</v>
      </c>
      <c r="D196" s="148" t="s">
        <v>143</v>
      </c>
      <c r="E196" s="149" t="s">
        <v>765</v>
      </c>
      <c r="F196" s="150" t="s">
        <v>766</v>
      </c>
      <c r="G196" s="151" t="s">
        <v>136</v>
      </c>
      <c r="H196" s="152">
        <v>12</v>
      </c>
      <c r="I196" s="153"/>
      <c r="J196" s="152">
        <f>ROUND(I196*H196,1)</f>
        <v>0</v>
      </c>
      <c r="K196" s="154"/>
      <c r="L196" s="155"/>
      <c r="M196" s="156" t="s">
        <v>1</v>
      </c>
      <c r="N196" s="157" t="s">
        <v>40</v>
      </c>
      <c r="P196" s="138">
        <f>O196*H196</f>
        <v>0</v>
      </c>
      <c r="Q196" s="138">
        <v>1.1E-4</v>
      </c>
      <c r="R196" s="138">
        <f>Q196*H196</f>
        <v>1.32E-3</v>
      </c>
      <c r="S196" s="138">
        <v>0</v>
      </c>
      <c r="T196" s="139">
        <f>S196*H196</f>
        <v>0</v>
      </c>
      <c r="AR196" s="140" t="s">
        <v>146</v>
      </c>
      <c r="AT196" s="140" t="s">
        <v>143</v>
      </c>
      <c r="AU196" s="140" t="s">
        <v>85</v>
      </c>
      <c r="AY196" s="13" t="s">
        <v>130</v>
      </c>
      <c r="BE196" s="141">
        <f>IF(N196="základní",J196,0)</f>
        <v>0</v>
      </c>
      <c r="BF196" s="141">
        <f>IF(N196="snížená",J196,0)</f>
        <v>0</v>
      </c>
      <c r="BG196" s="141">
        <f>IF(N196="zákl. přenesená",J196,0)</f>
        <v>0</v>
      </c>
      <c r="BH196" s="141">
        <f>IF(N196="sníž. přenesená",J196,0)</f>
        <v>0</v>
      </c>
      <c r="BI196" s="141">
        <f>IF(N196="nulová",J196,0)</f>
        <v>0</v>
      </c>
      <c r="BJ196" s="13" t="s">
        <v>83</v>
      </c>
      <c r="BK196" s="141">
        <f>ROUND(I196*H196,1)</f>
        <v>0</v>
      </c>
      <c r="BL196" s="13" t="s">
        <v>137</v>
      </c>
      <c r="BM196" s="140" t="s">
        <v>767</v>
      </c>
    </row>
    <row r="197" spans="2:65" s="1" customFormat="1" ht="24.2" customHeight="1">
      <c r="B197" s="28"/>
      <c r="C197" s="148" t="s">
        <v>146</v>
      </c>
      <c r="D197" s="148" t="s">
        <v>143</v>
      </c>
      <c r="E197" s="149" t="s">
        <v>768</v>
      </c>
      <c r="F197" s="150" t="s">
        <v>769</v>
      </c>
      <c r="G197" s="151" t="s">
        <v>136</v>
      </c>
      <c r="H197" s="152">
        <v>6</v>
      </c>
      <c r="I197" s="153"/>
      <c r="J197" s="152">
        <f>ROUND(I197*H197,1)</f>
        <v>0</v>
      </c>
      <c r="K197" s="154"/>
      <c r="L197" s="155"/>
      <c r="M197" s="156" t="s">
        <v>1</v>
      </c>
      <c r="N197" s="157" t="s">
        <v>40</v>
      </c>
      <c r="P197" s="138">
        <f>O197*H197</f>
        <v>0</v>
      </c>
      <c r="Q197" s="138">
        <v>2.1000000000000001E-4</v>
      </c>
      <c r="R197" s="138">
        <f>Q197*H197</f>
        <v>1.2600000000000001E-3</v>
      </c>
      <c r="S197" s="138">
        <v>0</v>
      </c>
      <c r="T197" s="139">
        <f>S197*H197</f>
        <v>0</v>
      </c>
      <c r="AR197" s="140" t="s">
        <v>146</v>
      </c>
      <c r="AT197" s="140" t="s">
        <v>143</v>
      </c>
      <c r="AU197" s="140" t="s">
        <v>85</v>
      </c>
      <c r="AY197" s="13" t="s">
        <v>130</v>
      </c>
      <c r="BE197" s="141">
        <f>IF(N197="základní",J197,0)</f>
        <v>0</v>
      </c>
      <c r="BF197" s="141">
        <f>IF(N197="snížená",J197,0)</f>
        <v>0</v>
      </c>
      <c r="BG197" s="141">
        <f>IF(N197="zákl. přenesená",J197,0)</f>
        <v>0</v>
      </c>
      <c r="BH197" s="141">
        <f>IF(N197="sníž. přenesená",J197,0)</f>
        <v>0</v>
      </c>
      <c r="BI197" s="141">
        <f>IF(N197="nulová",J197,0)</f>
        <v>0</v>
      </c>
      <c r="BJ197" s="13" t="s">
        <v>83</v>
      </c>
      <c r="BK197" s="141">
        <f>ROUND(I197*H197,1)</f>
        <v>0</v>
      </c>
      <c r="BL197" s="13" t="s">
        <v>137</v>
      </c>
      <c r="BM197" s="140" t="s">
        <v>770</v>
      </c>
    </row>
    <row r="198" spans="2:65" s="1" customFormat="1" ht="19.5">
      <c r="B198" s="28"/>
      <c r="D198" s="146" t="s">
        <v>141</v>
      </c>
      <c r="F198" s="147" t="s">
        <v>355</v>
      </c>
      <c r="I198" s="144"/>
      <c r="L198" s="28"/>
      <c r="M198" s="145"/>
      <c r="T198" s="52"/>
      <c r="AT198" s="13" t="s">
        <v>141</v>
      </c>
      <c r="AU198" s="13" t="s">
        <v>85</v>
      </c>
    </row>
    <row r="199" spans="2:65" s="1" customFormat="1" ht="16.5" customHeight="1">
      <c r="B199" s="28"/>
      <c r="C199" s="148" t="s">
        <v>578</v>
      </c>
      <c r="D199" s="148" t="s">
        <v>143</v>
      </c>
      <c r="E199" s="149" t="s">
        <v>144</v>
      </c>
      <c r="F199" s="150" t="s">
        <v>145</v>
      </c>
      <c r="G199" s="151" t="s">
        <v>136</v>
      </c>
      <c r="H199" s="152">
        <v>10</v>
      </c>
      <c r="I199" s="153"/>
      <c r="J199" s="152">
        <f>ROUND(I199*H199,1)</f>
        <v>0</v>
      </c>
      <c r="K199" s="154"/>
      <c r="L199" s="155"/>
      <c r="M199" s="156" t="s">
        <v>1</v>
      </c>
      <c r="N199" s="157" t="s">
        <v>40</v>
      </c>
      <c r="P199" s="138">
        <f>O199*H199</f>
        <v>0</v>
      </c>
      <c r="Q199" s="138">
        <v>6.9999999999999994E-5</v>
      </c>
      <c r="R199" s="138">
        <f>Q199*H199</f>
        <v>6.9999999999999988E-4</v>
      </c>
      <c r="S199" s="138">
        <v>0</v>
      </c>
      <c r="T199" s="139">
        <f>S199*H199</f>
        <v>0</v>
      </c>
      <c r="AR199" s="140" t="s">
        <v>146</v>
      </c>
      <c r="AT199" s="140" t="s">
        <v>143</v>
      </c>
      <c r="AU199" s="140" t="s">
        <v>85</v>
      </c>
      <c r="AY199" s="13" t="s">
        <v>130</v>
      </c>
      <c r="BE199" s="141">
        <f>IF(N199="základní",J199,0)</f>
        <v>0</v>
      </c>
      <c r="BF199" s="141">
        <f>IF(N199="snížená",J199,0)</f>
        <v>0</v>
      </c>
      <c r="BG199" s="141">
        <f>IF(N199="zákl. přenesená",J199,0)</f>
        <v>0</v>
      </c>
      <c r="BH199" s="141">
        <f>IF(N199="sníž. přenesená",J199,0)</f>
        <v>0</v>
      </c>
      <c r="BI199" s="141">
        <f>IF(N199="nulová",J199,0)</f>
        <v>0</v>
      </c>
      <c r="BJ199" s="13" t="s">
        <v>83</v>
      </c>
      <c r="BK199" s="141">
        <f>ROUND(I199*H199,1)</f>
        <v>0</v>
      </c>
      <c r="BL199" s="13" t="s">
        <v>137</v>
      </c>
      <c r="BM199" s="140" t="s">
        <v>771</v>
      </c>
    </row>
    <row r="200" spans="2:65" s="1" customFormat="1" ht="44.25" customHeight="1">
      <c r="B200" s="28"/>
      <c r="C200" s="129" t="s">
        <v>582</v>
      </c>
      <c r="D200" s="129" t="s">
        <v>133</v>
      </c>
      <c r="E200" s="130" t="s">
        <v>772</v>
      </c>
      <c r="F200" s="131" t="s">
        <v>773</v>
      </c>
      <c r="G200" s="132" t="s">
        <v>136</v>
      </c>
      <c r="H200" s="133">
        <v>1</v>
      </c>
      <c r="I200" s="134"/>
      <c r="J200" s="133">
        <f>ROUND(I200*H200,1)</f>
        <v>0</v>
      </c>
      <c r="K200" s="135"/>
      <c r="L200" s="28"/>
      <c r="M200" s="136" t="s">
        <v>1</v>
      </c>
      <c r="N200" s="137" t="s">
        <v>40</v>
      </c>
      <c r="P200" s="138">
        <f>O200*H200</f>
        <v>0</v>
      </c>
      <c r="Q200" s="138">
        <v>0</v>
      </c>
      <c r="R200" s="138">
        <f>Q200*H200</f>
        <v>0</v>
      </c>
      <c r="S200" s="138">
        <v>0</v>
      </c>
      <c r="T200" s="139">
        <f>S200*H200</f>
        <v>0</v>
      </c>
      <c r="AR200" s="140" t="s">
        <v>137</v>
      </c>
      <c r="AT200" s="140" t="s">
        <v>133</v>
      </c>
      <c r="AU200" s="140" t="s">
        <v>85</v>
      </c>
      <c r="AY200" s="13" t="s">
        <v>130</v>
      </c>
      <c r="BE200" s="141">
        <f>IF(N200="základní",J200,0)</f>
        <v>0</v>
      </c>
      <c r="BF200" s="141">
        <f>IF(N200="snížená",J200,0)</f>
        <v>0</v>
      </c>
      <c r="BG200" s="141">
        <f>IF(N200="zákl. přenesená",J200,0)</f>
        <v>0</v>
      </c>
      <c r="BH200" s="141">
        <f>IF(N200="sníž. přenesená",J200,0)</f>
        <v>0</v>
      </c>
      <c r="BI200" s="141">
        <f>IF(N200="nulová",J200,0)</f>
        <v>0</v>
      </c>
      <c r="BJ200" s="13" t="s">
        <v>83</v>
      </c>
      <c r="BK200" s="141">
        <f>ROUND(I200*H200,1)</f>
        <v>0</v>
      </c>
      <c r="BL200" s="13" t="s">
        <v>137</v>
      </c>
      <c r="BM200" s="140" t="s">
        <v>774</v>
      </c>
    </row>
    <row r="201" spans="2:65" s="1" customFormat="1" ht="11.25">
      <c r="B201" s="28"/>
      <c r="D201" s="142" t="s">
        <v>139</v>
      </c>
      <c r="F201" s="143" t="s">
        <v>775</v>
      </c>
      <c r="I201" s="144"/>
      <c r="L201" s="28"/>
      <c r="M201" s="145"/>
      <c r="T201" s="52"/>
      <c r="AT201" s="13" t="s">
        <v>139</v>
      </c>
      <c r="AU201" s="13" t="s">
        <v>85</v>
      </c>
    </row>
    <row r="202" spans="2:65" s="1" customFormat="1" ht="19.5">
      <c r="B202" s="28"/>
      <c r="D202" s="146" t="s">
        <v>141</v>
      </c>
      <c r="F202" s="147" t="s">
        <v>776</v>
      </c>
      <c r="I202" s="144"/>
      <c r="L202" s="28"/>
      <c r="M202" s="145"/>
      <c r="T202" s="52"/>
      <c r="AT202" s="13" t="s">
        <v>141</v>
      </c>
      <c r="AU202" s="13" t="s">
        <v>85</v>
      </c>
    </row>
    <row r="203" spans="2:65" s="1" customFormat="1" ht="21.75" customHeight="1">
      <c r="B203" s="28"/>
      <c r="C203" s="148" t="s">
        <v>588</v>
      </c>
      <c r="D203" s="148" t="s">
        <v>143</v>
      </c>
      <c r="E203" s="149" t="s">
        <v>777</v>
      </c>
      <c r="F203" s="150" t="s">
        <v>778</v>
      </c>
      <c r="G203" s="151" t="s">
        <v>136</v>
      </c>
      <c r="H203" s="152">
        <v>1.05</v>
      </c>
      <c r="I203" s="153"/>
      <c r="J203" s="152">
        <f>ROUND(I203*H203,1)</f>
        <v>0</v>
      </c>
      <c r="K203" s="154"/>
      <c r="L203" s="155"/>
      <c r="M203" s="156" t="s">
        <v>1</v>
      </c>
      <c r="N203" s="157" t="s">
        <v>40</v>
      </c>
      <c r="P203" s="138">
        <f>O203*H203</f>
        <v>0</v>
      </c>
      <c r="Q203" s="138">
        <v>1.6000000000000001E-4</v>
      </c>
      <c r="R203" s="138">
        <f>Q203*H203</f>
        <v>1.6800000000000002E-4</v>
      </c>
      <c r="S203" s="138">
        <v>0</v>
      </c>
      <c r="T203" s="139">
        <f>S203*H203</f>
        <v>0</v>
      </c>
      <c r="AR203" s="140" t="s">
        <v>146</v>
      </c>
      <c r="AT203" s="140" t="s">
        <v>143</v>
      </c>
      <c r="AU203" s="140" t="s">
        <v>85</v>
      </c>
      <c r="AY203" s="13" t="s">
        <v>130</v>
      </c>
      <c r="BE203" s="141">
        <f>IF(N203="základní",J203,0)</f>
        <v>0</v>
      </c>
      <c r="BF203" s="141">
        <f>IF(N203="snížená",J203,0)</f>
        <v>0</v>
      </c>
      <c r="BG203" s="141">
        <f>IF(N203="zákl. přenesená",J203,0)</f>
        <v>0</v>
      </c>
      <c r="BH203" s="141">
        <f>IF(N203="sníž. přenesená",J203,0)</f>
        <v>0</v>
      </c>
      <c r="BI203" s="141">
        <f>IF(N203="nulová",J203,0)</f>
        <v>0</v>
      </c>
      <c r="BJ203" s="13" t="s">
        <v>83</v>
      </c>
      <c r="BK203" s="141">
        <f>ROUND(I203*H203,1)</f>
        <v>0</v>
      </c>
      <c r="BL203" s="13" t="s">
        <v>137</v>
      </c>
      <c r="BM203" s="140" t="s">
        <v>779</v>
      </c>
    </row>
    <row r="204" spans="2:65" s="1" customFormat="1" ht="24.2" customHeight="1">
      <c r="B204" s="28"/>
      <c r="C204" s="129" t="s">
        <v>593</v>
      </c>
      <c r="D204" s="129" t="s">
        <v>133</v>
      </c>
      <c r="E204" s="130" t="s">
        <v>780</v>
      </c>
      <c r="F204" s="131" t="s">
        <v>781</v>
      </c>
      <c r="G204" s="132" t="s">
        <v>136</v>
      </c>
      <c r="H204" s="133">
        <v>16</v>
      </c>
      <c r="I204" s="134"/>
      <c r="J204" s="133">
        <f>ROUND(I204*H204,1)</f>
        <v>0</v>
      </c>
      <c r="K204" s="135"/>
      <c r="L204" s="28"/>
      <c r="M204" s="136" t="s">
        <v>1</v>
      </c>
      <c r="N204" s="137" t="s">
        <v>40</v>
      </c>
      <c r="P204" s="138">
        <f>O204*H204</f>
        <v>0</v>
      </c>
      <c r="Q204" s="138">
        <v>0</v>
      </c>
      <c r="R204" s="138">
        <f>Q204*H204</f>
        <v>0</v>
      </c>
      <c r="S204" s="138">
        <v>2.7E-4</v>
      </c>
      <c r="T204" s="139">
        <f>S204*H204</f>
        <v>4.3200000000000001E-3</v>
      </c>
      <c r="AR204" s="140" t="s">
        <v>137</v>
      </c>
      <c r="AT204" s="140" t="s">
        <v>133</v>
      </c>
      <c r="AU204" s="140" t="s">
        <v>85</v>
      </c>
      <c r="AY204" s="13" t="s">
        <v>130</v>
      </c>
      <c r="BE204" s="141">
        <f>IF(N204="základní",J204,0)</f>
        <v>0</v>
      </c>
      <c r="BF204" s="141">
        <f>IF(N204="snížená",J204,0)</f>
        <v>0</v>
      </c>
      <c r="BG204" s="141">
        <f>IF(N204="zákl. přenesená",J204,0)</f>
        <v>0</v>
      </c>
      <c r="BH204" s="141">
        <f>IF(N204="sníž. přenesená",J204,0)</f>
        <v>0</v>
      </c>
      <c r="BI204" s="141">
        <f>IF(N204="nulová",J204,0)</f>
        <v>0</v>
      </c>
      <c r="BJ204" s="13" t="s">
        <v>83</v>
      </c>
      <c r="BK204" s="141">
        <f>ROUND(I204*H204,1)</f>
        <v>0</v>
      </c>
      <c r="BL204" s="13" t="s">
        <v>137</v>
      </c>
      <c r="BM204" s="140" t="s">
        <v>782</v>
      </c>
    </row>
    <row r="205" spans="2:65" s="1" customFormat="1" ht="11.25">
      <c r="B205" s="28"/>
      <c r="D205" s="142" t="s">
        <v>139</v>
      </c>
      <c r="F205" s="143" t="s">
        <v>783</v>
      </c>
      <c r="I205" s="144"/>
      <c r="L205" s="28"/>
      <c r="M205" s="145"/>
      <c r="T205" s="52"/>
      <c r="AT205" s="13" t="s">
        <v>139</v>
      </c>
      <c r="AU205" s="13" t="s">
        <v>85</v>
      </c>
    </row>
    <row r="206" spans="2:65" s="1" customFormat="1" ht="19.5">
      <c r="B206" s="28"/>
      <c r="D206" s="146" t="s">
        <v>141</v>
      </c>
      <c r="F206" s="147" t="s">
        <v>555</v>
      </c>
      <c r="I206" s="144"/>
      <c r="L206" s="28"/>
      <c r="M206" s="145"/>
      <c r="T206" s="52"/>
      <c r="AT206" s="13" t="s">
        <v>141</v>
      </c>
      <c r="AU206" s="13" t="s">
        <v>85</v>
      </c>
    </row>
    <row r="207" spans="2:65" s="1" customFormat="1" ht="62.65" customHeight="1">
      <c r="B207" s="28"/>
      <c r="C207" s="129" t="s">
        <v>595</v>
      </c>
      <c r="D207" s="129" t="s">
        <v>133</v>
      </c>
      <c r="E207" s="130" t="s">
        <v>149</v>
      </c>
      <c r="F207" s="131" t="s">
        <v>150</v>
      </c>
      <c r="G207" s="132" t="s">
        <v>136</v>
      </c>
      <c r="H207" s="133">
        <v>12</v>
      </c>
      <c r="I207" s="134"/>
      <c r="J207" s="133">
        <f>ROUND(I207*H207,1)</f>
        <v>0</v>
      </c>
      <c r="K207" s="135"/>
      <c r="L207" s="28"/>
      <c r="M207" s="136" t="s">
        <v>1</v>
      </c>
      <c r="N207" s="137" t="s">
        <v>40</v>
      </c>
      <c r="P207" s="138">
        <f>O207*H207</f>
        <v>0</v>
      </c>
      <c r="Q207" s="138">
        <v>0</v>
      </c>
      <c r="R207" s="138">
        <f>Q207*H207</f>
        <v>0</v>
      </c>
      <c r="S207" s="138">
        <v>0</v>
      </c>
      <c r="T207" s="139">
        <f>S207*H207</f>
        <v>0</v>
      </c>
      <c r="AR207" s="140" t="s">
        <v>137</v>
      </c>
      <c r="AT207" s="140" t="s">
        <v>133</v>
      </c>
      <c r="AU207" s="140" t="s">
        <v>85</v>
      </c>
      <c r="AY207" s="13" t="s">
        <v>130</v>
      </c>
      <c r="BE207" s="141">
        <f>IF(N207="základní",J207,0)</f>
        <v>0</v>
      </c>
      <c r="BF207" s="141">
        <f>IF(N207="snížená",J207,0)</f>
        <v>0</v>
      </c>
      <c r="BG207" s="141">
        <f>IF(N207="zákl. přenesená",J207,0)</f>
        <v>0</v>
      </c>
      <c r="BH207" s="141">
        <f>IF(N207="sníž. přenesená",J207,0)</f>
        <v>0</v>
      </c>
      <c r="BI207" s="141">
        <f>IF(N207="nulová",J207,0)</f>
        <v>0</v>
      </c>
      <c r="BJ207" s="13" t="s">
        <v>83</v>
      </c>
      <c r="BK207" s="141">
        <f>ROUND(I207*H207,1)</f>
        <v>0</v>
      </c>
      <c r="BL207" s="13" t="s">
        <v>137</v>
      </c>
      <c r="BM207" s="140" t="s">
        <v>784</v>
      </c>
    </row>
    <row r="208" spans="2:65" s="1" customFormat="1" ht="11.25">
      <c r="B208" s="28"/>
      <c r="D208" s="142" t="s">
        <v>139</v>
      </c>
      <c r="F208" s="143" t="s">
        <v>152</v>
      </c>
      <c r="I208" s="144"/>
      <c r="L208" s="28"/>
      <c r="M208" s="145"/>
      <c r="T208" s="52"/>
      <c r="AT208" s="13" t="s">
        <v>139</v>
      </c>
      <c r="AU208" s="13" t="s">
        <v>85</v>
      </c>
    </row>
    <row r="209" spans="2:65" s="1" customFormat="1" ht="19.5">
      <c r="B209" s="28"/>
      <c r="D209" s="146" t="s">
        <v>141</v>
      </c>
      <c r="F209" s="147" t="s">
        <v>785</v>
      </c>
      <c r="I209" s="144"/>
      <c r="L209" s="28"/>
      <c r="M209" s="145"/>
      <c r="T209" s="52"/>
      <c r="AT209" s="13" t="s">
        <v>141</v>
      </c>
      <c r="AU209" s="13" t="s">
        <v>85</v>
      </c>
    </row>
    <row r="210" spans="2:65" s="1" customFormat="1" ht="24.2" customHeight="1">
      <c r="B210" s="28"/>
      <c r="C210" s="148" t="s">
        <v>600</v>
      </c>
      <c r="D210" s="148" t="s">
        <v>143</v>
      </c>
      <c r="E210" s="149" t="s">
        <v>510</v>
      </c>
      <c r="F210" s="150" t="s">
        <v>511</v>
      </c>
      <c r="G210" s="151" t="s">
        <v>136</v>
      </c>
      <c r="H210" s="152">
        <v>12</v>
      </c>
      <c r="I210" s="153"/>
      <c r="J210" s="152">
        <f>ROUND(I210*H210,1)</f>
        <v>0</v>
      </c>
      <c r="K210" s="154"/>
      <c r="L210" s="155"/>
      <c r="M210" s="156" t="s">
        <v>1</v>
      </c>
      <c r="N210" s="157" t="s">
        <v>40</v>
      </c>
      <c r="P210" s="138">
        <f>O210*H210</f>
        <v>0</v>
      </c>
      <c r="Q210" s="138">
        <v>6.9999999999999994E-5</v>
      </c>
      <c r="R210" s="138">
        <f>Q210*H210</f>
        <v>8.3999999999999993E-4</v>
      </c>
      <c r="S210" s="138">
        <v>0</v>
      </c>
      <c r="T210" s="139">
        <f>S210*H210</f>
        <v>0</v>
      </c>
      <c r="AR210" s="140" t="s">
        <v>146</v>
      </c>
      <c r="AT210" s="140" t="s">
        <v>143</v>
      </c>
      <c r="AU210" s="140" t="s">
        <v>85</v>
      </c>
      <c r="AY210" s="13" t="s">
        <v>130</v>
      </c>
      <c r="BE210" s="141">
        <f>IF(N210="základní",J210,0)</f>
        <v>0</v>
      </c>
      <c r="BF210" s="141">
        <f>IF(N210="snížená",J210,0)</f>
        <v>0</v>
      </c>
      <c r="BG210" s="141">
        <f>IF(N210="zákl. přenesená",J210,0)</f>
        <v>0</v>
      </c>
      <c r="BH210" s="141">
        <f>IF(N210="sníž. přenesená",J210,0)</f>
        <v>0</v>
      </c>
      <c r="BI210" s="141">
        <f>IF(N210="nulová",J210,0)</f>
        <v>0</v>
      </c>
      <c r="BJ210" s="13" t="s">
        <v>83</v>
      </c>
      <c r="BK210" s="141">
        <f>ROUND(I210*H210,1)</f>
        <v>0</v>
      </c>
      <c r="BL210" s="13" t="s">
        <v>137</v>
      </c>
      <c r="BM210" s="140" t="s">
        <v>786</v>
      </c>
    </row>
    <row r="211" spans="2:65" s="1" customFormat="1" ht="55.5" customHeight="1">
      <c r="B211" s="28"/>
      <c r="C211" s="129" t="s">
        <v>606</v>
      </c>
      <c r="D211" s="129" t="s">
        <v>133</v>
      </c>
      <c r="E211" s="130" t="s">
        <v>787</v>
      </c>
      <c r="F211" s="131" t="s">
        <v>788</v>
      </c>
      <c r="G211" s="132" t="s">
        <v>136</v>
      </c>
      <c r="H211" s="133">
        <v>7</v>
      </c>
      <c r="I211" s="134"/>
      <c r="J211" s="133">
        <f>ROUND(I211*H211,1)</f>
        <v>0</v>
      </c>
      <c r="K211" s="135"/>
      <c r="L211" s="28"/>
      <c r="M211" s="136" t="s">
        <v>1</v>
      </c>
      <c r="N211" s="137" t="s">
        <v>40</v>
      </c>
      <c r="P211" s="138">
        <f>O211*H211</f>
        <v>0</v>
      </c>
      <c r="Q211" s="138">
        <v>0</v>
      </c>
      <c r="R211" s="138">
        <f>Q211*H211</f>
        <v>0</v>
      </c>
      <c r="S211" s="138">
        <v>0</v>
      </c>
      <c r="T211" s="139">
        <f>S211*H211</f>
        <v>0</v>
      </c>
      <c r="AR211" s="140" t="s">
        <v>137</v>
      </c>
      <c r="AT211" s="140" t="s">
        <v>133</v>
      </c>
      <c r="AU211" s="140" t="s">
        <v>85</v>
      </c>
      <c r="AY211" s="13" t="s">
        <v>130</v>
      </c>
      <c r="BE211" s="141">
        <f>IF(N211="základní",J211,0)</f>
        <v>0</v>
      </c>
      <c r="BF211" s="141">
        <f>IF(N211="snížená",J211,0)</f>
        <v>0</v>
      </c>
      <c r="BG211" s="141">
        <f>IF(N211="zákl. přenesená",J211,0)</f>
        <v>0</v>
      </c>
      <c r="BH211" s="141">
        <f>IF(N211="sníž. přenesená",J211,0)</f>
        <v>0</v>
      </c>
      <c r="BI211" s="141">
        <f>IF(N211="nulová",J211,0)</f>
        <v>0</v>
      </c>
      <c r="BJ211" s="13" t="s">
        <v>83</v>
      </c>
      <c r="BK211" s="141">
        <f>ROUND(I211*H211,1)</f>
        <v>0</v>
      </c>
      <c r="BL211" s="13" t="s">
        <v>137</v>
      </c>
      <c r="BM211" s="140" t="s">
        <v>789</v>
      </c>
    </row>
    <row r="212" spans="2:65" s="1" customFormat="1" ht="11.25">
      <c r="B212" s="28"/>
      <c r="D212" s="142" t="s">
        <v>139</v>
      </c>
      <c r="F212" s="143" t="s">
        <v>790</v>
      </c>
      <c r="I212" s="144"/>
      <c r="L212" s="28"/>
      <c r="M212" s="145"/>
      <c r="T212" s="52"/>
      <c r="AT212" s="13" t="s">
        <v>139</v>
      </c>
      <c r="AU212" s="13" t="s">
        <v>85</v>
      </c>
    </row>
    <row r="213" spans="2:65" s="1" customFormat="1" ht="19.5">
      <c r="B213" s="28"/>
      <c r="D213" s="146" t="s">
        <v>141</v>
      </c>
      <c r="F213" s="147" t="s">
        <v>791</v>
      </c>
      <c r="I213" s="144"/>
      <c r="L213" s="28"/>
      <c r="M213" s="145"/>
      <c r="T213" s="52"/>
      <c r="AT213" s="13" t="s">
        <v>141</v>
      </c>
      <c r="AU213" s="13" t="s">
        <v>85</v>
      </c>
    </row>
    <row r="214" spans="2:65" s="1" customFormat="1" ht="24.2" customHeight="1">
      <c r="B214" s="28"/>
      <c r="C214" s="148" t="s">
        <v>612</v>
      </c>
      <c r="D214" s="148" t="s">
        <v>143</v>
      </c>
      <c r="E214" s="149" t="s">
        <v>792</v>
      </c>
      <c r="F214" s="150" t="s">
        <v>793</v>
      </c>
      <c r="G214" s="151" t="s">
        <v>136</v>
      </c>
      <c r="H214" s="152">
        <v>6</v>
      </c>
      <c r="I214" s="153"/>
      <c r="J214" s="152">
        <f>ROUND(I214*H214,1)</f>
        <v>0</v>
      </c>
      <c r="K214" s="154"/>
      <c r="L214" s="155"/>
      <c r="M214" s="156" t="s">
        <v>1</v>
      </c>
      <c r="N214" s="157" t="s">
        <v>40</v>
      </c>
      <c r="P214" s="138">
        <f>O214*H214</f>
        <v>0</v>
      </c>
      <c r="Q214" s="138">
        <v>5.0000000000000002E-5</v>
      </c>
      <c r="R214" s="138">
        <f>Q214*H214</f>
        <v>3.0000000000000003E-4</v>
      </c>
      <c r="S214" s="138">
        <v>0</v>
      </c>
      <c r="T214" s="139">
        <f>S214*H214</f>
        <v>0</v>
      </c>
      <c r="AR214" s="140" t="s">
        <v>146</v>
      </c>
      <c r="AT214" s="140" t="s">
        <v>143</v>
      </c>
      <c r="AU214" s="140" t="s">
        <v>85</v>
      </c>
      <c r="AY214" s="13" t="s">
        <v>130</v>
      </c>
      <c r="BE214" s="141">
        <f>IF(N214="základní",J214,0)</f>
        <v>0</v>
      </c>
      <c r="BF214" s="141">
        <f>IF(N214="snížená",J214,0)</f>
        <v>0</v>
      </c>
      <c r="BG214" s="141">
        <f>IF(N214="zákl. přenesená",J214,0)</f>
        <v>0</v>
      </c>
      <c r="BH214" s="141">
        <f>IF(N214="sníž. přenesená",J214,0)</f>
        <v>0</v>
      </c>
      <c r="BI214" s="141">
        <f>IF(N214="nulová",J214,0)</f>
        <v>0</v>
      </c>
      <c r="BJ214" s="13" t="s">
        <v>83</v>
      </c>
      <c r="BK214" s="141">
        <f>ROUND(I214*H214,1)</f>
        <v>0</v>
      </c>
      <c r="BL214" s="13" t="s">
        <v>137</v>
      </c>
      <c r="BM214" s="140" t="s">
        <v>794</v>
      </c>
    </row>
    <row r="215" spans="2:65" s="1" customFormat="1" ht="19.5">
      <c r="B215" s="28"/>
      <c r="D215" s="146" t="s">
        <v>141</v>
      </c>
      <c r="F215" s="147" t="s">
        <v>212</v>
      </c>
      <c r="I215" s="144"/>
      <c r="L215" s="28"/>
      <c r="M215" s="145"/>
      <c r="T215" s="52"/>
      <c r="AT215" s="13" t="s">
        <v>141</v>
      </c>
      <c r="AU215" s="13" t="s">
        <v>85</v>
      </c>
    </row>
    <row r="216" spans="2:65" s="1" customFormat="1" ht="24.2" customHeight="1">
      <c r="B216" s="28"/>
      <c r="C216" s="148" t="s">
        <v>617</v>
      </c>
      <c r="D216" s="148" t="s">
        <v>143</v>
      </c>
      <c r="E216" s="149" t="s">
        <v>400</v>
      </c>
      <c r="F216" s="150" t="s">
        <v>401</v>
      </c>
      <c r="G216" s="151" t="s">
        <v>136</v>
      </c>
      <c r="H216" s="152">
        <v>1</v>
      </c>
      <c r="I216" s="153"/>
      <c r="J216" s="152">
        <f>ROUND(I216*H216,1)</f>
        <v>0</v>
      </c>
      <c r="K216" s="154"/>
      <c r="L216" s="155"/>
      <c r="M216" s="156" t="s">
        <v>1</v>
      </c>
      <c r="N216" s="157" t="s">
        <v>40</v>
      </c>
      <c r="P216" s="138">
        <f>O216*H216</f>
        <v>0</v>
      </c>
      <c r="Q216" s="138">
        <v>6.9999999999999994E-5</v>
      </c>
      <c r="R216" s="138">
        <f>Q216*H216</f>
        <v>6.9999999999999994E-5</v>
      </c>
      <c r="S216" s="138">
        <v>0</v>
      </c>
      <c r="T216" s="139">
        <f>S216*H216</f>
        <v>0</v>
      </c>
      <c r="AR216" s="140" t="s">
        <v>146</v>
      </c>
      <c r="AT216" s="140" t="s">
        <v>143</v>
      </c>
      <c r="AU216" s="140" t="s">
        <v>85</v>
      </c>
      <c r="AY216" s="13" t="s">
        <v>130</v>
      </c>
      <c r="BE216" s="141">
        <f>IF(N216="základní",J216,0)</f>
        <v>0</v>
      </c>
      <c r="BF216" s="141">
        <f>IF(N216="snížená",J216,0)</f>
        <v>0</v>
      </c>
      <c r="BG216" s="141">
        <f>IF(N216="zákl. přenesená",J216,0)</f>
        <v>0</v>
      </c>
      <c r="BH216" s="141">
        <f>IF(N216="sníž. přenesená",J216,0)</f>
        <v>0</v>
      </c>
      <c r="BI216" s="141">
        <f>IF(N216="nulová",J216,0)</f>
        <v>0</v>
      </c>
      <c r="BJ216" s="13" t="s">
        <v>83</v>
      </c>
      <c r="BK216" s="141">
        <f>ROUND(I216*H216,1)</f>
        <v>0</v>
      </c>
      <c r="BL216" s="13" t="s">
        <v>137</v>
      </c>
      <c r="BM216" s="140" t="s">
        <v>795</v>
      </c>
    </row>
    <row r="217" spans="2:65" s="1" customFormat="1" ht="19.5">
      <c r="B217" s="28"/>
      <c r="D217" s="146" t="s">
        <v>141</v>
      </c>
      <c r="F217" s="147" t="s">
        <v>796</v>
      </c>
      <c r="I217" s="144"/>
      <c r="L217" s="28"/>
      <c r="M217" s="145"/>
      <c r="T217" s="52"/>
      <c r="AT217" s="13" t="s">
        <v>141</v>
      </c>
      <c r="AU217" s="13" t="s">
        <v>85</v>
      </c>
    </row>
    <row r="218" spans="2:65" s="1" customFormat="1" ht="44.25" customHeight="1">
      <c r="B218" s="28"/>
      <c r="C218" s="129" t="s">
        <v>621</v>
      </c>
      <c r="D218" s="129" t="s">
        <v>133</v>
      </c>
      <c r="E218" s="130" t="s">
        <v>513</v>
      </c>
      <c r="F218" s="131" t="s">
        <v>514</v>
      </c>
      <c r="G218" s="132" t="s">
        <v>136</v>
      </c>
      <c r="H218" s="133">
        <v>18</v>
      </c>
      <c r="I218" s="134"/>
      <c r="J218" s="133">
        <f>ROUND(I218*H218,1)</f>
        <v>0</v>
      </c>
      <c r="K218" s="135"/>
      <c r="L218" s="28"/>
      <c r="M218" s="136" t="s">
        <v>1</v>
      </c>
      <c r="N218" s="137" t="s">
        <v>40</v>
      </c>
      <c r="P218" s="138">
        <f>O218*H218</f>
        <v>0</v>
      </c>
      <c r="Q218" s="138">
        <v>0</v>
      </c>
      <c r="R218" s="138">
        <f>Q218*H218</f>
        <v>0</v>
      </c>
      <c r="S218" s="138">
        <v>0</v>
      </c>
      <c r="T218" s="139">
        <f>S218*H218</f>
        <v>0</v>
      </c>
      <c r="AR218" s="140" t="s">
        <v>137</v>
      </c>
      <c r="AT218" s="140" t="s">
        <v>133</v>
      </c>
      <c r="AU218" s="140" t="s">
        <v>85</v>
      </c>
      <c r="AY218" s="13" t="s">
        <v>130</v>
      </c>
      <c r="BE218" s="141">
        <f>IF(N218="základní",J218,0)</f>
        <v>0</v>
      </c>
      <c r="BF218" s="141">
        <f>IF(N218="snížená",J218,0)</f>
        <v>0</v>
      </c>
      <c r="BG218" s="141">
        <f>IF(N218="zákl. přenesená",J218,0)</f>
        <v>0</v>
      </c>
      <c r="BH218" s="141">
        <f>IF(N218="sníž. přenesená",J218,0)</f>
        <v>0</v>
      </c>
      <c r="BI218" s="141">
        <f>IF(N218="nulová",J218,0)</f>
        <v>0</v>
      </c>
      <c r="BJ218" s="13" t="s">
        <v>83</v>
      </c>
      <c r="BK218" s="141">
        <f>ROUND(I218*H218,1)</f>
        <v>0</v>
      </c>
      <c r="BL218" s="13" t="s">
        <v>137</v>
      </c>
      <c r="BM218" s="140" t="s">
        <v>797</v>
      </c>
    </row>
    <row r="219" spans="2:65" s="1" customFormat="1" ht="11.25">
      <c r="B219" s="28"/>
      <c r="D219" s="142" t="s">
        <v>139</v>
      </c>
      <c r="F219" s="143" t="s">
        <v>516</v>
      </c>
      <c r="I219" s="144"/>
      <c r="L219" s="28"/>
      <c r="M219" s="145"/>
      <c r="T219" s="52"/>
      <c r="AT219" s="13" t="s">
        <v>139</v>
      </c>
      <c r="AU219" s="13" t="s">
        <v>85</v>
      </c>
    </row>
    <row r="220" spans="2:65" s="1" customFormat="1" ht="19.5">
      <c r="B220" s="28"/>
      <c r="D220" s="146" t="s">
        <v>141</v>
      </c>
      <c r="F220" s="147" t="s">
        <v>798</v>
      </c>
      <c r="I220" s="144"/>
      <c r="L220" s="28"/>
      <c r="M220" s="145"/>
      <c r="T220" s="52"/>
      <c r="AT220" s="13" t="s">
        <v>141</v>
      </c>
      <c r="AU220" s="13" t="s">
        <v>85</v>
      </c>
    </row>
    <row r="221" spans="2:65" s="1" customFormat="1" ht="24.2" customHeight="1">
      <c r="B221" s="28"/>
      <c r="C221" s="148" t="s">
        <v>625</v>
      </c>
      <c r="D221" s="148" t="s">
        <v>143</v>
      </c>
      <c r="E221" s="149" t="s">
        <v>274</v>
      </c>
      <c r="F221" s="150" t="s">
        <v>275</v>
      </c>
      <c r="G221" s="151" t="s">
        <v>136</v>
      </c>
      <c r="H221" s="152">
        <v>15</v>
      </c>
      <c r="I221" s="153"/>
      <c r="J221" s="152">
        <f>ROUND(I221*H221,1)</f>
        <v>0</v>
      </c>
      <c r="K221" s="154"/>
      <c r="L221" s="155"/>
      <c r="M221" s="156" t="s">
        <v>1</v>
      </c>
      <c r="N221" s="157" t="s">
        <v>40</v>
      </c>
      <c r="P221" s="138">
        <f>O221*H221</f>
        <v>0</v>
      </c>
      <c r="Q221" s="138">
        <v>1.7000000000000001E-4</v>
      </c>
      <c r="R221" s="138">
        <f>Q221*H221</f>
        <v>2.5500000000000002E-3</v>
      </c>
      <c r="S221" s="138">
        <v>0</v>
      </c>
      <c r="T221" s="139">
        <f>S221*H221</f>
        <v>0</v>
      </c>
      <c r="AR221" s="140" t="s">
        <v>146</v>
      </c>
      <c r="AT221" s="140" t="s">
        <v>143</v>
      </c>
      <c r="AU221" s="140" t="s">
        <v>85</v>
      </c>
      <c r="AY221" s="13" t="s">
        <v>130</v>
      </c>
      <c r="BE221" s="141">
        <f>IF(N221="základní",J221,0)</f>
        <v>0</v>
      </c>
      <c r="BF221" s="141">
        <f>IF(N221="snížená",J221,0)</f>
        <v>0</v>
      </c>
      <c r="BG221" s="141">
        <f>IF(N221="zákl. přenesená",J221,0)</f>
        <v>0</v>
      </c>
      <c r="BH221" s="141">
        <f>IF(N221="sníž. přenesená",J221,0)</f>
        <v>0</v>
      </c>
      <c r="BI221" s="141">
        <f>IF(N221="nulová",J221,0)</f>
        <v>0</v>
      </c>
      <c r="BJ221" s="13" t="s">
        <v>83</v>
      </c>
      <c r="BK221" s="141">
        <f>ROUND(I221*H221,1)</f>
        <v>0</v>
      </c>
      <c r="BL221" s="13" t="s">
        <v>137</v>
      </c>
      <c r="BM221" s="140" t="s">
        <v>799</v>
      </c>
    </row>
    <row r="222" spans="2:65" s="1" customFormat="1" ht="55.5" customHeight="1">
      <c r="B222" s="28"/>
      <c r="C222" s="129" t="s">
        <v>629</v>
      </c>
      <c r="D222" s="129" t="s">
        <v>133</v>
      </c>
      <c r="E222" s="130" t="s">
        <v>800</v>
      </c>
      <c r="F222" s="131" t="s">
        <v>801</v>
      </c>
      <c r="G222" s="132" t="s">
        <v>136</v>
      </c>
      <c r="H222" s="133">
        <v>26</v>
      </c>
      <c r="I222" s="134"/>
      <c r="J222" s="133">
        <f>ROUND(I222*H222,1)</f>
        <v>0</v>
      </c>
      <c r="K222" s="135"/>
      <c r="L222" s="28"/>
      <c r="M222" s="136" t="s">
        <v>1</v>
      </c>
      <c r="N222" s="137" t="s">
        <v>40</v>
      </c>
      <c r="P222" s="138">
        <f>O222*H222</f>
        <v>0</v>
      </c>
      <c r="Q222" s="138">
        <v>0</v>
      </c>
      <c r="R222" s="138">
        <f>Q222*H222</f>
        <v>0</v>
      </c>
      <c r="S222" s="138">
        <v>4.8000000000000001E-4</v>
      </c>
      <c r="T222" s="139">
        <f>S222*H222</f>
        <v>1.248E-2</v>
      </c>
      <c r="AR222" s="140" t="s">
        <v>137</v>
      </c>
      <c r="AT222" s="140" t="s">
        <v>133</v>
      </c>
      <c r="AU222" s="140" t="s">
        <v>85</v>
      </c>
      <c r="AY222" s="13" t="s">
        <v>130</v>
      </c>
      <c r="BE222" s="141">
        <f>IF(N222="základní",J222,0)</f>
        <v>0</v>
      </c>
      <c r="BF222" s="141">
        <f>IF(N222="snížená",J222,0)</f>
        <v>0</v>
      </c>
      <c r="BG222" s="141">
        <f>IF(N222="zákl. přenesená",J222,0)</f>
        <v>0</v>
      </c>
      <c r="BH222" s="141">
        <f>IF(N222="sníž. přenesená",J222,0)</f>
        <v>0</v>
      </c>
      <c r="BI222" s="141">
        <f>IF(N222="nulová",J222,0)</f>
        <v>0</v>
      </c>
      <c r="BJ222" s="13" t="s">
        <v>83</v>
      </c>
      <c r="BK222" s="141">
        <f>ROUND(I222*H222,1)</f>
        <v>0</v>
      </c>
      <c r="BL222" s="13" t="s">
        <v>137</v>
      </c>
      <c r="BM222" s="140" t="s">
        <v>802</v>
      </c>
    </row>
    <row r="223" spans="2:65" s="1" customFormat="1" ht="11.25">
      <c r="B223" s="28"/>
      <c r="D223" s="142" t="s">
        <v>139</v>
      </c>
      <c r="F223" s="143" t="s">
        <v>803</v>
      </c>
      <c r="I223" s="144"/>
      <c r="L223" s="28"/>
      <c r="M223" s="145"/>
      <c r="T223" s="52"/>
      <c r="AT223" s="13" t="s">
        <v>139</v>
      </c>
      <c r="AU223" s="13" t="s">
        <v>85</v>
      </c>
    </row>
    <row r="224" spans="2:65" s="1" customFormat="1" ht="19.5">
      <c r="B224" s="28"/>
      <c r="D224" s="146" t="s">
        <v>141</v>
      </c>
      <c r="F224" s="147" t="s">
        <v>804</v>
      </c>
      <c r="I224" s="144"/>
      <c r="L224" s="28"/>
      <c r="M224" s="145"/>
      <c r="T224" s="52"/>
      <c r="AT224" s="13" t="s">
        <v>141</v>
      </c>
      <c r="AU224" s="13" t="s">
        <v>85</v>
      </c>
    </row>
    <row r="225" spans="2:65" s="1" customFormat="1" ht="21.75" customHeight="1">
      <c r="B225" s="28"/>
      <c r="C225" s="129" t="s">
        <v>631</v>
      </c>
      <c r="D225" s="129" t="s">
        <v>133</v>
      </c>
      <c r="E225" s="130" t="s">
        <v>518</v>
      </c>
      <c r="F225" s="131" t="s">
        <v>519</v>
      </c>
      <c r="G225" s="132" t="s">
        <v>160</v>
      </c>
      <c r="H225" s="133">
        <v>8</v>
      </c>
      <c r="I225" s="134"/>
      <c r="J225" s="133">
        <f>ROUND(I225*H225,1)</f>
        <v>0</v>
      </c>
      <c r="K225" s="135"/>
      <c r="L225" s="28"/>
      <c r="M225" s="136" t="s">
        <v>1</v>
      </c>
      <c r="N225" s="137" t="s">
        <v>40</v>
      </c>
      <c r="P225" s="138">
        <f>O225*H225</f>
        <v>0</v>
      </c>
      <c r="Q225" s="138">
        <v>0</v>
      </c>
      <c r="R225" s="138">
        <f>Q225*H225</f>
        <v>0</v>
      </c>
      <c r="S225" s="138">
        <v>0</v>
      </c>
      <c r="T225" s="139">
        <f>S225*H225</f>
        <v>0</v>
      </c>
      <c r="AR225" s="140" t="s">
        <v>137</v>
      </c>
      <c r="AT225" s="140" t="s">
        <v>133</v>
      </c>
      <c r="AU225" s="140" t="s">
        <v>85</v>
      </c>
      <c r="AY225" s="13" t="s">
        <v>130</v>
      </c>
      <c r="BE225" s="141">
        <f>IF(N225="základní",J225,0)</f>
        <v>0</v>
      </c>
      <c r="BF225" s="141">
        <f>IF(N225="snížená",J225,0)</f>
        <v>0</v>
      </c>
      <c r="BG225" s="141">
        <f>IF(N225="zákl. přenesená",J225,0)</f>
        <v>0</v>
      </c>
      <c r="BH225" s="141">
        <f>IF(N225="sníž. přenesená",J225,0)</f>
        <v>0</v>
      </c>
      <c r="BI225" s="141">
        <f>IF(N225="nulová",J225,0)</f>
        <v>0</v>
      </c>
      <c r="BJ225" s="13" t="s">
        <v>83</v>
      </c>
      <c r="BK225" s="141">
        <f>ROUND(I225*H225,1)</f>
        <v>0</v>
      </c>
      <c r="BL225" s="13" t="s">
        <v>137</v>
      </c>
      <c r="BM225" s="140" t="s">
        <v>805</v>
      </c>
    </row>
    <row r="226" spans="2:65" s="1" customFormat="1" ht="11.25">
      <c r="B226" s="28"/>
      <c r="D226" s="142" t="s">
        <v>139</v>
      </c>
      <c r="F226" s="143" t="s">
        <v>521</v>
      </c>
      <c r="I226" s="144"/>
      <c r="L226" s="28"/>
      <c r="M226" s="145"/>
      <c r="T226" s="52"/>
      <c r="AT226" s="13" t="s">
        <v>139</v>
      </c>
      <c r="AU226" s="13" t="s">
        <v>85</v>
      </c>
    </row>
    <row r="227" spans="2:65" s="1" customFormat="1" ht="19.5">
      <c r="B227" s="28"/>
      <c r="D227" s="146" t="s">
        <v>141</v>
      </c>
      <c r="F227" s="147" t="s">
        <v>806</v>
      </c>
      <c r="I227" s="144"/>
      <c r="L227" s="28"/>
      <c r="M227" s="145"/>
      <c r="T227" s="52"/>
      <c r="AT227" s="13" t="s">
        <v>141</v>
      </c>
      <c r="AU227" s="13" t="s">
        <v>85</v>
      </c>
    </row>
    <row r="228" spans="2:65" s="1" customFormat="1" ht="16.5" customHeight="1">
      <c r="B228" s="28"/>
      <c r="C228" s="148" t="s">
        <v>634</v>
      </c>
      <c r="D228" s="148" t="s">
        <v>143</v>
      </c>
      <c r="E228" s="149" t="s">
        <v>523</v>
      </c>
      <c r="F228" s="150" t="s">
        <v>524</v>
      </c>
      <c r="G228" s="151" t="s">
        <v>160</v>
      </c>
      <c r="H228" s="152">
        <v>8</v>
      </c>
      <c r="I228" s="153"/>
      <c r="J228" s="152">
        <f>ROUND(I228*H228,1)</f>
        <v>0</v>
      </c>
      <c r="K228" s="154"/>
      <c r="L228" s="155"/>
      <c r="M228" s="156" t="s">
        <v>1</v>
      </c>
      <c r="N228" s="157" t="s">
        <v>40</v>
      </c>
      <c r="P228" s="138">
        <f>O228*H228</f>
        <v>0</v>
      </c>
      <c r="Q228" s="138">
        <v>1.0000000000000001E-5</v>
      </c>
      <c r="R228" s="138">
        <f>Q228*H228</f>
        <v>8.0000000000000007E-5</v>
      </c>
      <c r="S228" s="138">
        <v>0</v>
      </c>
      <c r="T228" s="139">
        <f>S228*H228</f>
        <v>0</v>
      </c>
      <c r="AR228" s="140" t="s">
        <v>146</v>
      </c>
      <c r="AT228" s="140" t="s">
        <v>143</v>
      </c>
      <c r="AU228" s="140" t="s">
        <v>85</v>
      </c>
      <c r="AY228" s="13" t="s">
        <v>130</v>
      </c>
      <c r="BE228" s="141">
        <f>IF(N228="základní",J228,0)</f>
        <v>0</v>
      </c>
      <c r="BF228" s="141">
        <f>IF(N228="snížená",J228,0)</f>
        <v>0</v>
      </c>
      <c r="BG228" s="141">
        <f>IF(N228="zákl. přenesená",J228,0)</f>
        <v>0</v>
      </c>
      <c r="BH228" s="141">
        <f>IF(N228="sníž. přenesená",J228,0)</f>
        <v>0</v>
      </c>
      <c r="BI228" s="141">
        <f>IF(N228="nulová",J228,0)</f>
        <v>0</v>
      </c>
      <c r="BJ228" s="13" t="s">
        <v>83</v>
      </c>
      <c r="BK228" s="141">
        <f>ROUND(I228*H228,1)</f>
        <v>0</v>
      </c>
      <c r="BL228" s="13" t="s">
        <v>137</v>
      </c>
      <c r="BM228" s="140" t="s">
        <v>807</v>
      </c>
    </row>
    <row r="229" spans="2:65" s="1" customFormat="1" ht="19.5">
      <c r="B229" s="28"/>
      <c r="D229" s="146" t="s">
        <v>141</v>
      </c>
      <c r="F229" s="147" t="s">
        <v>808</v>
      </c>
      <c r="I229" s="144"/>
      <c r="L229" s="28"/>
      <c r="M229" s="145"/>
      <c r="T229" s="52"/>
      <c r="AT229" s="13" t="s">
        <v>141</v>
      </c>
      <c r="AU229" s="13" t="s">
        <v>85</v>
      </c>
    </row>
    <row r="230" spans="2:65" s="1" customFormat="1" ht="33" customHeight="1">
      <c r="B230" s="28"/>
      <c r="C230" s="129" t="s">
        <v>636</v>
      </c>
      <c r="D230" s="129" t="s">
        <v>133</v>
      </c>
      <c r="E230" s="130" t="s">
        <v>169</v>
      </c>
      <c r="F230" s="131" t="s">
        <v>170</v>
      </c>
      <c r="G230" s="132" t="s">
        <v>160</v>
      </c>
      <c r="H230" s="133">
        <v>12</v>
      </c>
      <c r="I230" s="134"/>
      <c r="J230" s="133">
        <f>ROUND(I230*H230,1)</f>
        <v>0</v>
      </c>
      <c r="K230" s="135"/>
      <c r="L230" s="28"/>
      <c r="M230" s="136" t="s">
        <v>1</v>
      </c>
      <c r="N230" s="137" t="s">
        <v>40</v>
      </c>
      <c r="P230" s="138">
        <f>O230*H230</f>
        <v>0</v>
      </c>
      <c r="Q230" s="138">
        <v>0</v>
      </c>
      <c r="R230" s="138">
        <f>Q230*H230</f>
        <v>0</v>
      </c>
      <c r="S230" s="138">
        <v>0</v>
      </c>
      <c r="T230" s="139">
        <f>S230*H230</f>
        <v>0</v>
      </c>
      <c r="AR230" s="140" t="s">
        <v>137</v>
      </c>
      <c r="AT230" s="140" t="s">
        <v>133</v>
      </c>
      <c r="AU230" s="140" t="s">
        <v>85</v>
      </c>
      <c r="AY230" s="13" t="s">
        <v>130</v>
      </c>
      <c r="BE230" s="141">
        <f>IF(N230="základní",J230,0)</f>
        <v>0</v>
      </c>
      <c r="BF230" s="141">
        <f>IF(N230="snížená",J230,0)</f>
        <v>0</v>
      </c>
      <c r="BG230" s="141">
        <f>IF(N230="zákl. přenesená",J230,0)</f>
        <v>0</v>
      </c>
      <c r="BH230" s="141">
        <f>IF(N230="sníž. přenesená",J230,0)</f>
        <v>0</v>
      </c>
      <c r="BI230" s="141">
        <f>IF(N230="nulová",J230,0)</f>
        <v>0</v>
      </c>
      <c r="BJ230" s="13" t="s">
        <v>83</v>
      </c>
      <c r="BK230" s="141">
        <f>ROUND(I230*H230,1)</f>
        <v>0</v>
      </c>
      <c r="BL230" s="13" t="s">
        <v>137</v>
      </c>
      <c r="BM230" s="140" t="s">
        <v>809</v>
      </c>
    </row>
    <row r="231" spans="2:65" s="1" customFormat="1" ht="11.25">
      <c r="B231" s="28"/>
      <c r="D231" s="142" t="s">
        <v>139</v>
      </c>
      <c r="F231" s="143" t="s">
        <v>172</v>
      </c>
      <c r="I231" s="144"/>
      <c r="L231" s="28"/>
      <c r="M231" s="145"/>
      <c r="T231" s="52"/>
      <c r="AT231" s="13" t="s">
        <v>139</v>
      </c>
      <c r="AU231" s="13" t="s">
        <v>85</v>
      </c>
    </row>
    <row r="232" spans="2:65" s="1" customFormat="1" ht="19.5">
      <c r="B232" s="28"/>
      <c r="D232" s="146" t="s">
        <v>141</v>
      </c>
      <c r="F232" s="147" t="s">
        <v>810</v>
      </c>
      <c r="I232" s="144"/>
      <c r="L232" s="28"/>
      <c r="M232" s="145"/>
      <c r="T232" s="52"/>
      <c r="AT232" s="13" t="s">
        <v>141</v>
      </c>
      <c r="AU232" s="13" t="s">
        <v>85</v>
      </c>
    </row>
    <row r="233" spans="2:65" s="1" customFormat="1" ht="16.5" customHeight="1">
      <c r="B233" s="28"/>
      <c r="C233" s="148" t="s">
        <v>639</v>
      </c>
      <c r="D233" s="148" t="s">
        <v>143</v>
      </c>
      <c r="E233" s="149" t="s">
        <v>200</v>
      </c>
      <c r="F233" s="150" t="s">
        <v>201</v>
      </c>
      <c r="G233" s="151" t="s">
        <v>160</v>
      </c>
      <c r="H233" s="152">
        <v>12</v>
      </c>
      <c r="I233" s="153"/>
      <c r="J233" s="152">
        <f>ROUND(I233*H233,1)</f>
        <v>0</v>
      </c>
      <c r="K233" s="154"/>
      <c r="L233" s="155"/>
      <c r="M233" s="156" t="s">
        <v>1</v>
      </c>
      <c r="N233" s="157" t="s">
        <v>40</v>
      </c>
      <c r="P233" s="138">
        <f>O233*H233</f>
        <v>0</v>
      </c>
      <c r="Q233" s="138">
        <v>4.0000000000000003E-5</v>
      </c>
      <c r="R233" s="138">
        <f>Q233*H233</f>
        <v>4.8000000000000007E-4</v>
      </c>
      <c r="S233" s="138">
        <v>0</v>
      </c>
      <c r="T233" s="139">
        <f>S233*H233</f>
        <v>0</v>
      </c>
      <c r="AR233" s="140" t="s">
        <v>146</v>
      </c>
      <c r="AT233" s="140" t="s">
        <v>143</v>
      </c>
      <c r="AU233" s="140" t="s">
        <v>85</v>
      </c>
      <c r="AY233" s="13" t="s">
        <v>130</v>
      </c>
      <c r="BE233" s="141">
        <f>IF(N233="základní",J233,0)</f>
        <v>0</v>
      </c>
      <c r="BF233" s="141">
        <f>IF(N233="snížená",J233,0)</f>
        <v>0</v>
      </c>
      <c r="BG233" s="141">
        <f>IF(N233="zákl. přenesená",J233,0)</f>
        <v>0</v>
      </c>
      <c r="BH233" s="141">
        <f>IF(N233="sníž. přenesená",J233,0)</f>
        <v>0</v>
      </c>
      <c r="BI233" s="141">
        <f>IF(N233="nulová",J233,0)</f>
        <v>0</v>
      </c>
      <c r="BJ233" s="13" t="s">
        <v>83</v>
      </c>
      <c r="BK233" s="141">
        <f>ROUND(I233*H233,1)</f>
        <v>0</v>
      </c>
      <c r="BL233" s="13" t="s">
        <v>137</v>
      </c>
      <c r="BM233" s="140" t="s">
        <v>811</v>
      </c>
    </row>
    <row r="234" spans="2:65" s="1" customFormat="1" ht="33" customHeight="1">
      <c r="B234" s="28"/>
      <c r="C234" s="129" t="s">
        <v>642</v>
      </c>
      <c r="D234" s="129" t="s">
        <v>133</v>
      </c>
      <c r="E234" s="130" t="s">
        <v>195</v>
      </c>
      <c r="F234" s="131" t="s">
        <v>196</v>
      </c>
      <c r="G234" s="132" t="s">
        <v>160</v>
      </c>
      <c r="H234" s="133">
        <v>3</v>
      </c>
      <c r="I234" s="134"/>
      <c r="J234" s="133">
        <f>ROUND(I234*H234,1)</f>
        <v>0</v>
      </c>
      <c r="K234" s="135"/>
      <c r="L234" s="28"/>
      <c r="M234" s="136" t="s">
        <v>1</v>
      </c>
      <c r="N234" s="137" t="s">
        <v>40</v>
      </c>
      <c r="P234" s="138">
        <f>O234*H234</f>
        <v>0</v>
      </c>
      <c r="Q234" s="138">
        <v>0</v>
      </c>
      <c r="R234" s="138">
        <f>Q234*H234</f>
        <v>0</v>
      </c>
      <c r="S234" s="138">
        <v>0</v>
      </c>
      <c r="T234" s="139">
        <f>S234*H234</f>
        <v>0</v>
      </c>
      <c r="AR234" s="140" t="s">
        <v>137</v>
      </c>
      <c r="AT234" s="140" t="s">
        <v>133</v>
      </c>
      <c r="AU234" s="140" t="s">
        <v>85</v>
      </c>
      <c r="AY234" s="13" t="s">
        <v>130</v>
      </c>
      <c r="BE234" s="141">
        <f>IF(N234="základní",J234,0)</f>
        <v>0</v>
      </c>
      <c r="BF234" s="141">
        <f>IF(N234="snížená",J234,0)</f>
        <v>0</v>
      </c>
      <c r="BG234" s="141">
        <f>IF(N234="zákl. přenesená",J234,0)</f>
        <v>0</v>
      </c>
      <c r="BH234" s="141">
        <f>IF(N234="sníž. přenesená",J234,0)</f>
        <v>0</v>
      </c>
      <c r="BI234" s="141">
        <f>IF(N234="nulová",J234,0)</f>
        <v>0</v>
      </c>
      <c r="BJ234" s="13" t="s">
        <v>83</v>
      </c>
      <c r="BK234" s="141">
        <f>ROUND(I234*H234,1)</f>
        <v>0</v>
      </c>
      <c r="BL234" s="13" t="s">
        <v>137</v>
      </c>
      <c r="BM234" s="140" t="s">
        <v>812</v>
      </c>
    </row>
    <row r="235" spans="2:65" s="1" customFormat="1" ht="11.25">
      <c r="B235" s="28"/>
      <c r="D235" s="142" t="s">
        <v>139</v>
      </c>
      <c r="F235" s="143" t="s">
        <v>198</v>
      </c>
      <c r="I235" s="144"/>
      <c r="L235" s="28"/>
      <c r="M235" s="145"/>
      <c r="T235" s="52"/>
      <c r="AT235" s="13" t="s">
        <v>139</v>
      </c>
      <c r="AU235" s="13" t="s">
        <v>85</v>
      </c>
    </row>
    <row r="236" spans="2:65" s="1" customFormat="1" ht="19.5">
      <c r="B236" s="28"/>
      <c r="D236" s="146" t="s">
        <v>141</v>
      </c>
      <c r="F236" s="147" t="s">
        <v>813</v>
      </c>
      <c r="I236" s="144"/>
      <c r="L236" s="28"/>
      <c r="M236" s="145"/>
      <c r="T236" s="52"/>
      <c r="AT236" s="13" t="s">
        <v>141</v>
      </c>
      <c r="AU236" s="13" t="s">
        <v>85</v>
      </c>
    </row>
    <row r="237" spans="2:65" s="1" customFormat="1" ht="16.5" customHeight="1">
      <c r="B237" s="28"/>
      <c r="C237" s="148" t="s">
        <v>648</v>
      </c>
      <c r="D237" s="148" t="s">
        <v>143</v>
      </c>
      <c r="E237" s="149" t="s">
        <v>814</v>
      </c>
      <c r="F237" s="150" t="s">
        <v>815</v>
      </c>
      <c r="G237" s="151" t="s">
        <v>160</v>
      </c>
      <c r="H237" s="152">
        <v>2</v>
      </c>
      <c r="I237" s="153"/>
      <c r="J237" s="152">
        <f>ROUND(I237*H237,1)</f>
        <v>0</v>
      </c>
      <c r="K237" s="154"/>
      <c r="L237" s="155"/>
      <c r="M237" s="156" t="s">
        <v>1</v>
      </c>
      <c r="N237" s="157" t="s">
        <v>40</v>
      </c>
      <c r="P237" s="138">
        <f>O237*H237</f>
        <v>0</v>
      </c>
      <c r="Q237" s="138">
        <v>4.6000000000000001E-4</v>
      </c>
      <c r="R237" s="138">
        <f>Q237*H237</f>
        <v>9.2000000000000003E-4</v>
      </c>
      <c r="S237" s="138">
        <v>0</v>
      </c>
      <c r="T237" s="139">
        <f>S237*H237</f>
        <v>0</v>
      </c>
      <c r="AR237" s="140" t="s">
        <v>146</v>
      </c>
      <c r="AT237" s="140" t="s">
        <v>143</v>
      </c>
      <c r="AU237" s="140" t="s">
        <v>85</v>
      </c>
      <c r="AY237" s="13" t="s">
        <v>130</v>
      </c>
      <c r="BE237" s="141">
        <f>IF(N237="základní",J237,0)</f>
        <v>0</v>
      </c>
      <c r="BF237" s="141">
        <f>IF(N237="snížená",J237,0)</f>
        <v>0</v>
      </c>
      <c r="BG237" s="141">
        <f>IF(N237="zákl. přenesená",J237,0)</f>
        <v>0</v>
      </c>
      <c r="BH237" s="141">
        <f>IF(N237="sníž. přenesená",J237,0)</f>
        <v>0</v>
      </c>
      <c r="BI237" s="141">
        <f>IF(N237="nulová",J237,0)</f>
        <v>0</v>
      </c>
      <c r="BJ237" s="13" t="s">
        <v>83</v>
      </c>
      <c r="BK237" s="141">
        <f>ROUND(I237*H237,1)</f>
        <v>0</v>
      </c>
      <c r="BL237" s="13" t="s">
        <v>137</v>
      </c>
      <c r="BM237" s="140" t="s">
        <v>816</v>
      </c>
    </row>
    <row r="238" spans="2:65" s="1" customFormat="1" ht="16.5" customHeight="1">
      <c r="B238" s="28"/>
      <c r="C238" s="148" t="s">
        <v>654</v>
      </c>
      <c r="D238" s="148" t="s">
        <v>143</v>
      </c>
      <c r="E238" s="149" t="s">
        <v>817</v>
      </c>
      <c r="F238" s="150" t="s">
        <v>818</v>
      </c>
      <c r="G238" s="151" t="s">
        <v>160</v>
      </c>
      <c r="H238" s="152">
        <v>1</v>
      </c>
      <c r="I238" s="153"/>
      <c r="J238" s="152">
        <f>ROUND(I238*H238,1)</f>
        <v>0</v>
      </c>
      <c r="K238" s="154"/>
      <c r="L238" s="155"/>
      <c r="M238" s="156" t="s">
        <v>1</v>
      </c>
      <c r="N238" s="157" t="s">
        <v>40</v>
      </c>
      <c r="P238" s="138">
        <f>O238*H238</f>
        <v>0</v>
      </c>
      <c r="Q238" s="138">
        <v>3.0000000000000001E-5</v>
      </c>
      <c r="R238" s="138">
        <f>Q238*H238</f>
        <v>3.0000000000000001E-5</v>
      </c>
      <c r="S238" s="138">
        <v>0</v>
      </c>
      <c r="T238" s="139">
        <f>S238*H238</f>
        <v>0</v>
      </c>
      <c r="AR238" s="140" t="s">
        <v>146</v>
      </c>
      <c r="AT238" s="140" t="s">
        <v>143</v>
      </c>
      <c r="AU238" s="140" t="s">
        <v>85</v>
      </c>
      <c r="AY238" s="13" t="s">
        <v>130</v>
      </c>
      <c r="BE238" s="141">
        <f>IF(N238="základní",J238,0)</f>
        <v>0</v>
      </c>
      <c r="BF238" s="141">
        <f>IF(N238="snížená",J238,0)</f>
        <v>0</v>
      </c>
      <c r="BG238" s="141">
        <f>IF(N238="zákl. přenesená",J238,0)</f>
        <v>0</v>
      </c>
      <c r="BH238" s="141">
        <f>IF(N238="sníž. přenesená",J238,0)</f>
        <v>0</v>
      </c>
      <c r="BI238" s="141">
        <f>IF(N238="nulová",J238,0)</f>
        <v>0</v>
      </c>
      <c r="BJ238" s="13" t="s">
        <v>83</v>
      </c>
      <c r="BK238" s="141">
        <f>ROUND(I238*H238,1)</f>
        <v>0</v>
      </c>
      <c r="BL238" s="13" t="s">
        <v>137</v>
      </c>
      <c r="BM238" s="140" t="s">
        <v>819</v>
      </c>
    </row>
    <row r="239" spans="2:65" s="1" customFormat="1" ht="19.5">
      <c r="B239" s="28"/>
      <c r="D239" s="146" t="s">
        <v>141</v>
      </c>
      <c r="F239" s="147" t="s">
        <v>820</v>
      </c>
      <c r="I239" s="144"/>
      <c r="L239" s="28"/>
      <c r="M239" s="145"/>
      <c r="T239" s="52"/>
      <c r="AT239" s="13" t="s">
        <v>141</v>
      </c>
      <c r="AU239" s="13" t="s">
        <v>85</v>
      </c>
    </row>
    <row r="240" spans="2:65" s="1" customFormat="1" ht="44.25" customHeight="1">
      <c r="B240" s="28"/>
      <c r="C240" s="129" t="s">
        <v>659</v>
      </c>
      <c r="D240" s="129" t="s">
        <v>133</v>
      </c>
      <c r="E240" s="130" t="s">
        <v>821</v>
      </c>
      <c r="F240" s="131" t="s">
        <v>822</v>
      </c>
      <c r="G240" s="132" t="s">
        <v>160</v>
      </c>
      <c r="H240" s="133">
        <v>1</v>
      </c>
      <c r="I240" s="134"/>
      <c r="J240" s="133">
        <f>ROUND(I240*H240,1)</f>
        <v>0</v>
      </c>
      <c r="K240" s="135"/>
      <c r="L240" s="28"/>
      <c r="M240" s="136" t="s">
        <v>1</v>
      </c>
      <c r="N240" s="137" t="s">
        <v>40</v>
      </c>
      <c r="P240" s="138">
        <f>O240*H240</f>
        <v>0</v>
      </c>
      <c r="Q240" s="138">
        <v>0</v>
      </c>
      <c r="R240" s="138">
        <f>Q240*H240</f>
        <v>0</v>
      </c>
      <c r="S240" s="138">
        <v>0</v>
      </c>
      <c r="T240" s="139">
        <f>S240*H240</f>
        <v>0</v>
      </c>
      <c r="AR240" s="140" t="s">
        <v>137</v>
      </c>
      <c r="AT240" s="140" t="s">
        <v>133</v>
      </c>
      <c r="AU240" s="140" t="s">
        <v>85</v>
      </c>
      <c r="AY240" s="13" t="s">
        <v>130</v>
      </c>
      <c r="BE240" s="141">
        <f>IF(N240="základní",J240,0)</f>
        <v>0</v>
      </c>
      <c r="BF240" s="141">
        <f>IF(N240="snížená",J240,0)</f>
        <v>0</v>
      </c>
      <c r="BG240" s="141">
        <f>IF(N240="zákl. přenesená",J240,0)</f>
        <v>0</v>
      </c>
      <c r="BH240" s="141">
        <f>IF(N240="sníž. přenesená",J240,0)</f>
        <v>0</v>
      </c>
      <c r="BI240" s="141">
        <f>IF(N240="nulová",J240,0)</f>
        <v>0</v>
      </c>
      <c r="BJ240" s="13" t="s">
        <v>83</v>
      </c>
      <c r="BK240" s="141">
        <f>ROUND(I240*H240,1)</f>
        <v>0</v>
      </c>
      <c r="BL240" s="13" t="s">
        <v>137</v>
      </c>
      <c r="BM240" s="140" t="s">
        <v>823</v>
      </c>
    </row>
    <row r="241" spans="2:65" s="1" customFormat="1" ht="11.25">
      <c r="B241" s="28"/>
      <c r="D241" s="142" t="s">
        <v>139</v>
      </c>
      <c r="F241" s="143" t="s">
        <v>824</v>
      </c>
      <c r="I241" s="144"/>
      <c r="L241" s="28"/>
      <c r="M241" s="145"/>
      <c r="T241" s="52"/>
      <c r="AT241" s="13" t="s">
        <v>139</v>
      </c>
      <c r="AU241" s="13" t="s">
        <v>85</v>
      </c>
    </row>
    <row r="242" spans="2:65" s="1" customFormat="1" ht="19.5">
      <c r="B242" s="28"/>
      <c r="D242" s="146" t="s">
        <v>141</v>
      </c>
      <c r="F242" s="147" t="s">
        <v>825</v>
      </c>
      <c r="I242" s="144"/>
      <c r="L242" s="28"/>
      <c r="M242" s="145"/>
      <c r="T242" s="52"/>
      <c r="AT242" s="13" t="s">
        <v>141</v>
      </c>
      <c r="AU242" s="13" t="s">
        <v>85</v>
      </c>
    </row>
    <row r="243" spans="2:65" s="1" customFormat="1" ht="24.2" customHeight="1">
      <c r="B243" s="28"/>
      <c r="C243" s="148" t="s">
        <v>663</v>
      </c>
      <c r="D243" s="148" t="s">
        <v>143</v>
      </c>
      <c r="E243" s="149" t="s">
        <v>826</v>
      </c>
      <c r="F243" s="150" t="s">
        <v>827</v>
      </c>
      <c r="G243" s="151" t="s">
        <v>160</v>
      </c>
      <c r="H243" s="152">
        <v>1</v>
      </c>
      <c r="I243" s="153"/>
      <c r="J243" s="152">
        <f>ROUND(I243*H243,1)</f>
        <v>0</v>
      </c>
      <c r="K243" s="154"/>
      <c r="L243" s="155"/>
      <c r="M243" s="156" t="s">
        <v>1</v>
      </c>
      <c r="N243" s="157" t="s">
        <v>40</v>
      </c>
      <c r="P243" s="138">
        <f>O243*H243</f>
        <v>0</v>
      </c>
      <c r="Q243" s="138">
        <v>9.0000000000000006E-5</v>
      </c>
      <c r="R243" s="138">
        <f>Q243*H243</f>
        <v>9.0000000000000006E-5</v>
      </c>
      <c r="S243" s="138">
        <v>0</v>
      </c>
      <c r="T243" s="139">
        <f>S243*H243</f>
        <v>0</v>
      </c>
      <c r="AR243" s="140" t="s">
        <v>146</v>
      </c>
      <c r="AT243" s="140" t="s">
        <v>143</v>
      </c>
      <c r="AU243" s="140" t="s">
        <v>85</v>
      </c>
      <c r="AY243" s="13" t="s">
        <v>130</v>
      </c>
      <c r="BE243" s="141">
        <f>IF(N243="základní",J243,0)</f>
        <v>0</v>
      </c>
      <c r="BF243" s="141">
        <f>IF(N243="snížená",J243,0)</f>
        <v>0</v>
      </c>
      <c r="BG243" s="141">
        <f>IF(N243="zákl. přenesená",J243,0)</f>
        <v>0</v>
      </c>
      <c r="BH243" s="141">
        <f>IF(N243="sníž. přenesená",J243,0)</f>
        <v>0</v>
      </c>
      <c r="BI243" s="141">
        <f>IF(N243="nulová",J243,0)</f>
        <v>0</v>
      </c>
      <c r="BJ243" s="13" t="s">
        <v>83</v>
      </c>
      <c r="BK243" s="141">
        <f>ROUND(I243*H243,1)</f>
        <v>0</v>
      </c>
      <c r="BL243" s="13" t="s">
        <v>137</v>
      </c>
      <c r="BM243" s="140" t="s">
        <v>828</v>
      </c>
    </row>
    <row r="244" spans="2:65" s="1" customFormat="1" ht="44.25" customHeight="1">
      <c r="B244" s="28"/>
      <c r="C244" s="129" t="s">
        <v>666</v>
      </c>
      <c r="D244" s="129" t="s">
        <v>133</v>
      </c>
      <c r="E244" s="130" t="s">
        <v>829</v>
      </c>
      <c r="F244" s="131" t="s">
        <v>830</v>
      </c>
      <c r="G244" s="132" t="s">
        <v>160</v>
      </c>
      <c r="H244" s="133">
        <v>1</v>
      </c>
      <c r="I244" s="134"/>
      <c r="J244" s="133">
        <f>ROUND(I244*H244,1)</f>
        <v>0</v>
      </c>
      <c r="K244" s="135"/>
      <c r="L244" s="28"/>
      <c r="M244" s="136" t="s">
        <v>1</v>
      </c>
      <c r="N244" s="137" t="s">
        <v>40</v>
      </c>
      <c r="P244" s="138">
        <f>O244*H244</f>
        <v>0</v>
      </c>
      <c r="Q244" s="138">
        <v>0</v>
      </c>
      <c r="R244" s="138">
        <f>Q244*H244</f>
        <v>0</v>
      </c>
      <c r="S244" s="138">
        <v>8.0000000000000007E-5</v>
      </c>
      <c r="T244" s="139">
        <f>S244*H244</f>
        <v>8.0000000000000007E-5</v>
      </c>
      <c r="AR244" s="140" t="s">
        <v>137</v>
      </c>
      <c r="AT244" s="140" t="s">
        <v>133</v>
      </c>
      <c r="AU244" s="140" t="s">
        <v>85</v>
      </c>
      <c r="AY244" s="13" t="s">
        <v>130</v>
      </c>
      <c r="BE244" s="141">
        <f>IF(N244="základní",J244,0)</f>
        <v>0</v>
      </c>
      <c r="BF244" s="141">
        <f>IF(N244="snížená",J244,0)</f>
        <v>0</v>
      </c>
      <c r="BG244" s="141">
        <f>IF(N244="zákl. přenesená",J244,0)</f>
        <v>0</v>
      </c>
      <c r="BH244" s="141">
        <f>IF(N244="sníž. přenesená",J244,0)</f>
        <v>0</v>
      </c>
      <c r="BI244" s="141">
        <f>IF(N244="nulová",J244,0)</f>
        <v>0</v>
      </c>
      <c r="BJ244" s="13" t="s">
        <v>83</v>
      </c>
      <c r="BK244" s="141">
        <f>ROUND(I244*H244,1)</f>
        <v>0</v>
      </c>
      <c r="BL244" s="13" t="s">
        <v>137</v>
      </c>
      <c r="BM244" s="140" t="s">
        <v>831</v>
      </c>
    </row>
    <row r="245" spans="2:65" s="1" customFormat="1" ht="11.25">
      <c r="B245" s="28"/>
      <c r="D245" s="142" t="s">
        <v>139</v>
      </c>
      <c r="F245" s="143" t="s">
        <v>832</v>
      </c>
      <c r="I245" s="144"/>
      <c r="L245" s="28"/>
      <c r="M245" s="145"/>
      <c r="T245" s="52"/>
      <c r="AT245" s="13" t="s">
        <v>139</v>
      </c>
      <c r="AU245" s="13" t="s">
        <v>85</v>
      </c>
    </row>
    <row r="246" spans="2:65" s="1" customFormat="1" ht="19.5">
      <c r="B246" s="28"/>
      <c r="D246" s="146" t="s">
        <v>141</v>
      </c>
      <c r="F246" s="147" t="s">
        <v>825</v>
      </c>
      <c r="I246" s="144"/>
      <c r="L246" s="28"/>
      <c r="M246" s="145"/>
      <c r="T246" s="52"/>
      <c r="AT246" s="13" t="s">
        <v>141</v>
      </c>
      <c r="AU246" s="13" t="s">
        <v>85</v>
      </c>
    </row>
    <row r="247" spans="2:65" s="1" customFormat="1" ht="37.9" customHeight="1">
      <c r="B247" s="28"/>
      <c r="C247" s="129" t="s">
        <v>669</v>
      </c>
      <c r="D247" s="129" t="s">
        <v>133</v>
      </c>
      <c r="E247" s="130" t="s">
        <v>320</v>
      </c>
      <c r="F247" s="131" t="s">
        <v>321</v>
      </c>
      <c r="G247" s="132" t="s">
        <v>160</v>
      </c>
      <c r="H247" s="133">
        <v>13</v>
      </c>
      <c r="I247" s="134"/>
      <c r="J247" s="133">
        <f>ROUND(I247*H247,1)</f>
        <v>0</v>
      </c>
      <c r="K247" s="135"/>
      <c r="L247" s="28"/>
      <c r="M247" s="136" t="s">
        <v>1</v>
      </c>
      <c r="N247" s="137" t="s">
        <v>40</v>
      </c>
      <c r="P247" s="138">
        <f>O247*H247</f>
        <v>0</v>
      </c>
      <c r="Q247" s="138">
        <v>0</v>
      </c>
      <c r="R247" s="138">
        <f>Q247*H247</f>
        <v>0</v>
      </c>
      <c r="S247" s="138">
        <v>0</v>
      </c>
      <c r="T247" s="139">
        <f>S247*H247</f>
        <v>0</v>
      </c>
      <c r="AR247" s="140" t="s">
        <v>137</v>
      </c>
      <c r="AT247" s="140" t="s">
        <v>133</v>
      </c>
      <c r="AU247" s="140" t="s">
        <v>85</v>
      </c>
      <c r="AY247" s="13" t="s">
        <v>130</v>
      </c>
      <c r="BE247" s="141">
        <f>IF(N247="základní",J247,0)</f>
        <v>0</v>
      </c>
      <c r="BF247" s="141">
        <f>IF(N247="snížená",J247,0)</f>
        <v>0</v>
      </c>
      <c r="BG247" s="141">
        <f>IF(N247="zákl. přenesená",J247,0)</f>
        <v>0</v>
      </c>
      <c r="BH247" s="141">
        <f>IF(N247="sníž. přenesená",J247,0)</f>
        <v>0</v>
      </c>
      <c r="BI247" s="141">
        <f>IF(N247="nulová",J247,0)</f>
        <v>0</v>
      </c>
      <c r="BJ247" s="13" t="s">
        <v>83</v>
      </c>
      <c r="BK247" s="141">
        <f>ROUND(I247*H247,1)</f>
        <v>0</v>
      </c>
      <c r="BL247" s="13" t="s">
        <v>137</v>
      </c>
      <c r="BM247" s="140" t="s">
        <v>833</v>
      </c>
    </row>
    <row r="248" spans="2:65" s="1" customFormat="1" ht="11.25">
      <c r="B248" s="28"/>
      <c r="D248" s="142" t="s">
        <v>139</v>
      </c>
      <c r="F248" s="143" t="s">
        <v>323</v>
      </c>
      <c r="I248" s="144"/>
      <c r="L248" s="28"/>
      <c r="M248" s="145"/>
      <c r="T248" s="52"/>
      <c r="AT248" s="13" t="s">
        <v>139</v>
      </c>
      <c r="AU248" s="13" t="s">
        <v>85</v>
      </c>
    </row>
    <row r="249" spans="2:65" s="1" customFormat="1" ht="19.5">
      <c r="B249" s="28"/>
      <c r="D249" s="146" t="s">
        <v>141</v>
      </c>
      <c r="F249" s="147" t="s">
        <v>834</v>
      </c>
      <c r="I249" s="144"/>
      <c r="L249" s="28"/>
      <c r="M249" s="145"/>
      <c r="T249" s="52"/>
      <c r="AT249" s="13" t="s">
        <v>141</v>
      </c>
      <c r="AU249" s="13" t="s">
        <v>85</v>
      </c>
    </row>
    <row r="250" spans="2:65" s="1" customFormat="1" ht="44.25" customHeight="1">
      <c r="B250" s="28"/>
      <c r="C250" s="129" t="s">
        <v>672</v>
      </c>
      <c r="D250" s="129" t="s">
        <v>133</v>
      </c>
      <c r="E250" s="130" t="s">
        <v>835</v>
      </c>
      <c r="F250" s="131" t="s">
        <v>836</v>
      </c>
      <c r="G250" s="132" t="s">
        <v>160</v>
      </c>
      <c r="H250" s="133">
        <v>2</v>
      </c>
      <c r="I250" s="134"/>
      <c r="J250" s="133">
        <f>ROUND(I250*H250,1)</f>
        <v>0</v>
      </c>
      <c r="K250" s="135"/>
      <c r="L250" s="28"/>
      <c r="M250" s="136" t="s">
        <v>1</v>
      </c>
      <c r="N250" s="137" t="s">
        <v>40</v>
      </c>
      <c r="P250" s="138">
        <f>O250*H250</f>
        <v>0</v>
      </c>
      <c r="Q250" s="138">
        <v>0</v>
      </c>
      <c r="R250" s="138">
        <f>Q250*H250</f>
        <v>0</v>
      </c>
      <c r="S250" s="138">
        <v>0</v>
      </c>
      <c r="T250" s="139">
        <f>S250*H250</f>
        <v>0</v>
      </c>
      <c r="AR250" s="140" t="s">
        <v>137</v>
      </c>
      <c r="AT250" s="140" t="s">
        <v>133</v>
      </c>
      <c r="AU250" s="140" t="s">
        <v>85</v>
      </c>
      <c r="AY250" s="13" t="s">
        <v>130</v>
      </c>
      <c r="BE250" s="141">
        <f>IF(N250="základní",J250,0)</f>
        <v>0</v>
      </c>
      <c r="BF250" s="141">
        <f>IF(N250="snížená",J250,0)</f>
        <v>0</v>
      </c>
      <c r="BG250" s="141">
        <f>IF(N250="zákl. přenesená",J250,0)</f>
        <v>0</v>
      </c>
      <c r="BH250" s="141">
        <f>IF(N250="sníž. přenesená",J250,0)</f>
        <v>0</v>
      </c>
      <c r="BI250" s="141">
        <f>IF(N250="nulová",J250,0)</f>
        <v>0</v>
      </c>
      <c r="BJ250" s="13" t="s">
        <v>83</v>
      </c>
      <c r="BK250" s="141">
        <f>ROUND(I250*H250,1)</f>
        <v>0</v>
      </c>
      <c r="BL250" s="13" t="s">
        <v>137</v>
      </c>
      <c r="BM250" s="140" t="s">
        <v>837</v>
      </c>
    </row>
    <row r="251" spans="2:65" s="1" customFormat="1" ht="11.25">
      <c r="B251" s="28"/>
      <c r="D251" s="142" t="s">
        <v>139</v>
      </c>
      <c r="F251" s="143" t="s">
        <v>838</v>
      </c>
      <c r="I251" s="144"/>
      <c r="L251" s="28"/>
      <c r="M251" s="145"/>
      <c r="T251" s="52"/>
      <c r="AT251" s="13" t="s">
        <v>139</v>
      </c>
      <c r="AU251" s="13" t="s">
        <v>85</v>
      </c>
    </row>
    <row r="252" spans="2:65" s="1" customFormat="1" ht="19.5">
      <c r="B252" s="28"/>
      <c r="D252" s="146" t="s">
        <v>141</v>
      </c>
      <c r="F252" s="147" t="s">
        <v>839</v>
      </c>
      <c r="I252" s="144"/>
      <c r="L252" s="28"/>
      <c r="M252" s="145"/>
      <c r="T252" s="52"/>
      <c r="AT252" s="13" t="s">
        <v>141</v>
      </c>
      <c r="AU252" s="13" t="s">
        <v>85</v>
      </c>
    </row>
    <row r="253" spans="2:65" s="1" customFormat="1" ht="16.5" customHeight="1">
      <c r="B253" s="28"/>
      <c r="C253" s="148" t="s">
        <v>674</v>
      </c>
      <c r="D253" s="148" t="s">
        <v>143</v>
      </c>
      <c r="E253" s="149" t="s">
        <v>840</v>
      </c>
      <c r="F253" s="150" t="s">
        <v>841</v>
      </c>
      <c r="G253" s="151" t="s">
        <v>160</v>
      </c>
      <c r="H253" s="152">
        <v>2</v>
      </c>
      <c r="I253" s="153"/>
      <c r="J253" s="152">
        <f>ROUND(I253*H253,1)</f>
        <v>0</v>
      </c>
      <c r="K253" s="154"/>
      <c r="L253" s="155"/>
      <c r="M253" s="156" t="s">
        <v>1</v>
      </c>
      <c r="N253" s="157" t="s">
        <v>40</v>
      </c>
      <c r="P253" s="138">
        <f>O253*H253</f>
        <v>0</v>
      </c>
      <c r="Q253" s="138">
        <v>1.2E-4</v>
      </c>
      <c r="R253" s="138">
        <f>Q253*H253</f>
        <v>2.4000000000000001E-4</v>
      </c>
      <c r="S253" s="138">
        <v>0</v>
      </c>
      <c r="T253" s="139">
        <f>S253*H253</f>
        <v>0</v>
      </c>
      <c r="AR253" s="140" t="s">
        <v>146</v>
      </c>
      <c r="AT253" s="140" t="s">
        <v>143</v>
      </c>
      <c r="AU253" s="140" t="s">
        <v>85</v>
      </c>
      <c r="AY253" s="13" t="s">
        <v>130</v>
      </c>
      <c r="BE253" s="141">
        <f>IF(N253="základní",J253,0)</f>
        <v>0</v>
      </c>
      <c r="BF253" s="141">
        <f>IF(N253="snížená",J253,0)</f>
        <v>0</v>
      </c>
      <c r="BG253" s="141">
        <f>IF(N253="zákl. přenesená",J253,0)</f>
        <v>0</v>
      </c>
      <c r="BH253" s="141">
        <f>IF(N253="sníž. přenesená",J253,0)</f>
        <v>0</v>
      </c>
      <c r="BI253" s="141">
        <f>IF(N253="nulová",J253,0)</f>
        <v>0</v>
      </c>
      <c r="BJ253" s="13" t="s">
        <v>83</v>
      </c>
      <c r="BK253" s="141">
        <f>ROUND(I253*H253,1)</f>
        <v>0</v>
      </c>
      <c r="BL253" s="13" t="s">
        <v>137</v>
      </c>
      <c r="BM253" s="140" t="s">
        <v>842</v>
      </c>
    </row>
    <row r="254" spans="2:65" s="1" customFormat="1" ht="33" customHeight="1">
      <c r="B254" s="28"/>
      <c r="C254" s="129" t="s">
        <v>843</v>
      </c>
      <c r="D254" s="129" t="s">
        <v>133</v>
      </c>
      <c r="E254" s="130" t="s">
        <v>844</v>
      </c>
      <c r="F254" s="131" t="s">
        <v>845</v>
      </c>
      <c r="G254" s="132" t="s">
        <v>160</v>
      </c>
      <c r="H254" s="133">
        <v>2</v>
      </c>
      <c r="I254" s="134"/>
      <c r="J254" s="133">
        <f>ROUND(I254*H254,1)</f>
        <v>0</v>
      </c>
      <c r="K254" s="135"/>
      <c r="L254" s="28"/>
      <c r="M254" s="136" t="s">
        <v>1</v>
      </c>
      <c r="N254" s="137" t="s">
        <v>40</v>
      </c>
      <c r="P254" s="138">
        <f>O254*H254</f>
        <v>0</v>
      </c>
      <c r="Q254" s="138">
        <v>0</v>
      </c>
      <c r="R254" s="138">
        <f>Q254*H254</f>
        <v>0</v>
      </c>
      <c r="S254" s="138">
        <v>0</v>
      </c>
      <c r="T254" s="139">
        <f>S254*H254</f>
        <v>0</v>
      </c>
      <c r="AR254" s="140" t="s">
        <v>137</v>
      </c>
      <c r="AT254" s="140" t="s">
        <v>133</v>
      </c>
      <c r="AU254" s="140" t="s">
        <v>85</v>
      </c>
      <c r="AY254" s="13" t="s">
        <v>130</v>
      </c>
      <c r="BE254" s="141">
        <f>IF(N254="základní",J254,0)</f>
        <v>0</v>
      </c>
      <c r="BF254" s="141">
        <f>IF(N254="snížená",J254,0)</f>
        <v>0</v>
      </c>
      <c r="BG254" s="141">
        <f>IF(N254="zákl. přenesená",J254,0)</f>
        <v>0</v>
      </c>
      <c r="BH254" s="141">
        <f>IF(N254="sníž. přenesená",J254,0)</f>
        <v>0</v>
      </c>
      <c r="BI254" s="141">
        <f>IF(N254="nulová",J254,0)</f>
        <v>0</v>
      </c>
      <c r="BJ254" s="13" t="s">
        <v>83</v>
      </c>
      <c r="BK254" s="141">
        <f>ROUND(I254*H254,1)</f>
        <v>0</v>
      </c>
      <c r="BL254" s="13" t="s">
        <v>137</v>
      </c>
      <c r="BM254" s="140" t="s">
        <v>846</v>
      </c>
    </row>
    <row r="255" spans="2:65" s="1" customFormat="1" ht="11.25">
      <c r="B255" s="28"/>
      <c r="D255" s="142" t="s">
        <v>139</v>
      </c>
      <c r="F255" s="143" t="s">
        <v>847</v>
      </c>
      <c r="I255" s="144"/>
      <c r="L255" s="28"/>
      <c r="M255" s="145"/>
      <c r="T255" s="52"/>
      <c r="AT255" s="13" t="s">
        <v>139</v>
      </c>
      <c r="AU255" s="13" t="s">
        <v>85</v>
      </c>
    </row>
    <row r="256" spans="2:65" s="1" customFormat="1" ht="19.5">
      <c r="B256" s="28"/>
      <c r="D256" s="146" t="s">
        <v>141</v>
      </c>
      <c r="F256" s="147" t="s">
        <v>848</v>
      </c>
      <c r="I256" s="144"/>
      <c r="L256" s="28"/>
      <c r="M256" s="145"/>
      <c r="T256" s="52"/>
      <c r="AT256" s="13" t="s">
        <v>141</v>
      </c>
      <c r="AU256" s="13" t="s">
        <v>85</v>
      </c>
    </row>
    <row r="257" spans="2:65" s="1" customFormat="1" ht="16.5" customHeight="1">
      <c r="B257" s="28"/>
      <c r="C257" s="148" t="s">
        <v>849</v>
      </c>
      <c r="D257" s="148" t="s">
        <v>143</v>
      </c>
      <c r="E257" s="149" t="s">
        <v>850</v>
      </c>
      <c r="F257" s="150" t="s">
        <v>851</v>
      </c>
      <c r="G257" s="151" t="s">
        <v>160</v>
      </c>
      <c r="H257" s="152">
        <v>1</v>
      </c>
      <c r="I257" s="153"/>
      <c r="J257" s="152">
        <f>ROUND(I257*H257,1)</f>
        <v>0</v>
      </c>
      <c r="K257" s="154"/>
      <c r="L257" s="155"/>
      <c r="M257" s="156" t="s">
        <v>1</v>
      </c>
      <c r="N257" s="157" t="s">
        <v>40</v>
      </c>
      <c r="P257" s="138">
        <f>O257*H257</f>
        <v>0</v>
      </c>
      <c r="Q257" s="138">
        <v>2.0000000000000001E-4</v>
      </c>
      <c r="R257" s="138">
        <f>Q257*H257</f>
        <v>2.0000000000000001E-4</v>
      </c>
      <c r="S257" s="138">
        <v>0</v>
      </c>
      <c r="T257" s="139">
        <f>S257*H257</f>
        <v>0</v>
      </c>
      <c r="AR257" s="140" t="s">
        <v>146</v>
      </c>
      <c r="AT257" s="140" t="s">
        <v>143</v>
      </c>
      <c r="AU257" s="140" t="s">
        <v>85</v>
      </c>
      <c r="AY257" s="13" t="s">
        <v>130</v>
      </c>
      <c r="BE257" s="141">
        <f>IF(N257="základní",J257,0)</f>
        <v>0</v>
      </c>
      <c r="BF257" s="141">
        <f>IF(N257="snížená",J257,0)</f>
        <v>0</v>
      </c>
      <c r="BG257" s="141">
        <f>IF(N257="zákl. přenesená",J257,0)</f>
        <v>0</v>
      </c>
      <c r="BH257" s="141">
        <f>IF(N257="sníž. přenesená",J257,0)</f>
        <v>0</v>
      </c>
      <c r="BI257" s="141">
        <f>IF(N257="nulová",J257,0)</f>
        <v>0</v>
      </c>
      <c r="BJ257" s="13" t="s">
        <v>83</v>
      </c>
      <c r="BK257" s="141">
        <f>ROUND(I257*H257,1)</f>
        <v>0</v>
      </c>
      <c r="BL257" s="13" t="s">
        <v>137</v>
      </c>
      <c r="BM257" s="140" t="s">
        <v>852</v>
      </c>
    </row>
    <row r="258" spans="2:65" s="1" customFormat="1" ht="37.9" customHeight="1">
      <c r="B258" s="28"/>
      <c r="C258" s="129" t="s">
        <v>853</v>
      </c>
      <c r="D258" s="129" t="s">
        <v>133</v>
      </c>
      <c r="E258" s="130" t="s">
        <v>854</v>
      </c>
      <c r="F258" s="131" t="s">
        <v>855</v>
      </c>
      <c r="G258" s="132" t="s">
        <v>160</v>
      </c>
      <c r="H258" s="133">
        <v>3</v>
      </c>
      <c r="I258" s="134"/>
      <c r="J258" s="133">
        <f>ROUND(I258*H258,1)</f>
        <v>0</v>
      </c>
      <c r="K258" s="135"/>
      <c r="L258" s="28"/>
      <c r="M258" s="136" t="s">
        <v>1</v>
      </c>
      <c r="N258" s="137" t="s">
        <v>40</v>
      </c>
      <c r="P258" s="138">
        <f>O258*H258</f>
        <v>0</v>
      </c>
      <c r="Q258" s="138">
        <v>0</v>
      </c>
      <c r="R258" s="138">
        <f>Q258*H258</f>
        <v>0</v>
      </c>
      <c r="S258" s="138">
        <v>0</v>
      </c>
      <c r="T258" s="139">
        <f>S258*H258</f>
        <v>0</v>
      </c>
      <c r="AR258" s="140" t="s">
        <v>137</v>
      </c>
      <c r="AT258" s="140" t="s">
        <v>133</v>
      </c>
      <c r="AU258" s="140" t="s">
        <v>85</v>
      </c>
      <c r="AY258" s="13" t="s">
        <v>130</v>
      </c>
      <c r="BE258" s="141">
        <f>IF(N258="základní",J258,0)</f>
        <v>0</v>
      </c>
      <c r="BF258" s="141">
        <f>IF(N258="snížená",J258,0)</f>
        <v>0</v>
      </c>
      <c r="BG258" s="141">
        <f>IF(N258="zákl. přenesená",J258,0)</f>
        <v>0</v>
      </c>
      <c r="BH258" s="141">
        <f>IF(N258="sníž. přenesená",J258,0)</f>
        <v>0</v>
      </c>
      <c r="BI258" s="141">
        <f>IF(N258="nulová",J258,0)</f>
        <v>0</v>
      </c>
      <c r="BJ258" s="13" t="s">
        <v>83</v>
      </c>
      <c r="BK258" s="141">
        <f>ROUND(I258*H258,1)</f>
        <v>0</v>
      </c>
      <c r="BL258" s="13" t="s">
        <v>137</v>
      </c>
      <c r="BM258" s="140" t="s">
        <v>856</v>
      </c>
    </row>
    <row r="259" spans="2:65" s="1" customFormat="1" ht="11.25">
      <c r="B259" s="28"/>
      <c r="D259" s="142" t="s">
        <v>139</v>
      </c>
      <c r="F259" s="143" t="s">
        <v>857</v>
      </c>
      <c r="I259" s="144"/>
      <c r="L259" s="28"/>
      <c r="M259" s="145"/>
      <c r="T259" s="52"/>
      <c r="AT259" s="13" t="s">
        <v>139</v>
      </c>
      <c r="AU259" s="13" t="s">
        <v>85</v>
      </c>
    </row>
    <row r="260" spans="2:65" s="1" customFormat="1" ht="19.5">
      <c r="B260" s="28"/>
      <c r="D260" s="146" t="s">
        <v>141</v>
      </c>
      <c r="F260" s="147" t="s">
        <v>751</v>
      </c>
      <c r="I260" s="144"/>
      <c r="L260" s="28"/>
      <c r="M260" s="145"/>
      <c r="T260" s="52"/>
      <c r="AT260" s="13" t="s">
        <v>141</v>
      </c>
      <c r="AU260" s="13" t="s">
        <v>85</v>
      </c>
    </row>
    <row r="261" spans="2:65" s="1" customFormat="1" ht="44.25" customHeight="1">
      <c r="B261" s="28"/>
      <c r="C261" s="129" t="s">
        <v>858</v>
      </c>
      <c r="D261" s="129" t="s">
        <v>133</v>
      </c>
      <c r="E261" s="130" t="s">
        <v>332</v>
      </c>
      <c r="F261" s="131" t="s">
        <v>333</v>
      </c>
      <c r="G261" s="132" t="s">
        <v>160</v>
      </c>
      <c r="H261" s="133">
        <v>2</v>
      </c>
      <c r="I261" s="134"/>
      <c r="J261" s="133">
        <f>ROUND(I261*H261,1)</f>
        <v>0</v>
      </c>
      <c r="K261" s="135"/>
      <c r="L261" s="28"/>
      <c r="M261" s="136" t="s">
        <v>1</v>
      </c>
      <c r="N261" s="137" t="s">
        <v>40</v>
      </c>
      <c r="P261" s="138">
        <f>O261*H261</f>
        <v>0</v>
      </c>
      <c r="Q261" s="138">
        <v>0</v>
      </c>
      <c r="R261" s="138">
        <f>Q261*H261</f>
        <v>0</v>
      </c>
      <c r="S261" s="138">
        <v>5.0000000000000002E-5</v>
      </c>
      <c r="T261" s="139">
        <f>S261*H261</f>
        <v>1E-4</v>
      </c>
      <c r="AR261" s="140" t="s">
        <v>137</v>
      </c>
      <c r="AT261" s="140" t="s">
        <v>133</v>
      </c>
      <c r="AU261" s="140" t="s">
        <v>85</v>
      </c>
      <c r="AY261" s="13" t="s">
        <v>130</v>
      </c>
      <c r="BE261" s="141">
        <f>IF(N261="základní",J261,0)</f>
        <v>0</v>
      </c>
      <c r="BF261" s="141">
        <f>IF(N261="snížená",J261,0)</f>
        <v>0</v>
      </c>
      <c r="BG261" s="141">
        <f>IF(N261="zákl. přenesená",J261,0)</f>
        <v>0</v>
      </c>
      <c r="BH261" s="141">
        <f>IF(N261="sníž. přenesená",J261,0)</f>
        <v>0</v>
      </c>
      <c r="BI261" s="141">
        <f>IF(N261="nulová",J261,0)</f>
        <v>0</v>
      </c>
      <c r="BJ261" s="13" t="s">
        <v>83</v>
      </c>
      <c r="BK261" s="141">
        <f>ROUND(I261*H261,1)</f>
        <v>0</v>
      </c>
      <c r="BL261" s="13" t="s">
        <v>137</v>
      </c>
      <c r="BM261" s="140" t="s">
        <v>859</v>
      </c>
    </row>
    <row r="262" spans="2:65" s="1" customFormat="1" ht="11.25">
      <c r="B262" s="28"/>
      <c r="D262" s="142" t="s">
        <v>139</v>
      </c>
      <c r="F262" s="143" t="s">
        <v>335</v>
      </c>
      <c r="I262" s="144"/>
      <c r="L262" s="28"/>
      <c r="M262" s="145"/>
      <c r="T262" s="52"/>
      <c r="AT262" s="13" t="s">
        <v>139</v>
      </c>
      <c r="AU262" s="13" t="s">
        <v>85</v>
      </c>
    </row>
    <row r="263" spans="2:65" s="1" customFormat="1" ht="19.5">
      <c r="B263" s="28"/>
      <c r="D263" s="146" t="s">
        <v>141</v>
      </c>
      <c r="F263" s="147" t="s">
        <v>860</v>
      </c>
      <c r="I263" s="144"/>
      <c r="L263" s="28"/>
      <c r="M263" s="145"/>
      <c r="T263" s="52"/>
      <c r="AT263" s="13" t="s">
        <v>141</v>
      </c>
      <c r="AU263" s="13" t="s">
        <v>85</v>
      </c>
    </row>
    <row r="264" spans="2:65" s="1" customFormat="1" ht="37.9" customHeight="1">
      <c r="B264" s="28"/>
      <c r="C264" s="129" t="s">
        <v>861</v>
      </c>
      <c r="D264" s="129" t="s">
        <v>133</v>
      </c>
      <c r="E264" s="130" t="s">
        <v>596</v>
      </c>
      <c r="F264" s="131" t="s">
        <v>597</v>
      </c>
      <c r="G264" s="132" t="s">
        <v>160</v>
      </c>
      <c r="H264" s="133">
        <v>1</v>
      </c>
      <c r="I264" s="134"/>
      <c r="J264" s="133">
        <f>ROUND(I264*H264,1)</f>
        <v>0</v>
      </c>
      <c r="K264" s="135"/>
      <c r="L264" s="28"/>
      <c r="M264" s="136" t="s">
        <v>1</v>
      </c>
      <c r="N264" s="137" t="s">
        <v>40</v>
      </c>
      <c r="P264" s="138">
        <f>O264*H264</f>
        <v>0</v>
      </c>
      <c r="Q264" s="138">
        <v>0</v>
      </c>
      <c r="R264" s="138">
        <f>Q264*H264</f>
        <v>0</v>
      </c>
      <c r="S264" s="138">
        <v>1E-4</v>
      </c>
      <c r="T264" s="139">
        <f>S264*H264</f>
        <v>1E-4</v>
      </c>
      <c r="AR264" s="140" t="s">
        <v>137</v>
      </c>
      <c r="AT264" s="140" t="s">
        <v>133</v>
      </c>
      <c r="AU264" s="140" t="s">
        <v>85</v>
      </c>
      <c r="AY264" s="13" t="s">
        <v>130</v>
      </c>
      <c r="BE264" s="141">
        <f>IF(N264="základní",J264,0)</f>
        <v>0</v>
      </c>
      <c r="BF264" s="141">
        <f>IF(N264="snížená",J264,0)</f>
        <v>0</v>
      </c>
      <c r="BG264" s="141">
        <f>IF(N264="zákl. přenesená",J264,0)</f>
        <v>0</v>
      </c>
      <c r="BH264" s="141">
        <f>IF(N264="sníž. přenesená",J264,0)</f>
        <v>0</v>
      </c>
      <c r="BI264" s="141">
        <f>IF(N264="nulová",J264,0)</f>
        <v>0</v>
      </c>
      <c r="BJ264" s="13" t="s">
        <v>83</v>
      </c>
      <c r="BK264" s="141">
        <f>ROUND(I264*H264,1)</f>
        <v>0</v>
      </c>
      <c r="BL264" s="13" t="s">
        <v>137</v>
      </c>
      <c r="BM264" s="140" t="s">
        <v>862</v>
      </c>
    </row>
    <row r="265" spans="2:65" s="1" customFormat="1" ht="11.25">
      <c r="B265" s="28"/>
      <c r="D265" s="142" t="s">
        <v>139</v>
      </c>
      <c r="F265" s="143" t="s">
        <v>599</v>
      </c>
      <c r="I265" s="144"/>
      <c r="L265" s="28"/>
      <c r="M265" s="145"/>
      <c r="T265" s="52"/>
      <c r="AT265" s="13" t="s">
        <v>139</v>
      </c>
      <c r="AU265" s="13" t="s">
        <v>85</v>
      </c>
    </row>
    <row r="266" spans="2:65" s="1" customFormat="1" ht="19.5">
      <c r="B266" s="28"/>
      <c r="D266" s="146" t="s">
        <v>141</v>
      </c>
      <c r="F266" s="147" t="s">
        <v>863</v>
      </c>
      <c r="I266" s="144"/>
      <c r="L266" s="28"/>
      <c r="M266" s="145"/>
      <c r="T266" s="52"/>
      <c r="AT266" s="13" t="s">
        <v>141</v>
      </c>
      <c r="AU266" s="13" t="s">
        <v>85</v>
      </c>
    </row>
    <row r="267" spans="2:65" s="1" customFormat="1" ht="49.15" customHeight="1">
      <c r="B267" s="28"/>
      <c r="C267" s="129" t="s">
        <v>864</v>
      </c>
      <c r="D267" s="129" t="s">
        <v>133</v>
      </c>
      <c r="E267" s="130" t="s">
        <v>601</v>
      </c>
      <c r="F267" s="131" t="s">
        <v>602</v>
      </c>
      <c r="G267" s="132" t="s">
        <v>160</v>
      </c>
      <c r="H267" s="133">
        <v>2</v>
      </c>
      <c r="I267" s="134"/>
      <c r="J267" s="133">
        <f>ROUND(I267*H267,1)</f>
        <v>0</v>
      </c>
      <c r="K267" s="135"/>
      <c r="L267" s="28"/>
      <c r="M267" s="136" t="s">
        <v>1</v>
      </c>
      <c r="N267" s="137" t="s">
        <v>40</v>
      </c>
      <c r="P267" s="138">
        <f>O267*H267</f>
        <v>0</v>
      </c>
      <c r="Q267" s="138">
        <v>0</v>
      </c>
      <c r="R267" s="138">
        <f>Q267*H267</f>
        <v>0</v>
      </c>
      <c r="S267" s="138">
        <v>0</v>
      </c>
      <c r="T267" s="139">
        <f>S267*H267</f>
        <v>0</v>
      </c>
      <c r="AR267" s="140" t="s">
        <v>137</v>
      </c>
      <c r="AT267" s="140" t="s">
        <v>133</v>
      </c>
      <c r="AU267" s="140" t="s">
        <v>85</v>
      </c>
      <c r="AY267" s="13" t="s">
        <v>130</v>
      </c>
      <c r="BE267" s="141">
        <f>IF(N267="základní",J267,0)</f>
        <v>0</v>
      </c>
      <c r="BF267" s="141">
        <f>IF(N267="snížená",J267,0)</f>
        <v>0</v>
      </c>
      <c r="BG267" s="141">
        <f>IF(N267="zákl. přenesená",J267,0)</f>
        <v>0</v>
      </c>
      <c r="BH267" s="141">
        <f>IF(N267="sníž. přenesená",J267,0)</f>
        <v>0</v>
      </c>
      <c r="BI267" s="141">
        <f>IF(N267="nulová",J267,0)</f>
        <v>0</v>
      </c>
      <c r="BJ267" s="13" t="s">
        <v>83</v>
      </c>
      <c r="BK267" s="141">
        <f>ROUND(I267*H267,1)</f>
        <v>0</v>
      </c>
      <c r="BL267" s="13" t="s">
        <v>137</v>
      </c>
      <c r="BM267" s="140" t="s">
        <v>865</v>
      </c>
    </row>
    <row r="268" spans="2:65" s="1" customFormat="1" ht="11.25">
      <c r="B268" s="28"/>
      <c r="D268" s="142" t="s">
        <v>139</v>
      </c>
      <c r="F268" s="143" t="s">
        <v>604</v>
      </c>
      <c r="I268" s="144"/>
      <c r="L268" s="28"/>
      <c r="M268" s="145"/>
      <c r="T268" s="52"/>
      <c r="AT268" s="13" t="s">
        <v>139</v>
      </c>
      <c r="AU268" s="13" t="s">
        <v>85</v>
      </c>
    </row>
    <row r="269" spans="2:65" s="1" customFormat="1" ht="19.5">
      <c r="B269" s="28"/>
      <c r="D269" s="146" t="s">
        <v>141</v>
      </c>
      <c r="F269" s="147" t="s">
        <v>866</v>
      </c>
      <c r="I269" s="144"/>
      <c r="L269" s="28"/>
      <c r="M269" s="145"/>
      <c r="T269" s="52"/>
      <c r="AT269" s="13" t="s">
        <v>141</v>
      </c>
      <c r="AU269" s="13" t="s">
        <v>85</v>
      </c>
    </row>
    <row r="270" spans="2:65" s="1" customFormat="1" ht="44.25" customHeight="1">
      <c r="B270" s="28"/>
      <c r="C270" s="129" t="s">
        <v>228</v>
      </c>
      <c r="D270" s="129" t="s">
        <v>133</v>
      </c>
      <c r="E270" s="130" t="s">
        <v>337</v>
      </c>
      <c r="F270" s="131" t="s">
        <v>338</v>
      </c>
      <c r="G270" s="132" t="s">
        <v>160</v>
      </c>
      <c r="H270" s="133">
        <v>11</v>
      </c>
      <c r="I270" s="134"/>
      <c r="J270" s="133">
        <f>ROUND(I270*H270,1)</f>
        <v>0</v>
      </c>
      <c r="K270" s="135"/>
      <c r="L270" s="28"/>
      <c r="M270" s="136" t="s">
        <v>1</v>
      </c>
      <c r="N270" s="137" t="s">
        <v>40</v>
      </c>
      <c r="P270" s="138">
        <f>O270*H270</f>
        <v>0</v>
      </c>
      <c r="Q270" s="138">
        <v>0</v>
      </c>
      <c r="R270" s="138">
        <f>Q270*H270</f>
        <v>0</v>
      </c>
      <c r="S270" s="138">
        <v>0</v>
      </c>
      <c r="T270" s="139">
        <f>S270*H270</f>
        <v>0</v>
      </c>
      <c r="AR270" s="140" t="s">
        <v>137</v>
      </c>
      <c r="AT270" s="140" t="s">
        <v>133</v>
      </c>
      <c r="AU270" s="140" t="s">
        <v>85</v>
      </c>
      <c r="AY270" s="13" t="s">
        <v>130</v>
      </c>
      <c r="BE270" s="141">
        <f>IF(N270="základní",J270,0)</f>
        <v>0</v>
      </c>
      <c r="BF270" s="141">
        <f>IF(N270="snížená",J270,0)</f>
        <v>0</v>
      </c>
      <c r="BG270" s="141">
        <f>IF(N270="zákl. přenesená",J270,0)</f>
        <v>0</v>
      </c>
      <c r="BH270" s="141">
        <f>IF(N270="sníž. přenesená",J270,0)</f>
        <v>0</v>
      </c>
      <c r="BI270" s="141">
        <f>IF(N270="nulová",J270,0)</f>
        <v>0</v>
      </c>
      <c r="BJ270" s="13" t="s">
        <v>83</v>
      </c>
      <c r="BK270" s="141">
        <f>ROUND(I270*H270,1)</f>
        <v>0</v>
      </c>
      <c r="BL270" s="13" t="s">
        <v>137</v>
      </c>
      <c r="BM270" s="140" t="s">
        <v>867</v>
      </c>
    </row>
    <row r="271" spans="2:65" s="1" customFormat="1" ht="11.25">
      <c r="B271" s="28"/>
      <c r="D271" s="142" t="s">
        <v>139</v>
      </c>
      <c r="F271" s="143" t="s">
        <v>340</v>
      </c>
      <c r="I271" s="144"/>
      <c r="L271" s="28"/>
      <c r="M271" s="145"/>
      <c r="T271" s="52"/>
      <c r="AT271" s="13" t="s">
        <v>139</v>
      </c>
      <c r="AU271" s="13" t="s">
        <v>85</v>
      </c>
    </row>
    <row r="272" spans="2:65" s="1" customFormat="1" ht="19.5">
      <c r="B272" s="28"/>
      <c r="D272" s="146" t="s">
        <v>141</v>
      </c>
      <c r="F272" s="147" t="s">
        <v>868</v>
      </c>
      <c r="I272" s="144"/>
      <c r="L272" s="28"/>
      <c r="M272" s="145"/>
      <c r="T272" s="52"/>
      <c r="AT272" s="13" t="s">
        <v>141</v>
      </c>
      <c r="AU272" s="13" t="s">
        <v>85</v>
      </c>
    </row>
    <row r="273" spans="2:65" s="1" customFormat="1" ht="37.9" customHeight="1">
      <c r="B273" s="28"/>
      <c r="C273" s="129" t="s">
        <v>869</v>
      </c>
      <c r="D273" s="129" t="s">
        <v>133</v>
      </c>
      <c r="E273" s="130" t="s">
        <v>607</v>
      </c>
      <c r="F273" s="131" t="s">
        <v>608</v>
      </c>
      <c r="G273" s="132" t="s">
        <v>160</v>
      </c>
      <c r="H273" s="133">
        <v>1</v>
      </c>
      <c r="I273" s="134"/>
      <c r="J273" s="133">
        <f>ROUND(I273*H273,1)</f>
        <v>0</v>
      </c>
      <c r="K273" s="135"/>
      <c r="L273" s="28"/>
      <c r="M273" s="136" t="s">
        <v>1</v>
      </c>
      <c r="N273" s="137" t="s">
        <v>40</v>
      </c>
      <c r="P273" s="138">
        <f>O273*H273</f>
        <v>0</v>
      </c>
      <c r="Q273" s="138">
        <v>0</v>
      </c>
      <c r="R273" s="138">
        <f>Q273*H273</f>
        <v>0</v>
      </c>
      <c r="S273" s="138">
        <v>0</v>
      </c>
      <c r="T273" s="139">
        <f>S273*H273</f>
        <v>0</v>
      </c>
      <c r="AR273" s="140" t="s">
        <v>137</v>
      </c>
      <c r="AT273" s="140" t="s">
        <v>133</v>
      </c>
      <c r="AU273" s="140" t="s">
        <v>85</v>
      </c>
      <c r="AY273" s="13" t="s">
        <v>130</v>
      </c>
      <c r="BE273" s="141">
        <f>IF(N273="základní",J273,0)</f>
        <v>0</v>
      </c>
      <c r="BF273" s="141">
        <f>IF(N273="snížená",J273,0)</f>
        <v>0</v>
      </c>
      <c r="BG273" s="141">
        <f>IF(N273="zákl. přenesená",J273,0)</f>
        <v>0</v>
      </c>
      <c r="BH273" s="141">
        <f>IF(N273="sníž. přenesená",J273,0)</f>
        <v>0</v>
      </c>
      <c r="BI273" s="141">
        <f>IF(N273="nulová",J273,0)</f>
        <v>0</v>
      </c>
      <c r="BJ273" s="13" t="s">
        <v>83</v>
      </c>
      <c r="BK273" s="141">
        <f>ROUND(I273*H273,1)</f>
        <v>0</v>
      </c>
      <c r="BL273" s="13" t="s">
        <v>137</v>
      </c>
      <c r="BM273" s="140" t="s">
        <v>870</v>
      </c>
    </row>
    <row r="274" spans="2:65" s="1" customFormat="1" ht="11.25">
      <c r="B274" s="28"/>
      <c r="D274" s="142" t="s">
        <v>139</v>
      </c>
      <c r="F274" s="143" t="s">
        <v>610</v>
      </c>
      <c r="I274" s="144"/>
      <c r="L274" s="28"/>
      <c r="M274" s="145"/>
      <c r="T274" s="52"/>
      <c r="AT274" s="13" t="s">
        <v>139</v>
      </c>
      <c r="AU274" s="13" t="s">
        <v>85</v>
      </c>
    </row>
    <row r="275" spans="2:65" s="1" customFormat="1" ht="19.5">
      <c r="B275" s="28"/>
      <c r="D275" s="146" t="s">
        <v>141</v>
      </c>
      <c r="F275" s="147" t="s">
        <v>665</v>
      </c>
      <c r="I275" s="144"/>
      <c r="L275" s="28"/>
      <c r="M275" s="145"/>
      <c r="T275" s="52"/>
      <c r="AT275" s="13" t="s">
        <v>141</v>
      </c>
      <c r="AU275" s="13" t="s">
        <v>85</v>
      </c>
    </row>
    <row r="276" spans="2:65" s="1" customFormat="1" ht="24.2" customHeight="1">
      <c r="B276" s="28"/>
      <c r="C276" s="129" t="s">
        <v>871</v>
      </c>
      <c r="D276" s="129" t="s">
        <v>133</v>
      </c>
      <c r="E276" s="130" t="s">
        <v>342</v>
      </c>
      <c r="F276" s="131" t="s">
        <v>618</v>
      </c>
      <c r="G276" s="132" t="s">
        <v>160</v>
      </c>
      <c r="H276" s="133">
        <v>2</v>
      </c>
      <c r="I276" s="134"/>
      <c r="J276" s="133">
        <f>ROUND(I276*H276,1)</f>
        <v>0</v>
      </c>
      <c r="K276" s="135"/>
      <c r="L276" s="28"/>
      <c r="M276" s="136" t="s">
        <v>1</v>
      </c>
      <c r="N276" s="137" t="s">
        <v>40</v>
      </c>
      <c r="P276" s="138">
        <f>O276*H276</f>
        <v>0</v>
      </c>
      <c r="Q276" s="138">
        <v>0</v>
      </c>
      <c r="R276" s="138">
        <f>Q276*H276</f>
        <v>0</v>
      </c>
      <c r="S276" s="138">
        <v>0</v>
      </c>
      <c r="T276" s="139">
        <f>S276*H276</f>
        <v>0</v>
      </c>
      <c r="AR276" s="140" t="s">
        <v>137</v>
      </c>
      <c r="AT276" s="140" t="s">
        <v>133</v>
      </c>
      <c r="AU276" s="140" t="s">
        <v>85</v>
      </c>
      <c r="AY276" s="13" t="s">
        <v>130</v>
      </c>
      <c r="BE276" s="141">
        <f>IF(N276="základní",J276,0)</f>
        <v>0</v>
      </c>
      <c r="BF276" s="141">
        <f>IF(N276="snížená",J276,0)</f>
        <v>0</v>
      </c>
      <c r="BG276" s="141">
        <f>IF(N276="zákl. přenesená",J276,0)</f>
        <v>0</v>
      </c>
      <c r="BH276" s="141">
        <f>IF(N276="sníž. přenesená",J276,0)</f>
        <v>0</v>
      </c>
      <c r="BI276" s="141">
        <f>IF(N276="nulová",J276,0)</f>
        <v>0</v>
      </c>
      <c r="BJ276" s="13" t="s">
        <v>83</v>
      </c>
      <c r="BK276" s="141">
        <f>ROUND(I276*H276,1)</f>
        <v>0</v>
      </c>
      <c r="BL276" s="13" t="s">
        <v>137</v>
      </c>
      <c r="BM276" s="140" t="s">
        <v>872</v>
      </c>
    </row>
    <row r="277" spans="2:65" s="1" customFormat="1" ht="11.25">
      <c r="B277" s="28"/>
      <c r="D277" s="142" t="s">
        <v>139</v>
      </c>
      <c r="F277" s="143" t="s">
        <v>345</v>
      </c>
      <c r="I277" s="144"/>
      <c r="L277" s="28"/>
      <c r="M277" s="145"/>
      <c r="T277" s="52"/>
      <c r="AT277" s="13" t="s">
        <v>139</v>
      </c>
      <c r="AU277" s="13" t="s">
        <v>85</v>
      </c>
    </row>
    <row r="278" spans="2:65" s="1" customFormat="1" ht="19.5">
      <c r="B278" s="28"/>
      <c r="D278" s="146" t="s">
        <v>141</v>
      </c>
      <c r="F278" s="147" t="s">
        <v>723</v>
      </c>
      <c r="I278" s="144"/>
      <c r="L278" s="28"/>
      <c r="M278" s="145"/>
      <c r="T278" s="52"/>
      <c r="AT278" s="13" t="s">
        <v>141</v>
      </c>
      <c r="AU278" s="13" t="s">
        <v>85</v>
      </c>
    </row>
    <row r="279" spans="2:65" s="1" customFormat="1" ht="24.2" customHeight="1">
      <c r="B279" s="28"/>
      <c r="C279" s="129" t="s">
        <v>873</v>
      </c>
      <c r="D279" s="129" t="s">
        <v>133</v>
      </c>
      <c r="E279" s="130" t="s">
        <v>874</v>
      </c>
      <c r="F279" s="131" t="s">
        <v>875</v>
      </c>
      <c r="G279" s="132" t="s">
        <v>160</v>
      </c>
      <c r="H279" s="133">
        <v>2</v>
      </c>
      <c r="I279" s="134"/>
      <c r="J279" s="133">
        <f>ROUND(I279*H279,1)</f>
        <v>0</v>
      </c>
      <c r="K279" s="135"/>
      <c r="L279" s="28"/>
      <c r="M279" s="136" t="s">
        <v>1</v>
      </c>
      <c r="N279" s="137" t="s">
        <v>40</v>
      </c>
      <c r="P279" s="138">
        <f>O279*H279</f>
        <v>0</v>
      </c>
      <c r="Q279" s="138">
        <v>0</v>
      </c>
      <c r="R279" s="138">
        <f>Q279*H279</f>
        <v>0</v>
      </c>
      <c r="S279" s="138">
        <v>0</v>
      </c>
      <c r="T279" s="139">
        <f>S279*H279</f>
        <v>0</v>
      </c>
      <c r="AR279" s="140" t="s">
        <v>137</v>
      </c>
      <c r="AT279" s="140" t="s">
        <v>133</v>
      </c>
      <c r="AU279" s="140" t="s">
        <v>85</v>
      </c>
      <c r="AY279" s="13" t="s">
        <v>130</v>
      </c>
      <c r="BE279" s="141">
        <f>IF(N279="základní",J279,0)</f>
        <v>0</v>
      </c>
      <c r="BF279" s="141">
        <f>IF(N279="snížená",J279,0)</f>
        <v>0</v>
      </c>
      <c r="BG279" s="141">
        <f>IF(N279="zákl. přenesená",J279,0)</f>
        <v>0</v>
      </c>
      <c r="BH279" s="141">
        <f>IF(N279="sníž. přenesená",J279,0)</f>
        <v>0</v>
      </c>
      <c r="BI279" s="141">
        <f>IF(N279="nulová",J279,0)</f>
        <v>0</v>
      </c>
      <c r="BJ279" s="13" t="s">
        <v>83</v>
      </c>
      <c r="BK279" s="141">
        <f>ROUND(I279*H279,1)</f>
        <v>0</v>
      </c>
      <c r="BL279" s="13" t="s">
        <v>137</v>
      </c>
      <c r="BM279" s="140" t="s">
        <v>876</v>
      </c>
    </row>
    <row r="280" spans="2:65" s="1" customFormat="1" ht="11.25">
      <c r="B280" s="28"/>
      <c r="D280" s="142" t="s">
        <v>139</v>
      </c>
      <c r="F280" s="143" t="s">
        <v>877</v>
      </c>
      <c r="I280" s="144"/>
      <c r="L280" s="28"/>
      <c r="M280" s="145"/>
      <c r="T280" s="52"/>
      <c r="AT280" s="13" t="s">
        <v>139</v>
      </c>
      <c r="AU280" s="13" t="s">
        <v>85</v>
      </c>
    </row>
    <row r="281" spans="2:65" s="1" customFormat="1" ht="19.5">
      <c r="B281" s="28"/>
      <c r="D281" s="146" t="s">
        <v>141</v>
      </c>
      <c r="F281" s="147" t="s">
        <v>723</v>
      </c>
      <c r="I281" s="144"/>
      <c r="L281" s="28"/>
      <c r="M281" s="145"/>
      <c r="T281" s="52"/>
      <c r="AT281" s="13" t="s">
        <v>141</v>
      </c>
      <c r="AU281" s="13" t="s">
        <v>85</v>
      </c>
    </row>
    <row r="282" spans="2:65" s="1" customFormat="1" ht="24.2" customHeight="1">
      <c r="B282" s="28"/>
      <c r="C282" s="129" t="s">
        <v>878</v>
      </c>
      <c r="D282" s="129" t="s">
        <v>133</v>
      </c>
      <c r="E282" s="130" t="s">
        <v>879</v>
      </c>
      <c r="F282" s="131" t="s">
        <v>880</v>
      </c>
      <c r="G282" s="132" t="s">
        <v>160</v>
      </c>
      <c r="H282" s="133">
        <v>1</v>
      </c>
      <c r="I282" s="134"/>
      <c r="J282" s="133">
        <f>ROUND(I282*H282,1)</f>
        <v>0</v>
      </c>
      <c r="K282" s="135"/>
      <c r="L282" s="28"/>
      <c r="M282" s="136" t="s">
        <v>1</v>
      </c>
      <c r="N282" s="137" t="s">
        <v>40</v>
      </c>
      <c r="P282" s="138">
        <f>O282*H282</f>
        <v>0</v>
      </c>
      <c r="Q282" s="138">
        <v>0</v>
      </c>
      <c r="R282" s="138">
        <f>Q282*H282</f>
        <v>0</v>
      </c>
      <c r="S282" s="138">
        <v>0</v>
      </c>
      <c r="T282" s="139">
        <f>S282*H282</f>
        <v>0</v>
      </c>
      <c r="AR282" s="140" t="s">
        <v>137</v>
      </c>
      <c r="AT282" s="140" t="s">
        <v>133</v>
      </c>
      <c r="AU282" s="140" t="s">
        <v>85</v>
      </c>
      <c r="AY282" s="13" t="s">
        <v>130</v>
      </c>
      <c r="BE282" s="141">
        <f>IF(N282="základní",J282,0)</f>
        <v>0</v>
      </c>
      <c r="BF282" s="141">
        <f>IF(N282="snížená",J282,0)</f>
        <v>0</v>
      </c>
      <c r="BG282" s="141">
        <f>IF(N282="zákl. přenesená",J282,0)</f>
        <v>0</v>
      </c>
      <c r="BH282" s="141">
        <f>IF(N282="sníž. přenesená",J282,0)</f>
        <v>0</v>
      </c>
      <c r="BI282" s="141">
        <f>IF(N282="nulová",J282,0)</f>
        <v>0</v>
      </c>
      <c r="BJ282" s="13" t="s">
        <v>83</v>
      </c>
      <c r="BK282" s="141">
        <f>ROUND(I282*H282,1)</f>
        <v>0</v>
      </c>
      <c r="BL282" s="13" t="s">
        <v>137</v>
      </c>
      <c r="BM282" s="140" t="s">
        <v>881</v>
      </c>
    </row>
    <row r="283" spans="2:65" s="1" customFormat="1" ht="11.25">
      <c r="B283" s="28"/>
      <c r="D283" s="142" t="s">
        <v>139</v>
      </c>
      <c r="F283" s="143" t="s">
        <v>882</v>
      </c>
      <c r="I283" s="144"/>
      <c r="L283" s="28"/>
      <c r="M283" s="145"/>
      <c r="T283" s="52"/>
      <c r="AT283" s="13" t="s">
        <v>139</v>
      </c>
      <c r="AU283" s="13" t="s">
        <v>85</v>
      </c>
    </row>
    <row r="284" spans="2:65" s="1" customFormat="1" ht="19.5">
      <c r="B284" s="28"/>
      <c r="D284" s="146" t="s">
        <v>141</v>
      </c>
      <c r="F284" s="147" t="s">
        <v>883</v>
      </c>
      <c r="I284" s="144"/>
      <c r="L284" s="28"/>
      <c r="M284" s="145"/>
      <c r="T284" s="52"/>
      <c r="AT284" s="13" t="s">
        <v>141</v>
      </c>
      <c r="AU284" s="13" t="s">
        <v>85</v>
      </c>
    </row>
    <row r="285" spans="2:65" s="1" customFormat="1" ht="24.2" customHeight="1">
      <c r="B285" s="28"/>
      <c r="C285" s="148" t="s">
        <v>884</v>
      </c>
      <c r="D285" s="148" t="s">
        <v>143</v>
      </c>
      <c r="E285" s="149" t="s">
        <v>885</v>
      </c>
      <c r="F285" s="150" t="s">
        <v>886</v>
      </c>
      <c r="G285" s="151" t="s">
        <v>160</v>
      </c>
      <c r="H285" s="152">
        <v>1</v>
      </c>
      <c r="I285" s="153"/>
      <c r="J285" s="152">
        <f>ROUND(I285*H285,1)</f>
        <v>0</v>
      </c>
      <c r="K285" s="154"/>
      <c r="L285" s="155"/>
      <c r="M285" s="156" t="s">
        <v>1</v>
      </c>
      <c r="N285" s="157" t="s">
        <v>40</v>
      </c>
      <c r="P285" s="138">
        <f>O285*H285</f>
        <v>0</v>
      </c>
      <c r="Q285" s="138">
        <v>4.4000000000000002E-4</v>
      </c>
      <c r="R285" s="138">
        <f>Q285*H285</f>
        <v>4.4000000000000002E-4</v>
      </c>
      <c r="S285" s="138">
        <v>0</v>
      </c>
      <c r="T285" s="139">
        <f>S285*H285</f>
        <v>0</v>
      </c>
      <c r="AR285" s="140" t="s">
        <v>146</v>
      </c>
      <c r="AT285" s="140" t="s">
        <v>143</v>
      </c>
      <c r="AU285" s="140" t="s">
        <v>85</v>
      </c>
      <c r="AY285" s="13" t="s">
        <v>130</v>
      </c>
      <c r="BE285" s="141">
        <f>IF(N285="základní",J285,0)</f>
        <v>0</v>
      </c>
      <c r="BF285" s="141">
        <f>IF(N285="snížená",J285,0)</f>
        <v>0</v>
      </c>
      <c r="BG285" s="141">
        <f>IF(N285="zákl. přenesená",J285,0)</f>
        <v>0</v>
      </c>
      <c r="BH285" s="141">
        <f>IF(N285="sníž. přenesená",J285,0)</f>
        <v>0</v>
      </c>
      <c r="BI285" s="141">
        <f>IF(N285="nulová",J285,0)</f>
        <v>0</v>
      </c>
      <c r="BJ285" s="13" t="s">
        <v>83</v>
      </c>
      <c r="BK285" s="141">
        <f>ROUND(I285*H285,1)</f>
        <v>0</v>
      </c>
      <c r="BL285" s="13" t="s">
        <v>137</v>
      </c>
      <c r="BM285" s="140" t="s">
        <v>887</v>
      </c>
    </row>
    <row r="286" spans="2:65" s="1" customFormat="1" ht="24.2" customHeight="1">
      <c r="B286" s="28"/>
      <c r="C286" s="129" t="s">
        <v>888</v>
      </c>
      <c r="D286" s="129" t="s">
        <v>133</v>
      </c>
      <c r="E286" s="130" t="s">
        <v>889</v>
      </c>
      <c r="F286" s="131" t="s">
        <v>890</v>
      </c>
      <c r="G286" s="132" t="s">
        <v>160</v>
      </c>
      <c r="H286" s="133">
        <v>1</v>
      </c>
      <c r="I286" s="134"/>
      <c r="J286" s="133">
        <f>ROUND(I286*H286,1)</f>
        <v>0</v>
      </c>
      <c r="K286" s="135"/>
      <c r="L286" s="28"/>
      <c r="M286" s="136" t="s">
        <v>1</v>
      </c>
      <c r="N286" s="137" t="s">
        <v>40</v>
      </c>
      <c r="P286" s="138">
        <f>O286*H286</f>
        <v>0</v>
      </c>
      <c r="Q286" s="138">
        <v>0</v>
      </c>
      <c r="R286" s="138">
        <f>Q286*H286</f>
        <v>0</v>
      </c>
      <c r="S286" s="138">
        <v>0</v>
      </c>
      <c r="T286" s="139">
        <f>S286*H286</f>
        <v>0</v>
      </c>
      <c r="AR286" s="140" t="s">
        <v>137</v>
      </c>
      <c r="AT286" s="140" t="s">
        <v>133</v>
      </c>
      <c r="AU286" s="140" t="s">
        <v>85</v>
      </c>
      <c r="AY286" s="13" t="s">
        <v>130</v>
      </c>
      <c r="BE286" s="141">
        <f>IF(N286="základní",J286,0)</f>
        <v>0</v>
      </c>
      <c r="BF286" s="141">
        <f>IF(N286="snížená",J286,0)</f>
        <v>0</v>
      </c>
      <c r="BG286" s="141">
        <f>IF(N286="zákl. přenesená",J286,0)</f>
        <v>0</v>
      </c>
      <c r="BH286" s="141">
        <f>IF(N286="sníž. přenesená",J286,0)</f>
        <v>0</v>
      </c>
      <c r="BI286" s="141">
        <f>IF(N286="nulová",J286,0)</f>
        <v>0</v>
      </c>
      <c r="BJ286" s="13" t="s">
        <v>83</v>
      </c>
      <c r="BK286" s="141">
        <f>ROUND(I286*H286,1)</f>
        <v>0</v>
      </c>
      <c r="BL286" s="13" t="s">
        <v>137</v>
      </c>
      <c r="BM286" s="140" t="s">
        <v>891</v>
      </c>
    </row>
    <row r="287" spans="2:65" s="1" customFormat="1" ht="11.25">
      <c r="B287" s="28"/>
      <c r="D287" s="142" t="s">
        <v>139</v>
      </c>
      <c r="F287" s="143" t="s">
        <v>892</v>
      </c>
      <c r="I287" s="144"/>
      <c r="L287" s="28"/>
      <c r="M287" s="145"/>
      <c r="T287" s="52"/>
      <c r="AT287" s="13" t="s">
        <v>139</v>
      </c>
      <c r="AU287" s="13" t="s">
        <v>85</v>
      </c>
    </row>
    <row r="288" spans="2:65" s="1" customFormat="1" ht="19.5">
      <c r="B288" s="28"/>
      <c r="D288" s="146" t="s">
        <v>141</v>
      </c>
      <c r="F288" s="147" t="s">
        <v>699</v>
      </c>
      <c r="I288" s="144"/>
      <c r="L288" s="28"/>
      <c r="M288" s="145"/>
      <c r="T288" s="52"/>
      <c r="AT288" s="13" t="s">
        <v>141</v>
      </c>
      <c r="AU288" s="13" t="s">
        <v>85</v>
      </c>
    </row>
    <row r="289" spans="2:65" s="1" customFormat="1" ht="21.75" customHeight="1">
      <c r="B289" s="28"/>
      <c r="C289" s="148" t="s">
        <v>893</v>
      </c>
      <c r="D289" s="148" t="s">
        <v>143</v>
      </c>
      <c r="E289" s="149" t="s">
        <v>894</v>
      </c>
      <c r="F289" s="150" t="s">
        <v>895</v>
      </c>
      <c r="G289" s="151" t="s">
        <v>160</v>
      </c>
      <c r="H289" s="152">
        <v>1</v>
      </c>
      <c r="I289" s="153"/>
      <c r="J289" s="152">
        <f>ROUND(I289*H289,1)</f>
        <v>0</v>
      </c>
      <c r="K289" s="154"/>
      <c r="L289" s="155"/>
      <c r="M289" s="156" t="s">
        <v>1</v>
      </c>
      <c r="N289" s="157" t="s">
        <v>40</v>
      </c>
      <c r="P289" s="138">
        <f>O289*H289</f>
        <v>0</v>
      </c>
      <c r="Q289" s="138">
        <v>1.3999999999999999E-4</v>
      </c>
      <c r="R289" s="138">
        <f>Q289*H289</f>
        <v>1.3999999999999999E-4</v>
      </c>
      <c r="S289" s="138">
        <v>0</v>
      </c>
      <c r="T289" s="139">
        <f>S289*H289</f>
        <v>0</v>
      </c>
      <c r="AR289" s="140" t="s">
        <v>146</v>
      </c>
      <c r="AT289" s="140" t="s">
        <v>143</v>
      </c>
      <c r="AU289" s="140" t="s">
        <v>85</v>
      </c>
      <c r="AY289" s="13" t="s">
        <v>130</v>
      </c>
      <c r="BE289" s="141">
        <f>IF(N289="základní",J289,0)</f>
        <v>0</v>
      </c>
      <c r="BF289" s="141">
        <f>IF(N289="snížená",J289,0)</f>
        <v>0</v>
      </c>
      <c r="BG289" s="141">
        <f>IF(N289="zákl. přenesená",J289,0)</f>
        <v>0</v>
      </c>
      <c r="BH289" s="141">
        <f>IF(N289="sníž. přenesená",J289,0)</f>
        <v>0</v>
      </c>
      <c r="BI289" s="141">
        <f>IF(N289="nulová",J289,0)</f>
        <v>0</v>
      </c>
      <c r="BJ289" s="13" t="s">
        <v>83</v>
      </c>
      <c r="BK289" s="141">
        <f>ROUND(I289*H289,1)</f>
        <v>0</v>
      </c>
      <c r="BL289" s="13" t="s">
        <v>137</v>
      </c>
      <c r="BM289" s="140" t="s">
        <v>896</v>
      </c>
    </row>
    <row r="290" spans="2:65" s="1" customFormat="1" ht="24.2" customHeight="1">
      <c r="B290" s="28"/>
      <c r="C290" s="129" t="s">
        <v>897</v>
      </c>
      <c r="D290" s="129" t="s">
        <v>133</v>
      </c>
      <c r="E290" s="130" t="s">
        <v>346</v>
      </c>
      <c r="F290" s="131" t="s">
        <v>347</v>
      </c>
      <c r="G290" s="132" t="s">
        <v>160</v>
      </c>
      <c r="H290" s="133">
        <v>5</v>
      </c>
      <c r="I290" s="134"/>
      <c r="J290" s="133">
        <f>ROUND(I290*H290,1)</f>
        <v>0</v>
      </c>
      <c r="K290" s="135"/>
      <c r="L290" s="28"/>
      <c r="M290" s="136" t="s">
        <v>1</v>
      </c>
      <c r="N290" s="137" t="s">
        <v>40</v>
      </c>
      <c r="P290" s="138">
        <f>O290*H290</f>
        <v>0</v>
      </c>
      <c r="Q290" s="138">
        <v>0</v>
      </c>
      <c r="R290" s="138">
        <f>Q290*H290</f>
        <v>0</v>
      </c>
      <c r="S290" s="138">
        <v>4.0000000000000002E-4</v>
      </c>
      <c r="T290" s="139">
        <f>S290*H290</f>
        <v>2E-3</v>
      </c>
      <c r="AR290" s="140" t="s">
        <v>137</v>
      </c>
      <c r="AT290" s="140" t="s">
        <v>133</v>
      </c>
      <c r="AU290" s="140" t="s">
        <v>85</v>
      </c>
      <c r="AY290" s="13" t="s">
        <v>130</v>
      </c>
      <c r="BE290" s="141">
        <f>IF(N290="základní",J290,0)</f>
        <v>0</v>
      </c>
      <c r="BF290" s="141">
        <f>IF(N290="snížená",J290,0)</f>
        <v>0</v>
      </c>
      <c r="BG290" s="141">
        <f>IF(N290="zákl. přenesená",J290,0)</f>
        <v>0</v>
      </c>
      <c r="BH290" s="141">
        <f>IF(N290="sníž. přenesená",J290,0)</f>
        <v>0</v>
      </c>
      <c r="BI290" s="141">
        <f>IF(N290="nulová",J290,0)</f>
        <v>0</v>
      </c>
      <c r="BJ290" s="13" t="s">
        <v>83</v>
      </c>
      <c r="BK290" s="141">
        <f>ROUND(I290*H290,1)</f>
        <v>0</v>
      </c>
      <c r="BL290" s="13" t="s">
        <v>137</v>
      </c>
      <c r="BM290" s="140" t="s">
        <v>898</v>
      </c>
    </row>
    <row r="291" spans="2:65" s="1" customFormat="1" ht="11.25">
      <c r="B291" s="28"/>
      <c r="D291" s="142" t="s">
        <v>139</v>
      </c>
      <c r="F291" s="143" t="s">
        <v>349</v>
      </c>
      <c r="I291" s="144"/>
      <c r="L291" s="28"/>
      <c r="M291" s="145"/>
      <c r="T291" s="52"/>
      <c r="AT291" s="13" t="s">
        <v>139</v>
      </c>
      <c r="AU291" s="13" t="s">
        <v>85</v>
      </c>
    </row>
    <row r="292" spans="2:65" s="1" customFormat="1" ht="19.5">
      <c r="B292" s="28"/>
      <c r="D292" s="146" t="s">
        <v>141</v>
      </c>
      <c r="F292" s="147" t="s">
        <v>709</v>
      </c>
      <c r="I292" s="144"/>
      <c r="L292" s="28"/>
      <c r="M292" s="145"/>
      <c r="T292" s="52"/>
      <c r="AT292" s="13" t="s">
        <v>141</v>
      </c>
      <c r="AU292" s="13" t="s">
        <v>85</v>
      </c>
    </row>
    <row r="293" spans="2:65" s="1" customFormat="1" ht="24.2" customHeight="1">
      <c r="B293" s="28"/>
      <c r="C293" s="129" t="s">
        <v>899</v>
      </c>
      <c r="D293" s="129" t="s">
        <v>133</v>
      </c>
      <c r="E293" s="130" t="s">
        <v>900</v>
      </c>
      <c r="F293" s="131" t="s">
        <v>901</v>
      </c>
      <c r="G293" s="132" t="s">
        <v>160</v>
      </c>
      <c r="H293" s="133">
        <v>2</v>
      </c>
      <c r="I293" s="134"/>
      <c r="J293" s="133">
        <f>ROUND(I293*H293,1)</f>
        <v>0</v>
      </c>
      <c r="K293" s="135"/>
      <c r="L293" s="28"/>
      <c r="M293" s="136" t="s">
        <v>1</v>
      </c>
      <c r="N293" s="137" t="s">
        <v>40</v>
      </c>
      <c r="P293" s="138">
        <f>O293*H293</f>
        <v>0</v>
      </c>
      <c r="Q293" s="138">
        <v>0</v>
      </c>
      <c r="R293" s="138">
        <f>Q293*H293</f>
        <v>0</v>
      </c>
      <c r="S293" s="138">
        <v>1.0300000000000001E-3</v>
      </c>
      <c r="T293" s="139">
        <f>S293*H293</f>
        <v>2.0600000000000002E-3</v>
      </c>
      <c r="AR293" s="140" t="s">
        <v>137</v>
      </c>
      <c r="AT293" s="140" t="s">
        <v>133</v>
      </c>
      <c r="AU293" s="140" t="s">
        <v>85</v>
      </c>
      <c r="AY293" s="13" t="s">
        <v>130</v>
      </c>
      <c r="BE293" s="141">
        <f>IF(N293="základní",J293,0)</f>
        <v>0</v>
      </c>
      <c r="BF293" s="141">
        <f>IF(N293="snížená",J293,0)</f>
        <v>0</v>
      </c>
      <c r="BG293" s="141">
        <f>IF(N293="zákl. přenesená",J293,0)</f>
        <v>0</v>
      </c>
      <c r="BH293" s="141">
        <f>IF(N293="sníž. přenesená",J293,0)</f>
        <v>0</v>
      </c>
      <c r="BI293" s="141">
        <f>IF(N293="nulová",J293,0)</f>
        <v>0</v>
      </c>
      <c r="BJ293" s="13" t="s">
        <v>83</v>
      </c>
      <c r="BK293" s="141">
        <f>ROUND(I293*H293,1)</f>
        <v>0</v>
      </c>
      <c r="BL293" s="13" t="s">
        <v>137</v>
      </c>
      <c r="BM293" s="140" t="s">
        <v>902</v>
      </c>
    </row>
    <row r="294" spans="2:65" s="1" customFormat="1" ht="11.25">
      <c r="B294" s="28"/>
      <c r="D294" s="142" t="s">
        <v>139</v>
      </c>
      <c r="F294" s="143" t="s">
        <v>903</v>
      </c>
      <c r="I294" s="144"/>
      <c r="L294" s="28"/>
      <c r="M294" s="145"/>
      <c r="T294" s="52"/>
      <c r="AT294" s="13" t="s">
        <v>139</v>
      </c>
      <c r="AU294" s="13" t="s">
        <v>85</v>
      </c>
    </row>
    <row r="295" spans="2:65" s="1" customFormat="1" ht="19.5">
      <c r="B295" s="28"/>
      <c r="D295" s="146" t="s">
        <v>141</v>
      </c>
      <c r="F295" s="147" t="s">
        <v>723</v>
      </c>
      <c r="I295" s="144"/>
      <c r="L295" s="28"/>
      <c r="M295" s="145"/>
      <c r="T295" s="52"/>
      <c r="AT295" s="13" t="s">
        <v>141</v>
      </c>
      <c r="AU295" s="13" t="s">
        <v>85</v>
      </c>
    </row>
    <row r="296" spans="2:65" s="1" customFormat="1" ht="24.2" customHeight="1">
      <c r="B296" s="28"/>
      <c r="C296" s="129" t="s">
        <v>904</v>
      </c>
      <c r="D296" s="129" t="s">
        <v>133</v>
      </c>
      <c r="E296" s="130" t="s">
        <v>905</v>
      </c>
      <c r="F296" s="131" t="s">
        <v>906</v>
      </c>
      <c r="G296" s="132" t="s">
        <v>160</v>
      </c>
      <c r="H296" s="133">
        <v>1</v>
      </c>
      <c r="I296" s="134"/>
      <c r="J296" s="133">
        <f>ROUND(I296*H296,1)</f>
        <v>0</v>
      </c>
      <c r="K296" s="135"/>
      <c r="L296" s="28"/>
      <c r="M296" s="136" t="s">
        <v>1</v>
      </c>
      <c r="N296" s="137" t="s">
        <v>40</v>
      </c>
      <c r="P296" s="138">
        <f>O296*H296</f>
        <v>0</v>
      </c>
      <c r="Q296" s="138">
        <v>0</v>
      </c>
      <c r="R296" s="138">
        <f>Q296*H296</f>
        <v>0</v>
      </c>
      <c r="S296" s="138">
        <v>5.0000000000000001E-4</v>
      </c>
      <c r="T296" s="139">
        <f>S296*H296</f>
        <v>5.0000000000000001E-4</v>
      </c>
      <c r="AR296" s="140" t="s">
        <v>137</v>
      </c>
      <c r="AT296" s="140" t="s">
        <v>133</v>
      </c>
      <c r="AU296" s="140" t="s">
        <v>85</v>
      </c>
      <c r="AY296" s="13" t="s">
        <v>130</v>
      </c>
      <c r="BE296" s="141">
        <f>IF(N296="základní",J296,0)</f>
        <v>0</v>
      </c>
      <c r="BF296" s="141">
        <f>IF(N296="snížená",J296,0)</f>
        <v>0</v>
      </c>
      <c r="BG296" s="141">
        <f>IF(N296="zákl. přenesená",J296,0)</f>
        <v>0</v>
      </c>
      <c r="BH296" s="141">
        <f>IF(N296="sníž. přenesená",J296,0)</f>
        <v>0</v>
      </c>
      <c r="BI296" s="141">
        <f>IF(N296="nulová",J296,0)</f>
        <v>0</v>
      </c>
      <c r="BJ296" s="13" t="s">
        <v>83</v>
      </c>
      <c r="BK296" s="141">
        <f>ROUND(I296*H296,1)</f>
        <v>0</v>
      </c>
      <c r="BL296" s="13" t="s">
        <v>137</v>
      </c>
      <c r="BM296" s="140" t="s">
        <v>907</v>
      </c>
    </row>
    <row r="297" spans="2:65" s="1" customFormat="1" ht="11.25">
      <c r="B297" s="28"/>
      <c r="D297" s="142" t="s">
        <v>139</v>
      </c>
      <c r="F297" s="143" t="s">
        <v>908</v>
      </c>
      <c r="I297" s="144"/>
      <c r="L297" s="28"/>
      <c r="M297" s="145"/>
      <c r="T297" s="52"/>
      <c r="AT297" s="13" t="s">
        <v>139</v>
      </c>
      <c r="AU297" s="13" t="s">
        <v>85</v>
      </c>
    </row>
    <row r="298" spans="2:65" s="1" customFormat="1" ht="19.5">
      <c r="B298" s="28"/>
      <c r="D298" s="146" t="s">
        <v>141</v>
      </c>
      <c r="F298" s="147" t="s">
        <v>723</v>
      </c>
      <c r="I298" s="144"/>
      <c r="L298" s="28"/>
      <c r="M298" s="145"/>
      <c r="T298" s="52"/>
      <c r="AT298" s="13" t="s">
        <v>141</v>
      </c>
      <c r="AU298" s="13" t="s">
        <v>85</v>
      </c>
    </row>
    <row r="299" spans="2:65" s="1" customFormat="1" ht="37.9" customHeight="1">
      <c r="B299" s="28"/>
      <c r="C299" s="129" t="s">
        <v>909</v>
      </c>
      <c r="D299" s="129" t="s">
        <v>133</v>
      </c>
      <c r="E299" s="130" t="s">
        <v>910</v>
      </c>
      <c r="F299" s="131" t="s">
        <v>911</v>
      </c>
      <c r="G299" s="132" t="s">
        <v>160</v>
      </c>
      <c r="H299" s="133">
        <v>1</v>
      </c>
      <c r="I299" s="134"/>
      <c r="J299" s="133">
        <f>ROUND(I299*H299,1)</f>
        <v>0</v>
      </c>
      <c r="K299" s="135"/>
      <c r="L299" s="28"/>
      <c r="M299" s="136" t="s">
        <v>1</v>
      </c>
      <c r="N299" s="137" t="s">
        <v>40</v>
      </c>
      <c r="P299" s="138">
        <f>O299*H299</f>
        <v>0</v>
      </c>
      <c r="Q299" s="138">
        <v>0</v>
      </c>
      <c r="R299" s="138">
        <f>Q299*H299</f>
        <v>0</v>
      </c>
      <c r="S299" s="138">
        <v>0</v>
      </c>
      <c r="T299" s="139">
        <f>S299*H299</f>
        <v>0</v>
      </c>
      <c r="AR299" s="140" t="s">
        <v>137</v>
      </c>
      <c r="AT299" s="140" t="s">
        <v>133</v>
      </c>
      <c r="AU299" s="140" t="s">
        <v>85</v>
      </c>
      <c r="AY299" s="13" t="s">
        <v>130</v>
      </c>
      <c r="BE299" s="141">
        <f>IF(N299="základní",J299,0)</f>
        <v>0</v>
      </c>
      <c r="BF299" s="141">
        <f>IF(N299="snížená",J299,0)</f>
        <v>0</v>
      </c>
      <c r="BG299" s="141">
        <f>IF(N299="zákl. přenesená",J299,0)</f>
        <v>0</v>
      </c>
      <c r="BH299" s="141">
        <f>IF(N299="sníž. přenesená",J299,0)</f>
        <v>0</v>
      </c>
      <c r="BI299" s="141">
        <f>IF(N299="nulová",J299,0)</f>
        <v>0</v>
      </c>
      <c r="BJ299" s="13" t="s">
        <v>83</v>
      </c>
      <c r="BK299" s="141">
        <f>ROUND(I299*H299,1)</f>
        <v>0</v>
      </c>
      <c r="BL299" s="13" t="s">
        <v>137</v>
      </c>
      <c r="BM299" s="140" t="s">
        <v>912</v>
      </c>
    </row>
    <row r="300" spans="2:65" s="1" customFormat="1" ht="11.25">
      <c r="B300" s="28"/>
      <c r="D300" s="142" t="s">
        <v>139</v>
      </c>
      <c r="F300" s="143" t="s">
        <v>913</v>
      </c>
      <c r="I300" s="144"/>
      <c r="L300" s="28"/>
      <c r="M300" s="145"/>
      <c r="T300" s="52"/>
      <c r="AT300" s="13" t="s">
        <v>139</v>
      </c>
      <c r="AU300" s="13" t="s">
        <v>85</v>
      </c>
    </row>
    <row r="301" spans="2:65" s="1" customFormat="1" ht="19.5">
      <c r="B301" s="28"/>
      <c r="D301" s="146" t="s">
        <v>141</v>
      </c>
      <c r="F301" s="147" t="s">
        <v>723</v>
      </c>
      <c r="I301" s="144"/>
      <c r="L301" s="28"/>
      <c r="M301" s="145"/>
      <c r="T301" s="52"/>
      <c r="AT301" s="13" t="s">
        <v>141</v>
      </c>
      <c r="AU301" s="13" t="s">
        <v>85</v>
      </c>
    </row>
    <row r="302" spans="2:65" s="1" customFormat="1" ht="24.2" customHeight="1">
      <c r="B302" s="28"/>
      <c r="C302" s="129" t="s">
        <v>914</v>
      </c>
      <c r="D302" s="129" t="s">
        <v>133</v>
      </c>
      <c r="E302" s="130" t="s">
        <v>915</v>
      </c>
      <c r="F302" s="131" t="s">
        <v>916</v>
      </c>
      <c r="G302" s="132" t="s">
        <v>160</v>
      </c>
      <c r="H302" s="133">
        <v>3</v>
      </c>
      <c r="I302" s="134"/>
      <c r="J302" s="133">
        <f>ROUND(I302*H302,1)</f>
        <v>0</v>
      </c>
      <c r="K302" s="135"/>
      <c r="L302" s="28"/>
      <c r="M302" s="136" t="s">
        <v>1</v>
      </c>
      <c r="N302" s="137" t="s">
        <v>40</v>
      </c>
      <c r="P302" s="138">
        <f>O302*H302</f>
        <v>0</v>
      </c>
      <c r="Q302" s="138">
        <v>0</v>
      </c>
      <c r="R302" s="138">
        <f>Q302*H302</f>
        <v>0</v>
      </c>
      <c r="S302" s="138">
        <v>0</v>
      </c>
      <c r="T302" s="139">
        <f>S302*H302</f>
        <v>0</v>
      </c>
      <c r="AR302" s="140" t="s">
        <v>137</v>
      </c>
      <c r="AT302" s="140" t="s">
        <v>133</v>
      </c>
      <c r="AU302" s="140" t="s">
        <v>85</v>
      </c>
      <c r="AY302" s="13" t="s">
        <v>130</v>
      </c>
      <c r="BE302" s="141">
        <f>IF(N302="základní",J302,0)</f>
        <v>0</v>
      </c>
      <c r="BF302" s="141">
        <f>IF(N302="snížená",J302,0)</f>
        <v>0</v>
      </c>
      <c r="BG302" s="141">
        <f>IF(N302="zákl. přenesená",J302,0)</f>
        <v>0</v>
      </c>
      <c r="BH302" s="141">
        <f>IF(N302="sníž. přenesená",J302,0)</f>
        <v>0</v>
      </c>
      <c r="BI302" s="141">
        <f>IF(N302="nulová",J302,0)</f>
        <v>0</v>
      </c>
      <c r="BJ302" s="13" t="s">
        <v>83</v>
      </c>
      <c r="BK302" s="141">
        <f>ROUND(I302*H302,1)</f>
        <v>0</v>
      </c>
      <c r="BL302" s="13" t="s">
        <v>137</v>
      </c>
      <c r="BM302" s="140" t="s">
        <v>917</v>
      </c>
    </row>
    <row r="303" spans="2:65" s="1" customFormat="1" ht="11.25">
      <c r="B303" s="28"/>
      <c r="D303" s="142" t="s">
        <v>139</v>
      </c>
      <c r="F303" s="143" t="s">
        <v>918</v>
      </c>
      <c r="I303" s="144"/>
      <c r="L303" s="28"/>
      <c r="M303" s="145"/>
      <c r="T303" s="52"/>
      <c r="AT303" s="13" t="s">
        <v>139</v>
      </c>
      <c r="AU303" s="13" t="s">
        <v>85</v>
      </c>
    </row>
    <row r="304" spans="2:65" s="1" customFormat="1" ht="19.5">
      <c r="B304" s="28"/>
      <c r="D304" s="146" t="s">
        <v>141</v>
      </c>
      <c r="F304" s="147" t="s">
        <v>723</v>
      </c>
      <c r="I304" s="144"/>
      <c r="L304" s="28"/>
      <c r="M304" s="145"/>
      <c r="T304" s="52"/>
      <c r="AT304" s="13" t="s">
        <v>141</v>
      </c>
      <c r="AU304" s="13" t="s">
        <v>85</v>
      </c>
    </row>
    <row r="305" spans="2:65" s="1" customFormat="1" ht="16.5" customHeight="1">
      <c r="B305" s="28"/>
      <c r="C305" s="129" t="s">
        <v>919</v>
      </c>
      <c r="D305" s="129" t="s">
        <v>133</v>
      </c>
      <c r="E305" s="130" t="s">
        <v>920</v>
      </c>
      <c r="F305" s="131" t="s">
        <v>921</v>
      </c>
      <c r="G305" s="132" t="s">
        <v>160</v>
      </c>
      <c r="H305" s="133">
        <v>1</v>
      </c>
      <c r="I305" s="134"/>
      <c r="J305" s="133">
        <f>ROUND(I305*H305,1)</f>
        <v>0</v>
      </c>
      <c r="K305" s="135"/>
      <c r="L305" s="28"/>
      <c r="M305" s="136" t="s">
        <v>1</v>
      </c>
      <c r="N305" s="137" t="s">
        <v>40</v>
      </c>
      <c r="P305" s="138">
        <f>O305*H305</f>
        <v>0</v>
      </c>
      <c r="Q305" s="138">
        <v>0</v>
      </c>
      <c r="R305" s="138">
        <f>Q305*H305</f>
        <v>0</v>
      </c>
      <c r="S305" s="138">
        <v>0</v>
      </c>
      <c r="T305" s="139">
        <f>S305*H305</f>
        <v>0</v>
      </c>
      <c r="AR305" s="140" t="s">
        <v>137</v>
      </c>
      <c r="AT305" s="140" t="s">
        <v>133</v>
      </c>
      <c r="AU305" s="140" t="s">
        <v>85</v>
      </c>
      <c r="AY305" s="13" t="s">
        <v>130</v>
      </c>
      <c r="BE305" s="141">
        <f>IF(N305="základní",J305,0)</f>
        <v>0</v>
      </c>
      <c r="BF305" s="141">
        <f>IF(N305="snížená",J305,0)</f>
        <v>0</v>
      </c>
      <c r="BG305" s="141">
        <f>IF(N305="zákl. přenesená",J305,0)</f>
        <v>0</v>
      </c>
      <c r="BH305" s="141">
        <f>IF(N305="sníž. přenesená",J305,0)</f>
        <v>0</v>
      </c>
      <c r="BI305" s="141">
        <f>IF(N305="nulová",J305,0)</f>
        <v>0</v>
      </c>
      <c r="BJ305" s="13" t="s">
        <v>83</v>
      </c>
      <c r="BK305" s="141">
        <f>ROUND(I305*H305,1)</f>
        <v>0</v>
      </c>
      <c r="BL305" s="13" t="s">
        <v>137</v>
      </c>
      <c r="BM305" s="140" t="s">
        <v>922</v>
      </c>
    </row>
    <row r="306" spans="2:65" s="1" customFormat="1" ht="11.25">
      <c r="B306" s="28"/>
      <c r="D306" s="142" t="s">
        <v>139</v>
      </c>
      <c r="F306" s="143" t="s">
        <v>923</v>
      </c>
      <c r="I306" s="144"/>
      <c r="L306" s="28"/>
      <c r="M306" s="145"/>
      <c r="T306" s="52"/>
      <c r="AT306" s="13" t="s">
        <v>139</v>
      </c>
      <c r="AU306" s="13" t="s">
        <v>85</v>
      </c>
    </row>
    <row r="307" spans="2:65" s="1" customFormat="1" ht="19.5">
      <c r="B307" s="28"/>
      <c r="D307" s="146" t="s">
        <v>141</v>
      </c>
      <c r="F307" s="147" t="s">
        <v>723</v>
      </c>
      <c r="I307" s="144"/>
      <c r="L307" s="28"/>
      <c r="M307" s="145"/>
      <c r="T307" s="52"/>
      <c r="AT307" s="13" t="s">
        <v>141</v>
      </c>
      <c r="AU307" s="13" t="s">
        <v>85</v>
      </c>
    </row>
    <row r="308" spans="2:65" s="1" customFormat="1" ht="24.2" customHeight="1">
      <c r="B308" s="28"/>
      <c r="C308" s="129" t="s">
        <v>924</v>
      </c>
      <c r="D308" s="129" t="s">
        <v>133</v>
      </c>
      <c r="E308" s="130" t="s">
        <v>925</v>
      </c>
      <c r="F308" s="131" t="s">
        <v>926</v>
      </c>
      <c r="G308" s="132" t="s">
        <v>160</v>
      </c>
      <c r="H308" s="133">
        <v>1</v>
      </c>
      <c r="I308" s="134"/>
      <c r="J308" s="133">
        <f>ROUND(I308*H308,1)</f>
        <v>0</v>
      </c>
      <c r="K308" s="135"/>
      <c r="L308" s="28"/>
      <c r="M308" s="136" t="s">
        <v>1</v>
      </c>
      <c r="N308" s="137" t="s">
        <v>40</v>
      </c>
      <c r="P308" s="138">
        <f>O308*H308</f>
        <v>0</v>
      </c>
      <c r="Q308" s="138">
        <v>0</v>
      </c>
      <c r="R308" s="138">
        <f>Q308*H308</f>
        <v>0</v>
      </c>
      <c r="S308" s="138">
        <v>0.01</v>
      </c>
      <c r="T308" s="139">
        <f>S308*H308</f>
        <v>0.01</v>
      </c>
      <c r="AR308" s="140" t="s">
        <v>137</v>
      </c>
      <c r="AT308" s="140" t="s">
        <v>133</v>
      </c>
      <c r="AU308" s="140" t="s">
        <v>85</v>
      </c>
      <c r="AY308" s="13" t="s">
        <v>130</v>
      </c>
      <c r="BE308" s="141">
        <f>IF(N308="základní",J308,0)</f>
        <v>0</v>
      </c>
      <c r="BF308" s="141">
        <f>IF(N308="snížená",J308,0)</f>
        <v>0</v>
      </c>
      <c r="BG308" s="141">
        <f>IF(N308="zákl. přenesená",J308,0)</f>
        <v>0</v>
      </c>
      <c r="BH308" s="141">
        <f>IF(N308="sníž. přenesená",J308,0)</f>
        <v>0</v>
      </c>
      <c r="BI308" s="141">
        <f>IF(N308="nulová",J308,0)</f>
        <v>0</v>
      </c>
      <c r="BJ308" s="13" t="s">
        <v>83</v>
      </c>
      <c r="BK308" s="141">
        <f>ROUND(I308*H308,1)</f>
        <v>0</v>
      </c>
      <c r="BL308" s="13" t="s">
        <v>137</v>
      </c>
      <c r="BM308" s="140" t="s">
        <v>927</v>
      </c>
    </row>
    <row r="309" spans="2:65" s="1" customFormat="1" ht="11.25">
      <c r="B309" s="28"/>
      <c r="D309" s="142" t="s">
        <v>139</v>
      </c>
      <c r="F309" s="143" t="s">
        <v>928</v>
      </c>
      <c r="I309" s="144"/>
      <c r="L309" s="28"/>
      <c r="M309" s="145"/>
      <c r="T309" s="52"/>
      <c r="AT309" s="13" t="s">
        <v>139</v>
      </c>
      <c r="AU309" s="13" t="s">
        <v>85</v>
      </c>
    </row>
    <row r="310" spans="2:65" s="1" customFormat="1" ht="19.5">
      <c r="B310" s="28"/>
      <c r="D310" s="146" t="s">
        <v>141</v>
      </c>
      <c r="F310" s="147" t="s">
        <v>723</v>
      </c>
      <c r="I310" s="144"/>
      <c r="L310" s="28"/>
      <c r="M310" s="145"/>
      <c r="T310" s="52"/>
      <c r="AT310" s="13" t="s">
        <v>141</v>
      </c>
      <c r="AU310" s="13" t="s">
        <v>85</v>
      </c>
    </row>
    <row r="311" spans="2:65" s="1" customFormat="1" ht="16.5" customHeight="1">
      <c r="B311" s="28"/>
      <c r="C311" s="129" t="s">
        <v>929</v>
      </c>
      <c r="D311" s="129" t="s">
        <v>133</v>
      </c>
      <c r="E311" s="130" t="s">
        <v>930</v>
      </c>
      <c r="F311" s="131" t="s">
        <v>931</v>
      </c>
      <c r="G311" s="132" t="s">
        <v>160</v>
      </c>
      <c r="H311" s="133">
        <v>2</v>
      </c>
      <c r="I311" s="134"/>
      <c r="J311" s="133">
        <f>ROUND(I311*H311,1)</f>
        <v>0</v>
      </c>
      <c r="K311" s="135"/>
      <c r="L311" s="28"/>
      <c r="M311" s="136" t="s">
        <v>1</v>
      </c>
      <c r="N311" s="137" t="s">
        <v>40</v>
      </c>
      <c r="P311" s="138">
        <f>O311*H311</f>
        <v>0</v>
      </c>
      <c r="Q311" s="138">
        <v>0</v>
      </c>
      <c r="R311" s="138">
        <f>Q311*H311</f>
        <v>0</v>
      </c>
      <c r="S311" s="138">
        <v>5.0000000000000002E-5</v>
      </c>
      <c r="T311" s="139">
        <f>S311*H311</f>
        <v>1E-4</v>
      </c>
      <c r="AR311" s="140" t="s">
        <v>137</v>
      </c>
      <c r="AT311" s="140" t="s">
        <v>133</v>
      </c>
      <c r="AU311" s="140" t="s">
        <v>85</v>
      </c>
      <c r="AY311" s="13" t="s">
        <v>130</v>
      </c>
      <c r="BE311" s="141">
        <f>IF(N311="základní",J311,0)</f>
        <v>0</v>
      </c>
      <c r="BF311" s="141">
        <f>IF(N311="snížená",J311,0)</f>
        <v>0</v>
      </c>
      <c r="BG311" s="141">
        <f>IF(N311="zákl. přenesená",J311,0)</f>
        <v>0</v>
      </c>
      <c r="BH311" s="141">
        <f>IF(N311="sníž. přenesená",J311,0)</f>
        <v>0</v>
      </c>
      <c r="BI311" s="141">
        <f>IF(N311="nulová",J311,0)</f>
        <v>0</v>
      </c>
      <c r="BJ311" s="13" t="s">
        <v>83</v>
      </c>
      <c r="BK311" s="141">
        <f>ROUND(I311*H311,1)</f>
        <v>0</v>
      </c>
      <c r="BL311" s="13" t="s">
        <v>137</v>
      </c>
      <c r="BM311" s="140" t="s">
        <v>932</v>
      </c>
    </row>
    <row r="312" spans="2:65" s="1" customFormat="1" ht="11.25">
      <c r="B312" s="28"/>
      <c r="D312" s="142" t="s">
        <v>139</v>
      </c>
      <c r="F312" s="143" t="s">
        <v>933</v>
      </c>
      <c r="I312" s="144"/>
      <c r="L312" s="28"/>
      <c r="M312" s="145"/>
      <c r="T312" s="52"/>
      <c r="AT312" s="13" t="s">
        <v>139</v>
      </c>
      <c r="AU312" s="13" t="s">
        <v>85</v>
      </c>
    </row>
    <row r="313" spans="2:65" s="1" customFormat="1" ht="19.5">
      <c r="B313" s="28"/>
      <c r="D313" s="146" t="s">
        <v>141</v>
      </c>
      <c r="F313" s="147" t="s">
        <v>723</v>
      </c>
      <c r="I313" s="144"/>
      <c r="L313" s="28"/>
      <c r="M313" s="145"/>
      <c r="T313" s="52"/>
      <c r="AT313" s="13" t="s">
        <v>141</v>
      </c>
      <c r="AU313" s="13" t="s">
        <v>85</v>
      </c>
    </row>
    <row r="314" spans="2:65" s="1" customFormat="1" ht="24.2" customHeight="1">
      <c r="B314" s="28"/>
      <c r="C314" s="129" t="s">
        <v>934</v>
      </c>
      <c r="D314" s="129" t="s">
        <v>133</v>
      </c>
      <c r="E314" s="130" t="s">
        <v>935</v>
      </c>
      <c r="F314" s="131" t="s">
        <v>936</v>
      </c>
      <c r="G314" s="132" t="s">
        <v>160</v>
      </c>
      <c r="H314" s="133">
        <v>1</v>
      </c>
      <c r="I314" s="134"/>
      <c r="J314" s="133">
        <f>ROUND(I314*H314,1)</f>
        <v>0</v>
      </c>
      <c r="K314" s="135"/>
      <c r="L314" s="28"/>
      <c r="M314" s="136" t="s">
        <v>1</v>
      </c>
      <c r="N314" s="137" t="s">
        <v>40</v>
      </c>
      <c r="P314" s="138">
        <f>O314*H314</f>
        <v>0</v>
      </c>
      <c r="Q314" s="138">
        <v>0</v>
      </c>
      <c r="R314" s="138">
        <f>Q314*H314</f>
        <v>0</v>
      </c>
      <c r="S314" s="138">
        <v>8.0000000000000007E-5</v>
      </c>
      <c r="T314" s="139">
        <f>S314*H314</f>
        <v>8.0000000000000007E-5</v>
      </c>
      <c r="AR314" s="140" t="s">
        <v>137</v>
      </c>
      <c r="AT314" s="140" t="s">
        <v>133</v>
      </c>
      <c r="AU314" s="140" t="s">
        <v>85</v>
      </c>
      <c r="AY314" s="13" t="s">
        <v>130</v>
      </c>
      <c r="BE314" s="141">
        <f>IF(N314="základní",J314,0)</f>
        <v>0</v>
      </c>
      <c r="BF314" s="141">
        <f>IF(N314="snížená",J314,0)</f>
        <v>0</v>
      </c>
      <c r="BG314" s="141">
        <f>IF(N314="zákl. přenesená",J314,0)</f>
        <v>0</v>
      </c>
      <c r="BH314" s="141">
        <f>IF(N314="sníž. přenesená",J314,0)</f>
        <v>0</v>
      </c>
      <c r="BI314" s="141">
        <f>IF(N314="nulová",J314,0)</f>
        <v>0</v>
      </c>
      <c r="BJ314" s="13" t="s">
        <v>83</v>
      </c>
      <c r="BK314" s="141">
        <f>ROUND(I314*H314,1)</f>
        <v>0</v>
      </c>
      <c r="BL314" s="13" t="s">
        <v>137</v>
      </c>
      <c r="BM314" s="140" t="s">
        <v>937</v>
      </c>
    </row>
    <row r="315" spans="2:65" s="1" customFormat="1" ht="11.25">
      <c r="B315" s="28"/>
      <c r="D315" s="142" t="s">
        <v>139</v>
      </c>
      <c r="F315" s="143" t="s">
        <v>938</v>
      </c>
      <c r="I315" s="144"/>
      <c r="L315" s="28"/>
      <c r="M315" s="145"/>
      <c r="T315" s="52"/>
      <c r="AT315" s="13" t="s">
        <v>139</v>
      </c>
      <c r="AU315" s="13" t="s">
        <v>85</v>
      </c>
    </row>
    <row r="316" spans="2:65" s="1" customFormat="1" ht="19.5">
      <c r="B316" s="28"/>
      <c r="D316" s="146" t="s">
        <v>141</v>
      </c>
      <c r="F316" s="147" t="s">
        <v>723</v>
      </c>
      <c r="I316" s="144"/>
      <c r="L316" s="28"/>
      <c r="M316" s="145"/>
      <c r="T316" s="52"/>
      <c r="AT316" s="13" t="s">
        <v>141</v>
      </c>
      <c r="AU316" s="13" t="s">
        <v>85</v>
      </c>
    </row>
    <row r="317" spans="2:65" s="1" customFormat="1" ht="37.9" customHeight="1">
      <c r="B317" s="28"/>
      <c r="C317" s="129" t="s">
        <v>939</v>
      </c>
      <c r="D317" s="129" t="s">
        <v>133</v>
      </c>
      <c r="E317" s="130" t="s">
        <v>940</v>
      </c>
      <c r="F317" s="131" t="s">
        <v>941</v>
      </c>
      <c r="G317" s="132" t="s">
        <v>160</v>
      </c>
      <c r="H317" s="133">
        <v>1</v>
      </c>
      <c r="I317" s="134"/>
      <c r="J317" s="133">
        <f>ROUND(I317*H317,1)</f>
        <v>0</v>
      </c>
      <c r="K317" s="135"/>
      <c r="L317" s="28"/>
      <c r="M317" s="136" t="s">
        <v>1</v>
      </c>
      <c r="N317" s="137" t="s">
        <v>40</v>
      </c>
      <c r="P317" s="138">
        <f>O317*H317</f>
        <v>0</v>
      </c>
      <c r="Q317" s="138">
        <v>0</v>
      </c>
      <c r="R317" s="138">
        <f>Q317*H317</f>
        <v>0</v>
      </c>
      <c r="S317" s="138">
        <v>0</v>
      </c>
      <c r="T317" s="139">
        <f>S317*H317</f>
        <v>0</v>
      </c>
      <c r="AR317" s="140" t="s">
        <v>137</v>
      </c>
      <c r="AT317" s="140" t="s">
        <v>133</v>
      </c>
      <c r="AU317" s="140" t="s">
        <v>85</v>
      </c>
      <c r="AY317" s="13" t="s">
        <v>130</v>
      </c>
      <c r="BE317" s="141">
        <f>IF(N317="základní",J317,0)</f>
        <v>0</v>
      </c>
      <c r="BF317" s="141">
        <f>IF(N317="snížená",J317,0)</f>
        <v>0</v>
      </c>
      <c r="BG317" s="141">
        <f>IF(N317="zákl. přenesená",J317,0)</f>
        <v>0</v>
      </c>
      <c r="BH317" s="141">
        <f>IF(N317="sníž. přenesená",J317,0)</f>
        <v>0</v>
      </c>
      <c r="BI317" s="141">
        <f>IF(N317="nulová",J317,0)</f>
        <v>0</v>
      </c>
      <c r="BJ317" s="13" t="s">
        <v>83</v>
      </c>
      <c r="BK317" s="141">
        <f>ROUND(I317*H317,1)</f>
        <v>0</v>
      </c>
      <c r="BL317" s="13" t="s">
        <v>137</v>
      </c>
      <c r="BM317" s="140" t="s">
        <v>942</v>
      </c>
    </row>
    <row r="318" spans="2:65" s="1" customFormat="1" ht="11.25">
      <c r="B318" s="28"/>
      <c r="D318" s="142" t="s">
        <v>139</v>
      </c>
      <c r="F318" s="143" t="s">
        <v>943</v>
      </c>
      <c r="I318" s="144"/>
      <c r="L318" s="28"/>
      <c r="M318" s="145"/>
      <c r="T318" s="52"/>
      <c r="AT318" s="13" t="s">
        <v>139</v>
      </c>
      <c r="AU318" s="13" t="s">
        <v>85</v>
      </c>
    </row>
    <row r="319" spans="2:65" s="1" customFormat="1" ht="19.5">
      <c r="B319" s="28"/>
      <c r="D319" s="146" t="s">
        <v>141</v>
      </c>
      <c r="F319" s="147" t="s">
        <v>944</v>
      </c>
      <c r="I319" s="144"/>
      <c r="L319" s="28"/>
      <c r="M319" s="145"/>
      <c r="T319" s="52"/>
      <c r="AT319" s="13" t="s">
        <v>141</v>
      </c>
      <c r="AU319" s="13" t="s">
        <v>85</v>
      </c>
    </row>
    <row r="320" spans="2:65" s="1" customFormat="1" ht="37.9" customHeight="1">
      <c r="B320" s="28"/>
      <c r="C320" s="129" t="s">
        <v>945</v>
      </c>
      <c r="D320" s="129" t="s">
        <v>133</v>
      </c>
      <c r="E320" s="130" t="s">
        <v>946</v>
      </c>
      <c r="F320" s="131" t="s">
        <v>947</v>
      </c>
      <c r="G320" s="132" t="s">
        <v>160</v>
      </c>
      <c r="H320" s="133">
        <v>1</v>
      </c>
      <c r="I320" s="134"/>
      <c r="J320" s="133">
        <f>ROUND(I320*H320,1)</f>
        <v>0</v>
      </c>
      <c r="K320" s="135"/>
      <c r="L320" s="28"/>
      <c r="M320" s="136" t="s">
        <v>1</v>
      </c>
      <c r="N320" s="137" t="s">
        <v>40</v>
      </c>
      <c r="P320" s="138">
        <f>O320*H320</f>
        <v>0</v>
      </c>
      <c r="Q320" s="138">
        <v>0</v>
      </c>
      <c r="R320" s="138">
        <f>Q320*H320</f>
        <v>0</v>
      </c>
      <c r="S320" s="138">
        <v>0</v>
      </c>
      <c r="T320" s="139">
        <f>S320*H320</f>
        <v>0</v>
      </c>
      <c r="AR320" s="140" t="s">
        <v>137</v>
      </c>
      <c r="AT320" s="140" t="s">
        <v>133</v>
      </c>
      <c r="AU320" s="140" t="s">
        <v>85</v>
      </c>
      <c r="AY320" s="13" t="s">
        <v>130</v>
      </c>
      <c r="BE320" s="141">
        <f>IF(N320="základní",J320,0)</f>
        <v>0</v>
      </c>
      <c r="BF320" s="141">
        <f>IF(N320="snížená",J320,0)</f>
        <v>0</v>
      </c>
      <c r="BG320" s="141">
        <f>IF(N320="zákl. přenesená",J320,0)</f>
        <v>0</v>
      </c>
      <c r="BH320" s="141">
        <f>IF(N320="sníž. přenesená",J320,0)</f>
        <v>0</v>
      </c>
      <c r="BI320" s="141">
        <f>IF(N320="nulová",J320,0)</f>
        <v>0</v>
      </c>
      <c r="BJ320" s="13" t="s">
        <v>83</v>
      </c>
      <c r="BK320" s="141">
        <f>ROUND(I320*H320,1)</f>
        <v>0</v>
      </c>
      <c r="BL320" s="13" t="s">
        <v>137</v>
      </c>
      <c r="BM320" s="140" t="s">
        <v>948</v>
      </c>
    </row>
    <row r="321" spans="2:65" s="1" customFormat="1" ht="11.25">
      <c r="B321" s="28"/>
      <c r="D321" s="142" t="s">
        <v>139</v>
      </c>
      <c r="F321" s="143" t="s">
        <v>949</v>
      </c>
      <c r="I321" s="144"/>
      <c r="L321" s="28"/>
      <c r="M321" s="145"/>
      <c r="T321" s="52"/>
      <c r="AT321" s="13" t="s">
        <v>139</v>
      </c>
      <c r="AU321" s="13" t="s">
        <v>85</v>
      </c>
    </row>
    <row r="322" spans="2:65" s="1" customFormat="1" ht="19.5">
      <c r="B322" s="28"/>
      <c r="D322" s="146" t="s">
        <v>141</v>
      </c>
      <c r="F322" s="147" t="s">
        <v>950</v>
      </c>
      <c r="I322" s="144"/>
      <c r="L322" s="28"/>
      <c r="M322" s="145"/>
      <c r="T322" s="52"/>
      <c r="AT322" s="13" t="s">
        <v>141</v>
      </c>
      <c r="AU322" s="13" t="s">
        <v>85</v>
      </c>
    </row>
    <row r="323" spans="2:65" s="1" customFormat="1" ht="49.15" customHeight="1">
      <c r="B323" s="28"/>
      <c r="C323" s="129" t="s">
        <v>951</v>
      </c>
      <c r="D323" s="129" t="s">
        <v>133</v>
      </c>
      <c r="E323" s="130" t="s">
        <v>952</v>
      </c>
      <c r="F323" s="131" t="s">
        <v>953</v>
      </c>
      <c r="G323" s="132" t="s">
        <v>160</v>
      </c>
      <c r="H323" s="133">
        <v>7</v>
      </c>
      <c r="I323" s="134"/>
      <c r="J323" s="133">
        <f>ROUND(I323*H323,1)</f>
        <v>0</v>
      </c>
      <c r="K323" s="135"/>
      <c r="L323" s="28"/>
      <c r="M323" s="136" t="s">
        <v>1</v>
      </c>
      <c r="N323" s="137" t="s">
        <v>40</v>
      </c>
      <c r="P323" s="138">
        <f>O323*H323</f>
        <v>0</v>
      </c>
      <c r="Q323" s="138">
        <v>0</v>
      </c>
      <c r="R323" s="138">
        <f>Q323*H323</f>
        <v>0</v>
      </c>
      <c r="S323" s="138">
        <v>8.0000000000000004E-4</v>
      </c>
      <c r="T323" s="139">
        <f>S323*H323</f>
        <v>5.5999999999999999E-3</v>
      </c>
      <c r="AR323" s="140" t="s">
        <v>137</v>
      </c>
      <c r="AT323" s="140" t="s">
        <v>133</v>
      </c>
      <c r="AU323" s="140" t="s">
        <v>85</v>
      </c>
      <c r="AY323" s="13" t="s">
        <v>130</v>
      </c>
      <c r="BE323" s="141">
        <f>IF(N323="základní",J323,0)</f>
        <v>0</v>
      </c>
      <c r="BF323" s="141">
        <f>IF(N323="snížená",J323,0)</f>
        <v>0</v>
      </c>
      <c r="BG323" s="141">
        <f>IF(N323="zákl. přenesená",J323,0)</f>
        <v>0</v>
      </c>
      <c r="BH323" s="141">
        <f>IF(N323="sníž. přenesená",J323,0)</f>
        <v>0</v>
      </c>
      <c r="BI323" s="141">
        <f>IF(N323="nulová",J323,0)</f>
        <v>0</v>
      </c>
      <c r="BJ323" s="13" t="s">
        <v>83</v>
      </c>
      <c r="BK323" s="141">
        <f>ROUND(I323*H323,1)</f>
        <v>0</v>
      </c>
      <c r="BL323" s="13" t="s">
        <v>137</v>
      </c>
      <c r="BM323" s="140" t="s">
        <v>954</v>
      </c>
    </row>
    <row r="324" spans="2:65" s="1" customFormat="1" ht="11.25">
      <c r="B324" s="28"/>
      <c r="D324" s="142" t="s">
        <v>139</v>
      </c>
      <c r="F324" s="143" t="s">
        <v>955</v>
      </c>
      <c r="I324" s="144"/>
      <c r="L324" s="28"/>
      <c r="M324" s="145"/>
      <c r="T324" s="52"/>
      <c r="AT324" s="13" t="s">
        <v>139</v>
      </c>
      <c r="AU324" s="13" t="s">
        <v>85</v>
      </c>
    </row>
    <row r="325" spans="2:65" s="1" customFormat="1" ht="19.5">
      <c r="B325" s="28"/>
      <c r="D325" s="146" t="s">
        <v>141</v>
      </c>
      <c r="F325" s="147" t="s">
        <v>956</v>
      </c>
      <c r="I325" s="144"/>
      <c r="L325" s="28"/>
      <c r="M325" s="145"/>
      <c r="T325" s="52"/>
      <c r="AT325" s="13" t="s">
        <v>141</v>
      </c>
      <c r="AU325" s="13" t="s">
        <v>85</v>
      </c>
    </row>
    <row r="326" spans="2:65" s="1" customFormat="1" ht="44.25" customHeight="1">
      <c r="B326" s="28"/>
      <c r="C326" s="129" t="s">
        <v>957</v>
      </c>
      <c r="D326" s="129" t="s">
        <v>133</v>
      </c>
      <c r="E326" s="130" t="s">
        <v>958</v>
      </c>
      <c r="F326" s="131" t="s">
        <v>959</v>
      </c>
      <c r="G326" s="132" t="s">
        <v>160</v>
      </c>
      <c r="H326" s="133">
        <v>6</v>
      </c>
      <c r="I326" s="134"/>
      <c r="J326" s="133">
        <f>ROUND(I326*H326,1)</f>
        <v>0</v>
      </c>
      <c r="K326" s="135"/>
      <c r="L326" s="28"/>
      <c r="M326" s="136" t="s">
        <v>1</v>
      </c>
      <c r="N326" s="137" t="s">
        <v>40</v>
      </c>
      <c r="P326" s="138">
        <f>O326*H326</f>
        <v>0</v>
      </c>
      <c r="Q326" s="138">
        <v>0</v>
      </c>
      <c r="R326" s="138">
        <f>Q326*H326</f>
        <v>0</v>
      </c>
      <c r="S326" s="138">
        <v>0</v>
      </c>
      <c r="T326" s="139">
        <f>S326*H326</f>
        <v>0</v>
      </c>
      <c r="AR326" s="140" t="s">
        <v>137</v>
      </c>
      <c r="AT326" s="140" t="s">
        <v>133</v>
      </c>
      <c r="AU326" s="140" t="s">
        <v>85</v>
      </c>
      <c r="AY326" s="13" t="s">
        <v>130</v>
      </c>
      <c r="BE326" s="141">
        <f>IF(N326="základní",J326,0)</f>
        <v>0</v>
      </c>
      <c r="BF326" s="141">
        <f>IF(N326="snížená",J326,0)</f>
        <v>0</v>
      </c>
      <c r="BG326" s="141">
        <f>IF(N326="zákl. přenesená",J326,0)</f>
        <v>0</v>
      </c>
      <c r="BH326" s="141">
        <f>IF(N326="sníž. přenesená",J326,0)</f>
        <v>0</v>
      </c>
      <c r="BI326" s="141">
        <f>IF(N326="nulová",J326,0)</f>
        <v>0</v>
      </c>
      <c r="BJ326" s="13" t="s">
        <v>83</v>
      </c>
      <c r="BK326" s="141">
        <f>ROUND(I326*H326,1)</f>
        <v>0</v>
      </c>
      <c r="BL326" s="13" t="s">
        <v>137</v>
      </c>
      <c r="BM326" s="140" t="s">
        <v>960</v>
      </c>
    </row>
    <row r="327" spans="2:65" s="1" customFormat="1" ht="11.25">
      <c r="B327" s="28"/>
      <c r="D327" s="142" t="s">
        <v>139</v>
      </c>
      <c r="F327" s="143" t="s">
        <v>961</v>
      </c>
      <c r="I327" s="144"/>
      <c r="L327" s="28"/>
      <c r="M327" s="145"/>
      <c r="T327" s="52"/>
      <c r="AT327" s="13" t="s">
        <v>139</v>
      </c>
      <c r="AU327" s="13" t="s">
        <v>85</v>
      </c>
    </row>
    <row r="328" spans="2:65" s="1" customFormat="1" ht="19.5">
      <c r="B328" s="28"/>
      <c r="D328" s="146" t="s">
        <v>141</v>
      </c>
      <c r="F328" s="147" t="s">
        <v>962</v>
      </c>
      <c r="I328" s="144"/>
      <c r="L328" s="28"/>
      <c r="M328" s="145"/>
      <c r="T328" s="52"/>
      <c r="AT328" s="13" t="s">
        <v>141</v>
      </c>
      <c r="AU328" s="13" t="s">
        <v>85</v>
      </c>
    </row>
    <row r="329" spans="2:65" s="1" customFormat="1" ht="16.5" customHeight="1">
      <c r="B329" s="28"/>
      <c r="C329" s="148" t="s">
        <v>963</v>
      </c>
      <c r="D329" s="148" t="s">
        <v>143</v>
      </c>
      <c r="E329" s="149" t="s">
        <v>440</v>
      </c>
      <c r="F329" s="150" t="s">
        <v>441</v>
      </c>
      <c r="G329" s="151" t="s">
        <v>160</v>
      </c>
      <c r="H329" s="152">
        <v>6</v>
      </c>
      <c r="I329" s="153"/>
      <c r="J329" s="152">
        <f>ROUND(I329*H329,1)</f>
        <v>0</v>
      </c>
      <c r="K329" s="154"/>
      <c r="L329" s="155"/>
      <c r="M329" s="156" t="s">
        <v>1</v>
      </c>
      <c r="N329" s="157" t="s">
        <v>40</v>
      </c>
      <c r="P329" s="138">
        <f>O329*H329</f>
        <v>0</v>
      </c>
      <c r="Q329" s="138">
        <v>3.3E-4</v>
      </c>
      <c r="R329" s="138">
        <f>Q329*H329</f>
        <v>1.98E-3</v>
      </c>
      <c r="S329" s="138">
        <v>0</v>
      </c>
      <c r="T329" s="139">
        <f>S329*H329</f>
        <v>0</v>
      </c>
      <c r="AR329" s="140" t="s">
        <v>146</v>
      </c>
      <c r="AT329" s="140" t="s">
        <v>143</v>
      </c>
      <c r="AU329" s="140" t="s">
        <v>85</v>
      </c>
      <c r="AY329" s="13" t="s">
        <v>130</v>
      </c>
      <c r="BE329" s="141">
        <f>IF(N329="základní",J329,0)</f>
        <v>0</v>
      </c>
      <c r="BF329" s="141">
        <f>IF(N329="snížená",J329,0)</f>
        <v>0</v>
      </c>
      <c r="BG329" s="141">
        <f>IF(N329="zákl. přenesená",J329,0)</f>
        <v>0</v>
      </c>
      <c r="BH329" s="141">
        <f>IF(N329="sníž. přenesená",J329,0)</f>
        <v>0</v>
      </c>
      <c r="BI329" s="141">
        <f>IF(N329="nulová",J329,0)</f>
        <v>0</v>
      </c>
      <c r="BJ329" s="13" t="s">
        <v>83</v>
      </c>
      <c r="BK329" s="141">
        <f>ROUND(I329*H329,1)</f>
        <v>0</v>
      </c>
      <c r="BL329" s="13" t="s">
        <v>137</v>
      </c>
      <c r="BM329" s="140" t="s">
        <v>964</v>
      </c>
    </row>
    <row r="330" spans="2:65" s="1" customFormat="1" ht="37.9" customHeight="1">
      <c r="B330" s="28"/>
      <c r="C330" s="129" t="s">
        <v>965</v>
      </c>
      <c r="D330" s="129" t="s">
        <v>133</v>
      </c>
      <c r="E330" s="130" t="s">
        <v>966</v>
      </c>
      <c r="F330" s="131" t="s">
        <v>967</v>
      </c>
      <c r="G330" s="132" t="s">
        <v>160</v>
      </c>
      <c r="H330" s="133">
        <v>1</v>
      </c>
      <c r="I330" s="134"/>
      <c r="J330" s="133">
        <f>ROUND(I330*H330,1)</f>
        <v>0</v>
      </c>
      <c r="K330" s="135"/>
      <c r="L330" s="28"/>
      <c r="M330" s="136" t="s">
        <v>1</v>
      </c>
      <c r="N330" s="137" t="s">
        <v>40</v>
      </c>
      <c r="P330" s="138">
        <f>O330*H330</f>
        <v>0</v>
      </c>
      <c r="Q330" s="138">
        <v>0</v>
      </c>
      <c r="R330" s="138">
        <f>Q330*H330</f>
        <v>0</v>
      </c>
      <c r="S330" s="138">
        <v>0</v>
      </c>
      <c r="T330" s="139">
        <f>S330*H330</f>
        <v>0</v>
      </c>
      <c r="AR330" s="140" t="s">
        <v>137</v>
      </c>
      <c r="AT330" s="140" t="s">
        <v>133</v>
      </c>
      <c r="AU330" s="140" t="s">
        <v>85</v>
      </c>
      <c r="AY330" s="13" t="s">
        <v>130</v>
      </c>
      <c r="BE330" s="141">
        <f>IF(N330="základní",J330,0)</f>
        <v>0</v>
      </c>
      <c r="BF330" s="141">
        <f>IF(N330="snížená",J330,0)</f>
        <v>0</v>
      </c>
      <c r="BG330" s="141">
        <f>IF(N330="zákl. přenesená",J330,0)</f>
        <v>0</v>
      </c>
      <c r="BH330" s="141">
        <f>IF(N330="sníž. přenesená",J330,0)</f>
        <v>0</v>
      </c>
      <c r="BI330" s="141">
        <f>IF(N330="nulová",J330,0)</f>
        <v>0</v>
      </c>
      <c r="BJ330" s="13" t="s">
        <v>83</v>
      </c>
      <c r="BK330" s="141">
        <f>ROUND(I330*H330,1)</f>
        <v>0</v>
      </c>
      <c r="BL330" s="13" t="s">
        <v>137</v>
      </c>
      <c r="BM330" s="140" t="s">
        <v>968</v>
      </c>
    </row>
    <row r="331" spans="2:65" s="1" customFormat="1" ht="11.25">
      <c r="B331" s="28"/>
      <c r="D331" s="142" t="s">
        <v>139</v>
      </c>
      <c r="F331" s="143" t="s">
        <v>969</v>
      </c>
      <c r="I331" s="144"/>
      <c r="L331" s="28"/>
      <c r="M331" s="145"/>
      <c r="T331" s="52"/>
      <c r="AT331" s="13" t="s">
        <v>139</v>
      </c>
      <c r="AU331" s="13" t="s">
        <v>85</v>
      </c>
    </row>
    <row r="332" spans="2:65" s="1" customFormat="1" ht="19.5">
      <c r="B332" s="28"/>
      <c r="D332" s="146" t="s">
        <v>141</v>
      </c>
      <c r="F332" s="147" t="s">
        <v>288</v>
      </c>
      <c r="I332" s="144"/>
      <c r="L332" s="28"/>
      <c r="M332" s="145"/>
      <c r="T332" s="52"/>
      <c r="AT332" s="13" t="s">
        <v>141</v>
      </c>
      <c r="AU332" s="13" t="s">
        <v>85</v>
      </c>
    </row>
    <row r="333" spans="2:65" s="1" customFormat="1" ht="21.75" customHeight="1">
      <c r="B333" s="28"/>
      <c r="C333" s="148" t="s">
        <v>970</v>
      </c>
      <c r="D333" s="148" t="s">
        <v>143</v>
      </c>
      <c r="E333" s="149" t="s">
        <v>971</v>
      </c>
      <c r="F333" s="150" t="s">
        <v>972</v>
      </c>
      <c r="G333" s="151" t="s">
        <v>160</v>
      </c>
      <c r="H333" s="152">
        <v>1</v>
      </c>
      <c r="I333" s="153"/>
      <c r="J333" s="152">
        <f>ROUND(I333*H333,1)</f>
        <v>0</v>
      </c>
      <c r="K333" s="154"/>
      <c r="L333" s="155"/>
      <c r="M333" s="156" t="s">
        <v>1</v>
      </c>
      <c r="N333" s="157" t="s">
        <v>40</v>
      </c>
      <c r="P333" s="138">
        <f>O333*H333</f>
        <v>0</v>
      </c>
      <c r="Q333" s="138">
        <v>5.9999999999999995E-4</v>
      </c>
      <c r="R333" s="138">
        <f>Q333*H333</f>
        <v>5.9999999999999995E-4</v>
      </c>
      <c r="S333" s="138">
        <v>0</v>
      </c>
      <c r="T333" s="139">
        <f>S333*H333</f>
        <v>0</v>
      </c>
      <c r="AR333" s="140" t="s">
        <v>146</v>
      </c>
      <c r="AT333" s="140" t="s">
        <v>143</v>
      </c>
      <c r="AU333" s="140" t="s">
        <v>85</v>
      </c>
      <c r="AY333" s="13" t="s">
        <v>130</v>
      </c>
      <c r="BE333" s="141">
        <f>IF(N333="základní",J333,0)</f>
        <v>0</v>
      </c>
      <c r="BF333" s="141">
        <f>IF(N333="snížená",J333,0)</f>
        <v>0</v>
      </c>
      <c r="BG333" s="141">
        <f>IF(N333="zákl. přenesená",J333,0)</f>
        <v>0</v>
      </c>
      <c r="BH333" s="141">
        <f>IF(N333="sníž. přenesená",J333,0)</f>
        <v>0</v>
      </c>
      <c r="BI333" s="141">
        <f>IF(N333="nulová",J333,0)</f>
        <v>0</v>
      </c>
      <c r="BJ333" s="13" t="s">
        <v>83</v>
      </c>
      <c r="BK333" s="141">
        <f>ROUND(I333*H333,1)</f>
        <v>0</v>
      </c>
      <c r="BL333" s="13" t="s">
        <v>137</v>
      </c>
      <c r="BM333" s="140" t="s">
        <v>973</v>
      </c>
    </row>
    <row r="334" spans="2:65" s="1" customFormat="1" ht="49.15" customHeight="1">
      <c r="B334" s="28"/>
      <c r="C334" s="129" t="s">
        <v>974</v>
      </c>
      <c r="D334" s="129" t="s">
        <v>133</v>
      </c>
      <c r="E334" s="130" t="s">
        <v>351</v>
      </c>
      <c r="F334" s="131" t="s">
        <v>352</v>
      </c>
      <c r="G334" s="132" t="s">
        <v>160</v>
      </c>
      <c r="H334" s="133">
        <v>3</v>
      </c>
      <c r="I334" s="134"/>
      <c r="J334" s="133">
        <f>ROUND(I334*H334,1)</f>
        <v>0</v>
      </c>
      <c r="K334" s="135"/>
      <c r="L334" s="28"/>
      <c r="M334" s="136" t="s">
        <v>1</v>
      </c>
      <c r="N334" s="137" t="s">
        <v>40</v>
      </c>
      <c r="P334" s="138">
        <f>O334*H334</f>
        <v>0</v>
      </c>
      <c r="Q334" s="138">
        <v>0</v>
      </c>
      <c r="R334" s="138">
        <f>Q334*H334</f>
        <v>0</v>
      </c>
      <c r="S334" s="138">
        <v>0</v>
      </c>
      <c r="T334" s="139">
        <f>S334*H334</f>
        <v>0</v>
      </c>
      <c r="AR334" s="140" t="s">
        <v>137</v>
      </c>
      <c r="AT334" s="140" t="s">
        <v>133</v>
      </c>
      <c r="AU334" s="140" t="s">
        <v>85</v>
      </c>
      <c r="AY334" s="13" t="s">
        <v>130</v>
      </c>
      <c r="BE334" s="141">
        <f>IF(N334="základní",J334,0)</f>
        <v>0</v>
      </c>
      <c r="BF334" s="141">
        <f>IF(N334="snížená",J334,0)</f>
        <v>0</v>
      </c>
      <c r="BG334" s="141">
        <f>IF(N334="zákl. přenesená",J334,0)</f>
        <v>0</v>
      </c>
      <c r="BH334" s="141">
        <f>IF(N334="sníž. přenesená",J334,0)</f>
        <v>0</v>
      </c>
      <c r="BI334" s="141">
        <f>IF(N334="nulová",J334,0)</f>
        <v>0</v>
      </c>
      <c r="BJ334" s="13" t="s">
        <v>83</v>
      </c>
      <c r="BK334" s="141">
        <f>ROUND(I334*H334,1)</f>
        <v>0</v>
      </c>
      <c r="BL334" s="13" t="s">
        <v>137</v>
      </c>
      <c r="BM334" s="140" t="s">
        <v>975</v>
      </c>
    </row>
    <row r="335" spans="2:65" s="1" customFormat="1" ht="11.25">
      <c r="B335" s="28"/>
      <c r="D335" s="142" t="s">
        <v>139</v>
      </c>
      <c r="F335" s="143" t="s">
        <v>354</v>
      </c>
      <c r="I335" s="144"/>
      <c r="L335" s="28"/>
      <c r="M335" s="145"/>
      <c r="T335" s="52"/>
      <c r="AT335" s="13" t="s">
        <v>139</v>
      </c>
      <c r="AU335" s="13" t="s">
        <v>85</v>
      </c>
    </row>
    <row r="336" spans="2:65" s="1" customFormat="1" ht="19.5">
      <c r="B336" s="28"/>
      <c r="D336" s="146" t="s">
        <v>141</v>
      </c>
      <c r="F336" s="147" t="s">
        <v>976</v>
      </c>
      <c r="I336" s="144"/>
      <c r="L336" s="28"/>
      <c r="M336" s="145"/>
      <c r="T336" s="52"/>
      <c r="AT336" s="13" t="s">
        <v>141</v>
      </c>
      <c r="AU336" s="13" t="s">
        <v>85</v>
      </c>
    </row>
    <row r="337" spans="2:65" s="1" customFormat="1" ht="21.75" customHeight="1">
      <c r="B337" s="28"/>
      <c r="C337" s="148" t="s">
        <v>977</v>
      </c>
      <c r="D337" s="148" t="s">
        <v>143</v>
      </c>
      <c r="E337" s="149" t="s">
        <v>357</v>
      </c>
      <c r="F337" s="150" t="s">
        <v>358</v>
      </c>
      <c r="G337" s="151" t="s">
        <v>160</v>
      </c>
      <c r="H337" s="152">
        <v>3</v>
      </c>
      <c r="I337" s="153"/>
      <c r="J337" s="152">
        <f>ROUND(I337*H337,1)</f>
        <v>0</v>
      </c>
      <c r="K337" s="154"/>
      <c r="L337" s="155"/>
      <c r="M337" s="156" t="s">
        <v>1</v>
      </c>
      <c r="N337" s="157" t="s">
        <v>40</v>
      </c>
      <c r="P337" s="138">
        <f>O337*H337</f>
        <v>0</v>
      </c>
      <c r="Q337" s="138">
        <v>3.0000000000000001E-5</v>
      </c>
      <c r="R337" s="138">
        <f>Q337*H337</f>
        <v>9.0000000000000006E-5</v>
      </c>
      <c r="S337" s="138">
        <v>0</v>
      </c>
      <c r="T337" s="139">
        <f>S337*H337</f>
        <v>0</v>
      </c>
      <c r="AR337" s="140" t="s">
        <v>146</v>
      </c>
      <c r="AT337" s="140" t="s">
        <v>143</v>
      </c>
      <c r="AU337" s="140" t="s">
        <v>85</v>
      </c>
      <c r="AY337" s="13" t="s">
        <v>130</v>
      </c>
      <c r="BE337" s="141">
        <f>IF(N337="základní",J337,0)</f>
        <v>0</v>
      </c>
      <c r="BF337" s="141">
        <f>IF(N337="snížená",J337,0)</f>
        <v>0</v>
      </c>
      <c r="BG337" s="141">
        <f>IF(N337="zákl. přenesená",J337,0)</f>
        <v>0</v>
      </c>
      <c r="BH337" s="141">
        <f>IF(N337="sníž. přenesená",J337,0)</f>
        <v>0</v>
      </c>
      <c r="BI337" s="141">
        <f>IF(N337="nulová",J337,0)</f>
        <v>0</v>
      </c>
      <c r="BJ337" s="13" t="s">
        <v>83</v>
      </c>
      <c r="BK337" s="141">
        <f>ROUND(I337*H337,1)</f>
        <v>0</v>
      </c>
      <c r="BL337" s="13" t="s">
        <v>137</v>
      </c>
      <c r="BM337" s="140" t="s">
        <v>978</v>
      </c>
    </row>
    <row r="338" spans="2:65" s="1" customFormat="1" ht="44.25" customHeight="1">
      <c r="B338" s="28"/>
      <c r="C338" s="129" t="s">
        <v>979</v>
      </c>
      <c r="D338" s="129" t="s">
        <v>133</v>
      </c>
      <c r="E338" s="130" t="s">
        <v>213</v>
      </c>
      <c r="F338" s="131" t="s">
        <v>214</v>
      </c>
      <c r="G338" s="132" t="s">
        <v>160</v>
      </c>
      <c r="H338" s="133">
        <v>4</v>
      </c>
      <c r="I338" s="134"/>
      <c r="J338" s="133">
        <f>ROUND(I338*H338,1)</f>
        <v>0</v>
      </c>
      <c r="K338" s="135"/>
      <c r="L338" s="28"/>
      <c r="M338" s="136" t="s">
        <v>1</v>
      </c>
      <c r="N338" s="137" t="s">
        <v>40</v>
      </c>
      <c r="P338" s="138">
        <f>O338*H338</f>
        <v>0</v>
      </c>
      <c r="Q338" s="138">
        <v>0</v>
      </c>
      <c r="R338" s="138">
        <f>Q338*H338</f>
        <v>0</v>
      </c>
      <c r="S338" s="138">
        <v>0</v>
      </c>
      <c r="T338" s="139">
        <f>S338*H338</f>
        <v>0</v>
      </c>
      <c r="AR338" s="140" t="s">
        <v>137</v>
      </c>
      <c r="AT338" s="140" t="s">
        <v>133</v>
      </c>
      <c r="AU338" s="140" t="s">
        <v>85</v>
      </c>
      <c r="AY338" s="13" t="s">
        <v>130</v>
      </c>
      <c r="BE338" s="141">
        <f>IF(N338="základní",J338,0)</f>
        <v>0</v>
      </c>
      <c r="BF338" s="141">
        <f>IF(N338="snížená",J338,0)</f>
        <v>0</v>
      </c>
      <c r="BG338" s="141">
        <f>IF(N338="zákl. přenesená",J338,0)</f>
        <v>0</v>
      </c>
      <c r="BH338" s="141">
        <f>IF(N338="sníž. přenesená",J338,0)</f>
        <v>0</v>
      </c>
      <c r="BI338" s="141">
        <f>IF(N338="nulová",J338,0)</f>
        <v>0</v>
      </c>
      <c r="BJ338" s="13" t="s">
        <v>83</v>
      </c>
      <c r="BK338" s="141">
        <f>ROUND(I338*H338,1)</f>
        <v>0</v>
      </c>
      <c r="BL338" s="13" t="s">
        <v>137</v>
      </c>
      <c r="BM338" s="140" t="s">
        <v>980</v>
      </c>
    </row>
    <row r="339" spans="2:65" s="1" customFormat="1" ht="11.25">
      <c r="B339" s="28"/>
      <c r="D339" s="142" t="s">
        <v>139</v>
      </c>
      <c r="F339" s="143" t="s">
        <v>216</v>
      </c>
      <c r="I339" s="144"/>
      <c r="L339" s="28"/>
      <c r="M339" s="145"/>
      <c r="T339" s="52"/>
      <c r="AT339" s="13" t="s">
        <v>139</v>
      </c>
      <c r="AU339" s="13" t="s">
        <v>85</v>
      </c>
    </row>
    <row r="340" spans="2:65" s="1" customFormat="1" ht="39">
      <c r="B340" s="28"/>
      <c r="D340" s="146" t="s">
        <v>141</v>
      </c>
      <c r="F340" s="147" t="s">
        <v>981</v>
      </c>
      <c r="I340" s="144"/>
      <c r="L340" s="28"/>
      <c r="M340" s="145"/>
      <c r="T340" s="52"/>
      <c r="AT340" s="13" t="s">
        <v>141</v>
      </c>
      <c r="AU340" s="13" t="s">
        <v>85</v>
      </c>
    </row>
    <row r="341" spans="2:65" s="1" customFormat="1" ht="16.5" customHeight="1">
      <c r="B341" s="28"/>
      <c r="C341" s="148" t="s">
        <v>982</v>
      </c>
      <c r="D341" s="148" t="s">
        <v>143</v>
      </c>
      <c r="E341" s="149" t="s">
        <v>445</v>
      </c>
      <c r="F341" s="150" t="s">
        <v>446</v>
      </c>
      <c r="G341" s="151" t="s">
        <v>160</v>
      </c>
      <c r="H341" s="152">
        <v>4</v>
      </c>
      <c r="I341" s="153"/>
      <c r="J341" s="152">
        <f>ROUND(I341*H341,1)</f>
        <v>0</v>
      </c>
      <c r="K341" s="154"/>
      <c r="L341" s="155"/>
      <c r="M341" s="156" t="s">
        <v>1</v>
      </c>
      <c r="N341" s="157" t="s">
        <v>40</v>
      </c>
      <c r="P341" s="138">
        <f>O341*H341</f>
        <v>0</v>
      </c>
      <c r="Q341" s="138">
        <v>2.5999999999999998E-4</v>
      </c>
      <c r="R341" s="138">
        <f>Q341*H341</f>
        <v>1.0399999999999999E-3</v>
      </c>
      <c r="S341" s="138">
        <v>0</v>
      </c>
      <c r="T341" s="139">
        <f>S341*H341</f>
        <v>0</v>
      </c>
      <c r="AR341" s="140" t="s">
        <v>146</v>
      </c>
      <c r="AT341" s="140" t="s">
        <v>143</v>
      </c>
      <c r="AU341" s="140" t="s">
        <v>85</v>
      </c>
      <c r="AY341" s="13" t="s">
        <v>130</v>
      </c>
      <c r="BE341" s="141">
        <f>IF(N341="základní",J341,0)</f>
        <v>0</v>
      </c>
      <c r="BF341" s="141">
        <f>IF(N341="snížená",J341,0)</f>
        <v>0</v>
      </c>
      <c r="BG341" s="141">
        <f>IF(N341="zákl. přenesená",J341,0)</f>
        <v>0</v>
      </c>
      <c r="BH341" s="141">
        <f>IF(N341="sníž. přenesená",J341,0)</f>
        <v>0</v>
      </c>
      <c r="BI341" s="141">
        <f>IF(N341="nulová",J341,0)</f>
        <v>0</v>
      </c>
      <c r="BJ341" s="13" t="s">
        <v>83</v>
      </c>
      <c r="BK341" s="141">
        <f>ROUND(I341*H341,1)</f>
        <v>0</v>
      </c>
      <c r="BL341" s="13" t="s">
        <v>137</v>
      </c>
      <c r="BM341" s="140" t="s">
        <v>983</v>
      </c>
    </row>
    <row r="342" spans="2:65" s="1" customFormat="1" ht="19.5">
      <c r="B342" s="28"/>
      <c r="D342" s="146" t="s">
        <v>141</v>
      </c>
      <c r="F342" s="147" t="s">
        <v>448</v>
      </c>
      <c r="I342" s="144"/>
      <c r="L342" s="28"/>
      <c r="M342" s="145"/>
      <c r="T342" s="52"/>
      <c r="AT342" s="13" t="s">
        <v>141</v>
      </c>
      <c r="AU342" s="13" t="s">
        <v>85</v>
      </c>
    </row>
    <row r="343" spans="2:65" s="1" customFormat="1" ht="55.5" customHeight="1">
      <c r="B343" s="28"/>
      <c r="C343" s="129" t="s">
        <v>984</v>
      </c>
      <c r="D343" s="129" t="s">
        <v>133</v>
      </c>
      <c r="E343" s="130" t="s">
        <v>649</v>
      </c>
      <c r="F343" s="131" t="s">
        <v>650</v>
      </c>
      <c r="G343" s="132" t="s">
        <v>160</v>
      </c>
      <c r="H343" s="133">
        <v>2</v>
      </c>
      <c r="I343" s="134"/>
      <c r="J343" s="133">
        <f>ROUND(I343*H343,1)</f>
        <v>0</v>
      </c>
      <c r="K343" s="135"/>
      <c r="L343" s="28"/>
      <c r="M343" s="136" t="s">
        <v>1</v>
      </c>
      <c r="N343" s="137" t="s">
        <v>40</v>
      </c>
      <c r="P343" s="138">
        <f>O343*H343</f>
        <v>0</v>
      </c>
      <c r="Q343" s="138">
        <v>0</v>
      </c>
      <c r="R343" s="138">
        <f>Q343*H343</f>
        <v>0</v>
      </c>
      <c r="S343" s="138">
        <v>0</v>
      </c>
      <c r="T343" s="139">
        <f>S343*H343</f>
        <v>0</v>
      </c>
      <c r="AR343" s="140" t="s">
        <v>137</v>
      </c>
      <c r="AT343" s="140" t="s">
        <v>133</v>
      </c>
      <c r="AU343" s="140" t="s">
        <v>85</v>
      </c>
      <c r="AY343" s="13" t="s">
        <v>130</v>
      </c>
      <c r="BE343" s="141">
        <f>IF(N343="základní",J343,0)</f>
        <v>0</v>
      </c>
      <c r="BF343" s="141">
        <f>IF(N343="snížená",J343,0)</f>
        <v>0</v>
      </c>
      <c r="BG343" s="141">
        <f>IF(N343="zákl. přenesená",J343,0)</f>
        <v>0</v>
      </c>
      <c r="BH343" s="141">
        <f>IF(N343="sníž. přenesená",J343,0)</f>
        <v>0</v>
      </c>
      <c r="BI343" s="141">
        <f>IF(N343="nulová",J343,0)</f>
        <v>0</v>
      </c>
      <c r="BJ343" s="13" t="s">
        <v>83</v>
      </c>
      <c r="BK343" s="141">
        <f>ROUND(I343*H343,1)</f>
        <v>0</v>
      </c>
      <c r="BL343" s="13" t="s">
        <v>137</v>
      </c>
      <c r="BM343" s="140" t="s">
        <v>985</v>
      </c>
    </row>
    <row r="344" spans="2:65" s="1" customFormat="1" ht="11.25">
      <c r="B344" s="28"/>
      <c r="D344" s="142" t="s">
        <v>139</v>
      </c>
      <c r="F344" s="143" t="s">
        <v>652</v>
      </c>
      <c r="I344" s="144"/>
      <c r="L344" s="28"/>
      <c r="M344" s="145"/>
      <c r="T344" s="52"/>
      <c r="AT344" s="13" t="s">
        <v>139</v>
      </c>
      <c r="AU344" s="13" t="s">
        <v>85</v>
      </c>
    </row>
    <row r="345" spans="2:65" s="1" customFormat="1" ht="19.5">
      <c r="B345" s="28"/>
      <c r="D345" s="146" t="s">
        <v>141</v>
      </c>
      <c r="F345" s="147" t="s">
        <v>986</v>
      </c>
      <c r="I345" s="144"/>
      <c r="L345" s="28"/>
      <c r="M345" s="145"/>
      <c r="T345" s="52"/>
      <c r="AT345" s="13" t="s">
        <v>141</v>
      </c>
      <c r="AU345" s="13" t="s">
        <v>85</v>
      </c>
    </row>
    <row r="346" spans="2:65" s="1" customFormat="1" ht="24.2" customHeight="1">
      <c r="B346" s="28"/>
      <c r="C346" s="129" t="s">
        <v>987</v>
      </c>
      <c r="D346" s="129" t="s">
        <v>133</v>
      </c>
      <c r="E346" s="130" t="s">
        <v>988</v>
      </c>
      <c r="F346" s="131" t="s">
        <v>989</v>
      </c>
      <c r="G346" s="132" t="s">
        <v>160</v>
      </c>
      <c r="H346" s="133">
        <v>1</v>
      </c>
      <c r="I346" s="134"/>
      <c r="J346" s="133">
        <f>ROUND(I346*H346,1)</f>
        <v>0</v>
      </c>
      <c r="K346" s="135"/>
      <c r="L346" s="28"/>
      <c r="M346" s="136" t="s">
        <v>1</v>
      </c>
      <c r="N346" s="137" t="s">
        <v>40</v>
      </c>
      <c r="P346" s="138">
        <f>O346*H346</f>
        <v>0</v>
      </c>
      <c r="Q346" s="138">
        <v>0</v>
      </c>
      <c r="R346" s="138">
        <f>Q346*H346</f>
        <v>0</v>
      </c>
      <c r="S346" s="138">
        <v>0</v>
      </c>
      <c r="T346" s="139">
        <f>S346*H346</f>
        <v>0</v>
      </c>
      <c r="AR346" s="140" t="s">
        <v>137</v>
      </c>
      <c r="AT346" s="140" t="s">
        <v>133</v>
      </c>
      <c r="AU346" s="140" t="s">
        <v>85</v>
      </c>
      <c r="AY346" s="13" t="s">
        <v>130</v>
      </c>
      <c r="BE346" s="141">
        <f>IF(N346="základní",J346,0)</f>
        <v>0</v>
      </c>
      <c r="BF346" s="141">
        <f>IF(N346="snížená",J346,0)</f>
        <v>0</v>
      </c>
      <c r="BG346" s="141">
        <f>IF(N346="zákl. přenesená",J346,0)</f>
        <v>0</v>
      </c>
      <c r="BH346" s="141">
        <f>IF(N346="sníž. přenesená",J346,0)</f>
        <v>0</v>
      </c>
      <c r="BI346" s="141">
        <f>IF(N346="nulová",J346,0)</f>
        <v>0</v>
      </c>
      <c r="BJ346" s="13" t="s">
        <v>83</v>
      </c>
      <c r="BK346" s="141">
        <f>ROUND(I346*H346,1)</f>
        <v>0</v>
      </c>
      <c r="BL346" s="13" t="s">
        <v>137</v>
      </c>
      <c r="BM346" s="140" t="s">
        <v>990</v>
      </c>
    </row>
    <row r="347" spans="2:65" s="1" customFormat="1" ht="11.25">
      <c r="B347" s="28"/>
      <c r="D347" s="142" t="s">
        <v>139</v>
      </c>
      <c r="F347" s="143" t="s">
        <v>991</v>
      </c>
      <c r="I347" s="144"/>
      <c r="L347" s="28"/>
      <c r="M347" s="145"/>
      <c r="T347" s="52"/>
      <c r="AT347" s="13" t="s">
        <v>139</v>
      </c>
      <c r="AU347" s="13" t="s">
        <v>85</v>
      </c>
    </row>
    <row r="348" spans="2:65" s="1" customFormat="1" ht="19.5">
      <c r="B348" s="28"/>
      <c r="D348" s="146" t="s">
        <v>141</v>
      </c>
      <c r="F348" s="147" t="s">
        <v>992</v>
      </c>
      <c r="I348" s="144"/>
      <c r="L348" s="28"/>
      <c r="M348" s="145"/>
      <c r="T348" s="52"/>
      <c r="AT348" s="13" t="s">
        <v>141</v>
      </c>
      <c r="AU348" s="13" t="s">
        <v>85</v>
      </c>
    </row>
    <row r="349" spans="2:65" s="1" customFormat="1" ht="33" customHeight="1">
      <c r="B349" s="28"/>
      <c r="C349" s="129" t="s">
        <v>993</v>
      </c>
      <c r="D349" s="129" t="s">
        <v>133</v>
      </c>
      <c r="E349" s="130" t="s">
        <v>655</v>
      </c>
      <c r="F349" s="131" t="s">
        <v>656</v>
      </c>
      <c r="G349" s="132" t="s">
        <v>136</v>
      </c>
      <c r="H349" s="133">
        <v>2</v>
      </c>
      <c r="I349" s="134"/>
      <c r="J349" s="133">
        <f>ROUND(I349*H349,1)</f>
        <v>0</v>
      </c>
      <c r="K349" s="135"/>
      <c r="L349" s="28"/>
      <c r="M349" s="136" t="s">
        <v>1</v>
      </c>
      <c r="N349" s="137" t="s">
        <v>40</v>
      </c>
      <c r="P349" s="138">
        <f>O349*H349</f>
        <v>0</v>
      </c>
      <c r="Q349" s="138">
        <v>0</v>
      </c>
      <c r="R349" s="138">
        <f>Q349*H349</f>
        <v>0</v>
      </c>
      <c r="S349" s="138">
        <v>0</v>
      </c>
      <c r="T349" s="139">
        <f>S349*H349</f>
        <v>0</v>
      </c>
      <c r="AR349" s="140" t="s">
        <v>137</v>
      </c>
      <c r="AT349" s="140" t="s">
        <v>133</v>
      </c>
      <c r="AU349" s="140" t="s">
        <v>85</v>
      </c>
      <c r="AY349" s="13" t="s">
        <v>130</v>
      </c>
      <c r="BE349" s="141">
        <f>IF(N349="základní",J349,0)</f>
        <v>0</v>
      </c>
      <c r="BF349" s="141">
        <f>IF(N349="snížená",J349,0)</f>
        <v>0</v>
      </c>
      <c r="BG349" s="141">
        <f>IF(N349="zákl. přenesená",J349,0)</f>
        <v>0</v>
      </c>
      <c r="BH349" s="141">
        <f>IF(N349="sníž. přenesená",J349,0)</f>
        <v>0</v>
      </c>
      <c r="BI349" s="141">
        <f>IF(N349="nulová",J349,0)</f>
        <v>0</v>
      </c>
      <c r="BJ349" s="13" t="s">
        <v>83</v>
      </c>
      <c r="BK349" s="141">
        <f>ROUND(I349*H349,1)</f>
        <v>0</v>
      </c>
      <c r="BL349" s="13" t="s">
        <v>137</v>
      </c>
      <c r="BM349" s="140" t="s">
        <v>994</v>
      </c>
    </row>
    <row r="350" spans="2:65" s="1" customFormat="1" ht="11.25">
      <c r="B350" s="28"/>
      <c r="D350" s="142" t="s">
        <v>139</v>
      </c>
      <c r="F350" s="143" t="s">
        <v>658</v>
      </c>
      <c r="I350" s="144"/>
      <c r="L350" s="28"/>
      <c r="M350" s="145"/>
      <c r="T350" s="52"/>
      <c r="AT350" s="13" t="s">
        <v>139</v>
      </c>
      <c r="AU350" s="13" t="s">
        <v>85</v>
      </c>
    </row>
    <row r="351" spans="2:65" s="1" customFormat="1" ht="19.5">
      <c r="B351" s="28"/>
      <c r="D351" s="146" t="s">
        <v>141</v>
      </c>
      <c r="F351" s="147" t="s">
        <v>995</v>
      </c>
      <c r="I351" s="144"/>
      <c r="L351" s="28"/>
      <c r="M351" s="145"/>
      <c r="T351" s="52"/>
      <c r="AT351" s="13" t="s">
        <v>141</v>
      </c>
      <c r="AU351" s="13" t="s">
        <v>85</v>
      </c>
    </row>
    <row r="352" spans="2:65" s="1" customFormat="1" ht="16.5" customHeight="1">
      <c r="B352" s="28"/>
      <c r="C352" s="148" t="s">
        <v>996</v>
      </c>
      <c r="D352" s="148" t="s">
        <v>143</v>
      </c>
      <c r="E352" s="149" t="s">
        <v>660</v>
      </c>
      <c r="F352" s="150" t="s">
        <v>661</v>
      </c>
      <c r="G352" s="151" t="s">
        <v>136</v>
      </c>
      <c r="H352" s="152">
        <v>2</v>
      </c>
      <c r="I352" s="153"/>
      <c r="J352" s="152">
        <f>ROUND(I352*H352,1)</f>
        <v>0</v>
      </c>
      <c r="K352" s="154"/>
      <c r="L352" s="155"/>
      <c r="M352" s="156" t="s">
        <v>1</v>
      </c>
      <c r="N352" s="157" t="s">
        <v>40</v>
      </c>
      <c r="P352" s="138">
        <f>O352*H352</f>
        <v>0</v>
      </c>
      <c r="Q352" s="138">
        <v>2.9999999999999997E-4</v>
      </c>
      <c r="R352" s="138">
        <f>Q352*H352</f>
        <v>5.9999999999999995E-4</v>
      </c>
      <c r="S352" s="138">
        <v>0</v>
      </c>
      <c r="T352" s="139">
        <f>S352*H352</f>
        <v>0</v>
      </c>
      <c r="AR352" s="140" t="s">
        <v>146</v>
      </c>
      <c r="AT352" s="140" t="s">
        <v>143</v>
      </c>
      <c r="AU352" s="140" t="s">
        <v>85</v>
      </c>
      <c r="AY352" s="13" t="s">
        <v>130</v>
      </c>
      <c r="BE352" s="141">
        <f>IF(N352="základní",J352,0)</f>
        <v>0</v>
      </c>
      <c r="BF352" s="141">
        <f>IF(N352="snížená",J352,0)</f>
        <v>0</v>
      </c>
      <c r="BG352" s="141">
        <f>IF(N352="zákl. přenesená",J352,0)</f>
        <v>0</v>
      </c>
      <c r="BH352" s="141">
        <f>IF(N352="sníž. přenesená",J352,0)</f>
        <v>0</v>
      </c>
      <c r="BI352" s="141">
        <f>IF(N352="nulová",J352,0)</f>
        <v>0</v>
      </c>
      <c r="BJ352" s="13" t="s">
        <v>83</v>
      </c>
      <c r="BK352" s="141">
        <f>ROUND(I352*H352,1)</f>
        <v>0</v>
      </c>
      <c r="BL352" s="13" t="s">
        <v>137</v>
      </c>
      <c r="BM352" s="140" t="s">
        <v>997</v>
      </c>
    </row>
    <row r="353" spans="2:65" s="1" customFormat="1" ht="19.5">
      <c r="B353" s="28"/>
      <c r="D353" s="146" t="s">
        <v>141</v>
      </c>
      <c r="F353" s="147" t="s">
        <v>995</v>
      </c>
      <c r="I353" s="144"/>
      <c r="L353" s="28"/>
      <c r="M353" s="145"/>
      <c r="T353" s="52"/>
      <c r="AT353" s="13" t="s">
        <v>141</v>
      </c>
      <c r="AU353" s="13" t="s">
        <v>85</v>
      </c>
    </row>
    <row r="354" spans="2:65" s="1" customFormat="1" ht="16.5" customHeight="1">
      <c r="B354" s="28"/>
      <c r="C354" s="129" t="s">
        <v>998</v>
      </c>
      <c r="D354" s="129" t="s">
        <v>133</v>
      </c>
      <c r="E354" s="130" t="s">
        <v>999</v>
      </c>
      <c r="F354" s="131" t="s">
        <v>1000</v>
      </c>
      <c r="G354" s="132" t="s">
        <v>363</v>
      </c>
      <c r="H354" s="133">
        <v>1</v>
      </c>
      <c r="I354" s="134"/>
      <c r="J354" s="133">
        <f>ROUND(I354*H354,1)</f>
        <v>0</v>
      </c>
      <c r="K354" s="135"/>
      <c r="L354" s="28"/>
      <c r="M354" s="136" t="s">
        <v>1</v>
      </c>
      <c r="N354" s="137" t="s">
        <v>40</v>
      </c>
      <c r="P354" s="138">
        <f>O354*H354</f>
        <v>0</v>
      </c>
      <c r="Q354" s="138">
        <v>0</v>
      </c>
      <c r="R354" s="138">
        <f>Q354*H354</f>
        <v>0</v>
      </c>
      <c r="S354" s="138">
        <v>0</v>
      </c>
      <c r="T354" s="139">
        <f>S354*H354</f>
        <v>0</v>
      </c>
      <c r="AR354" s="140" t="s">
        <v>137</v>
      </c>
      <c r="AT354" s="140" t="s">
        <v>133</v>
      </c>
      <c r="AU354" s="140" t="s">
        <v>85</v>
      </c>
      <c r="AY354" s="13" t="s">
        <v>130</v>
      </c>
      <c r="BE354" s="141">
        <f>IF(N354="základní",J354,0)</f>
        <v>0</v>
      </c>
      <c r="BF354" s="141">
        <f>IF(N354="snížená",J354,0)</f>
        <v>0</v>
      </c>
      <c r="BG354" s="141">
        <f>IF(N354="zákl. přenesená",J354,0)</f>
        <v>0</v>
      </c>
      <c r="BH354" s="141">
        <f>IF(N354="sníž. přenesená",J354,0)</f>
        <v>0</v>
      </c>
      <c r="BI354" s="141">
        <f>IF(N354="nulová",J354,0)</f>
        <v>0</v>
      </c>
      <c r="BJ354" s="13" t="s">
        <v>83</v>
      </c>
      <c r="BK354" s="141">
        <f>ROUND(I354*H354,1)</f>
        <v>0</v>
      </c>
      <c r="BL354" s="13" t="s">
        <v>137</v>
      </c>
      <c r="BM354" s="140" t="s">
        <v>1001</v>
      </c>
    </row>
    <row r="355" spans="2:65" s="1" customFormat="1" ht="19.5">
      <c r="B355" s="28"/>
      <c r="D355" s="146" t="s">
        <v>141</v>
      </c>
      <c r="F355" s="147" t="s">
        <v>1002</v>
      </c>
      <c r="I355" s="144"/>
      <c r="L355" s="28"/>
      <c r="M355" s="145"/>
      <c r="T355" s="52"/>
      <c r="AT355" s="13" t="s">
        <v>141</v>
      </c>
      <c r="AU355" s="13" t="s">
        <v>85</v>
      </c>
    </row>
    <row r="356" spans="2:65" s="11" customFormat="1" ht="25.9" customHeight="1">
      <c r="B356" s="117"/>
      <c r="D356" s="118" t="s">
        <v>74</v>
      </c>
      <c r="E356" s="119" t="s">
        <v>143</v>
      </c>
      <c r="F356" s="119" t="s">
        <v>222</v>
      </c>
      <c r="I356" s="120"/>
      <c r="J356" s="121">
        <f>BK356</f>
        <v>0</v>
      </c>
      <c r="L356" s="117"/>
      <c r="M356" s="122"/>
      <c r="P356" s="123">
        <f>P357</f>
        <v>0</v>
      </c>
      <c r="R356" s="123">
        <f>R357</f>
        <v>3.0000000000000001E-5</v>
      </c>
      <c r="T356" s="124">
        <f>T357</f>
        <v>0</v>
      </c>
      <c r="AR356" s="118" t="s">
        <v>148</v>
      </c>
      <c r="AT356" s="125" t="s">
        <v>74</v>
      </c>
      <c r="AU356" s="125" t="s">
        <v>75</v>
      </c>
      <c r="AY356" s="118" t="s">
        <v>130</v>
      </c>
      <c r="BK356" s="126">
        <f>BK357</f>
        <v>0</v>
      </c>
    </row>
    <row r="357" spans="2:65" s="11" customFormat="1" ht="22.9" customHeight="1">
      <c r="B357" s="117"/>
      <c r="D357" s="118" t="s">
        <v>74</v>
      </c>
      <c r="E357" s="127" t="s">
        <v>223</v>
      </c>
      <c r="F357" s="127" t="s">
        <v>224</v>
      </c>
      <c r="I357" s="120"/>
      <c r="J357" s="128">
        <f>BK357</f>
        <v>0</v>
      </c>
      <c r="L357" s="117"/>
      <c r="M357" s="122"/>
      <c r="P357" s="123">
        <f>SUM(P358:P379)</f>
        <v>0</v>
      </c>
      <c r="R357" s="123">
        <f>SUM(R358:R379)</f>
        <v>3.0000000000000001E-5</v>
      </c>
      <c r="T357" s="124">
        <f>SUM(T358:T379)</f>
        <v>0</v>
      </c>
      <c r="AR357" s="118" t="s">
        <v>148</v>
      </c>
      <c r="AT357" s="125" t="s">
        <v>74</v>
      </c>
      <c r="AU357" s="125" t="s">
        <v>83</v>
      </c>
      <c r="AY357" s="118" t="s">
        <v>130</v>
      </c>
      <c r="BK357" s="126">
        <f>SUM(BK358:BK379)</f>
        <v>0</v>
      </c>
    </row>
    <row r="358" spans="2:65" s="1" customFormat="1" ht="16.5" customHeight="1">
      <c r="B358" s="28"/>
      <c r="C358" s="129" t="s">
        <v>1003</v>
      </c>
      <c r="D358" s="129" t="s">
        <v>133</v>
      </c>
      <c r="E358" s="130" t="s">
        <v>457</v>
      </c>
      <c r="F358" s="131" t="s">
        <v>458</v>
      </c>
      <c r="G358" s="132" t="s">
        <v>244</v>
      </c>
      <c r="H358" s="133">
        <v>2</v>
      </c>
      <c r="I358" s="134"/>
      <c r="J358" s="133">
        <f>ROUND(I358*H358,1)</f>
        <v>0</v>
      </c>
      <c r="K358" s="135"/>
      <c r="L358" s="28"/>
      <c r="M358" s="136" t="s">
        <v>1</v>
      </c>
      <c r="N358" s="137" t="s">
        <v>40</v>
      </c>
      <c r="P358" s="138">
        <f>O358*H358</f>
        <v>0</v>
      </c>
      <c r="Q358" s="138">
        <v>0</v>
      </c>
      <c r="R358" s="138">
        <f>Q358*H358</f>
        <v>0</v>
      </c>
      <c r="S358" s="138">
        <v>0</v>
      </c>
      <c r="T358" s="139">
        <f>S358*H358</f>
        <v>0</v>
      </c>
      <c r="AR358" s="140" t="s">
        <v>228</v>
      </c>
      <c r="AT358" s="140" t="s">
        <v>133</v>
      </c>
      <c r="AU358" s="140" t="s">
        <v>85</v>
      </c>
      <c r="AY358" s="13" t="s">
        <v>130</v>
      </c>
      <c r="BE358" s="141">
        <f>IF(N358="základní",J358,0)</f>
        <v>0</v>
      </c>
      <c r="BF358" s="141">
        <f>IF(N358="snížená",J358,0)</f>
        <v>0</v>
      </c>
      <c r="BG358" s="141">
        <f>IF(N358="zákl. přenesená",J358,0)</f>
        <v>0</v>
      </c>
      <c r="BH358" s="141">
        <f>IF(N358="sníž. přenesená",J358,0)</f>
        <v>0</v>
      </c>
      <c r="BI358" s="141">
        <f>IF(N358="nulová",J358,0)</f>
        <v>0</v>
      </c>
      <c r="BJ358" s="13" t="s">
        <v>83</v>
      </c>
      <c r="BK358" s="141">
        <f>ROUND(I358*H358,1)</f>
        <v>0</v>
      </c>
      <c r="BL358" s="13" t="s">
        <v>228</v>
      </c>
      <c r="BM358" s="140" t="s">
        <v>1004</v>
      </c>
    </row>
    <row r="359" spans="2:65" s="1" customFormat="1" ht="19.5">
      <c r="B359" s="28"/>
      <c r="D359" s="146" t="s">
        <v>141</v>
      </c>
      <c r="F359" s="147" t="s">
        <v>1005</v>
      </c>
      <c r="I359" s="144"/>
      <c r="L359" s="28"/>
      <c r="M359" s="145"/>
      <c r="T359" s="52"/>
      <c r="AT359" s="13" t="s">
        <v>141</v>
      </c>
      <c r="AU359" s="13" t="s">
        <v>85</v>
      </c>
    </row>
    <row r="360" spans="2:65" s="1" customFormat="1" ht="21.75" customHeight="1">
      <c r="B360" s="28"/>
      <c r="C360" s="129" t="s">
        <v>1006</v>
      </c>
      <c r="D360" s="129" t="s">
        <v>133</v>
      </c>
      <c r="E360" s="130" t="s">
        <v>226</v>
      </c>
      <c r="F360" s="131" t="s">
        <v>227</v>
      </c>
      <c r="G360" s="132" t="s">
        <v>160</v>
      </c>
      <c r="H360" s="133">
        <v>2</v>
      </c>
      <c r="I360" s="134"/>
      <c r="J360" s="133">
        <f>ROUND(I360*H360,1)</f>
        <v>0</v>
      </c>
      <c r="K360" s="135"/>
      <c r="L360" s="28"/>
      <c r="M360" s="136" t="s">
        <v>1</v>
      </c>
      <c r="N360" s="137" t="s">
        <v>40</v>
      </c>
      <c r="P360" s="138">
        <f>O360*H360</f>
        <v>0</v>
      </c>
      <c r="Q360" s="138">
        <v>0</v>
      </c>
      <c r="R360" s="138">
        <f>Q360*H360</f>
        <v>0</v>
      </c>
      <c r="S360" s="138">
        <v>0</v>
      </c>
      <c r="T360" s="139">
        <f>S360*H360</f>
        <v>0</v>
      </c>
      <c r="AR360" s="140" t="s">
        <v>228</v>
      </c>
      <c r="AT360" s="140" t="s">
        <v>133</v>
      </c>
      <c r="AU360" s="140" t="s">
        <v>85</v>
      </c>
      <c r="AY360" s="13" t="s">
        <v>130</v>
      </c>
      <c r="BE360" s="141">
        <f>IF(N360="základní",J360,0)</f>
        <v>0</v>
      </c>
      <c r="BF360" s="141">
        <f>IF(N360="snížená",J360,0)</f>
        <v>0</v>
      </c>
      <c r="BG360" s="141">
        <f>IF(N360="zákl. přenesená",J360,0)</f>
        <v>0</v>
      </c>
      <c r="BH360" s="141">
        <f>IF(N360="sníž. přenesená",J360,0)</f>
        <v>0</v>
      </c>
      <c r="BI360" s="141">
        <f>IF(N360="nulová",J360,0)</f>
        <v>0</v>
      </c>
      <c r="BJ360" s="13" t="s">
        <v>83</v>
      </c>
      <c r="BK360" s="141">
        <f>ROUND(I360*H360,1)</f>
        <v>0</v>
      </c>
      <c r="BL360" s="13" t="s">
        <v>228</v>
      </c>
      <c r="BM360" s="140" t="s">
        <v>1007</v>
      </c>
    </row>
    <row r="361" spans="2:65" s="1" customFormat="1" ht="19.5">
      <c r="B361" s="28"/>
      <c r="D361" s="146" t="s">
        <v>141</v>
      </c>
      <c r="F361" s="147" t="s">
        <v>1008</v>
      </c>
      <c r="I361" s="144"/>
      <c r="L361" s="28"/>
      <c r="M361" s="145"/>
      <c r="T361" s="52"/>
      <c r="AT361" s="13" t="s">
        <v>141</v>
      </c>
      <c r="AU361" s="13" t="s">
        <v>85</v>
      </c>
    </row>
    <row r="362" spans="2:65" s="1" customFormat="1" ht="16.5" customHeight="1">
      <c r="B362" s="28"/>
      <c r="C362" s="148" t="s">
        <v>1009</v>
      </c>
      <c r="D362" s="148" t="s">
        <v>143</v>
      </c>
      <c r="E362" s="149" t="s">
        <v>1010</v>
      </c>
      <c r="F362" s="150" t="s">
        <v>1011</v>
      </c>
      <c r="G362" s="151" t="s">
        <v>160</v>
      </c>
      <c r="H362" s="152">
        <v>1</v>
      </c>
      <c r="I362" s="153"/>
      <c r="J362" s="152">
        <f>ROUND(I362*H362,1)</f>
        <v>0</v>
      </c>
      <c r="K362" s="154"/>
      <c r="L362" s="155"/>
      <c r="M362" s="156" t="s">
        <v>1</v>
      </c>
      <c r="N362" s="157" t="s">
        <v>40</v>
      </c>
      <c r="P362" s="138">
        <f>O362*H362</f>
        <v>0</v>
      </c>
      <c r="Q362" s="138">
        <v>3.0000000000000001E-5</v>
      </c>
      <c r="R362" s="138">
        <f>Q362*H362</f>
        <v>3.0000000000000001E-5</v>
      </c>
      <c r="S362" s="138">
        <v>0</v>
      </c>
      <c r="T362" s="139">
        <f>S362*H362</f>
        <v>0</v>
      </c>
      <c r="AR362" s="140" t="s">
        <v>234</v>
      </c>
      <c r="AT362" s="140" t="s">
        <v>143</v>
      </c>
      <c r="AU362" s="140" t="s">
        <v>85</v>
      </c>
      <c r="AY362" s="13" t="s">
        <v>130</v>
      </c>
      <c r="BE362" s="141">
        <f>IF(N362="základní",J362,0)</f>
        <v>0</v>
      </c>
      <c r="BF362" s="141">
        <f>IF(N362="snížená",J362,0)</f>
        <v>0</v>
      </c>
      <c r="BG362" s="141">
        <f>IF(N362="zákl. přenesená",J362,0)</f>
        <v>0</v>
      </c>
      <c r="BH362" s="141">
        <f>IF(N362="sníž. přenesená",J362,0)</f>
        <v>0</v>
      </c>
      <c r="BI362" s="141">
        <f>IF(N362="nulová",J362,0)</f>
        <v>0</v>
      </c>
      <c r="BJ362" s="13" t="s">
        <v>83</v>
      </c>
      <c r="BK362" s="141">
        <f>ROUND(I362*H362,1)</f>
        <v>0</v>
      </c>
      <c r="BL362" s="13" t="s">
        <v>228</v>
      </c>
      <c r="BM362" s="140" t="s">
        <v>1012</v>
      </c>
    </row>
    <row r="363" spans="2:65" s="1" customFormat="1" ht="19.5">
      <c r="B363" s="28"/>
      <c r="D363" s="146" t="s">
        <v>141</v>
      </c>
      <c r="F363" s="147" t="s">
        <v>1013</v>
      </c>
      <c r="I363" s="144"/>
      <c r="L363" s="28"/>
      <c r="M363" s="145"/>
      <c r="T363" s="52"/>
      <c r="AT363" s="13" t="s">
        <v>141</v>
      </c>
      <c r="AU363" s="13" t="s">
        <v>85</v>
      </c>
    </row>
    <row r="364" spans="2:65" s="1" customFormat="1" ht="16.5" customHeight="1">
      <c r="B364" s="28"/>
      <c r="C364" s="129" t="s">
        <v>1014</v>
      </c>
      <c r="D364" s="129" t="s">
        <v>133</v>
      </c>
      <c r="E364" s="130" t="s">
        <v>242</v>
      </c>
      <c r="F364" s="131" t="s">
        <v>243</v>
      </c>
      <c r="G364" s="132" t="s">
        <v>244</v>
      </c>
      <c r="H364" s="133">
        <v>1</v>
      </c>
      <c r="I364" s="134"/>
      <c r="J364" s="133">
        <f>ROUND(I364*H364,1)</f>
        <v>0</v>
      </c>
      <c r="K364" s="135"/>
      <c r="L364" s="28"/>
      <c r="M364" s="136" t="s">
        <v>1</v>
      </c>
      <c r="N364" s="137" t="s">
        <v>40</v>
      </c>
      <c r="P364" s="138">
        <f>O364*H364</f>
        <v>0</v>
      </c>
      <c r="Q364" s="138">
        <v>0</v>
      </c>
      <c r="R364" s="138">
        <f>Q364*H364</f>
        <v>0</v>
      </c>
      <c r="S364" s="138">
        <v>0</v>
      </c>
      <c r="T364" s="139">
        <f>S364*H364</f>
        <v>0</v>
      </c>
      <c r="AR364" s="140" t="s">
        <v>228</v>
      </c>
      <c r="AT364" s="140" t="s">
        <v>133</v>
      </c>
      <c r="AU364" s="140" t="s">
        <v>85</v>
      </c>
      <c r="AY364" s="13" t="s">
        <v>130</v>
      </c>
      <c r="BE364" s="141">
        <f>IF(N364="základní",J364,0)</f>
        <v>0</v>
      </c>
      <c r="BF364" s="141">
        <f>IF(N364="snížená",J364,0)</f>
        <v>0</v>
      </c>
      <c r="BG364" s="141">
        <f>IF(N364="zákl. přenesená",J364,0)</f>
        <v>0</v>
      </c>
      <c r="BH364" s="141">
        <f>IF(N364="sníž. přenesená",J364,0)</f>
        <v>0</v>
      </c>
      <c r="BI364" s="141">
        <f>IF(N364="nulová",J364,0)</f>
        <v>0</v>
      </c>
      <c r="BJ364" s="13" t="s">
        <v>83</v>
      </c>
      <c r="BK364" s="141">
        <f>ROUND(I364*H364,1)</f>
        <v>0</v>
      </c>
      <c r="BL364" s="13" t="s">
        <v>228</v>
      </c>
      <c r="BM364" s="140" t="s">
        <v>1015</v>
      </c>
    </row>
    <row r="365" spans="2:65" s="1" customFormat="1" ht="19.5">
      <c r="B365" s="28"/>
      <c r="D365" s="146" t="s">
        <v>141</v>
      </c>
      <c r="F365" s="147" t="s">
        <v>1016</v>
      </c>
      <c r="I365" s="144"/>
      <c r="L365" s="28"/>
      <c r="M365" s="145"/>
      <c r="T365" s="52"/>
      <c r="AT365" s="13" t="s">
        <v>141</v>
      </c>
      <c r="AU365" s="13" t="s">
        <v>85</v>
      </c>
    </row>
    <row r="366" spans="2:65" s="1" customFormat="1" ht="21.75" customHeight="1">
      <c r="B366" s="28"/>
      <c r="C366" s="129" t="s">
        <v>1017</v>
      </c>
      <c r="D366" s="129" t="s">
        <v>133</v>
      </c>
      <c r="E366" s="130" t="s">
        <v>1018</v>
      </c>
      <c r="F366" s="131" t="s">
        <v>1019</v>
      </c>
      <c r="G366" s="132" t="s">
        <v>160</v>
      </c>
      <c r="H366" s="133">
        <v>1</v>
      </c>
      <c r="I366" s="134"/>
      <c r="J366" s="133">
        <f>ROUND(I366*H366,1)</f>
        <v>0</v>
      </c>
      <c r="K366" s="135"/>
      <c r="L366" s="28"/>
      <c r="M366" s="136" t="s">
        <v>1</v>
      </c>
      <c r="N366" s="137" t="s">
        <v>40</v>
      </c>
      <c r="P366" s="138">
        <f>O366*H366</f>
        <v>0</v>
      </c>
      <c r="Q366" s="138">
        <v>0</v>
      </c>
      <c r="R366" s="138">
        <f>Q366*H366</f>
        <v>0</v>
      </c>
      <c r="S366" s="138">
        <v>0</v>
      </c>
      <c r="T366" s="139">
        <f>S366*H366</f>
        <v>0</v>
      </c>
      <c r="AR366" s="140" t="s">
        <v>228</v>
      </c>
      <c r="AT366" s="140" t="s">
        <v>133</v>
      </c>
      <c r="AU366" s="140" t="s">
        <v>85</v>
      </c>
      <c r="AY366" s="13" t="s">
        <v>130</v>
      </c>
      <c r="BE366" s="141">
        <f>IF(N366="základní",J366,0)</f>
        <v>0</v>
      </c>
      <c r="BF366" s="141">
        <f>IF(N366="snížená",J366,0)</f>
        <v>0</v>
      </c>
      <c r="BG366" s="141">
        <f>IF(N366="zákl. přenesená",J366,0)</f>
        <v>0</v>
      </c>
      <c r="BH366" s="141">
        <f>IF(N366="sníž. přenesená",J366,0)</f>
        <v>0</v>
      </c>
      <c r="BI366" s="141">
        <f>IF(N366="nulová",J366,0)</f>
        <v>0</v>
      </c>
      <c r="BJ366" s="13" t="s">
        <v>83</v>
      </c>
      <c r="BK366" s="141">
        <f>ROUND(I366*H366,1)</f>
        <v>0</v>
      </c>
      <c r="BL366" s="13" t="s">
        <v>228</v>
      </c>
      <c r="BM366" s="140" t="s">
        <v>1020</v>
      </c>
    </row>
    <row r="367" spans="2:65" s="1" customFormat="1" ht="19.5">
      <c r="B367" s="28"/>
      <c r="D367" s="146" t="s">
        <v>141</v>
      </c>
      <c r="F367" s="147" t="s">
        <v>1021</v>
      </c>
      <c r="I367" s="144"/>
      <c r="L367" s="28"/>
      <c r="M367" s="145"/>
      <c r="T367" s="52"/>
      <c r="AT367" s="13" t="s">
        <v>141</v>
      </c>
      <c r="AU367" s="13" t="s">
        <v>85</v>
      </c>
    </row>
    <row r="368" spans="2:65" s="1" customFormat="1" ht="16.5" customHeight="1">
      <c r="B368" s="28"/>
      <c r="C368" s="129" t="s">
        <v>1022</v>
      </c>
      <c r="D368" s="129" t="s">
        <v>133</v>
      </c>
      <c r="E368" s="130" t="s">
        <v>379</v>
      </c>
      <c r="F368" s="131" t="s">
        <v>380</v>
      </c>
      <c r="G368" s="132" t="s">
        <v>160</v>
      </c>
      <c r="H368" s="133">
        <v>3</v>
      </c>
      <c r="I368" s="134"/>
      <c r="J368" s="133">
        <f>ROUND(I368*H368,1)</f>
        <v>0</v>
      </c>
      <c r="K368" s="135"/>
      <c r="L368" s="28"/>
      <c r="M368" s="136" t="s">
        <v>1</v>
      </c>
      <c r="N368" s="137" t="s">
        <v>40</v>
      </c>
      <c r="P368" s="138">
        <f>O368*H368</f>
        <v>0</v>
      </c>
      <c r="Q368" s="138">
        <v>0</v>
      </c>
      <c r="R368" s="138">
        <f>Q368*H368</f>
        <v>0</v>
      </c>
      <c r="S368" s="138">
        <v>0</v>
      </c>
      <c r="T368" s="139">
        <f>S368*H368</f>
        <v>0</v>
      </c>
      <c r="AR368" s="140" t="s">
        <v>228</v>
      </c>
      <c r="AT368" s="140" t="s">
        <v>133</v>
      </c>
      <c r="AU368" s="140" t="s">
        <v>85</v>
      </c>
      <c r="AY368" s="13" t="s">
        <v>130</v>
      </c>
      <c r="BE368" s="141">
        <f>IF(N368="základní",J368,0)</f>
        <v>0</v>
      </c>
      <c r="BF368" s="141">
        <f>IF(N368="snížená",J368,0)</f>
        <v>0</v>
      </c>
      <c r="BG368" s="141">
        <f>IF(N368="zákl. přenesená",J368,0)</f>
        <v>0</v>
      </c>
      <c r="BH368" s="141">
        <f>IF(N368="sníž. přenesená",J368,0)</f>
        <v>0</v>
      </c>
      <c r="BI368" s="141">
        <f>IF(N368="nulová",J368,0)</f>
        <v>0</v>
      </c>
      <c r="BJ368" s="13" t="s">
        <v>83</v>
      </c>
      <c r="BK368" s="141">
        <f>ROUND(I368*H368,1)</f>
        <v>0</v>
      </c>
      <c r="BL368" s="13" t="s">
        <v>228</v>
      </c>
      <c r="BM368" s="140" t="s">
        <v>1023</v>
      </c>
    </row>
    <row r="369" spans="2:65" s="1" customFormat="1" ht="19.5">
      <c r="B369" s="28"/>
      <c r="D369" s="146" t="s">
        <v>141</v>
      </c>
      <c r="F369" s="147" t="s">
        <v>1024</v>
      </c>
      <c r="I369" s="144"/>
      <c r="L369" s="28"/>
      <c r="M369" s="145"/>
      <c r="T369" s="52"/>
      <c r="AT369" s="13" t="s">
        <v>141</v>
      </c>
      <c r="AU369" s="13" t="s">
        <v>85</v>
      </c>
    </row>
    <row r="370" spans="2:65" s="1" customFormat="1" ht="21.75" customHeight="1">
      <c r="B370" s="28"/>
      <c r="C370" s="129" t="s">
        <v>1025</v>
      </c>
      <c r="D370" s="129" t="s">
        <v>133</v>
      </c>
      <c r="E370" s="130" t="s">
        <v>1026</v>
      </c>
      <c r="F370" s="131" t="s">
        <v>1019</v>
      </c>
      <c r="G370" s="132" t="s">
        <v>160</v>
      </c>
      <c r="H370" s="133">
        <v>1</v>
      </c>
      <c r="I370" s="134"/>
      <c r="J370" s="133">
        <f>ROUND(I370*H370,1)</f>
        <v>0</v>
      </c>
      <c r="K370" s="135"/>
      <c r="L370" s="28"/>
      <c r="M370" s="136" t="s">
        <v>1</v>
      </c>
      <c r="N370" s="137" t="s">
        <v>40</v>
      </c>
      <c r="P370" s="138">
        <f>O370*H370</f>
        <v>0</v>
      </c>
      <c r="Q370" s="138">
        <v>0</v>
      </c>
      <c r="R370" s="138">
        <f>Q370*H370</f>
        <v>0</v>
      </c>
      <c r="S370" s="138">
        <v>0</v>
      </c>
      <c r="T370" s="139">
        <f>S370*H370</f>
        <v>0</v>
      </c>
      <c r="AR370" s="140" t="s">
        <v>228</v>
      </c>
      <c r="AT370" s="140" t="s">
        <v>133</v>
      </c>
      <c r="AU370" s="140" t="s">
        <v>85</v>
      </c>
      <c r="AY370" s="13" t="s">
        <v>130</v>
      </c>
      <c r="BE370" s="141">
        <f>IF(N370="základní",J370,0)</f>
        <v>0</v>
      </c>
      <c r="BF370" s="141">
        <f>IF(N370="snížená",J370,0)</f>
        <v>0</v>
      </c>
      <c r="BG370" s="141">
        <f>IF(N370="zákl. přenesená",J370,0)</f>
        <v>0</v>
      </c>
      <c r="BH370" s="141">
        <f>IF(N370="sníž. přenesená",J370,0)</f>
        <v>0</v>
      </c>
      <c r="BI370" s="141">
        <f>IF(N370="nulová",J370,0)</f>
        <v>0</v>
      </c>
      <c r="BJ370" s="13" t="s">
        <v>83</v>
      </c>
      <c r="BK370" s="141">
        <f>ROUND(I370*H370,1)</f>
        <v>0</v>
      </c>
      <c r="BL370" s="13" t="s">
        <v>228</v>
      </c>
      <c r="BM370" s="140" t="s">
        <v>1027</v>
      </c>
    </row>
    <row r="371" spans="2:65" s="1" customFormat="1" ht="19.5">
      <c r="B371" s="28"/>
      <c r="D371" s="146" t="s">
        <v>141</v>
      </c>
      <c r="F371" s="147" t="s">
        <v>1028</v>
      </c>
      <c r="I371" s="144"/>
      <c r="L371" s="28"/>
      <c r="M371" s="145"/>
      <c r="T371" s="52"/>
      <c r="AT371" s="13" t="s">
        <v>141</v>
      </c>
      <c r="AU371" s="13" t="s">
        <v>85</v>
      </c>
    </row>
    <row r="372" spans="2:65" s="1" customFormat="1" ht="21.75" customHeight="1">
      <c r="B372" s="28"/>
      <c r="C372" s="129" t="s">
        <v>1029</v>
      </c>
      <c r="D372" s="129" t="s">
        <v>133</v>
      </c>
      <c r="E372" s="130" t="s">
        <v>1030</v>
      </c>
      <c r="F372" s="131" t="s">
        <v>1019</v>
      </c>
      <c r="G372" s="132" t="s">
        <v>160</v>
      </c>
      <c r="H372" s="133">
        <v>1</v>
      </c>
      <c r="I372" s="134"/>
      <c r="J372" s="133">
        <f>ROUND(I372*H372,1)</f>
        <v>0</v>
      </c>
      <c r="K372" s="135"/>
      <c r="L372" s="28"/>
      <c r="M372" s="136" t="s">
        <v>1</v>
      </c>
      <c r="N372" s="137" t="s">
        <v>40</v>
      </c>
      <c r="P372" s="138">
        <f>O372*H372</f>
        <v>0</v>
      </c>
      <c r="Q372" s="138">
        <v>0</v>
      </c>
      <c r="R372" s="138">
        <f>Q372*H372</f>
        <v>0</v>
      </c>
      <c r="S372" s="138">
        <v>0</v>
      </c>
      <c r="T372" s="139">
        <f>S372*H372</f>
        <v>0</v>
      </c>
      <c r="AR372" s="140" t="s">
        <v>228</v>
      </c>
      <c r="AT372" s="140" t="s">
        <v>133</v>
      </c>
      <c r="AU372" s="140" t="s">
        <v>85</v>
      </c>
      <c r="AY372" s="13" t="s">
        <v>130</v>
      </c>
      <c r="BE372" s="141">
        <f>IF(N372="základní",J372,0)</f>
        <v>0</v>
      </c>
      <c r="BF372" s="141">
        <f>IF(N372="snížená",J372,0)</f>
        <v>0</v>
      </c>
      <c r="BG372" s="141">
        <f>IF(N372="zákl. přenesená",J372,0)</f>
        <v>0</v>
      </c>
      <c r="BH372" s="141">
        <f>IF(N372="sníž. přenesená",J372,0)</f>
        <v>0</v>
      </c>
      <c r="BI372" s="141">
        <f>IF(N372="nulová",J372,0)</f>
        <v>0</v>
      </c>
      <c r="BJ372" s="13" t="s">
        <v>83</v>
      </c>
      <c r="BK372" s="141">
        <f>ROUND(I372*H372,1)</f>
        <v>0</v>
      </c>
      <c r="BL372" s="13" t="s">
        <v>228</v>
      </c>
      <c r="BM372" s="140" t="s">
        <v>1031</v>
      </c>
    </row>
    <row r="373" spans="2:65" s="1" customFormat="1" ht="19.5">
      <c r="B373" s="28"/>
      <c r="D373" s="146" t="s">
        <v>141</v>
      </c>
      <c r="F373" s="147" t="s">
        <v>699</v>
      </c>
      <c r="I373" s="144"/>
      <c r="L373" s="28"/>
      <c r="M373" s="145"/>
      <c r="T373" s="52"/>
      <c r="AT373" s="13" t="s">
        <v>141</v>
      </c>
      <c r="AU373" s="13" t="s">
        <v>85</v>
      </c>
    </row>
    <row r="374" spans="2:65" s="1" customFormat="1" ht="21.75" customHeight="1">
      <c r="B374" s="28"/>
      <c r="C374" s="129" t="s">
        <v>1032</v>
      </c>
      <c r="D374" s="129" t="s">
        <v>133</v>
      </c>
      <c r="E374" s="130" t="s">
        <v>1033</v>
      </c>
      <c r="F374" s="131" t="s">
        <v>1034</v>
      </c>
      <c r="G374" s="132" t="s">
        <v>160</v>
      </c>
      <c r="H374" s="133">
        <v>1</v>
      </c>
      <c r="I374" s="134"/>
      <c r="J374" s="133">
        <f>ROUND(I374*H374,1)</f>
        <v>0</v>
      </c>
      <c r="K374" s="135"/>
      <c r="L374" s="28"/>
      <c r="M374" s="136" t="s">
        <v>1</v>
      </c>
      <c r="N374" s="137" t="s">
        <v>40</v>
      </c>
      <c r="P374" s="138">
        <f>O374*H374</f>
        <v>0</v>
      </c>
      <c r="Q374" s="138">
        <v>0</v>
      </c>
      <c r="R374" s="138">
        <f>Q374*H374</f>
        <v>0</v>
      </c>
      <c r="S374" s="138">
        <v>0</v>
      </c>
      <c r="T374" s="139">
        <f>S374*H374</f>
        <v>0</v>
      </c>
      <c r="AR374" s="140" t="s">
        <v>228</v>
      </c>
      <c r="AT374" s="140" t="s">
        <v>133</v>
      </c>
      <c r="AU374" s="140" t="s">
        <v>85</v>
      </c>
      <c r="AY374" s="13" t="s">
        <v>130</v>
      </c>
      <c r="BE374" s="141">
        <f>IF(N374="základní",J374,0)</f>
        <v>0</v>
      </c>
      <c r="BF374" s="141">
        <f>IF(N374="snížená",J374,0)</f>
        <v>0</v>
      </c>
      <c r="BG374" s="141">
        <f>IF(N374="zákl. přenesená",J374,0)</f>
        <v>0</v>
      </c>
      <c r="BH374" s="141">
        <f>IF(N374="sníž. přenesená",J374,0)</f>
        <v>0</v>
      </c>
      <c r="BI374" s="141">
        <f>IF(N374="nulová",J374,0)</f>
        <v>0</v>
      </c>
      <c r="BJ374" s="13" t="s">
        <v>83</v>
      </c>
      <c r="BK374" s="141">
        <f>ROUND(I374*H374,1)</f>
        <v>0</v>
      </c>
      <c r="BL374" s="13" t="s">
        <v>228</v>
      </c>
      <c r="BM374" s="140" t="s">
        <v>1035</v>
      </c>
    </row>
    <row r="375" spans="2:65" s="1" customFormat="1" ht="19.5">
      <c r="B375" s="28"/>
      <c r="D375" s="146" t="s">
        <v>141</v>
      </c>
      <c r="F375" s="147" t="s">
        <v>1036</v>
      </c>
      <c r="I375" s="144"/>
      <c r="L375" s="28"/>
      <c r="M375" s="145"/>
      <c r="T375" s="52"/>
      <c r="AT375" s="13" t="s">
        <v>141</v>
      </c>
      <c r="AU375" s="13" t="s">
        <v>85</v>
      </c>
    </row>
    <row r="376" spans="2:65" s="1" customFormat="1" ht="16.5" customHeight="1">
      <c r="B376" s="28"/>
      <c r="C376" s="129" t="s">
        <v>1037</v>
      </c>
      <c r="D376" s="129" t="s">
        <v>133</v>
      </c>
      <c r="E376" s="130" t="s">
        <v>1038</v>
      </c>
      <c r="F376" s="131" t="s">
        <v>380</v>
      </c>
      <c r="G376" s="132" t="s">
        <v>160</v>
      </c>
      <c r="H376" s="133">
        <v>1</v>
      </c>
      <c r="I376" s="134"/>
      <c r="J376" s="133">
        <f>ROUND(I376*H376,1)</f>
        <v>0</v>
      </c>
      <c r="K376" s="135"/>
      <c r="L376" s="28"/>
      <c r="M376" s="136" t="s">
        <v>1</v>
      </c>
      <c r="N376" s="137" t="s">
        <v>40</v>
      </c>
      <c r="P376" s="138">
        <f>O376*H376</f>
        <v>0</v>
      </c>
      <c r="Q376" s="138">
        <v>0</v>
      </c>
      <c r="R376" s="138">
        <f>Q376*H376</f>
        <v>0</v>
      </c>
      <c r="S376" s="138">
        <v>0</v>
      </c>
      <c r="T376" s="139">
        <f>S376*H376</f>
        <v>0</v>
      </c>
      <c r="AR376" s="140" t="s">
        <v>228</v>
      </c>
      <c r="AT376" s="140" t="s">
        <v>133</v>
      </c>
      <c r="AU376" s="140" t="s">
        <v>85</v>
      </c>
      <c r="AY376" s="13" t="s">
        <v>130</v>
      </c>
      <c r="BE376" s="141">
        <f>IF(N376="základní",J376,0)</f>
        <v>0</v>
      </c>
      <c r="BF376" s="141">
        <f>IF(N376="snížená",J376,0)</f>
        <v>0</v>
      </c>
      <c r="BG376" s="141">
        <f>IF(N376="zákl. přenesená",J376,0)</f>
        <v>0</v>
      </c>
      <c r="BH376" s="141">
        <f>IF(N376="sníž. přenesená",J376,0)</f>
        <v>0</v>
      </c>
      <c r="BI376" s="141">
        <f>IF(N376="nulová",J376,0)</f>
        <v>0</v>
      </c>
      <c r="BJ376" s="13" t="s">
        <v>83</v>
      </c>
      <c r="BK376" s="141">
        <f>ROUND(I376*H376,1)</f>
        <v>0</v>
      </c>
      <c r="BL376" s="13" t="s">
        <v>228</v>
      </c>
      <c r="BM376" s="140" t="s">
        <v>1039</v>
      </c>
    </row>
    <row r="377" spans="2:65" s="1" customFormat="1" ht="19.5">
      <c r="B377" s="28"/>
      <c r="D377" s="146" t="s">
        <v>141</v>
      </c>
      <c r="F377" s="147" t="s">
        <v>1040</v>
      </c>
      <c r="I377" s="144"/>
      <c r="L377" s="28"/>
      <c r="M377" s="145"/>
      <c r="T377" s="52"/>
      <c r="AT377" s="13" t="s">
        <v>141</v>
      </c>
      <c r="AU377" s="13" t="s">
        <v>85</v>
      </c>
    </row>
    <row r="378" spans="2:65" s="1" customFormat="1" ht="16.5" customHeight="1">
      <c r="B378" s="28"/>
      <c r="C378" s="129" t="s">
        <v>1041</v>
      </c>
      <c r="D378" s="129" t="s">
        <v>133</v>
      </c>
      <c r="E378" s="130" t="s">
        <v>1042</v>
      </c>
      <c r="F378" s="131" t="s">
        <v>1043</v>
      </c>
      <c r="G378" s="132" t="s">
        <v>244</v>
      </c>
      <c r="H378" s="133">
        <v>1</v>
      </c>
      <c r="I378" s="134"/>
      <c r="J378" s="133">
        <f>ROUND(I378*H378,1)</f>
        <v>0</v>
      </c>
      <c r="K378" s="135"/>
      <c r="L378" s="28"/>
      <c r="M378" s="136" t="s">
        <v>1</v>
      </c>
      <c r="N378" s="137" t="s">
        <v>40</v>
      </c>
      <c r="P378" s="138">
        <f>O378*H378</f>
        <v>0</v>
      </c>
      <c r="Q378" s="138">
        <v>0</v>
      </c>
      <c r="R378" s="138">
        <f>Q378*H378</f>
        <v>0</v>
      </c>
      <c r="S378" s="138">
        <v>0</v>
      </c>
      <c r="T378" s="139">
        <f>S378*H378</f>
        <v>0</v>
      </c>
      <c r="AR378" s="140" t="s">
        <v>228</v>
      </c>
      <c r="AT378" s="140" t="s">
        <v>133</v>
      </c>
      <c r="AU378" s="140" t="s">
        <v>85</v>
      </c>
      <c r="AY378" s="13" t="s">
        <v>130</v>
      </c>
      <c r="BE378" s="141">
        <f>IF(N378="základní",J378,0)</f>
        <v>0</v>
      </c>
      <c r="BF378" s="141">
        <f>IF(N378="snížená",J378,0)</f>
        <v>0</v>
      </c>
      <c r="BG378" s="141">
        <f>IF(N378="zákl. přenesená",J378,0)</f>
        <v>0</v>
      </c>
      <c r="BH378" s="141">
        <f>IF(N378="sníž. přenesená",J378,0)</f>
        <v>0</v>
      </c>
      <c r="BI378" s="141">
        <f>IF(N378="nulová",J378,0)</f>
        <v>0</v>
      </c>
      <c r="BJ378" s="13" t="s">
        <v>83</v>
      </c>
      <c r="BK378" s="141">
        <f>ROUND(I378*H378,1)</f>
        <v>0</v>
      </c>
      <c r="BL378" s="13" t="s">
        <v>228</v>
      </c>
      <c r="BM378" s="140" t="s">
        <v>1044</v>
      </c>
    </row>
    <row r="379" spans="2:65" s="1" customFormat="1" ht="19.5">
      <c r="B379" s="28"/>
      <c r="D379" s="146" t="s">
        <v>141</v>
      </c>
      <c r="F379" s="147" t="s">
        <v>246</v>
      </c>
      <c r="I379" s="144"/>
      <c r="L379" s="28"/>
      <c r="M379" s="145"/>
      <c r="T379" s="52"/>
      <c r="AT379" s="13" t="s">
        <v>141</v>
      </c>
      <c r="AU379" s="13" t="s">
        <v>85</v>
      </c>
    </row>
    <row r="380" spans="2:65" s="11" customFormat="1" ht="25.9" customHeight="1">
      <c r="B380" s="117"/>
      <c r="D380" s="118" t="s">
        <v>74</v>
      </c>
      <c r="E380" s="119" t="s">
        <v>247</v>
      </c>
      <c r="F380" s="119" t="s">
        <v>248</v>
      </c>
      <c r="I380" s="120"/>
      <c r="J380" s="121">
        <f>BK380</f>
        <v>0</v>
      </c>
      <c r="L380" s="117"/>
      <c r="M380" s="122"/>
      <c r="P380" s="123">
        <f>P381</f>
        <v>0</v>
      </c>
      <c r="R380" s="123">
        <f>R381</f>
        <v>0</v>
      </c>
      <c r="T380" s="124">
        <f>T381</f>
        <v>0</v>
      </c>
      <c r="AR380" s="118" t="s">
        <v>157</v>
      </c>
      <c r="AT380" s="125" t="s">
        <v>74</v>
      </c>
      <c r="AU380" s="125" t="s">
        <v>75</v>
      </c>
      <c r="AY380" s="118" t="s">
        <v>130</v>
      </c>
      <c r="BK380" s="126">
        <f>BK381</f>
        <v>0</v>
      </c>
    </row>
    <row r="381" spans="2:65" s="11" customFormat="1" ht="22.9" customHeight="1">
      <c r="B381" s="117"/>
      <c r="D381" s="118" t="s">
        <v>74</v>
      </c>
      <c r="E381" s="127" t="s">
        <v>249</v>
      </c>
      <c r="F381" s="127" t="s">
        <v>250</v>
      </c>
      <c r="I381" s="120"/>
      <c r="J381" s="128">
        <f>BK381</f>
        <v>0</v>
      </c>
      <c r="L381" s="117"/>
      <c r="M381" s="122"/>
      <c r="P381" s="123">
        <f>SUM(P382:P383)</f>
        <v>0</v>
      </c>
      <c r="R381" s="123">
        <f>SUM(R382:R383)</f>
        <v>0</v>
      </c>
      <c r="T381" s="124">
        <f>SUM(T382:T383)</f>
        <v>0</v>
      </c>
      <c r="AR381" s="118" t="s">
        <v>157</v>
      </c>
      <c r="AT381" s="125" t="s">
        <v>74</v>
      </c>
      <c r="AU381" s="125" t="s">
        <v>83</v>
      </c>
      <c r="AY381" s="118" t="s">
        <v>130</v>
      </c>
      <c r="BK381" s="126">
        <f>SUM(BK382:BK383)</f>
        <v>0</v>
      </c>
    </row>
    <row r="382" spans="2:65" s="1" customFormat="1" ht="16.5" customHeight="1">
      <c r="B382" s="28"/>
      <c r="C382" s="129" t="s">
        <v>1045</v>
      </c>
      <c r="D382" s="129" t="s">
        <v>133</v>
      </c>
      <c r="E382" s="130" t="s">
        <v>252</v>
      </c>
      <c r="F382" s="131" t="s">
        <v>253</v>
      </c>
      <c r="G382" s="132" t="s">
        <v>244</v>
      </c>
      <c r="H382" s="133">
        <v>1</v>
      </c>
      <c r="I382" s="134"/>
      <c r="J382" s="133">
        <f>ROUND(I382*H382,1)</f>
        <v>0</v>
      </c>
      <c r="K382" s="135"/>
      <c r="L382" s="28"/>
      <c r="M382" s="136" t="s">
        <v>1</v>
      </c>
      <c r="N382" s="137" t="s">
        <v>40</v>
      </c>
      <c r="P382" s="138">
        <f>O382*H382</f>
        <v>0</v>
      </c>
      <c r="Q382" s="138">
        <v>0</v>
      </c>
      <c r="R382" s="138">
        <f>Q382*H382</f>
        <v>0</v>
      </c>
      <c r="S382" s="138">
        <v>0</v>
      </c>
      <c r="T382" s="139">
        <f>S382*H382</f>
        <v>0</v>
      </c>
      <c r="AR382" s="140" t="s">
        <v>153</v>
      </c>
      <c r="AT382" s="140" t="s">
        <v>133</v>
      </c>
      <c r="AU382" s="140" t="s">
        <v>85</v>
      </c>
      <c r="AY382" s="13" t="s">
        <v>130</v>
      </c>
      <c r="BE382" s="141">
        <f>IF(N382="základní",J382,0)</f>
        <v>0</v>
      </c>
      <c r="BF382" s="141">
        <f>IF(N382="snížená",J382,0)</f>
        <v>0</v>
      </c>
      <c r="BG382" s="141">
        <f>IF(N382="zákl. přenesená",J382,0)</f>
        <v>0</v>
      </c>
      <c r="BH382" s="141">
        <f>IF(N382="sníž. přenesená",J382,0)</f>
        <v>0</v>
      </c>
      <c r="BI382" s="141">
        <f>IF(N382="nulová",J382,0)</f>
        <v>0</v>
      </c>
      <c r="BJ382" s="13" t="s">
        <v>83</v>
      </c>
      <c r="BK382" s="141">
        <f>ROUND(I382*H382,1)</f>
        <v>0</v>
      </c>
      <c r="BL382" s="13" t="s">
        <v>153</v>
      </c>
      <c r="BM382" s="140" t="s">
        <v>1046</v>
      </c>
    </row>
    <row r="383" spans="2:65" s="1" customFormat="1" ht="29.25">
      <c r="B383" s="28"/>
      <c r="D383" s="146" t="s">
        <v>141</v>
      </c>
      <c r="F383" s="147" t="s">
        <v>1047</v>
      </c>
      <c r="I383" s="144"/>
      <c r="L383" s="28"/>
      <c r="M383" s="158"/>
      <c r="N383" s="159"/>
      <c r="O383" s="159"/>
      <c r="P383" s="159"/>
      <c r="Q383" s="159"/>
      <c r="R383" s="159"/>
      <c r="S383" s="159"/>
      <c r="T383" s="160"/>
      <c r="AT383" s="13" t="s">
        <v>141</v>
      </c>
      <c r="AU383" s="13" t="s">
        <v>85</v>
      </c>
    </row>
    <row r="384" spans="2:65" s="1" customFormat="1" ht="6.95" customHeight="1">
      <c r="B384" s="40"/>
      <c r="C384" s="41"/>
      <c r="D384" s="41"/>
      <c r="E384" s="41"/>
      <c r="F384" s="41"/>
      <c r="G384" s="41"/>
      <c r="H384" s="41"/>
      <c r="I384" s="41"/>
      <c r="J384" s="41"/>
      <c r="K384" s="41"/>
      <c r="L384" s="28"/>
    </row>
  </sheetData>
  <sheetProtection algorithmName="SHA-512" hashValue="E4uGWkD4A3ggpCpXxeYujqvNtY0brUM3VBttljnfrmF49txCUUim2YzQpt3ZgsywAWj/kY4VfRWRexpXkN1uPQ==" saltValue="8EnfI1UDJMy8jjr2rar7ZA3vfgIqKdDh1pZHnxj9/3REf3wpCaieLOrPK9RaAiC6eOfr3IxKsXz6iJfKB5gsEw==" spinCount="100000" sheet="1" objects="1" scenarios="1" formatColumns="0" formatRows="0" autoFilter="0"/>
  <autoFilter ref="C121:K383" xr:uid="{00000000-0009-0000-0000-000005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500-000000000000}"/>
    <hyperlink ref="F130" r:id="rId2" xr:uid="{00000000-0004-0000-0500-000001000000}"/>
    <hyperlink ref="F134" r:id="rId3" xr:uid="{00000000-0004-0000-0500-000002000000}"/>
    <hyperlink ref="F138" r:id="rId4" xr:uid="{00000000-0004-0000-0500-000003000000}"/>
    <hyperlink ref="F141" r:id="rId5" xr:uid="{00000000-0004-0000-0500-000004000000}"/>
    <hyperlink ref="F144" r:id="rId6" xr:uid="{00000000-0004-0000-0500-000005000000}"/>
    <hyperlink ref="F148" r:id="rId7" xr:uid="{00000000-0004-0000-0500-000006000000}"/>
    <hyperlink ref="F151" r:id="rId8" xr:uid="{00000000-0004-0000-0500-000007000000}"/>
    <hyperlink ref="F155" r:id="rId9" xr:uid="{00000000-0004-0000-0500-000008000000}"/>
    <hyperlink ref="F158" r:id="rId10" xr:uid="{00000000-0004-0000-0500-000009000000}"/>
    <hyperlink ref="F161" r:id="rId11" xr:uid="{00000000-0004-0000-0500-00000A000000}"/>
    <hyperlink ref="F164" r:id="rId12" xr:uid="{00000000-0004-0000-0500-00000B000000}"/>
    <hyperlink ref="F169" r:id="rId13" xr:uid="{00000000-0004-0000-0500-00000C000000}"/>
    <hyperlink ref="F172" r:id="rId14" xr:uid="{00000000-0004-0000-0500-00000D000000}"/>
    <hyperlink ref="F175" r:id="rId15" xr:uid="{00000000-0004-0000-0500-00000E000000}"/>
    <hyperlink ref="F179" r:id="rId16" xr:uid="{00000000-0004-0000-0500-00000F000000}"/>
    <hyperlink ref="F183" r:id="rId17" xr:uid="{00000000-0004-0000-0500-000010000000}"/>
    <hyperlink ref="F186" r:id="rId18" xr:uid="{00000000-0004-0000-0500-000011000000}"/>
    <hyperlink ref="F189" r:id="rId19" xr:uid="{00000000-0004-0000-0500-000012000000}"/>
    <hyperlink ref="F194" r:id="rId20" xr:uid="{00000000-0004-0000-0500-000013000000}"/>
    <hyperlink ref="F201" r:id="rId21" xr:uid="{00000000-0004-0000-0500-000014000000}"/>
    <hyperlink ref="F205" r:id="rId22" xr:uid="{00000000-0004-0000-0500-000015000000}"/>
    <hyperlink ref="F208" r:id="rId23" xr:uid="{00000000-0004-0000-0500-000016000000}"/>
    <hyperlink ref="F212" r:id="rId24" xr:uid="{00000000-0004-0000-0500-000017000000}"/>
    <hyperlink ref="F219" r:id="rId25" xr:uid="{00000000-0004-0000-0500-000018000000}"/>
    <hyperlink ref="F223" r:id="rId26" xr:uid="{00000000-0004-0000-0500-000019000000}"/>
    <hyperlink ref="F226" r:id="rId27" xr:uid="{00000000-0004-0000-0500-00001A000000}"/>
    <hyperlink ref="F231" r:id="rId28" xr:uid="{00000000-0004-0000-0500-00001B000000}"/>
    <hyperlink ref="F235" r:id="rId29" xr:uid="{00000000-0004-0000-0500-00001C000000}"/>
    <hyperlink ref="F241" r:id="rId30" xr:uid="{00000000-0004-0000-0500-00001D000000}"/>
    <hyperlink ref="F245" r:id="rId31" xr:uid="{00000000-0004-0000-0500-00001E000000}"/>
    <hyperlink ref="F248" r:id="rId32" xr:uid="{00000000-0004-0000-0500-00001F000000}"/>
    <hyperlink ref="F251" r:id="rId33" xr:uid="{00000000-0004-0000-0500-000020000000}"/>
    <hyperlink ref="F255" r:id="rId34" xr:uid="{00000000-0004-0000-0500-000021000000}"/>
    <hyperlink ref="F259" r:id="rId35" xr:uid="{00000000-0004-0000-0500-000022000000}"/>
    <hyperlink ref="F262" r:id="rId36" xr:uid="{00000000-0004-0000-0500-000023000000}"/>
    <hyperlink ref="F265" r:id="rId37" xr:uid="{00000000-0004-0000-0500-000024000000}"/>
    <hyperlink ref="F268" r:id="rId38" xr:uid="{00000000-0004-0000-0500-000025000000}"/>
    <hyperlink ref="F271" r:id="rId39" xr:uid="{00000000-0004-0000-0500-000026000000}"/>
    <hyperlink ref="F274" r:id="rId40" xr:uid="{00000000-0004-0000-0500-000027000000}"/>
    <hyperlink ref="F277" r:id="rId41" xr:uid="{00000000-0004-0000-0500-000028000000}"/>
    <hyperlink ref="F280" r:id="rId42" xr:uid="{00000000-0004-0000-0500-000029000000}"/>
    <hyperlink ref="F283" r:id="rId43" xr:uid="{00000000-0004-0000-0500-00002A000000}"/>
    <hyperlink ref="F287" r:id="rId44" xr:uid="{00000000-0004-0000-0500-00002B000000}"/>
    <hyperlink ref="F291" r:id="rId45" xr:uid="{00000000-0004-0000-0500-00002C000000}"/>
    <hyperlink ref="F294" r:id="rId46" xr:uid="{00000000-0004-0000-0500-00002D000000}"/>
    <hyperlink ref="F297" r:id="rId47" xr:uid="{00000000-0004-0000-0500-00002E000000}"/>
    <hyperlink ref="F300" r:id="rId48" xr:uid="{00000000-0004-0000-0500-00002F000000}"/>
    <hyperlink ref="F303" r:id="rId49" xr:uid="{00000000-0004-0000-0500-000030000000}"/>
    <hyperlink ref="F306" r:id="rId50" xr:uid="{00000000-0004-0000-0500-000031000000}"/>
    <hyperlink ref="F309" r:id="rId51" xr:uid="{00000000-0004-0000-0500-000032000000}"/>
    <hyperlink ref="F312" r:id="rId52" xr:uid="{00000000-0004-0000-0500-000033000000}"/>
    <hyperlink ref="F315" r:id="rId53" xr:uid="{00000000-0004-0000-0500-000034000000}"/>
    <hyperlink ref="F318" r:id="rId54" xr:uid="{00000000-0004-0000-0500-000035000000}"/>
    <hyperlink ref="F321" r:id="rId55" xr:uid="{00000000-0004-0000-0500-000036000000}"/>
    <hyperlink ref="F324" r:id="rId56" xr:uid="{00000000-0004-0000-0500-000037000000}"/>
    <hyperlink ref="F327" r:id="rId57" xr:uid="{00000000-0004-0000-0500-000038000000}"/>
    <hyperlink ref="F331" r:id="rId58" xr:uid="{00000000-0004-0000-0500-000039000000}"/>
    <hyperlink ref="F335" r:id="rId59" xr:uid="{00000000-0004-0000-0500-00003A000000}"/>
    <hyperlink ref="F339" r:id="rId60" xr:uid="{00000000-0004-0000-0500-00003B000000}"/>
    <hyperlink ref="F344" r:id="rId61" xr:uid="{00000000-0004-0000-0500-00003C000000}"/>
    <hyperlink ref="F347" r:id="rId62" xr:uid="{00000000-0004-0000-0500-00003D000000}"/>
    <hyperlink ref="F350" r:id="rId63" xr:uid="{00000000-0004-0000-0500-00003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6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100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101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revizí elektro - II. etapa</v>
      </c>
      <c r="F7" s="200"/>
      <c r="G7" s="200"/>
      <c r="H7" s="200"/>
      <c r="L7" s="16"/>
    </row>
    <row r="8" spans="2:46" s="1" customFormat="1" ht="12" customHeight="1">
      <c r="B8" s="28"/>
      <c r="D8" s="23" t="s">
        <v>102</v>
      </c>
      <c r="L8" s="28"/>
    </row>
    <row r="9" spans="2:46" s="1" customFormat="1" ht="16.5" customHeight="1">
      <c r="B9" s="28"/>
      <c r="E9" s="161" t="s">
        <v>1048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45944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83"/>
      <c r="G18" s="183"/>
      <c r="H18" s="183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85"/>
      <c r="E27" s="188" t="s">
        <v>1</v>
      </c>
      <c r="F27" s="188"/>
      <c r="G27" s="188"/>
      <c r="H27" s="188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35</v>
      </c>
      <c r="J30" s="62">
        <f>ROUND(J120,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1" t="s">
        <v>39</v>
      </c>
      <c r="E33" s="23" t="s">
        <v>40</v>
      </c>
      <c r="F33" s="87">
        <f>ROUND((SUM(BE120:BE166)),  1)</f>
        <v>0</v>
      </c>
      <c r="I33" s="88">
        <v>0.21</v>
      </c>
      <c r="J33" s="87">
        <f>ROUND(((SUM(BE120:BE166))*I33),  1)</f>
        <v>0</v>
      </c>
      <c r="L33" s="28"/>
    </row>
    <row r="34" spans="2:12" s="1" customFormat="1" ht="14.45" customHeight="1">
      <c r="B34" s="28"/>
      <c r="E34" s="23" t="s">
        <v>41</v>
      </c>
      <c r="F34" s="87">
        <f>ROUND((SUM(BF120:BF166)),  1)</f>
        <v>0</v>
      </c>
      <c r="I34" s="88">
        <v>0.12</v>
      </c>
      <c r="J34" s="87">
        <f>ROUND(((SUM(BF120:BF166))*I34),  1)</f>
        <v>0</v>
      </c>
      <c r="L34" s="28"/>
    </row>
    <row r="35" spans="2:12" s="1" customFormat="1" ht="14.45" hidden="1" customHeight="1">
      <c r="B35" s="28"/>
      <c r="E35" s="23" t="s">
        <v>42</v>
      </c>
      <c r="F35" s="87">
        <f>ROUND((SUM(BG120:BG166)),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7">
        <f>ROUND((SUM(BH120:BH166)),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44</v>
      </c>
      <c r="F37" s="87">
        <f>ROUND((SUM(BI120:BI166)),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45</v>
      </c>
      <c r="E39" s="53"/>
      <c r="F39" s="53"/>
      <c r="G39" s="91" t="s">
        <v>46</v>
      </c>
      <c r="H39" s="92" t="s">
        <v>47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50</v>
      </c>
      <c r="E61" s="30"/>
      <c r="F61" s="95" t="s">
        <v>51</v>
      </c>
      <c r="G61" s="39" t="s">
        <v>50</v>
      </c>
      <c r="H61" s="30"/>
      <c r="I61" s="30"/>
      <c r="J61" s="9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50</v>
      </c>
      <c r="E76" s="30"/>
      <c r="F76" s="95" t="s">
        <v>51</v>
      </c>
      <c r="G76" s="39" t="s">
        <v>50</v>
      </c>
      <c r="H76" s="30"/>
      <c r="I76" s="30"/>
      <c r="J76" s="96" t="s">
        <v>51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104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revizí elektro - II. etapa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102</v>
      </c>
      <c r="L86" s="28"/>
    </row>
    <row r="87" spans="2:47" s="1" customFormat="1" ht="16.5" hidden="1" customHeight="1">
      <c r="B87" s="28"/>
      <c r="E87" s="161" t="str">
        <f>E9</f>
        <v xml:space="preserve">06. - ŠD Štefcova 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45944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105</v>
      </c>
      <c r="D94" s="89"/>
      <c r="E94" s="89"/>
      <c r="F94" s="89"/>
      <c r="G94" s="89"/>
      <c r="H94" s="89"/>
      <c r="I94" s="89"/>
      <c r="J94" s="98" t="s">
        <v>106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107</v>
      </c>
      <c r="J96" s="62">
        <f>J120</f>
        <v>0</v>
      </c>
      <c r="L96" s="28"/>
      <c r="AU96" s="13" t="s">
        <v>108</v>
      </c>
    </row>
    <row r="97" spans="2:12" s="8" customFormat="1" ht="24.95" hidden="1" customHeight="1">
      <c r="B97" s="100"/>
      <c r="D97" s="101" t="s">
        <v>109</v>
      </c>
      <c r="E97" s="102"/>
      <c r="F97" s="102"/>
      <c r="G97" s="102"/>
      <c r="H97" s="102"/>
      <c r="I97" s="102"/>
      <c r="J97" s="103">
        <f>J121</f>
        <v>0</v>
      </c>
      <c r="L97" s="100"/>
    </row>
    <row r="98" spans="2:12" s="9" customFormat="1" ht="19.899999999999999" hidden="1" customHeight="1">
      <c r="B98" s="104"/>
      <c r="D98" s="105" t="s">
        <v>110</v>
      </c>
      <c r="E98" s="106"/>
      <c r="F98" s="106"/>
      <c r="G98" s="106"/>
      <c r="H98" s="106"/>
      <c r="I98" s="106"/>
      <c r="J98" s="107">
        <f>J122</f>
        <v>0</v>
      </c>
      <c r="L98" s="104"/>
    </row>
    <row r="99" spans="2:12" s="8" customFormat="1" ht="24.95" hidden="1" customHeight="1">
      <c r="B99" s="100"/>
      <c r="D99" s="101" t="s">
        <v>113</v>
      </c>
      <c r="E99" s="102"/>
      <c r="F99" s="102"/>
      <c r="G99" s="102"/>
      <c r="H99" s="102"/>
      <c r="I99" s="102"/>
      <c r="J99" s="103">
        <f>J162</f>
        <v>0</v>
      </c>
      <c r="L99" s="100"/>
    </row>
    <row r="100" spans="2:12" s="9" customFormat="1" ht="19.899999999999999" hidden="1" customHeight="1">
      <c r="B100" s="104"/>
      <c r="D100" s="105" t="s">
        <v>114</v>
      </c>
      <c r="E100" s="106"/>
      <c r="F100" s="106"/>
      <c r="G100" s="106"/>
      <c r="H100" s="106"/>
      <c r="I100" s="106"/>
      <c r="J100" s="107">
        <f>J163</f>
        <v>0</v>
      </c>
      <c r="L100" s="104"/>
    </row>
    <row r="101" spans="2:12" s="1" customFormat="1" ht="21.75" hidden="1" customHeight="1">
      <c r="B101" s="28"/>
      <c r="L101" s="28"/>
    </row>
    <row r="102" spans="2:12" s="1" customFormat="1" ht="6.95" hidden="1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8"/>
    </row>
    <row r="103" spans="2:12" ht="11.25" hidden="1"/>
    <row r="104" spans="2:12" ht="11.25" hidden="1"/>
    <row r="105" spans="2:12" ht="11.25" hidden="1"/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8"/>
    </row>
    <row r="107" spans="2:12" s="1" customFormat="1" ht="24.95" customHeight="1">
      <c r="B107" s="28"/>
      <c r="C107" s="17" t="s">
        <v>115</v>
      </c>
      <c r="L107" s="28"/>
    </row>
    <row r="108" spans="2:12" s="1" customFormat="1" ht="6.95" customHeight="1">
      <c r="B108" s="28"/>
      <c r="L108" s="28"/>
    </row>
    <row r="109" spans="2:12" s="1" customFormat="1" ht="12" customHeight="1">
      <c r="B109" s="28"/>
      <c r="C109" s="23" t="s">
        <v>16</v>
      </c>
      <c r="L109" s="28"/>
    </row>
    <row r="110" spans="2:12" s="1" customFormat="1" ht="16.5" customHeight="1">
      <c r="B110" s="28"/>
      <c r="E110" s="199" t="str">
        <f>E7</f>
        <v>Odstranění závad z revizí elektro - II. etapa</v>
      </c>
      <c r="F110" s="200"/>
      <c r="G110" s="200"/>
      <c r="H110" s="200"/>
      <c r="L110" s="28"/>
    </row>
    <row r="111" spans="2:12" s="1" customFormat="1" ht="12" customHeight="1">
      <c r="B111" s="28"/>
      <c r="C111" s="23" t="s">
        <v>102</v>
      </c>
      <c r="L111" s="28"/>
    </row>
    <row r="112" spans="2:12" s="1" customFormat="1" ht="16.5" customHeight="1">
      <c r="B112" s="28"/>
      <c r="E112" s="161" t="str">
        <f>E9</f>
        <v xml:space="preserve">06. - ŠD Štefcova </v>
      </c>
      <c r="F112" s="201"/>
      <c r="G112" s="201"/>
      <c r="H112" s="201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F12</f>
        <v xml:space="preserve"> </v>
      </c>
      <c r="I114" s="23" t="s">
        <v>22</v>
      </c>
      <c r="J114" s="48">
        <f>IF(J12="","",J12)</f>
        <v>45944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23</v>
      </c>
      <c r="F116" s="21" t="str">
        <f>E15</f>
        <v>TECHNICKÉ SLUŽBY HRADEC KRÁLOVÉ</v>
      </c>
      <c r="I116" s="23" t="s">
        <v>31</v>
      </c>
      <c r="J116" s="26" t="str">
        <f>E21</f>
        <v xml:space="preserve"> </v>
      </c>
      <c r="L116" s="28"/>
    </row>
    <row r="117" spans="2:65" s="1" customFormat="1" ht="15.2" customHeight="1">
      <c r="B117" s="28"/>
      <c r="C117" s="23" t="s">
        <v>29</v>
      </c>
      <c r="F117" s="21" t="str">
        <f>IF(E18="","",E18)</f>
        <v>Vyplň údaj</v>
      </c>
      <c r="I117" s="23" t="s">
        <v>33</v>
      </c>
      <c r="J117" s="26" t="str">
        <f>E24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08"/>
      <c r="C119" s="109" t="s">
        <v>116</v>
      </c>
      <c r="D119" s="110" t="s">
        <v>60</v>
      </c>
      <c r="E119" s="110" t="s">
        <v>56</v>
      </c>
      <c r="F119" s="110" t="s">
        <v>57</v>
      </c>
      <c r="G119" s="110" t="s">
        <v>117</v>
      </c>
      <c r="H119" s="110" t="s">
        <v>118</v>
      </c>
      <c r="I119" s="110" t="s">
        <v>119</v>
      </c>
      <c r="J119" s="111" t="s">
        <v>106</v>
      </c>
      <c r="K119" s="112" t="s">
        <v>120</v>
      </c>
      <c r="L119" s="108"/>
      <c r="M119" s="55" t="s">
        <v>1</v>
      </c>
      <c r="N119" s="56" t="s">
        <v>39</v>
      </c>
      <c r="O119" s="56" t="s">
        <v>121</v>
      </c>
      <c r="P119" s="56" t="s">
        <v>122</v>
      </c>
      <c r="Q119" s="56" t="s">
        <v>123</v>
      </c>
      <c r="R119" s="56" t="s">
        <v>124</v>
      </c>
      <c r="S119" s="56" t="s">
        <v>125</v>
      </c>
      <c r="T119" s="57" t="s">
        <v>126</v>
      </c>
    </row>
    <row r="120" spans="2:65" s="1" customFormat="1" ht="22.9" customHeight="1">
      <c r="B120" s="28"/>
      <c r="C120" s="60" t="s">
        <v>127</v>
      </c>
      <c r="J120" s="113">
        <f>BK120</f>
        <v>0</v>
      </c>
      <c r="L120" s="28"/>
      <c r="M120" s="58"/>
      <c r="N120" s="49"/>
      <c r="O120" s="49"/>
      <c r="P120" s="114">
        <f>P121+P162</f>
        <v>0</v>
      </c>
      <c r="Q120" s="49"/>
      <c r="R120" s="114">
        <f>R121+R162</f>
        <v>2.8899999999999998E-3</v>
      </c>
      <c r="S120" s="49"/>
      <c r="T120" s="115">
        <f>T121+T162</f>
        <v>8.0000000000000004E-4</v>
      </c>
      <c r="AT120" s="13" t="s">
        <v>74</v>
      </c>
      <c r="AU120" s="13" t="s">
        <v>108</v>
      </c>
      <c r="BK120" s="116">
        <f>BK121+BK162</f>
        <v>0</v>
      </c>
    </row>
    <row r="121" spans="2:65" s="11" customFormat="1" ht="25.9" customHeight="1">
      <c r="B121" s="117"/>
      <c r="D121" s="118" t="s">
        <v>74</v>
      </c>
      <c r="E121" s="119" t="s">
        <v>128</v>
      </c>
      <c r="F121" s="119" t="s">
        <v>129</v>
      </c>
      <c r="I121" s="120"/>
      <c r="J121" s="121">
        <f>BK121</f>
        <v>0</v>
      </c>
      <c r="L121" s="117"/>
      <c r="M121" s="122"/>
      <c r="P121" s="123">
        <f>P122</f>
        <v>0</v>
      </c>
      <c r="R121" s="123">
        <f>R122</f>
        <v>2.8899999999999998E-3</v>
      </c>
      <c r="T121" s="124">
        <f>T122</f>
        <v>8.0000000000000004E-4</v>
      </c>
      <c r="AR121" s="118" t="s">
        <v>85</v>
      </c>
      <c r="AT121" s="125" t="s">
        <v>74</v>
      </c>
      <c r="AU121" s="125" t="s">
        <v>75</v>
      </c>
      <c r="AY121" s="118" t="s">
        <v>130</v>
      </c>
      <c r="BK121" s="126">
        <f>BK122</f>
        <v>0</v>
      </c>
    </row>
    <row r="122" spans="2:65" s="11" customFormat="1" ht="22.9" customHeight="1">
      <c r="B122" s="117"/>
      <c r="D122" s="118" t="s">
        <v>74</v>
      </c>
      <c r="E122" s="127" t="s">
        <v>131</v>
      </c>
      <c r="F122" s="127" t="s">
        <v>132</v>
      </c>
      <c r="I122" s="120"/>
      <c r="J122" s="128">
        <f>BK122</f>
        <v>0</v>
      </c>
      <c r="L122" s="117"/>
      <c r="M122" s="122"/>
      <c r="P122" s="123">
        <f>SUM(P123:P161)</f>
        <v>0</v>
      </c>
      <c r="R122" s="123">
        <f>SUM(R123:R161)</f>
        <v>2.8899999999999998E-3</v>
      </c>
      <c r="T122" s="124">
        <f>SUM(T123:T161)</f>
        <v>8.0000000000000004E-4</v>
      </c>
      <c r="AR122" s="118" t="s">
        <v>85</v>
      </c>
      <c r="AT122" s="125" t="s">
        <v>74</v>
      </c>
      <c r="AU122" s="125" t="s">
        <v>83</v>
      </c>
      <c r="AY122" s="118" t="s">
        <v>130</v>
      </c>
      <c r="BK122" s="126">
        <f>SUM(BK123:BK161)</f>
        <v>0</v>
      </c>
    </row>
    <row r="123" spans="2:65" s="1" customFormat="1" ht="62.65" customHeight="1">
      <c r="B123" s="28"/>
      <c r="C123" s="129" t="s">
        <v>83</v>
      </c>
      <c r="D123" s="129" t="s">
        <v>133</v>
      </c>
      <c r="E123" s="130" t="s">
        <v>1049</v>
      </c>
      <c r="F123" s="131" t="s">
        <v>1050</v>
      </c>
      <c r="G123" s="132" t="s">
        <v>160</v>
      </c>
      <c r="H123" s="133">
        <v>1</v>
      </c>
      <c r="I123" s="134"/>
      <c r="J123" s="133">
        <f>ROUND(I123*H123,1)</f>
        <v>0</v>
      </c>
      <c r="K123" s="135"/>
      <c r="L123" s="28"/>
      <c r="M123" s="136" t="s">
        <v>1</v>
      </c>
      <c r="N123" s="137" t="s">
        <v>40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137</v>
      </c>
      <c r="AT123" s="140" t="s">
        <v>133</v>
      </c>
      <c r="AU123" s="140" t="s">
        <v>85</v>
      </c>
      <c r="AY123" s="13" t="s">
        <v>130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3" t="s">
        <v>83</v>
      </c>
      <c r="BK123" s="141">
        <f>ROUND(I123*H123,1)</f>
        <v>0</v>
      </c>
      <c r="BL123" s="13" t="s">
        <v>137</v>
      </c>
      <c r="BM123" s="140" t="s">
        <v>1051</v>
      </c>
    </row>
    <row r="124" spans="2:65" s="1" customFormat="1" ht="11.25">
      <c r="B124" s="28"/>
      <c r="D124" s="142" t="s">
        <v>139</v>
      </c>
      <c r="F124" s="143" t="s">
        <v>1052</v>
      </c>
      <c r="I124" s="144"/>
      <c r="L124" s="28"/>
      <c r="M124" s="145"/>
      <c r="T124" s="52"/>
      <c r="AT124" s="13" t="s">
        <v>139</v>
      </c>
      <c r="AU124" s="13" t="s">
        <v>85</v>
      </c>
    </row>
    <row r="125" spans="2:65" s="1" customFormat="1" ht="19.5">
      <c r="B125" s="28"/>
      <c r="D125" s="146" t="s">
        <v>141</v>
      </c>
      <c r="F125" s="147" t="s">
        <v>399</v>
      </c>
      <c r="I125" s="144"/>
      <c r="L125" s="28"/>
      <c r="M125" s="145"/>
      <c r="T125" s="52"/>
      <c r="AT125" s="13" t="s">
        <v>141</v>
      </c>
      <c r="AU125" s="13" t="s">
        <v>85</v>
      </c>
    </row>
    <row r="126" spans="2:65" s="1" customFormat="1" ht="16.5" customHeight="1">
      <c r="B126" s="28"/>
      <c r="C126" s="148" t="s">
        <v>85</v>
      </c>
      <c r="D126" s="148" t="s">
        <v>143</v>
      </c>
      <c r="E126" s="149" t="s">
        <v>1053</v>
      </c>
      <c r="F126" s="150" t="s">
        <v>1054</v>
      </c>
      <c r="G126" s="151" t="s">
        <v>160</v>
      </c>
      <c r="H126" s="152">
        <v>1</v>
      </c>
      <c r="I126" s="153"/>
      <c r="J126" s="152">
        <f>ROUND(I126*H126,1)</f>
        <v>0</v>
      </c>
      <c r="K126" s="154"/>
      <c r="L126" s="155"/>
      <c r="M126" s="156" t="s">
        <v>1</v>
      </c>
      <c r="N126" s="157" t="s">
        <v>40</v>
      </c>
      <c r="P126" s="138">
        <f>O126*H126</f>
        <v>0</v>
      </c>
      <c r="Q126" s="138">
        <v>4.0000000000000003E-5</v>
      </c>
      <c r="R126" s="138">
        <f>Q126*H126</f>
        <v>4.0000000000000003E-5</v>
      </c>
      <c r="S126" s="138">
        <v>0</v>
      </c>
      <c r="T126" s="139">
        <f>S126*H126</f>
        <v>0</v>
      </c>
      <c r="AR126" s="140" t="s">
        <v>146</v>
      </c>
      <c r="AT126" s="140" t="s">
        <v>143</v>
      </c>
      <c r="AU126" s="140" t="s">
        <v>85</v>
      </c>
      <c r="AY126" s="13" t="s">
        <v>130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3" t="s">
        <v>83</v>
      </c>
      <c r="BK126" s="141">
        <f>ROUND(I126*H126,1)</f>
        <v>0</v>
      </c>
      <c r="BL126" s="13" t="s">
        <v>137</v>
      </c>
      <c r="BM126" s="140" t="s">
        <v>1055</v>
      </c>
    </row>
    <row r="127" spans="2:65" s="1" customFormat="1" ht="19.5">
      <c r="B127" s="28"/>
      <c r="D127" s="146" t="s">
        <v>141</v>
      </c>
      <c r="F127" s="147" t="s">
        <v>399</v>
      </c>
      <c r="I127" s="144"/>
      <c r="L127" s="28"/>
      <c r="M127" s="145"/>
      <c r="T127" s="52"/>
      <c r="AT127" s="13" t="s">
        <v>141</v>
      </c>
      <c r="AU127" s="13" t="s">
        <v>85</v>
      </c>
    </row>
    <row r="128" spans="2:65" s="1" customFormat="1" ht="55.5" customHeight="1">
      <c r="B128" s="28"/>
      <c r="C128" s="129" t="s">
        <v>148</v>
      </c>
      <c r="D128" s="129" t="s">
        <v>133</v>
      </c>
      <c r="E128" s="130" t="s">
        <v>787</v>
      </c>
      <c r="F128" s="131" t="s">
        <v>788</v>
      </c>
      <c r="G128" s="132" t="s">
        <v>136</v>
      </c>
      <c r="H128" s="133">
        <v>7</v>
      </c>
      <c r="I128" s="134"/>
      <c r="J128" s="133">
        <f>ROUND(I128*H128,1)</f>
        <v>0</v>
      </c>
      <c r="K128" s="135"/>
      <c r="L128" s="28"/>
      <c r="M128" s="136" t="s">
        <v>1</v>
      </c>
      <c r="N128" s="137" t="s">
        <v>40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137</v>
      </c>
      <c r="AT128" s="140" t="s">
        <v>133</v>
      </c>
      <c r="AU128" s="140" t="s">
        <v>85</v>
      </c>
      <c r="AY128" s="13" t="s">
        <v>130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83</v>
      </c>
      <c r="BK128" s="141">
        <f>ROUND(I128*H128,1)</f>
        <v>0</v>
      </c>
      <c r="BL128" s="13" t="s">
        <v>137</v>
      </c>
      <c r="BM128" s="140" t="s">
        <v>1056</v>
      </c>
    </row>
    <row r="129" spans="2:65" s="1" customFormat="1" ht="11.25">
      <c r="B129" s="28"/>
      <c r="D129" s="142" t="s">
        <v>139</v>
      </c>
      <c r="F129" s="143" t="s">
        <v>790</v>
      </c>
      <c r="I129" s="144"/>
      <c r="L129" s="28"/>
      <c r="M129" s="145"/>
      <c r="T129" s="52"/>
      <c r="AT129" s="13" t="s">
        <v>139</v>
      </c>
      <c r="AU129" s="13" t="s">
        <v>85</v>
      </c>
    </row>
    <row r="130" spans="2:65" s="1" customFormat="1" ht="19.5">
      <c r="B130" s="28"/>
      <c r="D130" s="146" t="s">
        <v>141</v>
      </c>
      <c r="F130" s="147" t="s">
        <v>1057</v>
      </c>
      <c r="I130" s="144"/>
      <c r="L130" s="28"/>
      <c r="M130" s="145"/>
      <c r="T130" s="52"/>
      <c r="AT130" s="13" t="s">
        <v>141</v>
      </c>
      <c r="AU130" s="13" t="s">
        <v>85</v>
      </c>
    </row>
    <row r="131" spans="2:65" s="1" customFormat="1" ht="24.2" customHeight="1">
      <c r="B131" s="28"/>
      <c r="C131" s="148" t="s">
        <v>153</v>
      </c>
      <c r="D131" s="148" t="s">
        <v>143</v>
      </c>
      <c r="E131" s="149" t="s">
        <v>400</v>
      </c>
      <c r="F131" s="150" t="s">
        <v>1058</v>
      </c>
      <c r="G131" s="151" t="s">
        <v>136</v>
      </c>
      <c r="H131" s="152">
        <v>7</v>
      </c>
      <c r="I131" s="153"/>
      <c r="J131" s="152">
        <f>ROUND(I131*H131,1)</f>
        <v>0</v>
      </c>
      <c r="K131" s="154"/>
      <c r="L131" s="155"/>
      <c r="M131" s="156" t="s">
        <v>1</v>
      </c>
      <c r="N131" s="157" t="s">
        <v>40</v>
      </c>
      <c r="P131" s="138">
        <f>O131*H131</f>
        <v>0</v>
      </c>
      <c r="Q131" s="138">
        <v>6.9999999999999994E-5</v>
      </c>
      <c r="R131" s="138">
        <f>Q131*H131</f>
        <v>4.8999999999999998E-4</v>
      </c>
      <c r="S131" s="138">
        <v>0</v>
      </c>
      <c r="T131" s="139">
        <f>S131*H131</f>
        <v>0</v>
      </c>
      <c r="AR131" s="140" t="s">
        <v>146</v>
      </c>
      <c r="AT131" s="140" t="s">
        <v>143</v>
      </c>
      <c r="AU131" s="140" t="s">
        <v>85</v>
      </c>
      <c r="AY131" s="13" t="s">
        <v>130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3" t="s">
        <v>83</v>
      </c>
      <c r="BK131" s="141">
        <f>ROUND(I131*H131,1)</f>
        <v>0</v>
      </c>
      <c r="BL131" s="13" t="s">
        <v>137</v>
      </c>
      <c r="BM131" s="140" t="s">
        <v>1059</v>
      </c>
    </row>
    <row r="132" spans="2:65" s="1" customFormat="1" ht="19.5">
      <c r="B132" s="28"/>
      <c r="D132" s="146" t="s">
        <v>141</v>
      </c>
      <c r="F132" s="147" t="s">
        <v>1060</v>
      </c>
      <c r="I132" s="144"/>
      <c r="L132" s="28"/>
      <c r="M132" s="145"/>
      <c r="T132" s="52"/>
      <c r="AT132" s="13" t="s">
        <v>141</v>
      </c>
      <c r="AU132" s="13" t="s">
        <v>85</v>
      </c>
    </row>
    <row r="133" spans="2:65" s="1" customFormat="1" ht="33" customHeight="1">
      <c r="B133" s="28"/>
      <c r="C133" s="129" t="s">
        <v>157</v>
      </c>
      <c r="D133" s="129" t="s">
        <v>133</v>
      </c>
      <c r="E133" s="130" t="s">
        <v>169</v>
      </c>
      <c r="F133" s="131" t="s">
        <v>170</v>
      </c>
      <c r="G133" s="132" t="s">
        <v>160</v>
      </c>
      <c r="H133" s="133">
        <v>1</v>
      </c>
      <c r="I133" s="134"/>
      <c r="J133" s="133">
        <f>ROUND(I133*H133,1)</f>
        <v>0</v>
      </c>
      <c r="K133" s="135"/>
      <c r="L133" s="28"/>
      <c r="M133" s="136" t="s">
        <v>1</v>
      </c>
      <c r="N133" s="137" t="s">
        <v>40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137</v>
      </c>
      <c r="AT133" s="140" t="s">
        <v>133</v>
      </c>
      <c r="AU133" s="140" t="s">
        <v>85</v>
      </c>
      <c r="AY133" s="13" t="s">
        <v>130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3" t="s">
        <v>83</v>
      </c>
      <c r="BK133" s="141">
        <f>ROUND(I133*H133,1)</f>
        <v>0</v>
      </c>
      <c r="BL133" s="13" t="s">
        <v>137</v>
      </c>
      <c r="BM133" s="140" t="s">
        <v>1061</v>
      </c>
    </row>
    <row r="134" spans="2:65" s="1" customFormat="1" ht="11.25">
      <c r="B134" s="28"/>
      <c r="D134" s="142" t="s">
        <v>139</v>
      </c>
      <c r="F134" s="143" t="s">
        <v>172</v>
      </c>
      <c r="I134" s="144"/>
      <c r="L134" s="28"/>
      <c r="M134" s="145"/>
      <c r="T134" s="52"/>
      <c r="AT134" s="13" t="s">
        <v>139</v>
      </c>
      <c r="AU134" s="13" t="s">
        <v>85</v>
      </c>
    </row>
    <row r="135" spans="2:65" s="1" customFormat="1" ht="19.5">
      <c r="B135" s="28"/>
      <c r="D135" s="146" t="s">
        <v>141</v>
      </c>
      <c r="F135" s="147" t="s">
        <v>1057</v>
      </c>
      <c r="I135" s="144"/>
      <c r="L135" s="28"/>
      <c r="M135" s="145"/>
      <c r="T135" s="52"/>
      <c r="AT135" s="13" t="s">
        <v>141</v>
      </c>
      <c r="AU135" s="13" t="s">
        <v>85</v>
      </c>
    </row>
    <row r="136" spans="2:65" s="1" customFormat="1" ht="37.9" customHeight="1">
      <c r="B136" s="28"/>
      <c r="C136" s="129" t="s">
        <v>164</v>
      </c>
      <c r="D136" s="129" t="s">
        <v>133</v>
      </c>
      <c r="E136" s="130" t="s">
        <v>533</v>
      </c>
      <c r="F136" s="131" t="s">
        <v>534</v>
      </c>
      <c r="G136" s="132" t="s">
        <v>160</v>
      </c>
      <c r="H136" s="133">
        <v>1</v>
      </c>
      <c r="I136" s="134"/>
      <c r="J136" s="133">
        <f>ROUND(I136*H136,1)</f>
        <v>0</v>
      </c>
      <c r="K136" s="135"/>
      <c r="L136" s="28"/>
      <c r="M136" s="136" t="s">
        <v>1</v>
      </c>
      <c r="N136" s="137" t="s">
        <v>40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137</v>
      </c>
      <c r="AT136" s="140" t="s">
        <v>133</v>
      </c>
      <c r="AU136" s="140" t="s">
        <v>85</v>
      </c>
      <c r="AY136" s="13" t="s">
        <v>130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3" t="s">
        <v>83</v>
      </c>
      <c r="BK136" s="141">
        <f>ROUND(I136*H136,1)</f>
        <v>0</v>
      </c>
      <c r="BL136" s="13" t="s">
        <v>137</v>
      </c>
      <c r="BM136" s="140" t="s">
        <v>1062</v>
      </c>
    </row>
    <row r="137" spans="2:65" s="1" customFormat="1" ht="11.25">
      <c r="B137" s="28"/>
      <c r="D137" s="142" t="s">
        <v>139</v>
      </c>
      <c r="F137" s="143" t="s">
        <v>536</v>
      </c>
      <c r="I137" s="144"/>
      <c r="L137" s="28"/>
      <c r="M137" s="145"/>
      <c r="T137" s="52"/>
      <c r="AT137" s="13" t="s">
        <v>139</v>
      </c>
      <c r="AU137" s="13" t="s">
        <v>85</v>
      </c>
    </row>
    <row r="138" spans="2:65" s="1" customFormat="1" ht="19.5">
      <c r="B138" s="28"/>
      <c r="D138" s="146" t="s">
        <v>141</v>
      </c>
      <c r="F138" s="147" t="s">
        <v>1057</v>
      </c>
      <c r="I138" s="144"/>
      <c r="L138" s="28"/>
      <c r="M138" s="145"/>
      <c r="T138" s="52"/>
      <c r="AT138" s="13" t="s">
        <v>141</v>
      </c>
      <c r="AU138" s="13" t="s">
        <v>85</v>
      </c>
    </row>
    <row r="139" spans="2:65" s="1" customFormat="1" ht="24.2" customHeight="1">
      <c r="B139" s="28"/>
      <c r="C139" s="129" t="s">
        <v>168</v>
      </c>
      <c r="D139" s="129" t="s">
        <v>133</v>
      </c>
      <c r="E139" s="130" t="s">
        <v>195</v>
      </c>
      <c r="F139" s="131" t="s">
        <v>1063</v>
      </c>
      <c r="G139" s="132" t="s">
        <v>160</v>
      </c>
      <c r="H139" s="133">
        <v>2</v>
      </c>
      <c r="I139" s="134"/>
      <c r="J139" s="133">
        <f>ROUND(I139*H139,1)</f>
        <v>0</v>
      </c>
      <c r="K139" s="135"/>
      <c r="L139" s="28"/>
      <c r="M139" s="136" t="s">
        <v>1</v>
      </c>
      <c r="N139" s="137" t="s">
        <v>40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137</v>
      </c>
      <c r="AT139" s="140" t="s">
        <v>133</v>
      </c>
      <c r="AU139" s="140" t="s">
        <v>85</v>
      </c>
      <c r="AY139" s="13" t="s">
        <v>130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3" t="s">
        <v>83</v>
      </c>
      <c r="BK139" s="141">
        <f>ROUND(I139*H139,1)</f>
        <v>0</v>
      </c>
      <c r="BL139" s="13" t="s">
        <v>137</v>
      </c>
      <c r="BM139" s="140" t="s">
        <v>1064</v>
      </c>
    </row>
    <row r="140" spans="2:65" s="1" customFormat="1" ht="11.25">
      <c r="B140" s="28"/>
      <c r="D140" s="142" t="s">
        <v>139</v>
      </c>
      <c r="F140" s="143" t="s">
        <v>198</v>
      </c>
      <c r="I140" s="144"/>
      <c r="L140" s="28"/>
      <c r="M140" s="145"/>
      <c r="T140" s="52"/>
      <c r="AT140" s="13" t="s">
        <v>139</v>
      </c>
      <c r="AU140" s="13" t="s">
        <v>85</v>
      </c>
    </row>
    <row r="141" spans="2:65" s="1" customFormat="1" ht="19.5">
      <c r="B141" s="28"/>
      <c r="D141" s="146" t="s">
        <v>141</v>
      </c>
      <c r="F141" s="147" t="s">
        <v>1057</v>
      </c>
      <c r="I141" s="144"/>
      <c r="L141" s="28"/>
      <c r="M141" s="145"/>
      <c r="T141" s="52"/>
      <c r="AT141" s="13" t="s">
        <v>141</v>
      </c>
      <c r="AU141" s="13" t="s">
        <v>85</v>
      </c>
    </row>
    <row r="142" spans="2:65" s="1" customFormat="1" ht="21.75" customHeight="1">
      <c r="B142" s="28"/>
      <c r="C142" s="148" t="s">
        <v>174</v>
      </c>
      <c r="D142" s="148" t="s">
        <v>143</v>
      </c>
      <c r="E142" s="149" t="s">
        <v>1065</v>
      </c>
      <c r="F142" s="150" t="s">
        <v>1066</v>
      </c>
      <c r="G142" s="151" t="s">
        <v>160</v>
      </c>
      <c r="H142" s="152">
        <v>2</v>
      </c>
      <c r="I142" s="153"/>
      <c r="J142" s="152">
        <f>ROUND(I142*H142,1)</f>
        <v>0</v>
      </c>
      <c r="K142" s="154"/>
      <c r="L142" s="155"/>
      <c r="M142" s="156" t="s">
        <v>1</v>
      </c>
      <c r="N142" s="157" t="s">
        <v>40</v>
      </c>
      <c r="P142" s="138">
        <f>O142*H142</f>
        <v>0</v>
      </c>
      <c r="Q142" s="138">
        <v>2.0000000000000002E-5</v>
      </c>
      <c r="R142" s="138">
        <f>Q142*H142</f>
        <v>4.0000000000000003E-5</v>
      </c>
      <c r="S142" s="138">
        <v>0</v>
      </c>
      <c r="T142" s="139">
        <f>S142*H142</f>
        <v>0</v>
      </c>
      <c r="AR142" s="140" t="s">
        <v>146</v>
      </c>
      <c r="AT142" s="140" t="s">
        <v>143</v>
      </c>
      <c r="AU142" s="140" t="s">
        <v>85</v>
      </c>
      <c r="AY142" s="13" t="s">
        <v>130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3" t="s">
        <v>83</v>
      </c>
      <c r="BK142" s="141">
        <f>ROUND(I142*H142,1)</f>
        <v>0</v>
      </c>
      <c r="BL142" s="13" t="s">
        <v>137</v>
      </c>
      <c r="BM142" s="140" t="s">
        <v>1067</v>
      </c>
    </row>
    <row r="143" spans="2:65" s="1" customFormat="1" ht="19.5">
      <c r="B143" s="28"/>
      <c r="D143" s="146" t="s">
        <v>141</v>
      </c>
      <c r="F143" s="147" t="s">
        <v>1057</v>
      </c>
      <c r="I143" s="144"/>
      <c r="L143" s="28"/>
      <c r="M143" s="145"/>
      <c r="T143" s="52"/>
      <c r="AT143" s="13" t="s">
        <v>141</v>
      </c>
      <c r="AU143" s="13" t="s">
        <v>85</v>
      </c>
    </row>
    <row r="144" spans="2:65" s="1" customFormat="1" ht="16.5" customHeight="1">
      <c r="B144" s="28"/>
      <c r="C144" s="148" t="s">
        <v>180</v>
      </c>
      <c r="D144" s="148" t="s">
        <v>143</v>
      </c>
      <c r="E144" s="149" t="s">
        <v>200</v>
      </c>
      <c r="F144" s="150" t="s">
        <v>201</v>
      </c>
      <c r="G144" s="151" t="s">
        <v>160</v>
      </c>
      <c r="H144" s="152">
        <v>2</v>
      </c>
      <c r="I144" s="153"/>
      <c r="J144" s="152">
        <f>ROUND(I144*H144,1)</f>
        <v>0</v>
      </c>
      <c r="K144" s="154"/>
      <c r="L144" s="155"/>
      <c r="M144" s="156" t="s">
        <v>1</v>
      </c>
      <c r="N144" s="157" t="s">
        <v>40</v>
      </c>
      <c r="P144" s="138">
        <f>O144*H144</f>
        <v>0</v>
      </c>
      <c r="Q144" s="138">
        <v>4.0000000000000003E-5</v>
      </c>
      <c r="R144" s="138">
        <f>Q144*H144</f>
        <v>8.0000000000000007E-5</v>
      </c>
      <c r="S144" s="138">
        <v>0</v>
      </c>
      <c r="T144" s="139">
        <f>S144*H144</f>
        <v>0</v>
      </c>
      <c r="AR144" s="140" t="s">
        <v>146</v>
      </c>
      <c r="AT144" s="140" t="s">
        <v>143</v>
      </c>
      <c r="AU144" s="140" t="s">
        <v>85</v>
      </c>
      <c r="AY144" s="13" t="s">
        <v>130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3" t="s">
        <v>83</v>
      </c>
      <c r="BK144" s="141">
        <f>ROUND(I144*H144,1)</f>
        <v>0</v>
      </c>
      <c r="BL144" s="13" t="s">
        <v>137</v>
      </c>
      <c r="BM144" s="140" t="s">
        <v>1068</v>
      </c>
    </row>
    <row r="145" spans="2:65" s="1" customFormat="1" ht="19.5">
      <c r="B145" s="28"/>
      <c r="D145" s="146" t="s">
        <v>141</v>
      </c>
      <c r="F145" s="147" t="s">
        <v>1057</v>
      </c>
      <c r="I145" s="144"/>
      <c r="L145" s="28"/>
      <c r="M145" s="145"/>
      <c r="T145" s="52"/>
      <c r="AT145" s="13" t="s">
        <v>141</v>
      </c>
      <c r="AU145" s="13" t="s">
        <v>85</v>
      </c>
    </row>
    <row r="146" spans="2:65" s="1" customFormat="1" ht="44.25" customHeight="1">
      <c r="B146" s="28"/>
      <c r="C146" s="129" t="s">
        <v>184</v>
      </c>
      <c r="D146" s="129" t="s">
        <v>133</v>
      </c>
      <c r="E146" s="130" t="s">
        <v>1069</v>
      </c>
      <c r="F146" s="131" t="s">
        <v>1070</v>
      </c>
      <c r="G146" s="132" t="s">
        <v>160</v>
      </c>
      <c r="H146" s="133">
        <v>1</v>
      </c>
      <c r="I146" s="134"/>
      <c r="J146" s="133">
        <f>ROUND(I146*H146,1)</f>
        <v>0</v>
      </c>
      <c r="K146" s="135"/>
      <c r="L146" s="28"/>
      <c r="M146" s="136" t="s">
        <v>1</v>
      </c>
      <c r="N146" s="137" t="s">
        <v>40</v>
      </c>
      <c r="P146" s="138">
        <f>O146*H146</f>
        <v>0</v>
      </c>
      <c r="Q146" s="138">
        <v>0</v>
      </c>
      <c r="R146" s="138">
        <f>Q146*H146</f>
        <v>0</v>
      </c>
      <c r="S146" s="138">
        <v>0</v>
      </c>
      <c r="T146" s="139">
        <f>S146*H146</f>
        <v>0</v>
      </c>
      <c r="AR146" s="140" t="s">
        <v>137</v>
      </c>
      <c r="AT146" s="140" t="s">
        <v>133</v>
      </c>
      <c r="AU146" s="140" t="s">
        <v>85</v>
      </c>
      <c r="AY146" s="13" t="s">
        <v>130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3" t="s">
        <v>83</v>
      </c>
      <c r="BK146" s="141">
        <f>ROUND(I146*H146,1)</f>
        <v>0</v>
      </c>
      <c r="BL146" s="13" t="s">
        <v>137</v>
      </c>
      <c r="BM146" s="140" t="s">
        <v>1071</v>
      </c>
    </row>
    <row r="147" spans="2:65" s="1" customFormat="1" ht="11.25">
      <c r="B147" s="28"/>
      <c r="D147" s="142" t="s">
        <v>139</v>
      </c>
      <c r="F147" s="143" t="s">
        <v>1072</v>
      </c>
      <c r="I147" s="144"/>
      <c r="L147" s="28"/>
      <c r="M147" s="145"/>
      <c r="T147" s="52"/>
      <c r="AT147" s="13" t="s">
        <v>139</v>
      </c>
      <c r="AU147" s="13" t="s">
        <v>85</v>
      </c>
    </row>
    <row r="148" spans="2:65" s="1" customFormat="1" ht="16.5" customHeight="1">
      <c r="B148" s="28"/>
      <c r="C148" s="148" t="s">
        <v>189</v>
      </c>
      <c r="D148" s="148" t="s">
        <v>143</v>
      </c>
      <c r="E148" s="149" t="s">
        <v>1073</v>
      </c>
      <c r="F148" s="150" t="s">
        <v>1074</v>
      </c>
      <c r="G148" s="151" t="s">
        <v>160</v>
      </c>
      <c r="H148" s="152">
        <v>1</v>
      </c>
      <c r="I148" s="153"/>
      <c r="J148" s="152">
        <f>ROUND(I148*H148,1)</f>
        <v>0</v>
      </c>
      <c r="K148" s="154"/>
      <c r="L148" s="155"/>
      <c r="M148" s="156" t="s">
        <v>1</v>
      </c>
      <c r="N148" s="157" t="s">
        <v>40</v>
      </c>
      <c r="P148" s="138">
        <f>O148*H148</f>
        <v>0</v>
      </c>
      <c r="Q148" s="138">
        <v>0</v>
      </c>
      <c r="R148" s="138">
        <f>Q148*H148</f>
        <v>0</v>
      </c>
      <c r="S148" s="138">
        <v>0</v>
      </c>
      <c r="T148" s="139">
        <f>S148*H148</f>
        <v>0</v>
      </c>
      <c r="AR148" s="140" t="s">
        <v>146</v>
      </c>
      <c r="AT148" s="140" t="s">
        <v>143</v>
      </c>
      <c r="AU148" s="140" t="s">
        <v>85</v>
      </c>
      <c r="AY148" s="13" t="s">
        <v>130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3" t="s">
        <v>83</v>
      </c>
      <c r="BK148" s="141">
        <f>ROUND(I148*H148,1)</f>
        <v>0</v>
      </c>
      <c r="BL148" s="13" t="s">
        <v>137</v>
      </c>
      <c r="BM148" s="140" t="s">
        <v>1075</v>
      </c>
    </row>
    <row r="149" spans="2:65" s="1" customFormat="1" ht="66.75" customHeight="1">
      <c r="B149" s="28"/>
      <c r="C149" s="129" t="s">
        <v>8</v>
      </c>
      <c r="D149" s="129" t="s">
        <v>133</v>
      </c>
      <c r="E149" s="130" t="s">
        <v>1076</v>
      </c>
      <c r="F149" s="131" t="s">
        <v>1077</v>
      </c>
      <c r="G149" s="132" t="s">
        <v>160</v>
      </c>
      <c r="H149" s="133">
        <v>1</v>
      </c>
      <c r="I149" s="134"/>
      <c r="J149" s="133">
        <f>ROUND(I149*H149,1)</f>
        <v>0</v>
      </c>
      <c r="K149" s="135"/>
      <c r="L149" s="28"/>
      <c r="M149" s="136" t="s">
        <v>1</v>
      </c>
      <c r="N149" s="137" t="s">
        <v>40</v>
      </c>
      <c r="P149" s="138">
        <f>O149*H149</f>
        <v>0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137</v>
      </c>
      <c r="AT149" s="140" t="s">
        <v>133</v>
      </c>
      <c r="AU149" s="140" t="s">
        <v>85</v>
      </c>
      <c r="AY149" s="13" t="s">
        <v>130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3" t="s">
        <v>83</v>
      </c>
      <c r="BK149" s="141">
        <f>ROUND(I149*H149,1)</f>
        <v>0</v>
      </c>
      <c r="BL149" s="13" t="s">
        <v>137</v>
      </c>
      <c r="BM149" s="140" t="s">
        <v>1078</v>
      </c>
    </row>
    <row r="150" spans="2:65" s="1" customFormat="1" ht="11.25">
      <c r="B150" s="28"/>
      <c r="D150" s="142" t="s">
        <v>139</v>
      </c>
      <c r="F150" s="143" t="s">
        <v>1079</v>
      </c>
      <c r="I150" s="144"/>
      <c r="L150" s="28"/>
      <c r="M150" s="145"/>
      <c r="T150" s="52"/>
      <c r="AT150" s="13" t="s">
        <v>139</v>
      </c>
      <c r="AU150" s="13" t="s">
        <v>85</v>
      </c>
    </row>
    <row r="151" spans="2:65" s="1" customFormat="1" ht="49.15" customHeight="1">
      <c r="B151" s="28"/>
      <c r="C151" s="129" t="s">
        <v>199</v>
      </c>
      <c r="D151" s="129" t="s">
        <v>133</v>
      </c>
      <c r="E151" s="130" t="s">
        <v>952</v>
      </c>
      <c r="F151" s="131" t="s">
        <v>953</v>
      </c>
      <c r="G151" s="132" t="s">
        <v>160</v>
      </c>
      <c r="H151" s="133">
        <v>1</v>
      </c>
      <c r="I151" s="134"/>
      <c r="J151" s="133">
        <f>ROUND(I151*H151,1)</f>
        <v>0</v>
      </c>
      <c r="K151" s="135"/>
      <c r="L151" s="28"/>
      <c r="M151" s="136" t="s">
        <v>1</v>
      </c>
      <c r="N151" s="137" t="s">
        <v>40</v>
      </c>
      <c r="P151" s="138">
        <f>O151*H151</f>
        <v>0</v>
      </c>
      <c r="Q151" s="138">
        <v>0</v>
      </c>
      <c r="R151" s="138">
        <f>Q151*H151</f>
        <v>0</v>
      </c>
      <c r="S151" s="138">
        <v>8.0000000000000004E-4</v>
      </c>
      <c r="T151" s="139">
        <f>S151*H151</f>
        <v>8.0000000000000004E-4</v>
      </c>
      <c r="AR151" s="140" t="s">
        <v>137</v>
      </c>
      <c r="AT151" s="140" t="s">
        <v>133</v>
      </c>
      <c r="AU151" s="140" t="s">
        <v>85</v>
      </c>
      <c r="AY151" s="13" t="s">
        <v>130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3" t="s">
        <v>83</v>
      </c>
      <c r="BK151" s="141">
        <f>ROUND(I151*H151,1)</f>
        <v>0</v>
      </c>
      <c r="BL151" s="13" t="s">
        <v>137</v>
      </c>
      <c r="BM151" s="140" t="s">
        <v>1080</v>
      </c>
    </row>
    <row r="152" spans="2:65" s="1" customFormat="1" ht="11.25">
      <c r="B152" s="28"/>
      <c r="D152" s="142" t="s">
        <v>139</v>
      </c>
      <c r="F152" s="143" t="s">
        <v>955</v>
      </c>
      <c r="I152" s="144"/>
      <c r="L152" s="28"/>
      <c r="M152" s="145"/>
      <c r="T152" s="52"/>
      <c r="AT152" s="13" t="s">
        <v>139</v>
      </c>
      <c r="AU152" s="13" t="s">
        <v>85</v>
      </c>
    </row>
    <row r="153" spans="2:65" s="1" customFormat="1" ht="19.5">
      <c r="B153" s="28"/>
      <c r="D153" s="146" t="s">
        <v>141</v>
      </c>
      <c r="F153" s="147" t="s">
        <v>429</v>
      </c>
      <c r="I153" s="144"/>
      <c r="L153" s="28"/>
      <c r="M153" s="145"/>
      <c r="T153" s="52"/>
      <c r="AT153" s="13" t="s">
        <v>141</v>
      </c>
      <c r="AU153" s="13" t="s">
        <v>85</v>
      </c>
    </row>
    <row r="154" spans="2:65" s="1" customFormat="1" ht="37.9" customHeight="1">
      <c r="B154" s="28"/>
      <c r="C154" s="129" t="s">
        <v>203</v>
      </c>
      <c r="D154" s="129" t="s">
        <v>133</v>
      </c>
      <c r="E154" s="130" t="s">
        <v>966</v>
      </c>
      <c r="F154" s="131" t="s">
        <v>967</v>
      </c>
      <c r="G154" s="132" t="s">
        <v>160</v>
      </c>
      <c r="H154" s="133">
        <v>2</v>
      </c>
      <c r="I154" s="134"/>
      <c r="J154" s="133">
        <f>ROUND(I154*H154,1)</f>
        <v>0</v>
      </c>
      <c r="K154" s="135"/>
      <c r="L154" s="28"/>
      <c r="M154" s="136" t="s">
        <v>1</v>
      </c>
      <c r="N154" s="137" t="s">
        <v>40</v>
      </c>
      <c r="P154" s="138">
        <f>O154*H154</f>
        <v>0</v>
      </c>
      <c r="Q154" s="138">
        <v>0</v>
      </c>
      <c r="R154" s="138">
        <f>Q154*H154</f>
        <v>0</v>
      </c>
      <c r="S154" s="138">
        <v>0</v>
      </c>
      <c r="T154" s="139">
        <f>S154*H154</f>
        <v>0</v>
      </c>
      <c r="AR154" s="140" t="s">
        <v>137</v>
      </c>
      <c r="AT154" s="140" t="s">
        <v>133</v>
      </c>
      <c r="AU154" s="140" t="s">
        <v>85</v>
      </c>
      <c r="AY154" s="13" t="s">
        <v>130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3" t="s">
        <v>83</v>
      </c>
      <c r="BK154" s="141">
        <f>ROUND(I154*H154,1)</f>
        <v>0</v>
      </c>
      <c r="BL154" s="13" t="s">
        <v>137</v>
      </c>
      <c r="BM154" s="140" t="s">
        <v>1081</v>
      </c>
    </row>
    <row r="155" spans="2:65" s="1" customFormat="1" ht="11.25">
      <c r="B155" s="28"/>
      <c r="D155" s="142" t="s">
        <v>139</v>
      </c>
      <c r="F155" s="143" t="s">
        <v>969</v>
      </c>
      <c r="I155" s="144"/>
      <c r="L155" s="28"/>
      <c r="M155" s="145"/>
      <c r="T155" s="52"/>
      <c r="AT155" s="13" t="s">
        <v>139</v>
      </c>
      <c r="AU155" s="13" t="s">
        <v>85</v>
      </c>
    </row>
    <row r="156" spans="2:65" s="1" customFormat="1" ht="21.75" customHeight="1">
      <c r="B156" s="28"/>
      <c r="C156" s="148" t="s">
        <v>207</v>
      </c>
      <c r="D156" s="148" t="s">
        <v>143</v>
      </c>
      <c r="E156" s="149" t="s">
        <v>971</v>
      </c>
      <c r="F156" s="150" t="s">
        <v>972</v>
      </c>
      <c r="G156" s="151" t="s">
        <v>160</v>
      </c>
      <c r="H156" s="152">
        <v>2</v>
      </c>
      <c r="I156" s="153"/>
      <c r="J156" s="152">
        <f>ROUND(I156*H156,1)</f>
        <v>0</v>
      </c>
      <c r="K156" s="154"/>
      <c r="L156" s="155"/>
      <c r="M156" s="156" t="s">
        <v>1</v>
      </c>
      <c r="N156" s="157" t="s">
        <v>40</v>
      </c>
      <c r="P156" s="138">
        <f>O156*H156</f>
        <v>0</v>
      </c>
      <c r="Q156" s="138">
        <v>5.9999999999999995E-4</v>
      </c>
      <c r="R156" s="138">
        <f>Q156*H156</f>
        <v>1.1999999999999999E-3</v>
      </c>
      <c r="S156" s="138">
        <v>0</v>
      </c>
      <c r="T156" s="139">
        <f>S156*H156</f>
        <v>0</v>
      </c>
      <c r="AR156" s="140" t="s">
        <v>146</v>
      </c>
      <c r="AT156" s="140" t="s">
        <v>143</v>
      </c>
      <c r="AU156" s="140" t="s">
        <v>85</v>
      </c>
      <c r="AY156" s="13" t="s">
        <v>130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3" t="s">
        <v>83</v>
      </c>
      <c r="BK156" s="141">
        <f>ROUND(I156*H156,1)</f>
        <v>0</v>
      </c>
      <c r="BL156" s="13" t="s">
        <v>137</v>
      </c>
      <c r="BM156" s="140" t="s">
        <v>1082</v>
      </c>
    </row>
    <row r="157" spans="2:65" s="1" customFormat="1" ht="44.25" customHeight="1">
      <c r="B157" s="28"/>
      <c r="C157" s="129" t="s">
        <v>137</v>
      </c>
      <c r="D157" s="129" t="s">
        <v>133</v>
      </c>
      <c r="E157" s="130" t="s">
        <v>213</v>
      </c>
      <c r="F157" s="131" t="s">
        <v>214</v>
      </c>
      <c r="G157" s="132" t="s">
        <v>160</v>
      </c>
      <c r="H157" s="133">
        <v>2</v>
      </c>
      <c r="I157" s="134"/>
      <c r="J157" s="133">
        <f>ROUND(I157*H157,1)</f>
        <v>0</v>
      </c>
      <c r="K157" s="135"/>
      <c r="L157" s="28"/>
      <c r="M157" s="136" t="s">
        <v>1</v>
      </c>
      <c r="N157" s="137" t="s">
        <v>40</v>
      </c>
      <c r="P157" s="138">
        <f>O157*H157</f>
        <v>0</v>
      </c>
      <c r="Q157" s="138">
        <v>0</v>
      </c>
      <c r="R157" s="138">
        <f>Q157*H157</f>
        <v>0</v>
      </c>
      <c r="S157" s="138">
        <v>0</v>
      </c>
      <c r="T157" s="139">
        <f>S157*H157</f>
        <v>0</v>
      </c>
      <c r="AR157" s="140" t="s">
        <v>137</v>
      </c>
      <c r="AT157" s="140" t="s">
        <v>133</v>
      </c>
      <c r="AU157" s="140" t="s">
        <v>85</v>
      </c>
      <c r="AY157" s="13" t="s">
        <v>130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3" t="s">
        <v>83</v>
      </c>
      <c r="BK157" s="141">
        <f>ROUND(I157*H157,1)</f>
        <v>0</v>
      </c>
      <c r="BL157" s="13" t="s">
        <v>137</v>
      </c>
      <c r="BM157" s="140" t="s">
        <v>1083</v>
      </c>
    </row>
    <row r="158" spans="2:65" s="1" customFormat="1" ht="11.25">
      <c r="B158" s="28"/>
      <c r="D158" s="142" t="s">
        <v>139</v>
      </c>
      <c r="F158" s="143" t="s">
        <v>216</v>
      </c>
      <c r="I158" s="144"/>
      <c r="L158" s="28"/>
      <c r="M158" s="145"/>
      <c r="T158" s="52"/>
      <c r="AT158" s="13" t="s">
        <v>139</v>
      </c>
      <c r="AU158" s="13" t="s">
        <v>85</v>
      </c>
    </row>
    <row r="159" spans="2:65" s="1" customFormat="1" ht="39">
      <c r="B159" s="28"/>
      <c r="D159" s="146" t="s">
        <v>141</v>
      </c>
      <c r="F159" s="147" t="s">
        <v>1084</v>
      </c>
      <c r="I159" s="144"/>
      <c r="L159" s="28"/>
      <c r="M159" s="145"/>
      <c r="T159" s="52"/>
      <c r="AT159" s="13" t="s">
        <v>141</v>
      </c>
      <c r="AU159" s="13" t="s">
        <v>85</v>
      </c>
    </row>
    <row r="160" spans="2:65" s="1" customFormat="1" ht="16.5" customHeight="1">
      <c r="B160" s="28"/>
      <c r="C160" s="148" t="s">
        <v>218</v>
      </c>
      <c r="D160" s="148" t="s">
        <v>143</v>
      </c>
      <c r="E160" s="149" t="s">
        <v>445</v>
      </c>
      <c r="F160" s="150" t="s">
        <v>446</v>
      </c>
      <c r="G160" s="151" t="s">
        <v>160</v>
      </c>
      <c r="H160" s="152">
        <v>4</v>
      </c>
      <c r="I160" s="153"/>
      <c r="J160" s="152">
        <f>ROUND(I160*H160,1)</f>
        <v>0</v>
      </c>
      <c r="K160" s="154"/>
      <c r="L160" s="155"/>
      <c r="M160" s="156" t="s">
        <v>1</v>
      </c>
      <c r="N160" s="157" t="s">
        <v>40</v>
      </c>
      <c r="P160" s="138">
        <f>O160*H160</f>
        <v>0</v>
      </c>
      <c r="Q160" s="138">
        <v>2.5999999999999998E-4</v>
      </c>
      <c r="R160" s="138">
        <f>Q160*H160</f>
        <v>1.0399999999999999E-3</v>
      </c>
      <c r="S160" s="138">
        <v>0</v>
      </c>
      <c r="T160" s="139">
        <f>S160*H160</f>
        <v>0</v>
      </c>
      <c r="AR160" s="140" t="s">
        <v>146</v>
      </c>
      <c r="AT160" s="140" t="s">
        <v>143</v>
      </c>
      <c r="AU160" s="140" t="s">
        <v>85</v>
      </c>
      <c r="AY160" s="13" t="s">
        <v>130</v>
      </c>
      <c r="BE160" s="141">
        <f>IF(N160="základní",J160,0)</f>
        <v>0</v>
      </c>
      <c r="BF160" s="141">
        <f>IF(N160="snížená",J160,0)</f>
        <v>0</v>
      </c>
      <c r="BG160" s="141">
        <f>IF(N160="zákl. přenesená",J160,0)</f>
        <v>0</v>
      </c>
      <c r="BH160" s="141">
        <f>IF(N160="sníž. přenesená",J160,0)</f>
        <v>0</v>
      </c>
      <c r="BI160" s="141">
        <f>IF(N160="nulová",J160,0)</f>
        <v>0</v>
      </c>
      <c r="BJ160" s="13" t="s">
        <v>83</v>
      </c>
      <c r="BK160" s="141">
        <f>ROUND(I160*H160,1)</f>
        <v>0</v>
      </c>
      <c r="BL160" s="13" t="s">
        <v>137</v>
      </c>
      <c r="BM160" s="140" t="s">
        <v>1085</v>
      </c>
    </row>
    <row r="161" spans="2:65" s="1" customFormat="1" ht="19.5">
      <c r="B161" s="28"/>
      <c r="D161" s="146" t="s">
        <v>141</v>
      </c>
      <c r="F161" s="147" t="s">
        <v>1086</v>
      </c>
      <c r="I161" s="144"/>
      <c r="L161" s="28"/>
      <c r="M161" s="145"/>
      <c r="T161" s="52"/>
      <c r="AT161" s="13" t="s">
        <v>141</v>
      </c>
      <c r="AU161" s="13" t="s">
        <v>85</v>
      </c>
    </row>
    <row r="162" spans="2:65" s="11" customFormat="1" ht="25.9" customHeight="1">
      <c r="B162" s="117"/>
      <c r="D162" s="118" t="s">
        <v>74</v>
      </c>
      <c r="E162" s="119" t="s">
        <v>247</v>
      </c>
      <c r="F162" s="119" t="s">
        <v>248</v>
      </c>
      <c r="I162" s="120"/>
      <c r="J162" s="121">
        <f>BK162</f>
        <v>0</v>
      </c>
      <c r="L162" s="117"/>
      <c r="M162" s="122"/>
      <c r="P162" s="123">
        <f>P163</f>
        <v>0</v>
      </c>
      <c r="R162" s="123">
        <f>R163</f>
        <v>0</v>
      </c>
      <c r="T162" s="124">
        <f>T163</f>
        <v>0</v>
      </c>
      <c r="AR162" s="118" t="s">
        <v>157</v>
      </c>
      <c r="AT162" s="125" t="s">
        <v>74</v>
      </c>
      <c r="AU162" s="125" t="s">
        <v>75</v>
      </c>
      <c r="AY162" s="118" t="s">
        <v>130</v>
      </c>
      <c r="BK162" s="126">
        <f>BK163</f>
        <v>0</v>
      </c>
    </row>
    <row r="163" spans="2:65" s="11" customFormat="1" ht="22.9" customHeight="1">
      <c r="B163" s="117"/>
      <c r="D163" s="118" t="s">
        <v>74</v>
      </c>
      <c r="E163" s="127" t="s">
        <v>249</v>
      </c>
      <c r="F163" s="127" t="s">
        <v>250</v>
      </c>
      <c r="I163" s="120"/>
      <c r="J163" s="128">
        <f>BK163</f>
        <v>0</v>
      </c>
      <c r="L163" s="117"/>
      <c r="M163" s="122"/>
      <c r="P163" s="123">
        <f>SUM(P164:P166)</f>
        <v>0</v>
      </c>
      <c r="R163" s="123">
        <f>SUM(R164:R166)</f>
        <v>0</v>
      </c>
      <c r="T163" s="124">
        <f>SUM(T164:T166)</f>
        <v>0</v>
      </c>
      <c r="AR163" s="118" t="s">
        <v>157</v>
      </c>
      <c r="AT163" s="125" t="s">
        <v>74</v>
      </c>
      <c r="AU163" s="125" t="s">
        <v>83</v>
      </c>
      <c r="AY163" s="118" t="s">
        <v>130</v>
      </c>
      <c r="BK163" s="126">
        <f>SUM(BK164:BK166)</f>
        <v>0</v>
      </c>
    </row>
    <row r="164" spans="2:65" s="1" customFormat="1" ht="16.5" customHeight="1">
      <c r="B164" s="28"/>
      <c r="C164" s="129" t="s">
        <v>225</v>
      </c>
      <c r="D164" s="129" t="s">
        <v>133</v>
      </c>
      <c r="E164" s="130" t="s">
        <v>252</v>
      </c>
      <c r="F164" s="131" t="s">
        <v>253</v>
      </c>
      <c r="G164" s="132" t="s">
        <v>244</v>
      </c>
      <c r="H164" s="133">
        <v>1</v>
      </c>
      <c r="I164" s="134"/>
      <c r="J164" s="133">
        <f>ROUND(I164*H164,1)</f>
        <v>0</v>
      </c>
      <c r="K164" s="135"/>
      <c r="L164" s="28"/>
      <c r="M164" s="136" t="s">
        <v>1</v>
      </c>
      <c r="N164" s="137" t="s">
        <v>40</v>
      </c>
      <c r="P164" s="138">
        <f>O164*H164</f>
        <v>0</v>
      </c>
      <c r="Q164" s="138">
        <v>0</v>
      </c>
      <c r="R164" s="138">
        <f>Q164*H164</f>
        <v>0</v>
      </c>
      <c r="S164" s="138">
        <v>0</v>
      </c>
      <c r="T164" s="139">
        <f>S164*H164</f>
        <v>0</v>
      </c>
      <c r="AR164" s="140" t="s">
        <v>254</v>
      </c>
      <c r="AT164" s="140" t="s">
        <v>133</v>
      </c>
      <c r="AU164" s="140" t="s">
        <v>85</v>
      </c>
      <c r="AY164" s="13" t="s">
        <v>130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3" t="s">
        <v>83</v>
      </c>
      <c r="BK164" s="141">
        <f>ROUND(I164*H164,1)</f>
        <v>0</v>
      </c>
      <c r="BL164" s="13" t="s">
        <v>254</v>
      </c>
      <c r="BM164" s="140" t="s">
        <v>1087</v>
      </c>
    </row>
    <row r="165" spans="2:65" s="1" customFormat="1" ht="11.25">
      <c r="B165" s="28"/>
      <c r="D165" s="142" t="s">
        <v>139</v>
      </c>
      <c r="F165" s="143" t="s">
        <v>256</v>
      </c>
      <c r="I165" s="144"/>
      <c r="L165" s="28"/>
      <c r="M165" s="145"/>
      <c r="T165" s="52"/>
      <c r="AT165" s="13" t="s">
        <v>139</v>
      </c>
      <c r="AU165" s="13" t="s">
        <v>85</v>
      </c>
    </row>
    <row r="166" spans="2:65" s="1" customFormat="1" ht="29.25">
      <c r="B166" s="28"/>
      <c r="D166" s="146" t="s">
        <v>141</v>
      </c>
      <c r="F166" s="147" t="s">
        <v>257</v>
      </c>
      <c r="I166" s="144"/>
      <c r="L166" s="28"/>
      <c r="M166" s="158"/>
      <c r="N166" s="159"/>
      <c r="O166" s="159"/>
      <c r="P166" s="159"/>
      <c r="Q166" s="159"/>
      <c r="R166" s="159"/>
      <c r="S166" s="159"/>
      <c r="T166" s="160"/>
      <c r="AT166" s="13" t="s">
        <v>141</v>
      </c>
      <c r="AU166" s="13" t="s">
        <v>85</v>
      </c>
    </row>
    <row r="167" spans="2:65" s="1" customFormat="1" ht="6.95" customHeight="1">
      <c r="B167" s="40"/>
      <c r="C167" s="41"/>
      <c r="D167" s="41"/>
      <c r="E167" s="41"/>
      <c r="F167" s="41"/>
      <c r="G167" s="41"/>
      <c r="H167" s="41"/>
      <c r="I167" s="41"/>
      <c r="J167" s="41"/>
      <c r="K167" s="41"/>
      <c r="L167" s="28"/>
    </row>
  </sheetData>
  <sheetProtection algorithmName="SHA-512" hashValue="koUBgIDzTIasKKlW+u8OuJo8AUk1Hccd76VHh7BGieWeL0k1YYTbYdlMasnyvEPdbekssm6+Yz2m0Do96kD/sQ==" saltValue="+XH70DFvO5E92uIz+FcCXf7TrxHoniR1kthtEyokXxhEpj8CxFU/MXsJDcd/gi5b5Stnz2VWxfzv9eP9KrwTrA==" spinCount="100000" sheet="1" objects="1" scenarios="1" formatColumns="0" formatRows="0" autoFilter="0"/>
  <autoFilter ref="C119:K166" xr:uid="{00000000-0009-0000-0000-000006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4" r:id="rId1" xr:uid="{00000000-0004-0000-0600-000000000000}"/>
    <hyperlink ref="F129" r:id="rId2" xr:uid="{00000000-0004-0000-0600-000001000000}"/>
    <hyperlink ref="F134" r:id="rId3" xr:uid="{00000000-0004-0000-0600-000002000000}"/>
    <hyperlink ref="F137" r:id="rId4" xr:uid="{00000000-0004-0000-0600-000003000000}"/>
    <hyperlink ref="F140" r:id="rId5" xr:uid="{00000000-0004-0000-0600-000004000000}"/>
    <hyperlink ref="F147" r:id="rId6" xr:uid="{00000000-0004-0000-0600-000005000000}"/>
    <hyperlink ref="F150" r:id="rId7" xr:uid="{00000000-0004-0000-0600-000006000000}"/>
    <hyperlink ref="F152" r:id="rId8" xr:uid="{00000000-0004-0000-0600-000007000000}"/>
    <hyperlink ref="F155" r:id="rId9" xr:uid="{00000000-0004-0000-0600-000008000000}"/>
    <hyperlink ref="F158" r:id="rId10" xr:uid="{00000000-0004-0000-0600-000009000000}"/>
    <hyperlink ref="F165" r:id="rId11" xr:uid="{00000000-0004-0000-0600-00000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zakázky</vt:lpstr>
      <vt:lpstr>01. - ZŠ Jiráskovo náměstí </vt:lpstr>
      <vt:lpstr>02. - ZŠ Masarykova </vt:lpstr>
      <vt:lpstr>03. - ZŠ NHK</vt:lpstr>
      <vt:lpstr>04. - ŠJ Kukleny</vt:lpstr>
      <vt:lpstr>05. - ZŠ Kukleny</vt:lpstr>
      <vt:lpstr>06. - ŠD Štefcova </vt:lpstr>
      <vt:lpstr>'01. - ZŠ Jiráskovo náměstí '!Názvy_tisku</vt:lpstr>
      <vt:lpstr>'02. - ZŠ Masarykova '!Názvy_tisku</vt:lpstr>
      <vt:lpstr>'03. - ZŠ NHK'!Názvy_tisku</vt:lpstr>
      <vt:lpstr>'04. - ŠJ Kukleny'!Názvy_tisku</vt:lpstr>
      <vt:lpstr>'05. - ZŠ Kukleny'!Názvy_tisku</vt:lpstr>
      <vt:lpstr>'06. - ŠD Štefcova '!Názvy_tisku</vt:lpstr>
      <vt:lpstr>'Rekapitulace zakázky'!Názvy_tisku</vt:lpstr>
      <vt:lpstr>'01. - ZŠ Jiráskovo náměstí '!Oblast_tisku</vt:lpstr>
      <vt:lpstr>'02. - ZŠ Masarykova '!Oblast_tisku</vt:lpstr>
      <vt:lpstr>'03. - ZŠ NHK'!Oblast_tisku</vt:lpstr>
      <vt:lpstr>'04. - ŠJ Kukleny'!Oblast_tisku</vt:lpstr>
      <vt:lpstr>'05. - ZŠ Kukleny'!Oblast_tisku</vt:lpstr>
      <vt:lpstr>'06. - ŠD Štefcova '!Oblast_tisku</vt:lpstr>
      <vt:lpstr>'Rekapitulace zakázky'!Oblast_tisku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Havrda</dc:creator>
  <cp:lastModifiedBy>Aleš Havrda</cp:lastModifiedBy>
  <dcterms:created xsi:type="dcterms:W3CDTF">2025-10-14T07:37:12Z</dcterms:created>
  <dcterms:modified xsi:type="dcterms:W3CDTF">2025-10-14T07:37:49Z</dcterms:modified>
</cp:coreProperties>
</file>