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irka\Desktop\"/>
    </mc:Choice>
  </mc:AlternateContent>
  <bookViews>
    <workbookView xWindow="0" yWindow="0" windowWidth="0" windowHeight="0"/>
  </bookViews>
  <sheets>
    <sheet name="Rekapitulace stavby" sheetId="1" r:id="rId1"/>
    <sheet name="2024-9-1-1 - Příprava sta..." sheetId="2" r:id="rId2"/>
    <sheet name="2024-9-1-2 - Sanační prác..." sheetId="3" r:id="rId3"/>
    <sheet name="2024-9-1-3 - Sanační prác..." sheetId="4" r:id="rId4"/>
    <sheet name="2024-9-1-4 - Ostaní nákla...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'2024-9-1-1 - Příprava sta...'!$C$135:$K$237</definedName>
    <definedName name="_xlnm.Print_Area" localSheetId="1">'2024-9-1-1 - Příprava sta...'!$C$4:$J$76,'2024-9-1-1 - Příprava sta...'!$C$123:$J$237</definedName>
    <definedName name="_xlnm.Print_Titles" localSheetId="1">'2024-9-1-1 - Příprava sta...'!$135:$135</definedName>
    <definedName name="_xlnm._FilterDatabase" localSheetId="2" hidden="1">'2024-9-1-2 - Sanační prác...'!$C$126:$K$217</definedName>
    <definedName name="_xlnm.Print_Area" localSheetId="2">'2024-9-1-2 - Sanační prác...'!$C$4:$J$76,'2024-9-1-2 - Sanační prác...'!$C$114:$J$217</definedName>
    <definedName name="_xlnm.Print_Titles" localSheetId="2">'2024-9-1-2 - Sanační prác...'!$126:$126</definedName>
    <definedName name="_xlnm._FilterDatabase" localSheetId="3" hidden="1">'2024-9-1-3 - Sanační prác...'!$C$136:$K$307</definedName>
    <definedName name="_xlnm.Print_Area" localSheetId="3">'2024-9-1-3 - Sanační prác...'!$C$4:$J$76,'2024-9-1-3 - Sanační prác...'!$C$124:$J$307</definedName>
    <definedName name="_xlnm.Print_Titles" localSheetId="3">'2024-9-1-3 - Sanační prác...'!$136:$136</definedName>
    <definedName name="_xlnm._FilterDatabase" localSheetId="4" hidden="1">'2024-9-1-4 - Ostaní nákla...'!$C$128:$K$178</definedName>
    <definedName name="_xlnm.Print_Area" localSheetId="4">'2024-9-1-4 - Ostaní nákla...'!$C$4:$J$76,'2024-9-1-4 - Ostaní nákla...'!$C$116:$J$178</definedName>
    <definedName name="_xlnm.Print_Titles" localSheetId="4">'2024-9-1-4 - Ostaní nákla...'!$128:$128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T174"/>
  <c r="R175"/>
  <c r="R174"/>
  <c r="P175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T163"/>
  <c r="R164"/>
  <c r="R163"/>
  <c r="P164"/>
  <c r="P163"/>
  <c r="BI161"/>
  <c r="BH161"/>
  <c r="BG161"/>
  <c r="BF161"/>
  <c r="T161"/>
  <c r="T160"/>
  <c r="R161"/>
  <c r="R160"/>
  <c r="P161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4"/>
  <c r="BH154"/>
  <c r="BG154"/>
  <c r="BF154"/>
  <c r="T154"/>
  <c r="T153"/>
  <c r="R154"/>
  <c r="R153"/>
  <c r="P154"/>
  <c r="P153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2"/>
  <c r="BH132"/>
  <c r="BG132"/>
  <c r="BF132"/>
  <c r="T132"/>
  <c r="T131"/>
  <c r="R132"/>
  <c r="R131"/>
  <c r="P132"/>
  <c r="P131"/>
  <c r="J126"/>
  <c r="J125"/>
  <c r="F125"/>
  <c r="F123"/>
  <c r="E121"/>
  <c r="J92"/>
  <c r="J91"/>
  <c r="F91"/>
  <c r="F89"/>
  <c r="E87"/>
  <c r="J18"/>
  <c r="E18"/>
  <c r="F126"/>
  <c r="J17"/>
  <c r="J12"/>
  <c r="J89"/>
  <c r="E7"/>
  <c r="E85"/>
  <c i="4" r="J37"/>
  <c r="J36"/>
  <c i="1" r="AY97"/>
  <c i="4" r="J35"/>
  <c i="1" r="AX97"/>
  <c i="4"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7"/>
  <c r="BH297"/>
  <c r="BG297"/>
  <c r="BF297"/>
  <c r="T297"/>
  <c r="R297"/>
  <c r="P297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7"/>
  <c r="BH287"/>
  <c r="BG287"/>
  <c r="BF287"/>
  <c r="T287"/>
  <c r="R287"/>
  <c r="P287"/>
  <c r="BI281"/>
  <c r="BH281"/>
  <c r="BG281"/>
  <c r="BF281"/>
  <c r="T281"/>
  <c r="R281"/>
  <c r="P281"/>
  <c r="BI279"/>
  <c r="BH279"/>
  <c r="BG279"/>
  <c r="BF279"/>
  <c r="T279"/>
  <c r="R279"/>
  <c r="P279"/>
  <c r="BI278"/>
  <c r="BH278"/>
  <c r="BG278"/>
  <c r="BF278"/>
  <c r="T278"/>
  <c r="R278"/>
  <c r="P278"/>
  <c r="BI276"/>
  <c r="BH276"/>
  <c r="BG276"/>
  <c r="BF276"/>
  <c r="T276"/>
  <c r="R276"/>
  <c r="P276"/>
  <c r="BI275"/>
  <c r="BH275"/>
  <c r="BG275"/>
  <c r="BF275"/>
  <c r="T275"/>
  <c r="R275"/>
  <c r="P275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T244"/>
  <c r="R245"/>
  <c r="R244"/>
  <c r="P245"/>
  <c r="P244"/>
  <c r="BI243"/>
  <c r="BH243"/>
  <c r="BG243"/>
  <c r="BF243"/>
  <c r="T243"/>
  <c r="T242"/>
  <c r="R243"/>
  <c r="R242"/>
  <c r="P243"/>
  <c r="P242"/>
  <c r="BI241"/>
  <c r="BH241"/>
  <c r="BG241"/>
  <c r="BF241"/>
  <c r="T241"/>
  <c r="T240"/>
  <c r="R241"/>
  <c r="R240"/>
  <c r="P241"/>
  <c r="P240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T235"/>
  <c r="R236"/>
  <c r="R235"/>
  <c r="P236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1"/>
  <c r="BH221"/>
  <c r="BG221"/>
  <c r="BF221"/>
  <c r="T221"/>
  <c r="T220"/>
  <c r="R221"/>
  <c r="R220"/>
  <c r="P221"/>
  <c r="P220"/>
  <c r="BI218"/>
  <c r="BH218"/>
  <c r="BG218"/>
  <c r="BF218"/>
  <c r="T218"/>
  <c r="T217"/>
  <c r="R218"/>
  <c r="R217"/>
  <c r="P218"/>
  <c r="P217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77"/>
  <c r="BH177"/>
  <c r="BG177"/>
  <c r="BF177"/>
  <c r="T177"/>
  <c r="R177"/>
  <c r="P177"/>
  <c r="BI160"/>
  <c r="BH160"/>
  <c r="BG160"/>
  <c r="BF160"/>
  <c r="T160"/>
  <c r="R160"/>
  <c r="P160"/>
  <c r="BI159"/>
  <c r="BH159"/>
  <c r="BG159"/>
  <c r="BF159"/>
  <c r="T159"/>
  <c r="R159"/>
  <c r="P159"/>
  <c r="BI156"/>
  <c r="BH156"/>
  <c r="BG156"/>
  <c r="BF156"/>
  <c r="T156"/>
  <c r="T155"/>
  <c r="R156"/>
  <c r="R155"/>
  <c r="P156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J134"/>
  <c r="J133"/>
  <c r="F133"/>
  <c r="F131"/>
  <c r="E129"/>
  <c r="J92"/>
  <c r="J91"/>
  <c r="F91"/>
  <c r="F89"/>
  <c r="E87"/>
  <c r="J18"/>
  <c r="E18"/>
  <c r="F134"/>
  <c r="J17"/>
  <c r="J12"/>
  <c r="J89"/>
  <c r="E7"/>
  <c r="E85"/>
  <c i="3" r="J37"/>
  <c r="J36"/>
  <c i="1" r="AY96"/>
  <c i="3" r="J35"/>
  <c i="1" r="AX96"/>
  <c i="3" r="BI214"/>
  <c r="BH214"/>
  <c r="BG214"/>
  <c r="BF214"/>
  <c r="T214"/>
  <c r="T213"/>
  <c r="R214"/>
  <c r="R213"/>
  <c r="P214"/>
  <c r="P213"/>
  <c r="BI212"/>
  <c r="BH212"/>
  <c r="BG212"/>
  <c r="BF212"/>
  <c r="T212"/>
  <c r="T211"/>
  <c r="R212"/>
  <c r="R211"/>
  <c r="P212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2"/>
  <c r="BH202"/>
  <c r="BG202"/>
  <c r="BF202"/>
  <c r="T202"/>
  <c r="R202"/>
  <c r="P202"/>
  <c r="BI199"/>
  <c r="BH199"/>
  <c r="BG199"/>
  <c r="BF199"/>
  <c r="T199"/>
  <c r="T198"/>
  <c r="R199"/>
  <c r="R198"/>
  <c r="P199"/>
  <c r="P198"/>
  <c r="BI191"/>
  <c r="BH191"/>
  <c r="BG191"/>
  <c r="BF191"/>
  <c r="T191"/>
  <c r="R191"/>
  <c r="P191"/>
  <c r="BI189"/>
  <c r="BH189"/>
  <c r="BG189"/>
  <c r="BF189"/>
  <c r="T189"/>
  <c r="R189"/>
  <c r="P189"/>
  <c r="BI185"/>
  <c r="BH185"/>
  <c r="BG185"/>
  <c r="BF185"/>
  <c r="T185"/>
  <c r="R185"/>
  <c r="P185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T161"/>
  <c r="R162"/>
  <c r="R161"/>
  <c r="P162"/>
  <c r="P161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1"/>
  <c r="BH141"/>
  <c r="BG141"/>
  <c r="BF141"/>
  <c r="T141"/>
  <c r="R141"/>
  <c r="P141"/>
  <c r="BI136"/>
  <c r="BH136"/>
  <c r="BG136"/>
  <c r="BF136"/>
  <c r="T136"/>
  <c r="R136"/>
  <c r="P136"/>
  <c r="BI134"/>
  <c r="BH134"/>
  <c r="BG134"/>
  <c r="BF134"/>
  <c r="T134"/>
  <c r="R134"/>
  <c r="P134"/>
  <c r="BI130"/>
  <c r="BH130"/>
  <c r="BG130"/>
  <c r="BF130"/>
  <c r="T130"/>
  <c r="R130"/>
  <c r="P130"/>
  <c r="J124"/>
  <c r="J123"/>
  <c r="F123"/>
  <c r="F121"/>
  <c r="E119"/>
  <c r="J92"/>
  <c r="J91"/>
  <c r="F91"/>
  <c r="F89"/>
  <c r="E87"/>
  <c r="J18"/>
  <c r="E18"/>
  <c r="F92"/>
  <c r="J17"/>
  <c r="J12"/>
  <c r="J121"/>
  <c r="E7"/>
  <c r="E85"/>
  <c i="2" r="J37"/>
  <c r="J36"/>
  <c i="1" r="AY95"/>
  <c i="2" r="J35"/>
  <c i="1" r="AX95"/>
  <c i="2" r="BI236"/>
  <c r="BH236"/>
  <c r="BG236"/>
  <c r="BF236"/>
  <c r="T236"/>
  <c r="T235"/>
  <c r="T234"/>
  <c r="R236"/>
  <c r="R235"/>
  <c r="R234"/>
  <c r="P236"/>
  <c r="P235"/>
  <c r="P234"/>
  <c r="BI233"/>
  <c r="BH233"/>
  <c r="BG233"/>
  <c r="BF233"/>
  <c r="T233"/>
  <c r="R233"/>
  <c r="P233"/>
  <c r="BI231"/>
  <c r="BH231"/>
  <c r="BG231"/>
  <c r="BF231"/>
  <c r="T231"/>
  <c r="R231"/>
  <c r="P231"/>
  <c r="BI228"/>
  <c r="BH228"/>
  <c r="BG228"/>
  <c r="BF228"/>
  <c r="T228"/>
  <c r="T227"/>
  <c r="R228"/>
  <c r="R227"/>
  <c r="P228"/>
  <c r="P227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T218"/>
  <c r="R219"/>
  <c r="R218"/>
  <c r="P219"/>
  <c r="P218"/>
  <c r="BI217"/>
  <c r="BH217"/>
  <c r="BG217"/>
  <c r="BF217"/>
  <c r="T217"/>
  <c r="T216"/>
  <c r="R217"/>
  <c r="R216"/>
  <c r="P217"/>
  <c r="P216"/>
  <c r="BI215"/>
  <c r="BH215"/>
  <c r="BG215"/>
  <c r="BF215"/>
  <c r="T215"/>
  <c r="T214"/>
  <c r="R215"/>
  <c r="R214"/>
  <c r="P215"/>
  <c r="P214"/>
  <c r="BI213"/>
  <c r="BH213"/>
  <c r="BG213"/>
  <c r="BF213"/>
  <c r="T213"/>
  <c r="T212"/>
  <c r="R213"/>
  <c r="R212"/>
  <c r="P213"/>
  <c r="P212"/>
  <c r="BI211"/>
  <c r="BH211"/>
  <c r="BG211"/>
  <c r="BF211"/>
  <c r="T211"/>
  <c r="T210"/>
  <c r="R211"/>
  <c r="R210"/>
  <c r="P211"/>
  <c r="P210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6"/>
  <c r="BH196"/>
  <c r="BG196"/>
  <c r="BF196"/>
  <c r="T196"/>
  <c r="R196"/>
  <c r="P196"/>
  <c r="BI193"/>
  <c r="BH193"/>
  <c r="BG193"/>
  <c r="BF193"/>
  <c r="T193"/>
  <c r="R193"/>
  <c r="P193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2"/>
  <c r="BH162"/>
  <c r="BG162"/>
  <c r="BF162"/>
  <c r="T162"/>
  <c r="R162"/>
  <c r="P162"/>
  <c r="BI160"/>
  <c r="BH160"/>
  <c r="BG160"/>
  <c r="BF160"/>
  <c r="T160"/>
  <c r="R160"/>
  <c r="P160"/>
  <c r="BI156"/>
  <c r="BH156"/>
  <c r="BG156"/>
  <c r="BF156"/>
  <c r="T156"/>
  <c r="R156"/>
  <c r="P156"/>
  <c r="BI153"/>
  <c r="BH153"/>
  <c r="BG153"/>
  <c r="BF153"/>
  <c r="T153"/>
  <c r="T152"/>
  <c r="R153"/>
  <c r="R152"/>
  <c r="P153"/>
  <c r="P152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T138"/>
  <c r="R139"/>
  <c r="R138"/>
  <c r="P139"/>
  <c r="P138"/>
  <c r="J133"/>
  <c r="J132"/>
  <c r="F132"/>
  <c r="F130"/>
  <c r="E128"/>
  <c r="J92"/>
  <c r="J91"/>
  <c r="F91"/>
  <c r="F89"/>
  <c r="E87"/>
  <c r="J18"/>
  <c r="E18"/>
  <c r="F133"/>
  <c r="J17"/>
  <c r="J12"/>
  <c r="J130"/>
  <c r="E7"/>
  <c r="E85"/>
  <c i="1" r="L90"/>
  <c r="AM90"/>
  <c r="AM89"/>
  <c r="L89"/>
  <c r="AM87"/>
  <c r="L87"/>
  <c r="L85"/>
  <c r="L84"/>
  <c i="2" r="BK215"/>
  <c r="J176"/>
  <c r="J144"/>
  <c r="BK201"/>
  <c r="J236"/>
  <c r="BK193"/>
  <c r="J153"/>
  <c r="BK231"/>
  <c r="J204"/>
  <c r="J173"/>
  <c r="F35"/>
  <c r="BK219"/>
  <c r="J170"/>
  <c r="J149"/>
  <c r="J206"/>
  <c r="BK145"/>
  <c r="J201"/>
  <c r="BK139"/>
  <c r="BK206"/>
  <c r="J151"/>
  <c r="BK209"/>
  <c i="3" r="BK214"/>
  <c r="BK145"/>
  <c r="J152"/>
  <c r="J205"/>
  <c i="4" r="BK296"/>
  <c r="J232"/>
  <c r="BK306"/>
  <c r="J291"/>
  <c r="BK287"/>
  <c r="BK159"/>
  <c r="J269"/>
  <c r="J224"/>
  <c r="J149"/>
  <c r="BK247"/>
  <c r="J223"/>
  <c r="BK303"/>
  <c r="J204"/>
  <c r="BK236"/>
  <c r="J206"/>
  <c r="J290"/>
  <c r="J241"/>
  <c r="J208"/>
  <c r="BK156"/>
  <c r="J261"/>
  <c r="J303"/>
  <c r="J229"/>
  <c r="BK194"/>
  <c r="J305"/>
  <c r="BK151"/>
  <c r="J247"/>
  <c r="BK202"/>
  <c i="5" r="J164"/>
  <c r="J137"/>
  <c r="BK145"/>
  <c r="BK167"/>
  <c r="J154"/>
  <c r="J161"/>
  <c r="J151"/>
  <c i="2" r="F36"/>
  <c r="BK153"/>
  <c i="3" r="BK168"/>
  <c r="BK154"/>
  <c r="BK136"/>
  <c r="J145"/>
  <c r="BK203"/>
  <c r="J169"/>
  <c r="BK158"/>
  <c r="J179"/>
  <c r="BK165"/>
  <c r="BK148"/>
  <c r="J199"/>
  <c r="J174"/>
  <c r="J168"/>
  <c r="J160"/>
  <c r="J154"/>
  <c r="BK152"/>
  <c r="J147"/>
  <c r="J203"/>
  <c r="BK202"/>
  <c r="BK199"/>
  <c r="BK185"/>
  <c r="J167"/>
  <c r="BK156"/>
  <c r="BK141"/>
  <c r="BK162"/>
  <c r="BK147"/>
  <c r="BK130"/>
  <c i="4" r="BK300"/>
  <c r="BK299"/>
  <c r="J297"/>
  <c r="BK143"/>
  <c r="BK249"/>
  <c r="BK232"/>
  <c r="BK153"/>
  <c r="J236"/>
  <c r="BK275"/>
  <c r="BK228"/>
  <c r="J265"/>
  <c r="BK225"/>
  <c r="BK292"/>
  <c r="J279"/>
  <c r="J249"/>
  <c r="BK200"/>
  <c r="J281"/>
  <c r="BK223"/>
  <c r="J156"/>
  <c r="BK259"/>
  <c r="BK276"/>
  <c r="BK215"/>
  <c i="5" r="J175"/>
  <c r="J178"/>
  <c r="J168"/>
  <c r="BK177"/>
  <c r="BK150"/>
  <c r="J166"/>
  <c r="BK161"/>
  <c i="2" r="BK217"/>
  <c r="J196"/>
  <c r="J156"/>
  <c r="J215"/>
  <c r="BK144"/>
  <c r="BK197"/>
  <c r="F34"/>
  <c i="4" r="J263"/>
  <c r="J234"/>
  <c r="BK208"/>
  <c r="J202"/>
  <c r="J294"/>
  <c r="BK261"/>
  <c r="J300"/>
  <c r="J238"/>
  <c r="J221"/>
  <c r="BK140"/>
  <c r="J275"/>
  <c r="J143"/>
  <c r="BK234"/>
  <c r="BK177"/>
  <c r="BK260"/>
  <c r="BK213"/>
  <c r="J200"/>
  <c r="BK307"/>
  <c r="BK281"/>
  <c r="J231"/>
  <c r="J307"/>
  <c r="J243"/>
  <c r="J306"/>
  <c r="J296"/>
  <c r="BK141"/>
  <c r="J239"/>
  <c r="J177"/>
  <c i="5" r="J138"/>
  <c r="J172"/>
  <c r="J177"/>
  <c r="BK142"/>
  <c r="BK137"/>
  <c r="BK147"/>
  <c r="J159"/>
  <c r="J147"/>
  <c i="3" r="J134"/>
  <c i="4" r="BK251"/>
  <c r="BK160"/>
  <c r="BK241"/>
  <c r="BK229"/>
  <c r="J287"/>
  <c r="J216"/>
  <c r="BK269"/>
  <c r="BK226"/>
  <c r="BK294"/>
  <c r="J245"/>
  <c r="BK211"/>
  <c r="BK291"/>
  <c r="J259"/>
  <c r="BK209"/>
  <c r="J251"/>
  <c r="BK216"/>
  <c r="BK233"/>
  <c r="BK199"/>
  <c r="J278"/>
  <c r="J225"/>
  <c r="J194"/>
  <c i="5" r="J132"/>
  <c r="J148"/>
  <c r="BK138"/>
  <c r="BK172"/>
  <c r="J157"/>
  <c i="2" r="BK222"/>
  <c r="J199"/>
  <c r="J162"/>
  <c r="J142"/>
  <c r="J193"/>
  <c r="J209"/>
  <c r="BK175"/>
  <c r="BK147"/>
  <c r="J222"/>
  <c r="BK225"/>
  <c r="J139"/>
  <c i="3" r="BK173"/>
  <c r="BK171"/>
  <c r="J212"/>
  <c r="BK207"/>
  <c r="J214"/>
  <c r="J202"/>
  <c r="J162"/>
  <c i="5" r="J171"/>
  <c r="J158"/>
  <c i="2" r="J228"/>
  <c r="BK205"/>
  <c r="BK168"/>
  <c r="BK151"/>
  <c r="J225"/>
  <c r="J171"/>
  <c r="BK142"/>
  <c r="BK196"/>
  <c r="J168"/>
  <c r="J233"/>
  <c r="J208"/>
  <c r="BK156"/>
  <c r="BK162"/>
  <c i="1" r="AS94"/>
  <c i="3" r="J173"/>
  <c r="BK134"/>
  <c r="BK191"/>
  <c r="J165"/>
  <c r="J150"/>
  <c r="J177"/>
  <c r="J158"/>
  <c r="J189"/>
  <c r="J141"/>
  <c i="4" r="BK238"/>
  <c r="BK218"/>
  <c r="BK301"/>
  <c r="BK206"/>
  <c r="BK198"/>
  <c r="BK267"/>
  <c r="BK221"/>
  <c r="BK279"/>
  <c r="J233"/>
  <c r="J151"/>
  <c r="BK224"/>
  <c r="J141"/>
  <c r="J230"/>
  <c r="J301"/>
  <c r="BK212"/>
  <c r="J160"/>
  <c r="J260"/>
  <c r="BK305"/>
  <c r="J226"/>
  <c r="BK297"/>
  <c r="BK149"/>
  <c r="J198"/>
  <c i="5" r="J173"/>
  <c r="J150"/>
  <c r="BK168"/>
  <c r="BK178"/>
  <c r="BK175"/>
  <c r="J140"/>
  <c i="2" r="F37"/>
  <c r="BK213"/>
  <c i="3" r="J185"/>
  <c r="BK174"/>
  <c r="J191"/>
  <c r="BK160"/>
  <c r="BK212"/>
  <c i="5" r="BK171"/>
  <c r="J142"/>
  <c i="2" r="BK208"/>
  <c r="BK166"/>
  <c r="J231"/>
  <c r="BK176"/>
  <c r="BK199"/>
  <c i="3" r="J207"/>
  <c r="J209"/>
  <c r="BK150"/>
  <c r="BK189"/>
  <c r="BK205"/>
  <c r="BK177"/>
  <c r="J148"/>
  <c r="BK167"/>
  <c r="BK169"/>
  <c i="4" r="BK265"/>
  <c r="BK230"/>
  <c r="J140"/>
  <c r="J292"/>
  <c r="BK204"/>
  <c r="J196"/>
  <c r="J213"/>
  <c r="BK278"/>
  <c r="BK239"/>
  <c r="J211"/>
  <c r="J276"/>
  <c r="J215"/>
  <c r="J267"/>
  <c r="J159"/>
  <c r="BK263"/>
  <c r="BK231"/>
  <c r="J209"/>
  <c r="J199"/>
  <c r="BK290"/>
  <c r="J218"/>
  <c r="J299"/>
  <c r="J228"/>
  <c r="J212"/>
  <c r="BK245"/>
  <c r="J153"/>
  <c r="BK243"/>
  <c r="BK196"/>
  <c i="5" r="BK164"/>
  <c r="BK166"/>
  <c r="J167"/>
  <c r="BK173"/>
  <c r="BK154"/>
  <c r="BK148"/>
  <c i="2" r="J213"/>
  <c r="BK160"/>
  <c r="J145"/>
  <c r="BK204"/>
  <c r="J205"/>
  <c r="BK170"/>
  <c r="BK228"/>
  <c r="J197"/>
  <c r="BK149"/>
  <c i="3" r="BK179"/>
  <c r="J156"/>
  <c r="BK209"/>
  <c r="J171"/>
  <c i="5" r="BK140"/>
  <c r="BK151"/>
  <c r="BK159"/>
  <c r="J145"/>
  <c i="2" r="BK236"/>
  <c r="J175"/>
  <c r="J166"/>
  <c r="J147"/>
  <c r="BK211"/>
  <c r="J160"/>
  <c r="J211"/>
  <c r="BK171"/>
  <c r="BK233"/>
  <c r="J217"/>
  <c r="BK173"/>
  <c r="J219"/>
  <c r="J34"/>
  <c i="3" r="J130"/>
  <c r="J136"/>
  <c i="5" r="BK132"/>
  <c r="BK157"/>
  <c r="BK158"/>
  <c i="2" l="1" r="BK141"/>
  <c r="J141"/>
  <c r="J99"/>
  <c r="BK207"/>
  <c r="J207"/>
  <c r="J106"/>
  <c r="BK221"/>
  <c r="J221"/>
  <c r="J112"/>
  <c r="R230"/>
  <c i="3" r="BK155"/>
  <c r="J155"/>
  <c r="J99"/>
  <c r="T201"/>
  <c r="T200"/>
  <c i="4" r="R139"/>
  <c r="BK214"/>
  <c r="J214"/>
  <c r="J101"/>
  <c r="P227"/>
  <c r="R250"/>
  <c i="2" r="BK146"/>
  <c r="J146"/>
  <c r="J100"/>
  <c r="BK203"/>
  <c r="J203"/>
  <c r="J105"/>
  <c i="3" r="BK176"/>
  <c r="J176"/>
  <c r="J102"/>
  <c i="4" r="R158"/>
  <c r="T227"/>
  <c r="T246"/>
  <c r="P289"/>
  <c r="T298"/>
  <c i="2" r="P141"/>
  <c r="P137"/>
  <c r="T203"/>
  <c r="R221"/>
  <c i="3" r="R155"/>
  <c r="T164"/>
  <c i="4" r="BK158"/>
  <c r="J158"/>
  <c r="J100"/>
  <c r="R237"/>
  <c r="BK250"/>
  <c r="J250"/>
  <c r="J113"/>
  <c r="BK298"/>
  <c r="J298"/>
  <c r="J116"/>
  <c i="2" r="P146"/>
  <c r="T195"/>
  <c r="P221"/>
  <c r="T230"/>
  <c i="3" r="R176"/>
  <c i="4" r="T158"/>
  <c r="R227"/>
  <c r="T250"/>
  <c r="T302"/>
  <c i="2" r="P155"/>
  <c r="P203"/>
  <c i="3" r="P129"/>
  <c r="BK164"/>
  <c r="J164"/>
  <c r="J101"/>
  <c i="4" r="BK227"/>
  <c r="J227"/>
  <c r="J106"/>
  <c r="P268"/>
  <c r="P302"/>
  <c i="2" r="R141"/>
  <c r="P195"/>
  <c i="3" r="T155"/>
  <c r="R164"/>
  <c i="4" r="P139"/>
  <c r="T214"/>
  <c r="BK237"/>
  <c r="J237"/>
  <c r="J108"/>
  <c r="BK268"/>
  <c r="J268"/>
  <c r="J114"/>
  <c r="R298"/>
  <c i="2" r="BK155"/>
  <c r="J155"/>
  <c r="J102"/>
  <c r="R207"/>
  <c r="BK230"/>
  <c r="J230"/>
  <c r="J114"/>
  <c i="3" r="T129"/>
  <c r="BK201"/>
  <c r="J201"/>
  <c r="J105"/>
  <c i="4" r="BK139"/>
  <c r="J139"/>
  <c r="J98"/>
  <c r="R214"/>
  <c r="R246"/>
  <c r="R289"/>
  <c i="5" r="R136"/>
  <c r="R130"/>
  <c i="2" r="T146"/>
  <c r="R195"/>
  <c r="T221"/>
  <c i="3" r="BK129"/>
  <c r="J129"/>
  <c r="J98"/>
  <c r="P201"/>
  <c r="P200"/>
  <c i="4" r="P237"/>
  <c r="P246"/>
  <c r="BK289"/>
  <c r="J289"/>
  <c r="J115"/>
  <c r="R302"/>
  <c i="5" r="P156"/>
  <c i="2" r="R146"/>
  <c i="3" r="T176"/>
  <c i="4" r="P158"/>
  <c r="T222"/>
  <c r="T219"/>
  <c r="R268"/>
  <c r="P298"/>
  <c i="5" r="P136"/>
  <c r="P130"/>
  <c r="T156"/>
  <c i="2" r="R155"/>
  <c r="T207"/>
  <c i="3" r="P176"/>
  <c i="4" r="P222"/>
  <c r="BK246"/>
  <c r="J246"/>
  <c r="J112"/>
  <c i="2" r="T155"/>
  <c r="R203"/>
  <c r="R202"/>
  <c i="3" r="R129"/>
  <c r="R128"/>
  <c r="R127"/>
  <c r="R201"/>
  <c r="R200"/>
  <c i="4" r="BK222"/>
  <c r="J222"/>
  <c r="J105"/>
  <c r="T237"/>
  <c r="T268"/>
  <c r="BK302"/>
  <c r="J302"/>
  <c r="J117"/>
  <c i="5" r="BK136"/>
  <c r="J136"/>
  <c r="J99"/>
  <c r="BK156"/>
  <c r="J156"/>
  <c r="J101"/>
  <c r="T165"/>
  <c r="T162"/>
  <c i="2" r="T141"/>
  <c r="T137"/>
  <c r="BK195"/>
  <c r="J195"/>
  <c r="J103"/>
  <c r="P207"/>
  <c r="P230"/>
  <c i="3" r="P155"/>
  <c r="P164"/>
  <c i="4" r="T139"/>
  <c r="T138"/>
  <c r="P214"/>
  <c r="R222"/>
  <c r="P250"/>
  <c r="T289"/>
  <c i="5" r="T136"/>
  <c r="T130"/>
  <c r="R156"/>
  <c r="BK165"/>
  <c r="J165"/>
  <c r="J105"/>
  <c r="P165"/>
  <c r="P162"/>
  <c r="R165"/>
  <c r="R162"/>
  <c r="BK170"/>
  <c r="P170"/>
  <c r="R170"/>
  <c r="T170"/>
  <c r="BK176"/>
  <c r="J176"/>
  <c r="J109"/>
  <c r="P176"/>
  <c r="R176"/>
  <c r="T176"/>
  <c i="2" r="BK152"/>
  <c r="J152"/>
  <c r="J101"/>
  <c i="4" r="BK240"/>
  <c r="J240"/>
  <c r="J109"/>
  <c i="2" r="BK138"/>
  <c r="J138"/>
  <c r="J98"/>
  <c i="3" r="BK213"/>
  <c r="J213"/>
  <c r="J107"/>
  <c i="2" r="BK210"/>
  <c r="J210"/>
  <c r="J107"/>
  <c r="BK212"/>
  <c r="J212"/>
  <c r="J108"/>
  <c r="BK216"/>
  <c r="J216"/>
  <c r="J110"/>
  <c i="3" r="BK211"/>
  <c r="J211"/>
  <c r="J106"/>
  <c i="2" r="BK227"/>
  <c r="J227"/>
  <c r="J113"/>
  <c r="BK235"/>
  <c r="BK234"/>
  <c r="J234"/>
  <c r="J115"/>
  <c i="4" r="BK244"/>
  <c r="J244"/>
  <c r="J111"/>
  <c i="2" r="BK218"/>
  <c r="J218"/>
  <c r="J111"/>
  <c i="4" r="BK235"/>
  <c r="J235"/>
  <c r="J107"/>
  <c r="BK242"/>
  <c r="J242"/>
  <c r="J110"/>
  <c i="3" r="BK161"/>
  <c r="J161"/>
  <c r="J100"/>
  <c i="4" r="BK155"/>
  <c r="J155"/>
  <c r="J99"/>
  <c r="BK220"/>
  <c r="J220"/>
  <c r="J104"/>
  <c r="BK217"/>
  <c r="J217"/>
  <c r="J102"/>
  <c i="5" r="BK160"/>
  <c r="J160"/>
  <c r="J102"/>
  <c r="BK153"/>
  <c r="J153"/>
  <c r="J100"/>
  <c i="2" r="BK214"/>
  <c r="J214"/>
  <c r="J109"/>
  <c i="3" r="BK198"/>
  <c r="J198"/>
  <c r="J103"/>
  <c i="5" r="BK131"/>
  <c r="J131"/>
  <c r="J98"/>
  <c r="BK163"/>
  <c r="J163"/>
  <c r="J104"/>
  <c r="BK174"/>
  <c r="J174"/>
  <c r="J108"/>
  <c i="4" r="BK138"/>
  <c i="5" r="BE140"/>
  <c r="BE147"/>
  <c r="BE167"/>
  <c r="BE172"/>
  <c r="J123"/>
  <c r="BE132"/>
  <c r="BE159"/>
  <c r="BE161"/>
  <c r="BE175"/>
  <c r="BE137"/>
  <c r="BE142"/>
  <c r="BE164"/>
  <c r="BE173"/>
  <c r="F92"/>
  <c r="BE138"/>
  <c r="BE148"/>
  <c r="BE151"/>
  <c r="BE171"/>
  <c r="BE150"/>
  <c r="BE154"/>
  <c r="E119"/>
  <c r="BE158"/>
  <c r="BE168"/>
  <c r="BE166"/>
  <c r="BE177"/>
  <c r="BE178"/>
  <c r="BE145"/>
  <c r="BE157"/>
  <c i="4" r="BE151"/>
  <c r="BE199"/>
  <c r="BE212"/>
  <c r="BE233"/>
  <c r="BE292"/>
  <c r="F92"/>
  <c r="J131"/>
  <c r="BE156"/>
  <c r="BE177"/>
  <c r="BE200"/>
  <c r="BE209"/>
  <c r="BE216"/>
  <c r="BE239"/>
  <c r="BE245"/>
  <c r="BE269"/>
  <c r="BE287"/>
  <c r="BE299"/>
  <c i="3" r="BK200"/>
  <c r="J200"/>
  <c r="J104"/>
  <c i="4" r="BE140"/>
  <c r="BE231"/>
  <c r="BE279"/>
  <c r="E127"/>
  <c r="BE159"/>
  <c r="BE198"/>
  <c r="BE202"/>
  <c r="BE218"/>
  <c r="BE234"/>
  <c r="BE291"/>
  <c r="BE300"/>
  <c r="BE228"/>
  <c r="BE243"/>
  <c r="BE265"/>
  <c r="BE303"/>
  <c r="BE306"/>
  <c r="BE307"/>
  <c r="BE141"/>
  <c r="BE149"/>
  <c r="BE194"/>
  <c r="BE221"/>
  <c r="BE226"/>
  <c r="BE229"/>
  <c r="BE232"/>
  <c r="BE249"/>
  <c r="BE267"/>
  <c r="BE276"/>
  <c r="BE251"/>
  <c r="BE261"/>
  <c r="BE206"/>
  <c r="BE238"/>
  <c r="BE263"/>
  <c r="BE278"/>
  <c r="BE215"/>
  <c r="BE224"/>
  <c r="BE259"/>
  <c r="BE281"/>
  <c r="BE297"/>
  <c r="BE204"/>
  <c r="BE208"/>
  <c r="BE211"/>
  <c r="BE225"/>
  <c r="BE230"/>
  <c r="BE247"/>
  <c r="BE275"/>
  <c r="BE290"/>
  <c r="BE296"/>
  <c r="BE143"/>
  <c r="BE160"/>
  <c r="BE213"/>
  <c r="BE236"/>
  <c r="BE241"/>
  <c r="BE294"/>
  <c i="3" r="BK128"/>
  <c r="J128"/>
  <c r="J97"/>
  <c i="4" r="BE153"/>
  <c r="BE196"/>
  <c r="BE223"/>
  <c r="BE260"/>
  <c r="BE301"/>
  <c r="BE305"/>
  <c i="3" r="E117"/>
  <c r="BE141"/>
  <c r="BE158"/>
  <c i="2" r="BK202"/>
  <c r="J202"/>
  <c r="J104"/>
  <c i="3" r="BE134"/>
  <c i="2" r="J235"/>
  <c r="J116"/>
  <c i="3" r="J89"/>
  <c r="BE148"/>
  <c r="BE171"/>
  <c r="BE185"/>
  <c r="BE205"/>
  <c r="BE207"/>
  <c r="BE130"/>
  <c r="BE145"/>
  <c r="BE160"/>
  <c r="BE174"/>
  <c r="BE177"/>
  <c r="BE191"/>
  <c r="BE152"/>
  <c r="BE199"/>
  <c r="BE209"/>
  <c r="BE154"/>
  <c r="BE162"/>
  <c r="BE168"/>
  <c r="BE189"/>
  <c r="F124"/>
  <c r="BE150"/>
  <c r="BE173"/>
  <c r="BE179"/>
  <c r="BE147"/>
  <c r="BE165"/>
  <c r="BE167"/>
  <c r="BE202"/>
  <c r="BE212"/>
  <c r="BE214"/>
  <c r="BE136"/>
  <c r="BE156"/>
  <c r="BE169"/>
  <c r="BE203"/>
  <c i="1" r="AW95"/>
  <c r="BC95"/>
  <c i="2" r="F92"/>
  <c r="BE145"/>
  <c r="BE147"/>
  <c r="BE151"/>
  <c r="BE156"/>
  <c r="BE160"/>
  <c r="BE166"/>
  <c r="BE168"/>
  <c r="BE176"/>
  <c r="BE217"/>
  <c r="BE219"/>
  <c i="1" r="BA95"/>
  <c i="2" r="J89"/>
  <c r="E126"/>
  <c r="BE139"/>
  <c r="BE142"/>
  <c r="BE144"/>
  <c r="BE149"/>
  <c r="BE170"/>
  <c r="BE175"/>
  <c r="BE193"/>
  <c r="BE196"/>
  <c r="BE197"/>
  <c r="BE199"/>
  <c r="BE208"/>
  <c r="BE211"/>
  <c r="BE228"/>
  <c r="BE231"/>
  <c r="BE233"/>
  <c r="BE201"/>
  <c r="BE204"/>
  <c r="BE205"/>
  <c r="BE213"/>
  <c i="1" r="BB95"/>
  <c i="2" r="BE209"/>
  <c r="BE222"/>
  <c r="BE236"/>
  <c r="BE153"/>
  <c r="BE162"/>
  <c r="BE171"/>
  <c r="BE173"/>
  <c r="BE206"/>
  <c r="BE215"/>
  <c r="BE225"/>
  <c i="1" r="BD95"/>
  <c i="3" r="F37"/>
  <c i="1" r="BD96"/>
  <c i="4" r="J34"/>
  <c i="1" r="AW97"/>
  <c i="3" r="J34"/>
  <c i="1" r="AW96"/>
  <c i="3" r="F36"/>
  <c i="1" r="BC96"/>
  <c i="4" r="F35"/>
  <c i="1" r="BB97"/>
  <c i="3" r="F34"/>
  <c i="1" r="BA96"/>
  <c i="3" r="F35"/>
  <c i="1" r="BB96"/>
  <c i="5" r="F34"/>
  <c i="1" r="BA98"/>
  <c i="4" r="F37"/>
  <c i="1" r="BD97"/>
  <c i="4" r="F34"/>
  <c i="1" r="BA97"/>
  <c i="5" r="F36"/>
  <c i="1" r="BC98"/>
  <c i="5" r="F35"/>
  <c i="1" r="BB98"/>
  <c i="4" r="F36"/>
  <c i="1" r="BC97"/>
  <c i="5" r="J34"/>
  <c i="1" r="AW98"/>
  <c i="5" r="F37"/>
  <c i="1" r="BD98"/>
  <c i="3" l="1" r="P128"/>
  <c r="P127"/>
  <c i="1" r="AU96"/>
  <c i="3" r="T128"/>
  <c r="T127"/>
  <c i="5" r="BK169"/>
  <c r="J169"/>
  <c r="J106"/>
  <c i="4" r="T137"/>
  <c i="5" r="P169"/>
  <c r="P129"/>
  <c i="1" r="AU98"/>
  <c i="4" r="P219"/>
  <c r="R219"/>
  <c i="5" r="T169"/>
  <c r="T129"/>
  <c i="2" r="T202"/>
  <c r="T136"/>
  <c i="4" r="R138"/>
  <c r="R137"/>
  <c i="2" r="R137"/>
  <c r="R136"/>
  <c i="5" r="R169"/>
  <c r="R129"/>
  <c i="4" r="P138"/>
  <c r="P137"/>
  <c i="1" r="AU97"/>
  <c i="2" r="P202"/>
  <c r="P136"/>
  <c i="1" r="AU95"/>
  <c i="2" r="BK137"/>
  <c r="J137"/>
  <c r="J97"/>
  <c i="4" r="BK219"/>
  <c r="J219"/>
  <c r="J103"/>
  <c i="5" r="BK130"/>
  <c r="J130"/>
  <c r="J97"/>
  <c r="BK162"/>
  <c r="J162"/>
  <c r="J103"/>
  <c r="J170"/>
  <c r="J107"/>
  <c i="4" r="J138"/>
  <c r="J97"/>
  <c i="3" r="BK127"/>
  <c r="J127"/>
  <c r="J96"/>
  <c i="2" r="BK136"/>
  <c r="J136"/>
  <c i="3" r="F33"/>
  <c i="1" r="AZ96"/>
  <c i="3" r="J33"/>
  <c i="1" r="AV96"/>
  <c r="AT96"/>
  <c i="4" r="F33"/>
  <c i="1" r="AZ97"/>
  <c i="5" r="F33"/>
  <c i="1" r="AZ98"/>
  <c i="2" r="F33"/>
  <c i="1" r="AZ95"/>
  <c i="2" r="J33"/>
  <c i="1" r="AV95"/>
  <c r="AT95"/>
  <c i="4" r="J33"/>
  <c i="1" r="AV97"/>
  <c r="AT97"/>
  <c i="2" r="J30"/>
  <c i="1" r="AG95"/>
  <c r="BD94"/>
  <c r="W33"/>
  <c r="BA94"/>
  <c r="AW94"/>
  <c r="AK30"/>
  <c r="BB94"/>
  <c r="W31"/>
  <c i="5" r="J33"/>
  <c i="1" r="AV98"/>
  <c r="AT98"/>
  <c r="BC94"/>
  <c r="AY94"/>
  <c i="4" l="1" r="BK137"/>
  <c r="J137"/>
  <c r="J96"/>
  <c i="5" r="BK129"/>
  <c r="J129"/>
  <c i="1" r="AN95"/>
  <c i="2" r="J96"/>
  <c r="J39"/>
  <c i="1" r="AU94"/>
  <c r="W30"/>
  <c i="5" r="J30"/>
  <c i="1" r="AG98"/>
  <c r="W32"/>
  <c r="AX94"/>
  <c i="3" r="J30"/>
  <c i="1" r="AG96"/>
  <c r="AN96"/>
  <c r="AZ94"/>
  <c r="AV94"/>
  <c r="AK29"/>
  <c i="5" l="1" r="J39"/>
  <c r="J96"/>
  <c i="3" r="J39"/>
  <c i="1" r="AN98"/>
  <c i="4" r="J30"/>
  <c i="1" r="AG97"/>
  <c r="AN97"/>
  <c r="W29"/>
  <c r="AT94"/>
  <c i="4" l="1" r="J39"/>
  <c i="1"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<sst xmlns="http://schemas.openxmlformats.org/spreadsheetml/2006/main">
  <si>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</si>
  <si>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</si>
  <si>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</si>
  <si>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</si>
  <si>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</si>
  <si>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{601372c7-53cc-40af-98aa-946ed5289735}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</si>
  <si>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</si>
  <si>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</si>
  <si>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</si>
  <si>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</si>
  <si>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</si>
  <si>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</si>
  <si>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</si>
  <si>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</si>
  <si>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2024/9/1b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</si>
  <si>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</si>
  <si>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</si>
  <si>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Město Žacléř - Rekonstrukce a rozšíření prostor městského muzea a TIC</t>
  </si>
  <si>
    <t>KSO:</t>
  </si>
  <si>
    <t>CC-CZ:</t>
  </si>
  <si>
    <t>Místo:</t>
  </si>
  <si>
    <t>Žacléř</t>
  </si>
  <si>
    <t>Datum:</t>
  </si>
  <si>
    <t>1. 9. 2024</t>
  </si>
  <si>
    <t>Zadavatel:</t>
  </si>
  <si>
    <t>IČ:</t>
  </si>
  <si>
    <t>Město Žacléř</t>
  </si>
  <si>
    <t>DIČ:</t>
  </si>
  <si>
    <t>Uchazeč:</t>
  </si>
  <si>
    <t>Vyplň údaj</t>
  </si>
  <si>
    <t>Projektant:</t>
  </si>
  <si>
    <t>05161151</t>
  </si>
  <si>
    <t>Jiří Popelka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</si>
  <si>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</si>
  <si>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</si>
  <si>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</si>
  <si>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</si>
  <si>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</si>
  <si>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</si>
  <si>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</si>
  <si>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</si>
  <si>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</si>
  <si>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</si>
  <si>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</si>
  <si>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</si>
  <si>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</si>
  <si>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</si>
  <si>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</si>
  <si>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</si>
  <si>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</si>
  <si>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</si>
  <si>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</si>
  <si>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</si>
  <si>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</si>
  <si>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</si>
  <si>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</si>
  <si>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</si>
  <si>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</si>
  <si>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</si>
  <si>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</si>
  <si>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</si>
  <si>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</si>
  <si>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</si>
  <si>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</si>
  <si>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</si>
  <si>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</si>
  <si>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</si>
  <si>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</si>
  <si>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</si>
  <si>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</si>
  <si>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</si>
  <si>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</si>
  <si>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</si>
  <si>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</si>
  <si>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</si>
  <si>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</si>
  <si>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</si>
  <si>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</si>
  <si>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</si>
  <si>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</si>
  <si>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</si>
  <si>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2024/9/1/1</t>
  </si>
  <si>
    <t>Příprava stavby, bourací práce</t>
  </si>
  <si>
    <t>STA</t>
  </si>
  <si>
    <t>1</t>
  </si>
  <si>
    <t>{f31b0678-ed94-4d57-ba7c-2e8b0a49b93e}</t>
  </si>
  <si>
    <t>2</t>
  </si>
  <si>
    <t>2024/9/1/2</t>
  </si>
  <si>
    <t>Sanační práce exteriér</t>
  </si>
  <si>
    <t>{28dcad6d-253f-4d64-8a46-439c677f199f}</t>
  </si>
  <si>
    <t>2024/9/1/3</t>
  </si>
  <si>
    <t>Sanační práce interiér</t>
  </si>
  <si>
    <t>{4b43fcdb-5d8a-4494-ac9d-6b4080573529}</t>
  </si>
  <si>
    <t>2024/9/1/4</t>
  </si>
  <si>
    <t>Ostaní náklady - neuznatelné náklady</t>
  </si>
  <si>
    <t>{87088936-ad5b-42e5-93d1-85dbe6f39ca7}</t>
  </si>
  <si>
    <t>KRYCÍ LIST SOUPISU PRACÍ</t>
  </si>
  <si>
    <t>Objekt:</t>
  </si>
  <si>
    <t>2024/9/1/1 - Příprava stavby, bourací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</si>
  <si>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</si>
  <si>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</si>
  <si>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</si>
  <si>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</si>
  <si>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</si>
  <si>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</si>
  <si>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</si>
  <si>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</si>
  <si>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</si>
  <si>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</si>
  <si>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</si>
  <si>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</si>
  <si>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>PSV - Práce a dodávky PSV</t>
  </si>
  <si>
    <t xml:space="preserve">    722 - Zdravotechnika - vnitřní vodovod</t>
  </si>
  <si>
    <t xml:space="preserve">    725 - Zdravotechnika - zařizovací předměty</t>
  </si>
  <si>
    <t xml:space="preserve">    733 - Ústřední vytápění - rozvodné potrubí</t>
  </si>
  <si>
    <t xml:space="preserve">    735 - Ústřední vytápění - otopná tělesa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</si>
  <si>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</si>
  <si>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</si>
  <si>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</si>
  <si>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</si>
  <si>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</si>
  <si>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>HZS - Hodinové zúčtovací sazby</t>
  </si>
  <si>
    <t>VRN - Vedlejší rozpočtové náklady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</si>
  <si>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</si>
  <si>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</si>
  <si>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</si>
  <si>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</si>
  <si>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</si>
  <si>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</si>
  <si>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</si>
  <si>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</si>
  <si>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</si>
  <si>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</si>
  <si>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</si>
  <si>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</si>
  <si>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</si>
  <si>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</si>
  <si>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</si>
  <si>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</si>
  <si>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</si>
  <si>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</si>
  <si>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</si>
  <si>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113105112R</t>
  </si>
  <si>
    <t>Rozebrání dlažeb (okapový chodník) z pískovcocvých bloků na palety</t>
  </si>
  <si>
    <t>m</t>
  </si>
  <si>
    <t>4</t>
  </si>
  <si>
    <t>1472778321</t>
  </si>
  <si>
    <t>VV</t>
  </si>
  <si>
    <t>(7,2+6+13,7+9,9+5+8+16)</t>
  </si>
  <si>
    <t>3</t>
  </si>
  <si>
    <t>Svislé a kompletní konstrukce</t>
  </si>
  <si>
    <t>317351101</t>
  </si>
  <si>
    <t>Zřízení bednění v do 4 m klenbových pásů válcových</t>
  </si>
  <si>
    <t>m2</t>
  </si>
  <si>
    <t>826674131</t>
  </si>
  <si>
    <t>6*0,6</t>
  </si>
  <si>
    <t>317351102</t>
  </si>
  <si>
    <t>Odstranění bednění v do 4 m klenbových pásů válcových</t>
  </si>
  <si>
    <t>955296107</t>
  </si>
  <si>
    <t>317351103</t>
  </si>
  <si>
    <t>Příplatek k bednění klenbových pásů za zřízení i odstranění podpěrné konstrukce v přes 4 do 6 m</t>
  </si>
  <si>
    <t>70237222</t>
  </si>
  <si>
    <t>Vodorovné konstrukce</t>
  </si>
  <si>
    <t>5</t>
  </si>
  <si>
    <t>411323434</t>
  </si>
  <si>
    <t>Skořepiny nebo klenby ze ŽB tř. C 25/30</t>
  </si>
  <si>
    <t>m3</t>
  </si>
  <si>
    <t>344380361</t>
  </si>
  <si>
    <t>1,31*0,6+0,5</t>
  </si>
  <si>
    <t>6</t>
  </si>
  <si>
    <t>413941135</t>
  </si>
  <si>
    <t>Osazování ocelových válcovaných nosníků stropů HEA nebo HEB výšky přes 220 mm</t>
  </si>
  <si>
    <t>t</t>
  </si>
  <si>
    <t>78662529</t>
  </si>
  <si>
    <t>5,670*2*93/1000</t>
  </si>
  <si>
    <t>7</t>
  </si>
  <si>
    <t>M</t>
  </si>
  <si>
    <t>13010986</t>
  </si>
  <si>
    <t>ocel profilová jakost S235JR (11 375) průřez HEB 260</t>
  </si>
  <si>
    <t>8</t>
  </si>
  <si>
    <t>1384697884</t>
  </si>
  <si>
    <t>Úpravy povrchů, podlahy a osazování výplní</t>
  </si>
  <si>
    <t>6199910R</t>
  </si>
  <si>
    <t>Zalepení oken a dveří pevným igelitem (polorukáv)</t>
  </si>
  <si>
    <t>100160317</t>
  </si>
  <si>
    <t>(15*1,2+3)*2"uvnitř i venku, započítána i případná výměna"</t>
  </si>
  <si>
    <t>9</t>
  </si>
  <si>
    <t>Ostatní konstrukce a práce, bourání</t>
  </si>
  <si>
    <t>962031011</t>
  </si>
  <si>
    <t>Bourání příček nebo přizdívek z cihel děrovaných tl do 100 mm</t>
  </si>
  <si>
    <t>1716471434</t>
  </si>
  <si>
    <t>3,68*2,75 "příčka v klenbě"</t>
  </si>
  <si>
    <t>(2,3+1,7+1,5)*2,75"wc"</t>
  </si>
  <si>
    <t>Součet</t>
  </si>
  <si>
    <t>10</t>
  </si>
  <si>
    <t>962032231</t>
  </si>
  <si>
    <t>Bourání zdiva z cihel pálených nebo vápenopískových na MV nebo MVC přes 1 m3</t>
  </si>
  <si>
    <t>1442313803</t>
  </si>
  <si>
    <t>5,9"klenba"</t>
  </si>
  <si>
    <t>11</t>
  </si>
  <si>
    <t>965042131</t>
  </si>
  <si>
    <t>Bourání podkladů pod dlažby nebo mazanin betonových nebo z litého asfaltu tl do 100 mm pl do 4 m2</t>
  </si>
  <si>
    <t>457535179</t>
  </si>
  <si>
    <t>43,16*0,07"multifunkční prostor"</t>
  </si>
  <si>
    <t>4,8*0,2"sociální zázemí"</t>
  </si>
  <si>
    <t>965042241</t>
  </si>
  <si>
    <t>Bourání podkladů pod dlažby nebo mazanin betonových nebo z litého asfaltu tl přes 100 mm pl přes 4 m2</t>
  </si>
  <si>
    <t>-986400796</t>
  </si>
  <si>
    <t>"místnosti podél náměstí"(62,86+30,35+29,46+18,85)*0,3</t>
  </si>
  <si>
    <t>13</t>
  </si>
  <si>
    <t>968072455</t>
  </si>
  <si>
    <t>Vybourání kovových dveřních zárubní pl do 2 m2</t>
  </si>
  <si>
    <t>-2009438771</t>
  </si>
  <si>
    <t>16*2</t>
  </si>
  <si>
    <t>14</t>
  </si>
  <si>
    <t>971033371</t>
  </si>
  <si>
    <t>Vybourání otvorů ve zdivu cihelném pl do 0,09 m2 na MVC nebo MV tl do 750 mm</t>
  </si>
  <si>
    <t>kus</t>
  </si>
  <si>
    <t>1381763263</t>
  </si>
  <si>
    <t>15</t>
  </si>
  <si>
    <t>971035681</t>
  </si>
  <si>
    <t>Vybourání otvorů ve zdivu cihelném pl do 4 m2 na MC tl do 900 mm</t>
  </si>
  <si>
    <t>-2042787231</t>
  </si>
  <si>
    <t>5*0,25*0,65</t>
  </si>
  <si>
    <t>16</t>
  </si>
  <si>
    <t>973028131</t>
  </si>
  <si>
    <t>Vysekání kapes ve zdivu z kamene pro zavázání příček nebo zdí tl do 150 mm</t>
  </si>
  <si>
    <t>507599441</t>
  </si>
  <si>
    <t>12*3,3</t>
  </si>
  <si>
    <t>17</t>
  </si>
  <si>
    <t>975021311</t>
  </si>
  <si>
    <t>Podchycení nadzákladového zdiva pod stropem tl zdiva přes 450 do 600 mm</t>
  </si>
  <si>
    <t>1725722399</t>
  </si>
  <si>
    <t>18</t>
  </si>
  <si>
    <t>978015391</t>
  </si>
  <si>
    <t>Otlučení (osekání) vnější vápenné nebo vápenocementové omítky stupně členitosti 1 a 2 v rozsahu přes 80 do 100 %</t>
  </si>
  <si>
    <t>1163546969</t>
  </si>
  <si>
    <t>"01"22*1,5</t>
  </si>
  <si>
    <t>"02"21*1,5</t>
  </si>
  <si>
    <t>"03"20*1,5</t>
  </si>
  <si>
    <t>"04"46*1,5</t>
  </si>
  <si>
    <t>"05"22*1,5</t>
  </si>
  <si>
    <t>"06"17*1,5</t>
  </si>
  <si>
    <t>"07"16*1,5</t>
  </si>
  <si>
    <t>"08"22*1,5</t>
  </si>
  <si>
    <t>"09"17*1,5</t>
  </si>
  <si>
    <t>"10"28*1,5</t>
  </si>
  <si>
    <t>"11"16*1,5</t>
  </si>
  <si>
    <t>"12,13"13*1,5</t>
  </si>
  <si>
    <t>"14"5,4*4*2,</t>
  </si>
  <si>
    <t>"15"10,7*2*2,</t>
  </si>
  <si>
    <t>"16"18*2,</t>
  </si>
  <si>
    <t>19</t>
  </si>
  <si>
    <t>978035117</t>
  </si>
  <si>
    <t>Odstranění tenkovrstvé omítky tl do 2 mm obroušením v rozsahu přes 50 do 100 %</t>
  </si>
  <si>
    <t>-1521979134</t>
  </si>
  <si>
    <t>522,5+363,18"předpoklad více vrstev, větší pracnost"</t>
  </si>
  <si>
    <t>997</t>
  </si>
  <si>
    <t>Přesun sutě</t>
  </si>
  <si>
    <t>20</t>
  </si>
  <si>
    <t>997013211</t>
  </si>
  <si>
    <t>Vnitrostaveništní doprava suti a vybouraných hmot pro budovy v do 6 m ručně</t>
  </si>
  <si>
    <t>26753518</t>
  </si>
  <si>
    <t>997013501</t>
  </si>
  <si>
    <t>Odvoz suti a vybouraných hmot na skládku nebo meziskládku do 1 km se složením</t>
  </si>
  <si>
    <t>-497591062</t>
  </si>
  <si>
    <t>190,515</t>
  </si>
  <si>
    <t>22</t>
  </si>
  <si>
    <t>997013509</t>
  </si>
  <si>
    <t>Příplatek k odvozu suti a vybouraných hmot na skládku ZKD 1 km přes 1 km</t>
  </si>
  <si>
    <t>-795719566</t>
  </si>
  <si>
    <t>190,515*4</t>
  </si>
  <si>
    <t>23</t>
  </si>
  <si>
    <t>997013869</t>
  </si>
  <si>
    <t>Poplatek za uložení stavebního odpadu na recyklační skládce (skládkovné) ze směsí betonu, cihel a keramických výrobků kód odpadu 17 01 07</t>
  </si>
  <si>
    <t>-195599693</t>
  </si>
  <si>
    <t>PSV</t>
  </si>
  <si>
    <t>Práce a dodávky PSV</t>
  </si>
  <si>
    <t>722</t>
  </si>
  <si>
    <t>Zdravotechnika - vnitřní vodovod</t>
  </si>
  <si>
    <t>24</t>
  </si>
  <si>
    <t>722170801</t>
  </si>
  <si>
    <t>Demontáž rozvodů vody z plastů D do 25</t>
  </si>
  <si>
    <t>-2065072097</t>
  </si>
  <si>
    <t>25</t>
  </si>
  <si>
    <t>722170804</t>
  </si>
  <si>
    <t>Demontáž rozvodů vody z plastů D přes 25 do 50</t>
  </si>
  <si>
    <t>1431381914</t>
  </si>
  <si>
    <t>26</t>
  </si>
  <si>
    <t>722259R</t>
  </si>
  <si>
    <t>demontáž hasicího přístroje</t>
  </si>
  <si>
    <t>-1064041507</t>
  </si>
  <si>
    <t>725</t>
  </si>
  <si>
    <t>Zdravotechnika - zařizovací předměty</t>
  </si>
  <si>
    <t>27</t>
  </si>
  <si>
    <t>725110811</t>
  </si>
  <si>
    <t>Demontáž klozetů splachovacích s nádrží</t>
  </si>
  <si>
    <t>soubor</t>
  </si>
  <si>
    <t>1713080550</t>
  </si>
  <si>
    <t>28</t>
  </si>
  <si>
    <t>725210821</t>
  </si>
  <si>
    <t>Demontáž umyvadel bez výtokových armatur</t>
  </si>
  <si>
    <t>518184669</t>
  </si>
  <si>
    <t>733</t>
  </si>
  <si>
    <t>Ústřední vytápění - rozvodné potrubí</t>
  </si>
  <si>
    <t>29</t>
  </si>
  <si>
    <t>733290801</t>
  </si>
  <si>
    <t>Demontáž potrubí měděného D do 35x1,5 mm</t>
  </si>
  <si>
    <t>725798891</t>
  </si>
  <si>
    <t>735</t>
  </si>
  <si>
    <t>Ústřední vytápění - otopná tělesa</t>
  </si>
  <si>
    <t>30</t>
  </si>
  <si>
    <t>735151821</t>
  </si>
  <si>
    <t>Demontáž otopného tělesa panelového dvouřadého dl do 1500 mm</t>
  </si>
  <si>
    <t>1959074588</t>
  </si>
  <si>
    <t>763</t>
  </si>
  <si>
    <t>Konstrukce suché výstavby</t>
  </si>
  <si>
    <t>31</t>
  </si>
  <si>
    <t>763121811</t>
  </si>
  <si>
    <t>Demontáž SDK předsazené/šachtové stěny s jednoduchou nosnou kcí opláštění jednoduché</t>
  </si>
  <si>
    <t>887815058</t>
  </si>
  <si>
    <t>766</t>
  </si>
  <si>
    <t>Konstrukce truhlářské</t>
  </si>
  <si>
    <t>32</t>
  </si>
  <si>
    <t>7666418R</t>
  </si>
  <si>
    <t>vysazení dveří ze zárubě s přesunem do 20 m</t>
  </si>
  <si>
    <t>1280838364</t>
  </si>
  <si>
    <t>771</t>
  </si>
  <si>
    <t>Podlahy z dlaždic</t>
  </si>
  <si>
    <t>33</t>
  </si>
  <si>
    <t>771571810</t>
  </si>
  <si>
    <t>Demontáž podlah z dlaždic keramických kladených do malty</t>
  </si>
  <si>
    <t>2063197618</t>
  </si>
  <si>
    <t>18,22+17,34+17,24+4,8+53,53+18,85+29,46+30,35+62,86</t>
  </si>
  <si>
    <t>776</t>
  </si>
  <si>
    <t>Podlahy povlakové</t>
  </si>
  <si>
    <t>34</t>
  </si>
  <si>
    <t>776111117</t>
  </si>
  <si>
    <t>Broušení stávajícího podkladu povlakových podlah diamantovým kotoučem</t>
  </si>
  <si>
    <t>156918101</t>
  </si>
  <si>
    <t>18,22+17,34+17,24+4,8+15,16+43,16+15,53+4,95+53,53"uvažováno 50 %</t>
  </si>
  <si>
    <t>189,93*0,5 'Přepočtené koeficientem množství</t>
  </si>
  <si>
    <t>35</t>
  </si>
  <si>
    <t>776201812</t>
  </si>
  <si>
    <t>Demontáž lepených povlakových podlah s podložkou ručně</t>
  </si>
  <si>
    <t>-2008436840</t>
  </si>
  <si>
    <t>15,16+43,16+15,53+4,95</t>
  </si>
  <si>
    <t>781</t>
  </si>
  <si>
    <t>Dokončovací práce - obklady</t>
  </si>
  <si>
    <t>36</t>
  </si>
  <si>
    <t>781473810</t>
  </si>
  <si>
    <t>Demontáž obkladů z obkladaček keramických lepených</t>
  </si>
  <si>
    <t>-1815675876</t>
  </si>
  <si>
    <t>17*2</t>
  </si>
  <si>
    <t>HZS</t>
  </si>
  <si>
    <t>Hodinové zúčtovací sazby</t>
  </si>
  <si>
    <t>37</t>
  </si>
  <si>
    <t>HZS1292</t>
  </si>
  <si>
    <t>Hodinová zúčtovací sazba stavební dělník</t>
  </si>
  <si>
    <t>hod</t>
  </si>
  <si>
    <t>512</t>
  </si>
  <si>
    <t>1193472201</t>
  </si>
  <si>
    <t>"opatrné nakládání demontovaných věcí na dopravní prostředek"20</t>
  </si>
  <si>
    <t>38</t>
  </si>
  <si>
    <t>HZS2231</t>
  </si>
  <si>
    <t>Hodinová zúčtovací sazba elektrikář - demontáž svítidel, zásuvek, vypínačů</t>
  </si>
  <si>
    <t>2129551523</t>
  </si>
  <si>
    <t>VRN</t>
  </si>
  <si>
    <t>Vedlejší rozpočtové náklady</t>
  </si>
  <si>
    <t>VRN6</t>
  </si>
  <si>
    <t>Územní vlivy</t>
  </si>
  <si>
    <t>39</t>
  </si>
  <si>
    <t>065002000</t>
  </si>
  <si>
    <t>Mimostaveništní doprava materiálů, výrobků a strojů (valníkem)</t>
  </si>
  <si>
    <t>km</t>
  </si>
  <si>
    <t>1024</t>
  </si>
  <si>
    <t>1925571783</t>
  </si>
  <si>
    <t>"přesun dveří, potrubí, radiátorů, pískovce do 3 km, celkem počítáno s 10 točkami tam a zpět"10*3*2*2</t>
  </si>
  <si>
    <t>2024/9/1/2 - Sanační práce exteriér</t>
  </si>
  <si>
    <t xml:space="preserve">    2 - Zakládání</t>
  </si>
  <si>
    <t xml:space="preserve">    5 - Komunikace pozemní</t>
  </si>
  <si>
    <t xml:space="preserve">    998 - Přesun hmot</t>
  </si>
  <si>
    <t xml:space="preserve">    711 - Izolace proti vodě, vlhkosti a plynům</t>
  </si>
  <si>
    <t xml:space="preserve">    764 - Konstrukce klempířské</t>
  </si>
  <si>
    <t>132212131</t>
  </si>
  <si>
    <t>Hloubení nezapažených rýh šířky do 800 mm v soudržných horninách třídy těžitelnosti I skupiny 3 ručně</t>
  </si>
  <si>
    <t>1288384232</t>
  </si>
  <si>
    <t>"ručně kopané sondy vedení sítí náměstí"20</t>
  </si>
  <si>
    <t>"ručně kopané sondy vedení sítí v ulici Sadová"4*1,2*1*2</t>
  </si>
  <si>
    <t>132212131.2</t>
  </si>
  <si>
    <t>1510306659</t>
  </si>
  <si>
    <t>15,92*0,5"plocha mezi objekty"</t>
  </si>
  <si>
    <t>132251102</t>
  </si>
  <si>
    <t>Hloubení rýh nezapažených š do 800 mm v hornině třídy těžitelnosti I skupiny 3 objem do 50 m3 strojně</t>
  </si>
  <si>
    <t>1796769532</t>
  </si>
  <si>
    <t>"náměstí"85,58*1,6</t>
  </si>
  <si>
    <t>"dvorek"((6,6+6+13,5+9,9+2)*1,75+(5*0,7)+(22*0,6))*0,8*1,1</t>
  </si>
  <si>
    <t>"ulice Sadová"35,41*0,8*1,15</t>
  </si>
  <si>
    <t>139001101</t>
  </si>
  <si>
    <t>Příplatek za ztížení vykopávky v blízkosti podzemního vedení</t>
  </si>
  <si>
    <t>1585933477</t>
  </si>
  <si>
    <t>151101101</t>
  </si>
  <si>
    <t>Zřízení příložného pažení a rozepření stěn rýh hl do 2 m</t>
  </si>
  <si>
    <t>709739405</t>
  </si>
  <si>
    <t>((6,6+6+13,5+9,9+2)+12)*2</t>
  </si>
  <si>
    <t>151101102</t>
  </si>
  <si>
    <t>Zřízení příložného pažení a rozepření stěn rýh hl přes 2 do 4 m</t>
  </si>
  <si>
    <t>1482822948</t>
  </si>
  <si>
    <t>162651112</t>
  </si>
  <si>
    <t>Vodorovné přemístění přes 4 000 do 5000 m výkopku/sypaniny z horniny třídy těžitelnosti I skupiny 1 až 3</t>
  </si>
  <si>
    <t>-1305739558</t>
  </si>
  <si>
    <t>(242,721+29,6-60)*2</t>
  </si>
  <si>
    <t>167151101</t>
  </si>
  <si>
    <t>Nakládání výkopku z hornin třídy těžitelnosti I skupiny 1 až 3 do 100 m3</t>
  </si>
  <si>
    <t>1432183173</t>
  </si>
  <si>
    <t>(242,721+29,6-60)</t>
  </si>
  <si>
    <t>171201231</t>
  </si>
  <si>
    <t>Poplatek za uložení zeminy a kamení na recyklační skládce (skládkovné) kód odpadu 17 05 04</t>
  </si>
  <si>
    <t>-815319275</t>
  </si>
  <si>
    <t>45*1,8</t>
  </si>
  <si>
    <t>174151102</t>
  </si>
  <si>
    <t>Zásyp v prostoru s omezeným pohybem stroje sypaninou se zhutněním</t>
  </si>
  <si>
    <t>-857877551</t>
  </si>
  <si>
    <t>Zakládání</t>
  </si>
  <si>
    <t>212312111</t>
  </si>
  <si>
    <t>Lože pro trativody z betonu prostého</t>
  </si>
  <si>
    <t>1734989904</t>
  </si>
  <si>
    <t>(94+28)*0,4*0,2*1,1"betonový žlábek"</t>
  </si>
  <si>
    <t>212750102</t>
  </si>
  <si>
    <t>Trativod z drenážních trubek PVC-U SN 4 perforace 360° včetně lože otevřený výkop DN 125 pro budovy plocha pro vtékání vody min. 80 cm2/m</t>
  </si>
  <si>
    <t>1310866266</t>
  </si>
  <si>
    <t>94+25</t>
  </si>
  <si>
    <t>212755214</t>
  </si>
  <si>
    <t>Trativody z drenážních trubek plastových flexibilních D 100 mm bez lože</t>
  </si>
  <si>
    <t>391876273</t>
  </si>
  <si>
    <t>Komunikace pozemní</t>
  </si>
  <si>
    <t>596992122</t>
  </si>
  <si>
    <t>Impregnační nátěr betonové a kamenné dlažby beze spár hydrofobní dvojnásobný</t>
  </si>
  <si>
    <t>1599908983</t>
  </si>
  <si>
    <t>222,21+45,27</t>
  </si>
  <si>
    <t>612131151</t>
  </si>
  <si>
    <t>Sanační postřik vnitřních stěn nanášený celoplošně ručně</t>
  </si>
  <si>
    <t>-497576744</t>
  </si>
  <si>
    <t>124,71+73,39"sanační podhoz pod hydroizolační omítku"</t>
  </si>
  <si>
    <t>619991011</t>
  </si>
  <si>
    <t>Obalení samostatných konstrukcí a prvků fólií</t>
  </si>
  <si>
    <t>-782939577</t>
  </si>
  <si>
    <t>6223R</t>
  </si>
  <si>
    <t>Vnější hydroizolační omítka vyrovnávací pod bitumenovou stěrku</t>
  </si>
  <si>
    <t>220375333</t>
  </si>
  <si>
    <t>622R2</t>
  </si>
  <si>
    <t>Příplatek HI omítce vnějších stěn za každých dalších 5 mm tloušťky ručně</t>
  </si>
  <si>
    <t>-505877621</t>
  </si>
  <si>
    <t>198,1*2</t>
  </si>
  <si>
    <t>631311136</t>
  </si>
  <si>
    <t>Mazanina tl přes 120 do 240 mm z betonu prostého bez zvýšených nároků na prostředí tř. C 25/30</t>
  </si>
  <si>
    <t>-2089006510</t>
  </si>
  <si>
    <t>15,92*0,15</t>
  </si>
  <si>
    <t>631319013</t>
  </si>
  <si>
    <t>Příplatek k mazanině tl přes 120 do 240 mm za přehlazení povrchu</t>
  </si>
  <si>
    <t>1423574826</t>
  </si>
  <si>
    <t>631362021</t>
  </si>
  <si>
    <t>Výztuž mazanin svařovanými sítěmi Kari</t>
  </si>
  <si>
    <t>-1576081698</t>
  </si>
  <si>
    <t>16*1,33*33/1000/6</t>
  </si>
  <si>
    <t>919726123</t>
  </si>
  <si>
    <t>Geotextilie pro ochranu, separaci a filtraci netkaná měrná hm přes 300 do 500 g/m2</t>
  </si>
  <si>
    <t>139364266</t>
  </si>
  <si>
    <t>16+34*0,4"ochrana bitumenové izolace"</t>
  </si>
  <si>
    <t>962031132</t>
  </si>
  <si>
    <t>Bourání příček nebo přizdívek z cihel pálených tl do 100 mm (bude buď bourání přizdívek nebo otlučení omítek s vyškrábáním spár)</t>
  </si>
  <si>
    <t>-962154249</t>
  </si>
  <si>
    <t>41*1,4"případná přizdívka v soklové části"</t>
  </si>
  <si>
    <t>27*0,5"případná přizdívka v soklové části"</t>
  </si>
  <si>
    <t>35,41*0,8"případná přizdívka v soklové části"</t>
  </si>
  <si>
    <t>73,39"náměstí - případná přizdívka"</t>
  </si>
  <si>
    <t>965042141</t>
  </si>
  <si>
    <t>Bourání podkladů pod dlažby nebo mazanin betonových nebo z litého asfaltu tl do 100 mm pl přes 4 m2</t>
  </si>
  <si>
    <t>1552506669</t>
  </si>
  <si>
    <t>15,92"plocha mezi objekty"</t>
  </si>
  <si>
    <t>4*1,2*0,12</t>
  </si>
  <si>
    <t>985131111</t>
  </si>
  <si>
    <t>Očištění ploch stěn, rubu kleneb a podlah tlakovou vodou</t>
  </si>
  <si>
    <t>209105316</t>
  </si>
  <si>
    <t>41*1,75+27*0,65+35,41+73,39</t>
  </si>
  <si>
    <t>985131211</t>
  </si>
  <si>
    <t>Očištění ploch stěn, rubu kleneb a podlah sušeným křemičitým pískem</t>
  </si>
  <si>
    <t>-1128700966</t>
  </si>
  <si>
    <t>"rýchorské náměstí"45,27</t>
  </si>
  <si>
    <t>"ulice Sadová"49,61</t>
  </si>
  <si>
    <t>"k č.p. 11"22*1,8</t>
  </si>
  <si>
    <t>"dvorek"40*0,8</t>
  </si>
  <si>
    <t>"okapový chodník"65*1</t>
  </si>
  <si>
    <t>998</t>
  </si>
  <si>
    <t>Přesun hmot</t>
  </si>
  <si>
    <t>998011001</t>
  </si>
  <si>
    <t>Přesun hmot pro budovy zděné v do 6 m</t>
  </si>
  <si>
    <t>1540013747</t>
  </si>
  <si>
    <t>711</t>
  </si>
  <si>
    <t>Izolace proti vodě, vlhkosti a plynům</t>
  </si>
  <si>
    <t>711161273</t>
  </si>
  <si>
    <t>Provedení izolace proti zemní vlhkosti svislé z nopové fólie</t>
  </si>
  <si>
    <t>1977155141</t>
  </si>
  <si>
    <t>28323005</t>
  </si>
  <si>
    <t>fólie profilovaná (nopová) drenážní HDPE s výškou nopů 8mm</t>
  </si>
  <si>
    <t>1681507416</t>
  </si>
  <si>
    <t>124,71*1,2 'Přepočtené koeficientem množství</t>
  </si>
  <si>
    <t>711812111</t>
  </si>
  <si>
    <t>Izolace proti radonu a metanu na vodorovné ploše za studena nátěrem tl 5 mm</t>
  </si>
  <si>
    <t>1922390534</t>
  </si>
  <si>
    <t>"mezi objekty vodorovná plocha"16</t>
  </si>
  <si>
    <t>711812511</t>
  </si>
  <si>
    <t>Izolace proti radonu a metanu na svislé ploše za studena nátěrem tl 5 mm</t>
  </si>
  <si>
    <t>-1161309725</t>
  </si>
  <si>
    <t>"prostor mezi objekty svislá část"17*2*0,4</t>
  </si>
  <si>
    <t>7118125R</t>
  </si>
  <si>
    <t>Svislá hydroizolace bitumenovou stěrkou s armovací sklovláknitou výztuží s následným přestěrkováním viz referenční výrobek</t>
  </si>
  <si>
    <t>-1156843350</t>
  </si>
  <si>
    <t>124,710+73,39+(94+28)*0,3</t>
  </si>
  <si>
    <t>764</t>
  </si>
  <si>
    <t>Konstrukce klempířské</t>
  </si>
  <si>
    <t>764212432</t>
  </si>
  <si>
    <t>Oplechování rovné okapové hrany z Pz plechu rš 200 mm</t>
  </si>
  <si>
    <t>-121371161</t>
  </si>
  <si>
    <t>621282066</t>
  </si>
  <si>
    <t>"uhrabání dvorku, úklidové práce"50</t>
  </si>
  <si>
    <t>"demontáž a zpětná montáž svodu, gajgru"25</t>
  </si>
  <si>
    <t>2024/9/1/3 - Sanační práce interiér</t>
  </si>
  <si>
    <t xml:space="preserve">    721 - Zdravotechnika - vnitřní kanalizace</t>
  </si>
  <si>
    <t xml:space="preserve">    726 - Zdravotechnika - předstěnové instalace</t>
  </si>
  <si>
    <t xml:space="preserve">    741 - Elektroinstalace - silnoproud</t>
  </si>
  <si>
    <t xml:space="preserve">    762 - Konstrukce tesařské</t>
  </si>
  <si>
    <t xml:space="preserve">    783 - Dokončovací práce - nátěry</t>
  </si>
  <si>
    <t xml:space="preserve">    784 - Dokončovací práce - malby a tapety</t>
  </si>
  <si>
    <t>319202111</t>
  </si>
  <si>
    <t>Dodatečná izolace zdiva tl do 150 mm nízkotlakou injektáží silikonovou mikroemulzí</t>
  </si>
  <si>
    <t>-1063224629</t>
  </si>
  <si>
    <t>3192022R</t>
  </si>
  <si>
    <t>Dodatečná izolace zdiva tl přes 800 beztlakou injektáží na bázi silanu viz technická zpráva</t>
  </si>
  <si>
    <t>1082794403</t>
  </si>
  <si>
    <t>59,91+37,36+36,4+2,28+2,7+12,01+4,74</t>
  </si>
  <si>
    <t>342241111</t>
  </si>
  <si>
    <t>Příčky z cihel plných lícových P 60 dl 290 mm na MVC včetně spárování tl 65 mm</t>
  </si>
  <si>
    <t>425519439</t>
  </si>
  <si>
    <t>"0,05"(5,7+2,285+2,515)*3,2</t>
  </si>
  <si>
    <t>"0,12"5,4*3,2</t>
  </si>
  <si>
    <t>"0,13"4,76*3,2</t>
  </si>
  <si>
    <t>"0,14"9*3,2</t>
  </si>
  <si>
    <t>342272235</t>
  </si>
  <si>
    <t>Příčka z pórobetonových hladkých tvárnic na tenkovrstvou maltu tl 125 mm</t>
  </si>
  <si>
    <t>-1125900744</t>
  </si>
  <si>
    <t>2,54*3,2</t>
  </si>
  <si>
    <t>342272245.PFX</t>
  </si>
  <si>
    <t>Příčka z hladkých tvárnic Porfix P2-500 na tenkovrstvou maltu tl 150 mm</t>
  </si>
  <si>
    <t>1448910719</t>
  </si>
  <si>
    <t>2,3*2,8</t>
  </si>
  <si>
    <t>Rgeberit</t>
  </si>
  <si>
    <t>Obezdění geberitu</t>
  </si>
  <si>
    <t>soub</t>
  </si>
  <si>
    <t>111314631</t>
  </si>
  <si>
    <t>564851011</t>
  </si>
  <si>
    <t>Podklad ze štěrkodrtě ŠD plochy do 100 m2 tl 150 mm</t>
  </si>
  <si>
    <t>670081034</t>
  </si>
  <si>
    <t>"štěrková plocha podél náměstí"18,85+29,46+30,35+62,86</t>
  </si>
  <si>
    <t>611328131</t>
  </si>
  <si>
    <t>Sanační štuk vnitřních rovných stropů tloušťky do 3 mm</t>
  </si>
  <si>
    <t>367557798</t>
  </si>
  <si>
    <t>61132R</t>
  </si>
  <si>
    <t>utěsnění vrtů, těsnící malta a vyrovnání plochy L profil 200/200 viz tehnická zráva - včetně náběhového fabionu</t>
  </si>
  <si>
    <t>2132865052</t>
  </si>
  <si>
    <t>"01"22</t>
  </si>
  <si>
    <t>"02"21</t>
  </si>
  <si>
    <t>"03"20</t>
  </si>
  <si>
    <t>"04"47</t>
  </si>
  <si>
    <t>"05"11</t>
  </si>
  <si>
    <t>"06"1</t>
  </si>
  <si>
    <t>"07"16</t>
  </si>
  <si>
    <t>"08"22</t>
  </si>
  <si>
    <t>"09"17</t>
  </si>
  <si>
    <t>"10"28</t>
  </si>
  <si>
    <t>"11"16</t>
  </si>
  <si>
    <t>"12,13"13</t>
  </si>
  <si>
    <t>"14"21,5</t>
  </si>
  <si>
    <t>"15"21,5</t>
  </si>
  <si>
    <t>"16"18</t>
  </si>
  <si>
    <t>61132R2</t>
  </si>
  <si>
    <t>provedení hydroizolační stěrky vodoizol v profilu L 200/200 viz technická zpráva</t>
  </si>
  <si>
    <t>1835703129</t>
  </si>
  <si>
    <t>612142001</t>
  </si>
  <si>
    <t>Pletivo sklovláknité vnitřních stěn vtlačené do tmelu</t>
  </si>
  <si>
    <t>677133483</t>
  </si>
  <si>
    <t>25"nové wc"</t>
  </si>
  <si>
    <t>612142001.2</t>
  </si>
  <si>
    <t>-1057493151</t>
  </si>
  <si>
    <t>8,128*2"technická místnost 0,06"</t>
  </si>
  <si>
    <t>612324111</t>
  </si>
  <si>
    <t>Sanační omítka podkladní vnitřních stěn nanášená ručně (podhoz) v tl. 10 mm</t>
  </si>
  <si>
    <t>-1727442660</t>
  </si>
  <si>
    <t>612326121</t>
  </si>
  <si>
    <t>Sanační omítka jednovrstvá vnitřních stěn nanášená ručně do 20 mm</t>
  </si>
  <si>
    <t>-681373829</t>
  </si>
  <si>
    <t>612328131</t>
  </si>
  <si>
    <t>Sanační štuk vnitřních stěn tloušťky do 3 mm</t>
  </si>
  <si>
    <t>1697272311</t>
  </si>
  <si>
    <t>522,5*2</t>
  </si>
  <si>
    <t>631311125</t>
  </si>
  <si>
    <t>Mazanina tl přes 80 do 120 mm z betonu prostého bez zvýšených nároků na prostředí tř. C 20/25</t>
  </si>
  <si>
    <t>308868730</t>
  </si>
  <si>
    <t>4,8*0,1</t>
  </si>
  <si>
    <t>631311125.2</t>
  </si>
  <si>
    <t>1258996543</t>
  </si>
  <si>
    <t>141,520*0,1"podél náměstí"</t>
  </si>
  <si>
    <t>1041142641</t>
  </si>
  <si>
    <t>141,5*1,25*18/1000/6</t>
  </si>
  <si>
    <t>636211111</t>
  </si>
  <si>
    <t>Dlažba z cihel pálených dl 290 mm na MC 5 naplocho</t>
  </si>
  <si>
    <t>-735016656</t>
  </si>
  <si>
    <t>59610001</t>
  </si>
  <si>
    <t>cihla pálená plná do P15 290x140x65mm</t>
  </si>
  <si>
    <t>231588602</t>
  </si>
  <si>
    <t>141,500*24</t>
  </si>
  <si>
    <t>642942111</t>
  </si>
  <si>
    <t xml:space="preserve">Osazování zárubní nebo rámů dveřních kovových do 2,5 m2 na MC </t>
  </si>
  <si>
    <t>1923137346</t>
  </si>
  <si>
    <t>55331482</t>
  </si>
  <si>
    <t>zárubeň jednokřídlá ocelová pro zdění tl stěny 75-100mm rozměru 700 - 800/1970, mm</t>
  </si>
  <si>
    <t>362104782</t>
  </si>
  <si>
    <t>64294R2</t>
  </si>
  <si>
    <t>dozdění a začištění ocelových zárubní</t>
  </si>
  <si>
    <t>24636388</t>
  </si>
  <si>
    <t>953943212</t>
  </si>
  <si>
    <t>Osazování skříně pro hasicí přístroj</t>
  </si>
  <si>
    <t>1184993488</t>
  </si>
  <si>
    <t>9853111R</t>
  </si>
  <si>
    <t>Vyspravení lokálních míst opravvným betonem (lokální kaverny, trhlinky)</t>
  </si>
  <si>
    <t>764271573</t>
  </si>
  <si>
    <t>998011008</t>
  </si>
  <si>
    <t>Přesun hmot pro budovy zděné s omezením mechanizace pro budovy v do 6 m</t>
  </si>
  <si>
    <t>653505591</t>
  </si>
  <si>
    <t>721</t>
  </si>
  <si>
    <t>Zdravotechnika - vnitřní kanalizace</t>
  </si>
  <si>
    <t>721173401</t>
  </si>
  <si>
    <t>Potrubí kanalizační z PVC SN 4 svodné DN 110</t>
  </si>
  <si>
    <t>6873067</t>
  </si>
  <si>
    <t>722173112</t>
  </si>
  <si>
    <t>Potrubí vodovodní plastové PE-Xa spoj násuvnou objímkou plastovou D 16x2,2 mm</t>
  </si>
  <si>
    <t>1411887997</t>
  </si>
  <si>
    <t>722173113</t>
  </si>
  <si>
    <t>Potrubí vodovodní plastové PE-Xa spoj násuvnou objímkou plastovou D 20x2,8 mm</t>
  </si>
  <si>
    <t>-398623447</t>
  </si>
  <si>
    <t>722173115</t>
  </si>
  <si>
    <t>Potrubí vodovodní plastové PE-Xa spoj násuvnou objímkou plastovou D 32x4,4 mm</t>
  </si>
  <si>
    <t>1610536347</t>
  </si>
  <si>
    <t>722220121</t>
  </si>
  <si>
    <t>Nástěnka pro baterii G 1/2" s jedním závitem</t>
  </si>
  <si>
    <t>pár</t>
  </si>
  <si>
    <t>2045947111</t>
  </si>
  <si>
    <t>725112022</t>
  </si>
  <si>
    <t>Klozet keramický závěsný na nosné stěny odpad vodorovný</t>
  </si>
  <si>
    <t>-370751304</t>
  </si>
  <si>
    <t>725211602</t>
  </si>
  <si>
    <t>Umyvadlo keramické bílé šířky 550 mm bez krytu na sifon připevněné na stěnu šrouby</t>
  </si>
  <si>
    <t>-1845387945</t>
  </si>
  <si>
    <t>725291670</t>
  </si>
  <si>
    <t>Montáž madla invalidního krakorcového sklopného</t>
  </si>
  <si>
    <t>-1095594220</t>
  </si>
  <si>
    <t>55147060</t>
  </si>
  <si>
    <t>madlo invalidní krakorcové sklopné bílé 600mm</t>
  </si>
  <si>
    <t>1734897270</t>
  </si>
  <si>
    <t>725291673</t>
  </si>
  <si>
    <t>Montáž madla podpěrného do zdi</t>
  </si>
  <si>
    <t>1755200205</t>
  </si>
  <si>
    <t>55147171</t>
  </si>
  <si>
    <t>madlo podpěrné do zdi pravé/levé bílé 340x813mm</t>
  </si>
  <si>
    <t>-50610251</t>
  </si>
  <si>
    <t>725822613</t>
  </si>
  <si>
    <t>Baterie umyvadlová stojánková páková s výpustí</t>
  </si>
  <si>
    <t>-1685857215</t>
  </si>
  <si>
    <t>726</t>
  </si>
  <si>
    <t>Zdravotechnika - předstěnové instalace</t>
  </si>
  <si>
    <t>726111031.GBT</t>
  </si>
  <si>
    <t>Instalační předstěna Geberit Kombifix pro klozet s ovládáním zepředu v 1080 závěsný do masivní zděné kce</t>
  </si>
  <si>
    <t>1562069249</t>
  </si>
  <si>
    <t>40</t>
  </si>
  <si>
    <t>733221102</t>
  </si>
  <si>
    <t>Potrubí měděné měkké spojované měkkým pájením D 15x1 mm</t>
  </si>
  <si>
    <t>965179405</t>
  </si>
  <si>
    <t>41</t>
  </si>
  <si>
    <t>733221103</t>
  </si>
  <si>
    <t>Potrubí měděné měkké spojované měkkým pájením D 18x1 mm</t>
  </si>
  <si>
    <t>-420841430</t>
  </si>
  <si>
    <t>42</t>
  </si>
  <si>
    <t>735159110</t>
  </si>
  <si>
    <t>Montáž otopných těles panelových jednořadých dl do 1500 mm</t>
  </si>
  <si>
    <t>1296434063</t>
  </si>
  <si>
    <t>741</t>
  </si>
  <si>
    <t>Elektroinstalace - silnoproud</t>
  </si>
  <si>
    <t>43</t>
  </si>
  <si>
    <t>R</t>
  </si>
  <si>
    <t>Předpoklad možné realizace elektroinstalace - vyplnit 30 000 Kč</t>
  </si>
  <si>
    <t>-1213673257</t>
  </si>
  <si>
    <t>762</t>
  </si>
  <si>
    <t>Konstrukce tesařské</t>
  </si>
  <si>
    <t>44</t>
  </si>
  <si>
    <t>762621120</t>
  </si>
  <si>
    <t>Osazení dveří tesařských jednokřídlových</t>
  </si>
  <si>
    <t>284787999</t>
  </si>
  <si>
    <t>45</t>
  </si>
  <si>
    <t>763131451</t>
  </si>
  <si>
    <t>SDK podhled deska 1xH2 12,5 bez izolace dvouvrstvá spodní kce profil CD+UD</t>
  </si>
  <si>
    <t>-1839835179</t>
  </si>
  <si>
    <t>2,3*2,3</t>
  </si>
  <si>
    <t>46</t>
  </si>
  <si>
    <t>763164541</t>
  </si>
  <si>
    <t>SDK obklad kcí tvaru L š do 0,8 m desky 1xH2 12,5</t>
  </si>
  <si>
    <t>-835296853</t>
  </si>
  <si>
    <t>47</t>
  </si>
  <si>
    <t>771111011</t>
  </si>
  <si>
    <t>Vysátí podkladu před pokládkou dlažby</t>
  </si>
  <si>
    <t>-866199145</t>
  </si>
  <si>
    <t>"0,01"18,22</t>
  </si>
  <si>
    <t>"0,02"17,34</t>
  </si>
  <si>
    <t>"0,03"17,24</t>
  </si>
  <si>
    <t>"0,04"53,35</t>
  </si>
  <si>
    <t>"0,06"2,98</t>
  </si>
  <si>
    <t>"0,10"6,06</t>
  </si>
  <si>
    <t>48</t>
  </si>
  <si>
    <t>771121011</t>
  </si>
  <si>
    <t>Nátěr penetrační na podlahu</t>
  </si>
  <si>
    <t>-276277222</t>
  </si>
  <si>
    <t>49</t>
  </si>
  <si>
    <t>771474112</t>
  </si>
  <si>
    <t>Montáž soklů z dlaždic keramických rovných lepených cementovým flexibilním lepidlem v přes 65 do 90 mm</t>
  </si>
  <si>
    <t>1302332157</t>
  </si>
  <si>
    <t>50</t>
  </si>
  <si>
    <t>771574475</t>
  </si>
  <si>
    <t>Montáž podlah keramických pro mechanické zatížení lepených cementovým flexibilním lepidlem přes 6 do 9 ks/m2</t>
  </si>
  <si>
    <t>-344119695</t>
  </si>
  <si>
    <t>115,19</t>
  </si>
  <si>
    <t>51</t>
  </si>
  <si>
    <t>LSSR</t>
  </si>
  <si>
    <t>Dlažba keramická dle výběru investora - doporučená cena 900 Kč/m2, maloformátová dlažba 150/150 mm</t>
  </si>
  <si>
    <t>1865517130</t>
  </si>
  <si>
    <t>115,19*1,15 'Přepočtené koeficientem množství</t>
  </si>
  <si>
    <t>52</t>
  </si>
  <si>
    <t>771591115</t>
  </si>
  <si>
    <t>Podlahy spárování silikonem</t>
  </si>
  <si>
    <t>-774313054</t>
  </si>
  <si>
    <t>114+12</t>
  </si>
  <si>
    <t>53</t>
  </si>
  <si>
    <t>998771121</t>
  </si>
  <si>
    <t>Přesun hmot tonážní pro podlahy z dlaždic ruční v objektech v do 6 m</t>
  </si>
  <si>
    <t>235339578</t>
  </si>
  <si>
    <t>54</t>
  </si>
  <si>
    <t>776111311</t>
  </si>
  <si>
    <t>Vysátí podkladu povlakových podlah</t>
  </si>
  <si>
    <t>-704367432</t>
  </si>
  <si>
    <t>"0,07"44,30</t>
  </si>
  <si>
    <t>"0,08"43,16</t>
  </si>
  <si>
    <t>"0,09"15,53</t>
  </si>
  <si>
    <t>"0,11"3,45</t>
  </si>
  <si>
    <t>55</t>
  </si>
  <si>
    <t>776121112</t>
  </si>
  <si>
    <t>Vodou ředitelná penetrace savého podkladu povlakových podlah</t>
  </si>
  <si>
    <t>-799687737</t>
  </si>
  <si>
    <t>56</t>
  </si>
  <si>
    <t>776141124</t>
  </si>
  <si>
    <t>Stěrka podlahová nivelační pro vyrovnání podkladu povlakových podlah pevnosti 30 MPa tl přes 8 do 10 mm</t>
  </si>
  <si>
    <t>846319056</t>
  </si>
  <si>
    <t>106,44+115,19</t>
  </si>
  <si>
    <t>57</t>
  </si>
  <si>
    <t>776251211</t>
  </si>
  <si>
    <t>Lepení čtverců z přírodního linolea (marmolea) standardním lepidlem</t>
  </si>
  <si>
    <t>-1047293718</t>
  </si>
  <si>
    <t>58</t>
  </si>
  <si>
    <t>28411072</t>
  </si>
  <si>
    <t>linoleum přírodní ze 100% dřevité moučky tl 2,5mm, čtverce 330x330mm, zátěž 32/41, R9, hořlavost Cfl S1</t>
  </si>
  <si>
    <t>-30213297</t>
  </si>
  <si>
    <t>106,44*1,1 'Přepočtené koeficientem množství</t>
  </si>
  <si>
    <t>59</t>
  </si>
  <si>
    <t>776411111</t>
  </si>
  <si>
    <t>Montáž obvodových soklíků výšky do 80 mm</t>
  </si>
  <si>
    <t>-1349477217</t>
  </si>
  <si>
    <t>"0,07"29</t>
  </si>
  <si>
    <t>"0,08"28</t>
  </si>
  <si>
    <t>"0,11"7</t>
  </si>
  <si>
    <t>60</t>
  </si>
  <si>
    <t>28411008</t>
  </si>
  <si>
    <t>lišta soklová PVC 16x60mm</t>
  </si>
  <si>
    <t>-482603923</t>
  </si>
  <si>
    <t>79,53*1,1 'Přepočtené koeficientem množství</t>
  </si>
  <si>
    <t>61</t>
  </si>
  <si>
    <t>781111011</t>
  </si>
  <si>
    <t>Ometení (oprášení) stěny při přípravě podkladu</t>
  </si>
  <si>
    <t>-2064356758</t>
  </si>
  <si>
    <t>62</t>
  </si>
  <si>
    <t>781121011</t>
  </si>
  <si>
    <t>Nátěr penetrační na stěnu</t>
  </si>
  <si>
    <t>2118795259</t>
  </si>
  <si>
    <t>63</t>
  </si>
  <si>
    <t>781472215</t>
  </si>
  <si>
    <t>Montáž obkladů keramických hladkých lepených cementovým flexibilním lepidlem přes 6 do 9 ks/m2</t>
  </si>
  <si>
    <t>1790729272</t>
  </si>
  <si>
    <t>(4*2,3)*2,30</t>
  </si>
  <si>
    <t>64</t>
  </si>
  <si>
    <t>597R</t>
  </si>
  <si>
    <t>obklad keramický nemrazuvzdorný povrch hladký/lesklý tl do 10mm přes 6 do 9ks/m2 - doporučená cena 700 Kč/m2</t>
  </si>
  <si>
    <t>-1392244305</t>
  </si>
  <si>
    <t>21,16*1,1 'Přepočtené koeficientem množství</t>
  </si>
  <si>
    <t>65</t>
  </si>
  <si>
    <t>781495115</t>
  </si>
  <si>
    <t>Spárování vnitřních obkladů silikonem</t>
  </si>
  <si>
    <t>-2126542539</t>
  </si>
  <si>
    <t>66</t>
  </si>
  <si>
    <t>998781121</t>
  </si>
  <si>
    <t>Přesun hmot tonážní pro obklady keramické ruční v objektech v do 6 m</t>
  </si>
  <si>
    <t>-549528550</t>
  </si>
  <si>
    <t>783</t>
  </si>
  <si>
    <t>Dokončovací práce - nátěry</t>
  </si>
  <si>
    <t>67</t>
  </si>
  <si>
    <t>783933171</t>
  </si>
  <si>
    <t>Penetrační epoxidový nátěr hrubých betonových podlah</t>
  </si>
  <si>
    <t>-1963598061</t>
  </si>
  <si>
    <t>68</t>
  </si>
  <si>
    <t>783937153</t>
  </si>
  <si>
    <t>Krycí jednonásobný epoxidový rozpouštědlový nátěr betonové podlahy</t>
  </si>
  <si>
    <t>1605926573</t>
  </si>
  <si>
    <t>69</t>
  </si>
  <si>
    <t>783997151</t>
  </si>
  <si>
    <t>Příplatek k cenám krycího nátěru betonové podlahy za protiskluznou úpravu</t>
  </si>
  <si>
    <t>-285084761</t>
  </si>
  <si>
    <t>784</t>
  </si>
  <si>
    <t>Dokončovací práce - malby a tapety</t>
  </si>
  <si>
    <t>70</t>
  </si>
  <si>
    <t>784111001</t>
  </si>
  <si>
    <t>Oprášení (ometení ) podkladu v místnostech v do 3,80 m</t>
  </si>
  <si>
    <t>1322557402</t>
  </si>
  <si>
    <t>1400</t>
  </si>
  <si>
    <t>71</t>
  </si>
  <si>
    <t>784181101</t>
  </si>
  <si>
    <t>Základní akrylátová jednonásobná bezbarvá penetrace podkladu v místnostech v do 3,80 m</t>
  </si>
  <si>
    <t>845835687</t>
  </si>
  <si>
    <t>72</t>
  </si>
  <si>
    <t>784211121</t>
  </si>
  <si>
    <t>Dvojnásobné bílé malby ze směsí za mokra středně oděruvzdorných v místnostech v do 3,80 m</t>
  </si>
  <si>
    <t>-984274234</t>
  </si>
  <si>
    <t>73</t>
  </si>
  <si>
    <t>MSN.0027536.R</t>
  </si>
  <si>
    <t>dveře interiérové jednokřídlé plné, DTD, HPL laminát, bílé plné, dle použití včetně kování, vložky</t>
  </si>
  <si>
    <t>1912075782</t>
  </si>
  <si>
    <t>2024/9/1/4 - Ostaní náklady - neuznatelné náklady</t>
  </si>
  <si>
    <t xml:space="preserve">    751 - Vzduchotechnika</t>
  </si>
  <si>
    <t xml:space="preserve">    VRN3 - Zařízení staveniště</t>
  </si>
  <si>
    <t xml:space="preserve">    VRN4 - Inženýrská činnost</t>
  </si>
  <si>
    <t>113106021</t>
  </si>
  <si>
    <t>Rozebrání dlažeb při překopech komunikací pro pěší z betonových dlaždic ručně</t>
  </si>
  <si>
    <t>931919853</t>
  </si>
  <si>
    <t>66,84"náměstí"</t>
  </si>
  <si>
    <t>29*1,2"ulice sadová"</t>
  </si>
  <si>
    <t>564811011</t>
  </si>
  <si>
    <t>Podklad ze štěrkodrtě ŠD plochy do 100 m2 tl 50 mm</t>
  </si>
  <si>
    <t>626347505</t>
  </si>
  <si>
    <t>564831011</t>
  </si>
  <si>
    <t>Podklad ze štěrkodrtě ŠD plochy do 100 m2 tl 100 mm</t>
  </si>
  <si>
    <t>-867703870</t>
  </si>
  <si>
    <t>29*1,2+66,84"lože 8/16 pod žulovou dlažbu"</t>
  </si>
  <si>
    <t>564841013</t>
  </si>
  <si>
    <t>Podklad ze štěrkodrtě ŠD plochy do 100 m2 tl 140 mm</t>
  </si>
  <si>
    <t>1492205338</t>
  </si>
  <si>
    <t>"lože pod okapový chodník"65*0,6</t>
  </si>
  <si>
    <t>1362496592</t>
  </si>
  <si>
    <t>34,800 +66,84"lože pod žulovou dlažbu 0/32"</t>
  </si>
  <si>
    <t>564861014</t>
  </si>
  <si>
    <t>Podklad ze štěrkodrtě ŠD plochy do 100 m2 tl 230 mm</t>
  </si>
  <si>
    <t>-882545666</t>
  </si>
  <si>
    <t>"mezi objekty pod dlažu celková skladba štěrku"16</t>
  </si>
  <si>
    <t>591411111</t>
  </si>
  <si>
    <t>Kladení dlažby z mozaiky jednobarevné komunikací pro pěší lože z kameniva</t>
  </si>
  <si>
    <t>830327352</t>
  </si>
  <si>
    <t>58381005</t>
  </si>
  <si>
    <t>kostka štípaná dlažební mozaika žula 4/6 šedá</t>
  </si>
  <si>
    <t>1044693633</t>
  </si>
  <si>
    <t>101,64*1,1 'Přepočtené koeficientem množství</t>
  </si>
  <si>
    <t>596211110</t>
  </si>
  <si>
    <t>Kladení zámkové dlažby komunikací pro pěší ručně tl 60 mm skupiny A pl do 50 m2</t>
  </si>
  <si>
    <t>-1347817502</t>
  </si>
  <si>
    <t>59245033</t>
  </si>
  <si>
    <t>dlažba plošná vegetační betonová 200x200mm tl 60mm přírodní</t>
  </si>
  <si>
    <t>-1290280927</t>
  </si>
  <si>
    <t>15,92*1,1 'Přepočtené koeficientem množství</t>
  </si>
  <si>
    <t>637211R</t>
  </si>
  <si>
    <t>Okapový chodník z Pískovce tl 120 mm do kameniva</t>
  </si>
  <si>
    <t>-1473194553</t>
  </si>
  <si>
    <t>65*0,6</t>
  </si>
  <si>
    <t>916231213</t>
  </si>
  <si>
    <t>Osazení chodníkového obrubníku betonového stojatého s boční opěrou do lože z betonu prostého</t>
  </si>
  <si>
    <t>248029903</t>
  </si>
  <si>
    <t>59217017</t>
  </si>
  <si>
    <t>obrubník betonový chodníkový 1000x100x250mm</t>
  </si>
  <si>
    <t>-685729882</t>
  </si>
  <si>
    <t>977151126</t>
  </si>
  <si>
    <t>Jádrové vrty diamantovými korunkami do stavebních materiálů D přes 200 do 225 mm</t>
  </si>
  <si>
    <t>-1643941490</t>
  </si>
  <si>
    <t>1531761281</t>
  </si>
  <si>
    <t>připojení elektro k VZT jednotce do 30 m</t>
  </si>
  <si>
    <t>kpl</t>
  </si>
  <si>
    <t>528258603</t>
  </si>
  <si>
    <t>751</t>
  </si>
  <si>
    <t>Vzduchotechnika</t>
  </si>
  <si>
    <t>751510042</t>
  </si>
  <si>
    <t>Vzduchotechnické potrubí z pozinkovaného plechu kruhové spirálně vinutá trouba bez příruby D přes 100 do 200 mm</t>
  </si>
  <si>
    <t>-567019569</t>
  </si>
  <si>
    <t>751611112</t>
  </si>
  <si>
    <t>Montáž centrální vzduchotechnické jednotky s rekuperací tepla nástěnné s výměnou vzduchu přes 500 m3/h</t>
  </si>
  <si>
    <t>-1940893060</t>
  </si>
  <si>
    <t>42944008</t>
  </si>
  <si>
    <t>jednotka VZT nástěnná s rekuperací tepla s předehřevem a ovládací jednotkou do 1000m3/hod</t>
  </si>
  <si>
    <t>-654866161</t>
  </si>
  <si>
    <t>VRN3</t>
  </si>
  <si>
    <t>Zařízení staveniště</t>
  </si>
  <si>
    <t>030001000</t>
  </si>
  <si>
    <t>Zařízení staveniště - buňka, wc, značení atd</t>
  </si>
  <si>
    <t>-654980026</t>
  </si>
  <si>
    <t>034103000</t>
  </si>
  <si>
    <t>Oplocení staveniště</t>
  </si>
  <si>
    <t>663694102</t>
  </si>
  <si>
    <t>039002000</t>
  </si>
  <si>
    <t>Zrušení zařízení staveniště</t>
  </si>
  <si>
    <t>1653179581</t>
  </si>
  <si>
    <t>VRN4</t>
  </si>
  <si>
    <t>Inženýrská činnost</t>
  </si>
  <si>
    <t>045203000</t>
  </si>
  <si>
    <t>Kompletační činnost</t>
  </si>
  <si>
    <t>-1402430087</t>
  </si>
  <si>
    <t>061002000</t>
  </si>
  <si>
    <t>Vliv klimatických podmínek</t>
  </si>
  <si>
    <t>-1739783226</t>
  </si>
  <si>
    <t>062103000</t>
  </si>
  <si>
    <t>Překládání nákladu</t>
  </si>
  <si>
    <t>-61514693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</si>
</sst>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34" fillId="2" borderId="19" xfId="0" applyFont="1" applyFill="1" applyBorder="1" applyAlignment="1" applyProtection="1">
      <alignment horizontal="left" vertical="center"/>
      <protection locked="0"/>
    </xf>
    <xf numFmtId="0" fontId="3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31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33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34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31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33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37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38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39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40</v>
      </c>
      <c r="E29" s="46"/>
      <c r="F29" s="31" t="s">
        <v>41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42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43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44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45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46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47</v>
      </c>
      <c r="U35" s="53"/>
      <c r="V35" s="53"/>
      <c r="W35" s="53"/>
      <c r="X35" s="55" t="s">
        <v>48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51</v>
      </c>
      <c r="AI60" s="41"/>
      <c r="AJ60" s="41"/>
      <c r="AK60" s="41"/>
      <c r="AL60" s="41"/>
      <c r="AM60" s="63" t="s">
        <v>52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54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51</v>
      </c>
      <c r="AI75" s="41"/>
      <c r="AJ75" s="41"/>
      <c r="AK75" s="41"/>
      <c r="AL75" s="41"/>
      <c r="AM75" s="63" t="s">
        <v>52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2024/9/1b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Město Žacléř - Rekonstrukce a rozšíření prostor městského muzea a TIC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Žacléř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1. 9. 2024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Město Žacléř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>Jiří Popelka</v>
      </c>
      <c r="AN89" s="70"/>
      <c r="AO89" s="70"/>
      <c r="AP89" s="70"/>
      <c r="AQ89" s="39"/>
      <c r="AR89" s="43"/>
      <c r="AS89" s="80" t="s">
        <v>56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34</v>
      </c>
      <c r="AJ90" s="39"/>
      <c r="AK90" s="39"/>
      <c r="AL90" s="39"/>
      <c r="AM90" s="79" t="str">
        <f>IF(E20="","",E20)</f>
        <v>Jiří Popelka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57</v>
      </c>
      <c r="D92" s="93"/>
      <c r="E92" s="93"/>
      <c r="F92" s="93"/>
      <c r="G92" s="93"/>
      <c r="H92" s="94"/>
      <c r="I92" s="95" t="s">
        <v>58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59</v>
      </c>
      <c r="AH92" s="93"/>
      <c r="AI92" s="93"/>
      <c r="AJ92" s="93"/>
      <c r="AK92" s="93"/>
      <c r="AL92" s="93"/>
      <c r="AM92" s="93"/>
      <c r="AN92" s="95" t="s">
        <v>60</v>
      </c>
      <c r="AO92" s="93"/>
      <c r="AP92" s="97"/>
      <c r="AQ92" s="98" t="s">
        <v>61</v>
      </c>
      <c r="AR92" s="43"/>
      <c r="AS92" s="99" t="s">
        <v>62</v>
      </c>
      <c r="AT92" s="100" t="s">
        <v>63</v>
      </c>
      <c r="AU92" s="100" t="s">
        <v>64</v>
      </c>
      <c r="AV92" s="100" t="s">
        <v>65</v>
      </c>
      <c r="AW92" s="100" t="s">
        <v>66</v>
      </c>
      <c r="AX92" s="100" t="s">
        <v>67</v>
      </c>
      <c r="AY92" s="100" t="s">
        <v>68</v>
      </c>
      <c r="AZ92" s="100" t="s">
        <v>69</v>
      </c>
      <c r="BA92" s="100" t="s">
        <v>70</v>
      </c>
      <c r="BB92" s="100" t="s">
        <v>71</v>
      </c>
      <c r="BC92" s="100" t="s">
        <v>72</v>
      </c>
      <c r="BD92" s="101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74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ROUND(SUM(AG95:AG98),2)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ROUND(SUM(AS95:AS98),2)</f>
        <v>0</v>
      </c>
      <c r="AT94" s="113">
        <f>ROUND(SUM(AV94:AW94),2)</f>
        <v>0</v>
      </c>
      <c r="AU94" s="114">
        <f>ROUND(SUM(AU95:AU98),5)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ROUND(SUM(AZ95:AZ98),2)</f>
        <v>0</v>
      </c>
      <c r="BA94" s="113">
        <f>ROUND(SUM(BA95:BA98),2)</f>
        <v>0</v>
      </c>
      <c r="BB94" s="113">
        <f>ROUND(SUM(BB95:BB98),2)</f>
        <v>0</v>
      </c>
      <c r="BC94" s="113">
        <f>ROUND(SUM(BC95:BC98),2)</f>
        <v>0</v>
      </c>
      <c r="BD94" s="115">
        <f>ROUND(SUM(BD95:BD98),2)</f>
        <v>0</v>
      </c>
      <c r="BE94" s="6"/>
      <c r="BS94" s="116" t="s">
        <v>75</v>
      </c>
      <c r="BT94" s="116" t="s">
        <v>76</v>
      </c>
      <c r="BU94" s="117" t="s">
        <v>77</v>
      </c>
      <c r="BV94" s="116" t="s">
        <v>78</v>
      </c>
      <c r="BW94" s="116" t="s">
        <v>5</v>
      </c>
      <c r="BX94" s="116" t="s">
        <v>79</v>
      </c>
      <c r="CL94" s="116" t="s">
        <v>1</v>
      </c>
    </row>
    <row r="95" s="7" customFormat="1" ht="24.75" customHeight="1">
      <c r="A95" s="118" t="s">
        <v>80</v>
      </c>
      <c r="B95" s="119"/>
      <c r="C95" s="120"/>
      <c r="D95" s="121" t="s">
        <v>81</v>
      </c>
      <c r="E95" s="121"/>
      <c r="F95" s="121"/>
      <c r="G95" s="121"/>
      <c r="H95" s="121"/>
      <c r="I95" s="122"/>
      <c r="J95" s="121" t="s">
        <v>82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'2024-9-1-1 - Příprava sta...'!J30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83</v>
      </c>
      <c r="AR95" s="125"/>
      <c r="AS95" s="126">
        <v>0</v>
      </c>
      <c r="AT95" s="127">
        <f>ROUND(SUM(AV95:AW95),2)</f>
        <v>0</v>
      </c>
      <c r="AU95" s="128">
        <f>'2024-9-1-1 - Příprava sta...'!P136</f>
        <v>0</v>
      </c>
      <c r="AV95" s="127">
        <f>'2024-9-1-1 - Příprava sta...'!J33</f>
        <v>0</v>
      </c>
      <c r="AW95" s="127">
        <f>'2024-9-1-1 - Příprava sta...'!J34</f>
        <v>0</v>
      </c>
      <c r="AX95" s="127">
        <f>'2024-9-1-1 - Příprava sta...'!J35</f>
        <v>0</v>
      </c>
      <c r="AY95" s="127">
        <f>'2024-9-1-1 - Příprava sta...'!J36</f>
        <v>0</v>
      </c>
      <c r="AZ95" s="127">
        <f>'2024-9-1-1 - Příprava sta...'!F33</f>
        <v>0</v>
      </c>
      <c r="BA95" s="127">
        <f>'2024-9-1-1 - Příprava sta...'!F34</f>
        <v>0</v>
      </c>
      <c r="BB95" s="127">
        <f>'2024-9-1-1 - Příprava sta...'!F35</f>
        <v>0</v>
      </c>
      <c r="BC95" s="127">
        <f>'2024-9-1-1 - Příprava sta...'!F36</f>
        <v>0</v>
      </c>
      <c r="BD95" s="129">
        <f>'2024-9-1-1 - Příprava sta...'!F37</f>
        <v>0</v>
      </c>
      <c r="BE95" s="7"/>
      <c r="BT95" s="130" t="s">
        <v>84</v>
      </c>
      <c r="BV95" s="130" t="s">
        <v>78</v>
      </c>
      <c r="BW95" s="130" t="s">
        <v>85</v>
      </c>
      <c r="BX95" s="130" t="s">
        <v>5</v>
      </c>
      <c r="CL95" s="130" t="s">
        <v>1</v>
      </c>
      <c r="CM95" s="130" t="s">
        <v>86</v>
      </c>
    </row>
    <row r="96" s="7" customFormat="1" ht="24.75" customHeight="1">
      <c r="A96" s="118" t="s">
        <v>80</v>
      </c>
      <c r="B96" s="119"/>
      <c r="C96" s="120"/>
      <c r="D96" s="121" t="s">
        <v>87</v>
      </c>
      <c r="E96" s="121"/>
      <c r="F96" s="121"/>
      <c r="G96" s="121"/>
      <c r="H96" s="121"/>
      <c r="I96" s="122"/>
      <c r="J96" s="121" t="s">
        <v>88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'2024-9-1-2 - Sanační prác...'!J30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83</v>
      </c>
      <c r="AR96" s="125"/>
      <c r="AS96" s="126">
        <v>0</v>
      </c>
      <c r="AT96" s="127">
        <f>ROUND(SUM(AV96:AW96),2)</f>
        <v>0</v>
      </c>
      <c r="AU96" s="128">
        <f>'2024-9-1-2 - Sanační prác...'!P127</f>
        <v>0</v>
      </c>
      <c r="AV96" s="127">
        <f>'2024-9-1-2 - Sanační prác...'!J33</f>
        <v>0</v>
      </c>
      <c r="AW96" s="127">
        <f>'2024-9-1-2 - Sanační prác...'!J34</f>
        <v>0</v>
      </c>
      <c r="AX96" s="127">
        <f>'2024-9-1-2 - Sanační prác...'!J35</f>
        <v>0</v>
      </c>
      <c r="AY96" s="127">
        <f>'2024-9-1-2 - Sanační prác...'!J36</f>
        <v>0</v>
      </c>
      <c r="AZ96" s="127">
        <f>'2024-9-1-2 - Sanační prác...'!F33</f>
        <v>0</v>
      </c>
      <c r="BA96" s="127">
        <f>'2024-9-1-2 - Sanační prác...'!F34</f>
        <v>0</v>
      </c>
      <c r="BB96" s="127">
        <f>'2024-9-1-2 - Sanační prác...'!F35</f>
        <v>0</v>
      </c>
      <c r="BC96" s="127">
        <f>'2024-9-1-2 - Sanační prác...'!F36</f>
        <v>0</v>
      </c>
      <c r="BD96" s="129">
        <f>'2024-9-1-2 - Sanační prác...'!F37</f>
        <v>0</v>
      </c>
      <c r="BE96" s="7"/>
      <c r="BT96" s="130" t="s">
        <v>84</v>
      </c>
      <c r="BV96" s="130" t="s">
        <v>78</v>
      </c>
      <c r="BW96" s="130" t="s">
        <v>89</v>
      </c>
      <c r="BX96" s="130" t="s">
        <v>5</v>
      </c>
      <c r="CL96" s="130" t="s">
        <v>1</v>
      </c>
      <c r="CM96" s="130" t="s">
        <v>86</v>
      </c>
    </row>
    <row r="97" s="7" customFormat="1" ht="24.75" customHeight="1">
      <c r="A97" s="118" t="s">
        <v>80</v>
      </c>
      <c r="B97" s="119"/>
      <c r="C97" s="120"/>
      <c r="D97" s="121" t="s">
        <v>90</v>
      </c>
      <c r="E97" s="121"/>
      <c r="F97" s="121"/>
      <c r="G97" s="121"/>
      <c r="H97" s="121"/>
      <c r="I97" s="122"/>
      <c r="J97" s="121" t="s">
        <v>91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'2024-9-1-3 - Sanační prác...'!J30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83</v>
      </c>
      <c r="AR97" s="125"/>
      <c r="AS97" s="126">
        <v>0</v>
      </c>
      <c r="AT97" s="127">
        <f>ROUND(SUM(AV97:AW97),2)</f>
        <v>0</v>
      </c>
      <c r="AU97" s="128">
        <f>'2024-9-1-3 - Sanační prác...'!P137</f>
        <v>0</v>
      </c>
      <c r="AV97" s="127">
        <f>'2024-9-1-3 - Sanační prác...'!J33</f>
        <v>0</v>
      </c>
      <c r="AW97" s="127">
        <f>'2024-9-1-3 - Sanační prác...'!J34</f>
        <v>0</v>
      </c>
      <c r="AX97" s="127">
        <f>'2024-9-1-3 - Sanační prác...'!J35</f>
        <v>0</v>
      </c>
      <c r="AY97" s="127">
        <f>'2024-9-1-3 - Sanační prác...'!J36</f>
        <v>0</v>
      </c>
      <c r="AZ97" s="127">
        <f>'2024-9-1-3 - Sanační prác...'!F33</f>
        <v>0</v>
      </c>
      <c r="BA97" s="127">
        <f>'2024-9-1-3 - Sanační prác...'!F34</f>
        <v>0</v>
      </c>
      <c r="BB97" s="127">
        <f>'2024-9-1-3 - Sanační prác...'!F35</f>
        <v>0</v>
      </c>
      <c r="BC97" s="127">
        <f>'2024-9-1-3 - Sanační prác...'!F36</f>
        <v>0</v>
      </c>
      <c r="BD97" s="129">
        <f>'2024-9-1-3 - Sanační prác...'!F37</f>
        <v>0</v>
      </c>
      <c r="BE97" s="7"/>
      <c r="BT97" s="130" t="s">
        <v>84</v>
      </c>
      <c r="BV97" s="130" t="s">
        <v>78</v>
      </c>
      <c r="BW97" s="130" t="s">
        <v>92</v>
      </c>
      <c r="BX97" s="130" t="s">
        <v>5</v>
      </c>
      <c r="CL97" s="130" t="s">
        <v>1</v>
      </c>
      <c r="CM97" s="130" t="s">
        <v>86</v>
      </c>
    </row>
    <row r="98" s="7" customFormat="1" ht="24.75" customHeight="1">
      <c r="A98" s="118" t="s">
        <v>80</v>
      </c>
      <c r="B98" s="119"/>
      <c r="C98" s="120"/>
      <c r="D98" s="121" t="s">
        <v>93</v>
      </c>
      <c r="E98" s="121"/>
      <c r="F98" s="121"/>
      <c r="G98" s="121"/>
      <c r="H98" s="121"/>
      <c r="I98" s="122"/>
      <c r="J98" s="121" t="s">
        <v>94</v>
      </c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3">
        <f>'2024-9-1-4 - Ostaní nákla...'!J30</f>
        <v>0</v>
      </c>
      <c r="AH98" s="122"/>
      <c r="AI98" s="122"/>
      <c r="AJ98" s="122"/>
      <c r="AK98" s="122"/>
      <c r="AL98" s="122"/>
      <c r="AM98" s="122"/>
      <c r="AN98" s="123">
        <f>SUM(AG98,AT98)</f>
        <v>0</v>
      </c>
      <c r="AO98" s="122"/>
      <c r="AP98" s="122"/>
      <c r="AQ98" s="124" t="s">
        <v>83</v>
      </c>
      <c r="AR98" s="125"/>
      <c r="AS98" s="131">
        <v>0</v>
      </c>
      <c r="AT98" s="132">
        <f>ROUND(SUM(AV98:AW98),2)</f>
        <v>0</v>
      </c>
      <c r="AU98" s="133">
        <f>'2024-9-1-4 - Ostaní nákla...'!P129</f>
        <v>0</v>
      </c>
      <c r="AV98" s="132">
        <f>'2024-9-1-4 - Ostaní nákla...'!J33</f>
        <v>0</v>
      </c>
      <c r="AW98" s="132">
        <f>'2024-9-1-4 - Ostaní nákla...'!J34</f>
        <v>0</v>
      </c>
      <c r="AX98" s="132">
        <f>'2024-9-1-4 - Ostaní nákla...'!J35</f>
        <v>0</v>
      </c>
      <c r="AY98" s="132">
        <f>'2024-9-1-4 - Ostaní nákla...'!J36</f>
        <v>0</v>
      </c>
      <c r="AZ98" s="132">
        <f>'2024-9-1-4 - Ostaní nákla...'!F33</f>
        <v>0</v>
      </c>
      <c r="BA98" s="132">
        <f>'2024-9-1-4 - Ostaní nákla...'!F34</f>
        <v>0</v>
      </c>
      <c r="BB98" s="132">
        <f>'2024-9-1-4 - Ostaní nákla...'!F35</f>
        <v>0</v>
      </c>
      <c r="BC98" s="132">
        <f>'2024-9-1-4 - Ostaní nákla...'!F36</f>
        <v>0</v>
      </c>
      <c r="BD98" s="134">
        <f>'2024-9-1-4 - Ostaní nákla...'!F37</f>
        <v>0</v>
      </c>
      <c r="BE98" s="7"/>
      <c r="BT98" s="130" t="s">
        <v>84</v>
      </c>
      <c r="BV98" s="130" t="s">
        <v>78</v>
      </c>
      <c r="BW98" s="130" t="s">
        <v>95</v>
      </c>
      <c r="BX98" s="130" t="s">
        <v>5</v>
      </c>
      <c r="CL98" s="130" t="s">
        <v>1</v>
      </c>
      <c r="CM98" s="130" t="s">
        <v>86</v>
      </c>
    </row>
    <row r="99" s="2" customFormat="1" ht="30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43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="2" customFormat="1" ht="6.96" customHeight="1">
      <c r="A100" s="37"/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43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</sheetData>
  <sheetProtection sheet="1" formatColumns="0" formatRows="0" objects="1" scenarios="1" spinCount="100000" saltValue="irKgvodHE3mEjacmiSNnZ8HW8xzh7VQuxm0PESRFMRPGTlNINkfxkz5MC8b/QgoyG8QwuvE0ibDTKXOyBChMWA==" hashValue="L3DmrbYSQhSlKE+uJUcNRwjcKJAb6fiDMuMB2sVXNjNt+O3Ve2u8PT7EFDfqfc7lL08hzleGXvSMP+vYhTum9A==" algorithmName="SHA-512" password="CC35"/>
  <mergeCells count="54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2024-9-1-1 - Příprava sta...'!C2" display="/"/>
    <hyperlink ref="A96" location="'2024-9-1-2 - Sanační prác...'!C2" display="/"/>
    <hyperlink ref="A97" location="'2024-9-1-3 - Sanační prác...'!C2" display="/"/>
    <hyperlink ref="A98" location="'2024-9-1-4 - Ostaní nákl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85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96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26.25" customHeight="1">
      <c r="B7" s="19"/>
      <c r="E7" s="140" t="str">
        <f>'Rekapitulace stavby'!K6</f>
        <v>Město Žacléř - Rekonstrukce a rozšíření prostor městského muzea a TIC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97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98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1. 9. 2024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">
        <v>31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32</v>
      </c>
      <c r="F21" s="37"/>
      <c r="G21" s="37"/>
      <c r="H21" s="37"/>
      <c r="I21" s="139" t="s">
        <v>27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34</v>
      </c>
      <c r="E23" s="37"/>
      <c r="F23" s="37"/>
      <c r="G23" s="37"/>
      <c r="H23" s="37"/>
      <c r="I23" s="139" t="s">
        <v>25</v>
      </c>
      <c r="J23" s="142" t="s">
        <v>31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32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ROUND(J136,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ROUND((SUM(BE136:BE237)),  2)</f>
        <v>0</v>
      </c>
      <c r="G33" s="37"/>
      <c r="H33" s="37"/>
      <c r="I33" s="154">
        <v>0.20999999999999999</v>
      </c>
      <c r="J33" s="153">
        <f>ROUND(((SUM(BE136:BE237))*I33),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ROUND((SUM(BF136:BF237)),  2)</f>
        <v>0</v>
      </c>
      <c r="G34" s="37"/>
      <c r="H34" s="37"/>
      <c r="I34" s="154">
        <v>0.12</v>
      </c>
      <c r="J34" s="153">
        <f>ROUND(((SUM(BF136:BF237))*I34),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ROUND((SUM(BG136:BG237)),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ROUND((SUM(BH136:BH237)),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ROUND((SUM(BI136:BI237)),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26.25" customHeight="1">
      <c r="A85" s="37"/>
      <c r="B85" s="38"/>
      <c r="C85" s="39"/>
      <c r="D85" s="39"/>
      <c r="E85" s="173" t="str">
        <f>E7</f>
        <v>Město Žacléř - Rekonstrukce a rozšíření prostor městského muzea a TIC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97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2024/9/1/1 - Příprava stavby, bourací práce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>Žacléř</v>
      </c>
      <c r="G89" s="39"/>
      <c r="H89" s="39"/>
      <c r="I89" s="31" t="s">
        <v>22</v>
      </c>
      <c r="J89" s="78" t="str">
        <f>IF(J12="","",J12)</f>
        <v>1. 9. 2024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Žacléř</v>
      </c>
      <c r="G91" s="39"/>
      <c r="H91" s="39"/>
      <c r="I91" s="31" t="s">
        <v>30</v>
      </c>
      <c r="J91" s="35" t="str">
        <f>E21</f>
        <v>Jiří Popelka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Jiří Popelka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100</v>
      </c>
      <c r="D94" s="175"/>
      <c r="E94" s="175"/>
      <c r="F94" s="175"/>
      <c r="G94" s="175"/>
      <c r="H94" s="175"/>
      <c r="I94" s="175"/>
      <c r="J94" s="176" t="s">
        <v>101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102</v>
      </c>
      <c r="D96" s="39"/>
      <c r="E96" s="39"/>
      <c r="F96" s="39"/>
      <c r="G96" s="39"/>
      <c r="H96" s="39"/>
      <c r="I96" s="39"/>
      <c r="J96" s="109">
        <f>J136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103</v>
      </c>
    </row>
    <row r="97" hidden="1" s="9" customFormat="1" ht="24.96" customHeight="1">
      <c r="A97" s="9"/>
      <c r="B97" s="178"/>
      <c r="C97" s="179"/>
      <c r="D97" s="180" t="s">
        <v>104</v>
      </c>
      <c r="E97" s="181"/>
      <c r="F97" s="181"/>
      <c r="G97" s="181"/>
      <c r="H97" s="181"/>
      <c r="I97" s="181"/>
      <c r="J97" s="182">
        <f>J137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105</v>
      </c>
      <c r="E98" s="187"/>
      <c r="F98" s="187"/>
      <c r="G98" s="187"/>
      <c r="H98" s="187"/>
      <c r="I98" s="187"/>
      <c r="J98" s="188">
        <f>J138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106</v>
      </c>
      <c r="E99" s="187"/>
      <c r="F99" s="187"/>
      <c r="G99" s="187"/>
      <c r="H99" s="187"/>
      <c r="I99" s="187"/>
      <c r="J99" s="188">
        <f>J141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4"/>
      <c r="C100" s="185"/>
      <c r="D100" s="186" t="s">
        <v>107</v>
      </c>
      <c r="E100" s="187"/>
      <c r="F100" s="187"/>
      <c r="G100" s="187"/>
      <c r="H100" s="187"/>
      <c r="I100" s="187"/>
      <c r="J100" s="188">
        <f>J146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4"/>
      <c r="C101" s="185"/>
      <c r="D101" s="186" t="s">
        <v>108</v>
      </c>
      <c r="E101" s="187"/>
      <c r="F101" s="187"/>
      <c r="G101" s="187"/>
      <c r="H101" s="187"/>
      <c r="I101" s="187"/>
      <c r="J101" s="188">
        <f>J152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4"/>
      <c r="C102" s="185"/>
      <c r="D102" s="186" t="s">
        <v>109</v>
      </c>
      <c r="E102" s="187"/>
      <c r="F102" s="187"/>
      <c r="G102" s="187"/>
      <c r="H102" s="187"/>
      <c r="I102" s="187"/>
      <c r="J102" s="188">
        <f>J155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4"/>
      <c r="C103" s="185"/>
      <c r="D103" s="186" t="s">
        <v>110</v>
      </c>
      <c r="E103" s="187"/>
      <c r="F103" s="187"/>
      <c r="G103" s="187"/>
      <c r="H103" s="187"/>
      <c r="I103" s="187"/>
      <c r="J103" s="188">
        <f>J195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9" customFormat="1" ht="24.96" customHeight="1">
      <c r="A104" s="9"/>
      <c r="B104" s="178"/>
      <c r="C104" s="179"/>
      <c r="D104" s="180" t="s">
        <v>111</v>
      </c>
      <c r="E104" s="181"/>
      <c r="F104" s="181"/>
      <c r="G104" s="181"/>
      <c r="H104" s="181"/>
      <c r="I104" s="181"/>
      <c r="J104" s="182">
        <f>J202</f>
        <v>0</v>
      </c>
      <c r="K104" s="179"/>
      <c r="L104" s="18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10" customFormat="1" ht="19.92" customHeight="1">
      <c r="A105" s="10"/>
      <c r="B105" s="184"/>
      <c r="C105" s="185"/>
      <c r="D105" s="186" t="s">
        <v>112</v>
      </c>
      <c r="E105" s="187"/>
      <c r="F105" s="187"/>
      <c r="G105" s="187"/>
      <c r="H105" s="187"/>
      <c r="I105" s="187"/>
      <c r="J105" s="188">
        <f>J203</f>
        <v>0</v>
      </c>
      <c r="K105" s="185"/>
      <c r="L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84"/>
      <c r="C106" s="185"/>
      <c r="D106" s="186" t="s">
        <v>113</v>
      </c>
      <c r="E106" s="187"/>
      <c r="F106" s="187"/>
      <c r="G106" s="187"/>
      <c r="H106" s="187"/>
      <c r="I106" s="187"/>
      <c r="J106" s="188">
        <f>J207</f>
        <v>0</v>
      </c>
      <c r="K106" s="185"/>
      <c r="L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84"/>
      <c r="C107" s="185"/>
      <c r="D107" s="186" t="s">
        <v>114</v>
      </c>
      <c r="E107" s="187"/>
      <c r="F107" s="187"/>
      <c r="G107" s="187"/>
      <c r="H107" s="187"/>
      <c r="I107" s="187"/>
      <c r="J107" s="188">
        <f>J210</f>
        <v>0</v>
      </c>
      <c r="K107" s="185"/>
      <c r="L107" s="18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84"/>
      <c r="C108" s="185"/>
      <c r="D108" s="186" t="s">
        <v>115</v>
      </c>
      <c r="E108" s="187"/>
      <c r="F108" s="187"/>
      <c r="G108" s="187"/>
      <c r="H108" s="187"/>
      <c r="I108" s="187"/>
      <c r="J108" s="188">
        <f>J212</f>
        <v>0</v>
      </c>
      <c r="K108" s="185"/>
      <c r="L108" s="18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84"/>
      <c r="C109" s="185"/>
      <c r="D109" s="186" t="s">
        <v>116</v>
      </c>
      <c r="E109" s="187"/>
      <c r="F109" s="187"/>
      <c r="G109" s="187"/>
      <c r="H109" s="187"/>
      <c r="I109" s="187"/>
      <c r="J109" s="188">
        <f>J214</f>
        <v>0</v>
      </c>
      <c r="K109" s="185"/>
      <c r="L109" s="18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10" customFormat="1" ht="19.92" customHeight="1">
      <c r="A110" s="10"/>
      <c r="B110" s="184"/>
      <c r="C110" s="185"/>
      <c r="D110" s="186" t="s">
        <v>117</v>
      </c>
      <c r="E110" s="187"/>
      <c r="F110" s="187"/>
      <c r="G110" s="187"/>
      <c r="H110" s="187"/>
      <c r="I110" s="187"/>
      <c r="J110" s="188">
        <f>J216</f>
        <v>0</v>
      </c>
      <c r="K110" s="185"/>
      <c r="L110" s="189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10" customFormat="1" ht="19.92" customHeight="1">
      <c r="A111" s="10"/>
      <c r="B111" s="184"/>
      <c r="C111" s="185"/>
      <c r="D111" s="186" t="s">
        <v>118</v>
      </c>
      <c r="E111" s="187"/>
      <c r="F111" s="187"/>
      <c r="G111" s="187"/>
      <c r="H111" s="187"/>
      <c r="I111" s="187"/>
      <c r="J111" s="188">
        <f>J218</f>
        <v>0</v>
      </c>
      <c r="K111" s="185"/>
      <c r="L111" s="189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10" customFormat="1" ht="19.92" customHeight="1">
      <c r="A112" s="10"/>
      <c r="B112" s="184"/>
      <c r="C112" s="185"/>
      <c r="D112" s="186" t="s">
        <v>119</v>
      </c>
      <c r="E112" s="187"/>
      <c r="F112" s="187"/>
      <c r="G112" s="187"/>
      <c r="H112" s="187"/>
      <c r="I112" s="187"/>
      <c r="J112" s="188">
        <f>J221</f>
        <v>0</v>
      </c>
      <c r="K112" s="185"/>
      <c r="L112" s="189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idden="1" s="10" customFormat="1" ht="19.92" customHeight="1">
      <c r="A113" s="10"/>
      <c r="B113" s="184"/>
      <c r="C113" s="185"/>
      <c r="D113" s="186" t="s">
        <v>120</v>
      </c>
      <c r="E113" s="187"/>
      <c r="F113" s="187"/>
      <c r="G113" s="187"/>
      <c r="H113" s="187"/>
      <c r="I113" s="187"/>
      <c r="J113" s="188">
        <f>J227</f>
        <v>0</v>
      </c>
      <c r="K113" s="185"/>
      <c r="L113" s="189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hidden="1" s="9" customFormat="1" ht="24.96" customHeight="1">
      <c r="A114" s="9"/>
      <c r="B114" s="178"/>
      <c r="C114" s="179"/>
      <c r="D114" s="180" t="s">
        <v>121</v>
      </c>
      <c r="E114" s="181"/>
      <c r="F114" s="181"/>
      <c r="G114" s="181"/>
      <c r="H114" s="181"/>
      <c r="I114" s="181"/>
      <c r="J114" s="182">
        <f>J230</f>
        <v>0</v>
      </c>
      <c r="K114" s="179"/>
      <c r="L114" s="183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hidden="1" s="9" customFormat="1" ht="24.96" customHeight="1">
      <c r="A115" s="9"/>
      <c r="B115" s="178"/>
      <c r="C115" s="179"/>
      <c r="D115" s="180" t="s">
        <v>122</v>
      </c>
      <c r="E115" s="181"/>
      <c r="F115" s="181"/>
      <c r="G115" s="181"/>
      <c r="H115" s="181"/>
      <c r="I115" s="181"/>
      <c r="J115" s="182">
        <f>J234</f>
        <v>0</v>
      </c>
      <c r="K115" s="179"/>
      <c r="L115" s="183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hidden="1" s="10" customFormat="1" ht="19.92" customHeight="1">
      <c r="A116" s="10"/>
      <c r="B116" s="184"/>
      <c r="C116" s="185"/>
      <c r="D116" s="186" t="s">
        <v>123</v>
      </c>
      <c r="E116" s="187"/>
      <c r="F116" s="187"/>
      <c r="G116" s="187"/>
      <c r="H116" s="187"/>
      <c r="I116" s="187"/>
      <c r="J116" s="188">
        <f>J235</f>
        <v>0</v>
      </c>
      <c r="K116" s="185"/>
      <c r="L116" s="189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hidden="1" s="2" customFormat="1" ht="21.84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hidden="1" s="2" customFormat="1" ht="6.96" customHeight="1">
      <c r="A118" s="37"/>
      <c r="B118" s="65"/>
      <c r="C118" s="66"/>
      <c r="D118" s="66"/>
      <c r="E118" s="66"/>
      <c r="F118" s="66"/>
      <c r="G118" s="66"/>
      <c r="H118" s="66"/>
      <c r="I118" s="66"/>
      <c r="J118" s="66"/>
      <c r="K118" s="66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hidden="1"/>
    <row r="120" hidden="1"/>
    <row r="121" hidden="1"/>
    <row r="122" s="2" customFormat="1" ht="6.96" customHeight="1">
      <c r="A122" s="37"/>
      <c r="B122" s="67"/>
      <c r="C122" s="68"/>
      <c r="D122" s="68"/>
      <c r="E122" s="68"/>
      <c r="F122" s="68"/>
      <c r="G122" s="68"/>
      <c r="H122" s="68"/>
      <c r="I122" s="68"/>
      <c r="J122" s="68"/>
      <c r="K122" s="68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24.96" customHeight="1">
      <c r="A123" s="37"/>
      <c r="B123" s="38"/>
      <c r="C123" s="22" t="s">
        <v>124</v>
      </c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2" customHeight="1">
      <c r="A125" s="37"/>
      <c r="B125" s="38"/>
      <c r="C125" s="31" t="s">
        <v>16</v>
      </c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26.25" customHeight="1">
      <c r="A126" s="37"/>
      <c r="B126" s="38"/>
      <c r="C126" s="39"/>
      <c r="D126" s="39"/>
      <c r="E126" s="173" t="str">
        <f>E7</f>
        <v>Město Žacléř - Rekonstrukce a rozšíření prostor městského muzea a TIC</v>
      </c>
      <c r="F126" s="31"/>
      <c r="G126" s="31"/>
      <c r="H126" s="31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2" customHeight="1">
      <c r="A127" s="37"/>
      <c r="B127" s="38"/>
      <c r="C127" s="31" t="s">
        <v>97</v>
      </c>
      <c r="D127" s="39"/>
      <c r="E127" s="39"/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6.5" customHeight="1">
      <c r="A128" s="37"/>
      <c r="B128" s="38"/>
      <c r="C128" s="39"/>
      <c r="D128" s="39"/>
      <c r="E128" s="75" t="str">
        <f>E9</f>
        <v>2024/9/1/1 - Příprava stavby, bourací práce</v>
      </c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6.96" customHeight="1">
      <c r="A129" s="37"/>
      <c r="B129" s="38"/>
      <c r="C129" s="39"/>
      <c r="D129" s="39"/>
      <c r="E129" s="39"/>
      <c r="F129" s="39"/>
      <c r="G129" s="39"/>
      <c r="H129" s="39"/>
      <c r="I129" s="39"/>
      <c r="J129" s="39"/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2" customHeight="1">
      <c r="A130" s="37"/>
      <c r="B130" s="38"/>
      <c r="C130" s="31" t="s">
        <v>20</v>
      </c>
      <c r="D130" s="39"/>
      <c r="E130" s="39"/>
      <c r="F130" s="26" t="str">
        <f>F12</f>
        <v>Žacléř</v>
      </c>
      <c r="G130" s="39"/>
      <c r="H130" s="39"/>
      <c r="I130" s="31" t="s">
        <v>22</v>
      </c>
      <c r="J130" s="78" t="str">
        <f>IF(J12="","",J12)</f>
        <v>1. 9. 2024</v>
      </c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6.96" customHeight="1">
      <c r="A131" s="37"/>
      <c r="B131" s="38"/>
      <c r="C131" s="39"/>
      <c r="D131" s="39"/>
      <c r="E131" s="39"/>
      <c r="F131" s="39"/>
      <c r="G131" s="39"/>
      <c r="H131" s="39"/>
      <c r="I131" s="39"/>
      <c r="J131" s="39"/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15.15" customHeight="1">
      <c r="A132" s="37"/>
      <c r="B132" s="38"/>
      <c r="C132" s="31" t="s">
        <v>24</v>
      </c>
      <c r="D132" s="39"/>
      <c r="E132" s="39"/>
      <c r="F132" s="26" t="str">
        <f>E15</f>
        <v>Město Žacléř</v>
      </c>
      <c r="G132" s="39"/>
      <c r="H132" s="39"/>
      <c r="I132" s="31" t="s">
        <v>30</v>
      </c>
      <c r="J132" s="35" t="str">
        <f>E21</f>
        <v>Jiří Popelka</v>
      </c>
      <c r="K132" s="39"/>
      <c r="L132" s="62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15.15" customHeight="1">
      <c r="A133" s="37"/>
      <c r="B133" s="38"/>
      <c r="C133" s="31" t="s">
        <v>28</v>
      </c>
      <c r="D133" s="39"/>
      <c r="E133" s="39"/>
      <c r="F133" s="26" t="str">
        <f>IF(E18="","",E18)</f>
        <v>Vyplň údaj</v>
      </c>
      <c r="G133" s="39"/>
      <c r="H133" s="39"/>
      <c r="I133" s="31" t="s">
        <v>34</v>
      </c>
      <c r="J133" s="35" t="str">
        <f>E24</f>
        <v>Jiří Popelka</v>
      </c>
      <c r="K133" s="39"/>
      <c r="L133" s="62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2" customFormat="1" ht="10.32" customHeight="1">
      <c r="A134" s="37"/>
      <c r="B134" s="38"/>
      <c r="C134" s="39"/>
      <c r="D134" s="39"/>
      <c r="E134" s="39"/>
      <c r="F134" s="39"/>
      <c r="G134" s="39"/>
      <c r="H134" s="39"/>
      <c r="I134" s="39"/>
      <c r="J134" s="39"/>
      <c r="K134" s="39"/>
      <c r="L134" s="62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="11" customFormat="1" ht="29.28" customHeight="1">
      <c r="A135" s="190"/>
      <c r="B135" s="191"/>
      <c r="C135" s="192" t="s">
        <v>125</v>
      </c>
      <c r="D135" s="193" t="s">
        <v>61</v>
      </c>
      <c r="E135" s="193" t="s">
        <v>57</v>
      </c>
      <c r="F135" s="193" t="s">
        <v>58</v>
      </c>
      <c r="G135" s="193" t="s">
        <v>126</v>
      </c>
      <c r="H135" s="193" t="s">
        <v>127</v>
      </c>
      <c r="I135" s="193" t="s">
        <v>128</v>
      </c>
      <c r="J135" s="194" t="s">
        <v>101</v>
      </c>
      <c r="K135" s="195" t="s">
        <v>129</v>
      </c>
      <c r="L135" s="196"/>
      <c r="M135" s="99" t="s">
        <v>1</v>
      </c>
      <c r="N135" s="100" t="s">
        <v>40</v>
      </c>
      <c r="O135" s="100" t="s">
        <v>130</v>
      </c>
      <c r="P135" s="100" t="s">
        <v>131</v>
      </c>
      <c r="Q135" s="100" t="s">
        <v>132</v>
      </c>
      <c r="R135" s="100" t="s">
        <v>133</v>
      </c>
      <c r="S135" s="100" t="s">
        <v>134</v>
      </c>
      <c r="T135" s="101" t="s">
        <v>135</v>
      </c>
      <c r="U135" s="190"/>
      <c r="V135" s="190"/>
      <c r="W135" s="190"/>
      <c r="X135" s="190"/>
      <c r="Y135" s="190"/>
      <c r="Z135" s="190"/>
      <c r="AA135" s="190"/>
      <c r="AB135" s="190"/>
      <c r="AC135" s="190"/>
      <c r="AD135" s="190"/>
      <c r="AE135" s="190"/>
    </row>
    <row r="136" s="2" customFormat="1" ht="22.8" customHeight="1">
      <c r="A136" s="37"/>
      <c r="B136" s="38"/>
      <c r="C136" s="106" t="s">
        <v>136</v>
      </c>
      <c r="D136" s="39"/>
      <c r="E136" s="39"/>
      <c r="F136" s="39"/>
      <c r="G136" s="39"/>
      <c r="H136" s="39"/>
      <c r="I136" s="39"/>
      <c r="J136" s="197">
        <f>BK136</f>
        <v>0</v>
      </c>
      <c r="K136" s="39"/>
      <c r="L136" s="43"/>
      <c r="M136" s="102"/>
      <c r="N136" s="198"/>
      <c r="O136" s="103"/>
      <c r="P136" s="199">
        <f>P137+P202+P230+P234</f>
        <v>0</v>
      </c>
      <c r="Q136" s="103"/>
      <c r="R136" s="199">
        <f>R137+R202+R230+R234</f>
        <v>4.7148670299999988</v>
      </c>
      <c r="S136" s="103"/>
      <c r="T136" s="200">
        <f>T137+T202+T230+T234</f>
        <v>207.2380685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75</v>
      </c>
      <c r="AU136" s="16" t="s">
        <v>103</v>
      </c>
      <c r="BK136" s="201">
        <f>BK137+BK202+BK230+BK234</f>
        <v>0</v>
      </c>
    </row>
    <row r="137" s="12" customFormat="1" ht="25.92" customHeight="1">
      <c r="A137" s="12"/>
      <c r="B137" s="202"/>
      <c r="C137" s="203"/>
      <c r="D137" s="204" t="s">
        <v>75</v>
      </c>
      <c r="E137" s="205" t="s">
        <v>137</v>
      </c>
      <c r="F137" s="205" t="s">
        <v>138</v>
      </c>
      <c r="G137" s="203"/>
      <c r="H137" s="203"/>
      <c r="I137" s="206"/>
      <c r="J137" s="207">
        <f>BK137</f>
        <v>0</v>
      </c>
      <c r="K137" s="203"/>
      <c r="L137" s="208"/>
      <c r="M137" s="209"/>
      <c r="N137" s="210"/>
      <c r="O137" s="210"/>
      <c r="P137" s="211">
        <f>P138+P141+P146+P152+P155+P195</f>
        <v>0</v>
      </c>
      <c r="Q137" s="210"/>
      <c r="R137" s="211">
        <f>R138+R141+R146+R152+R155+R195</f>
        <v>4.7005470299999992</v>
      </c>
      <c r="S137" s="210"/>
      <c r="T137" s="212">
        <f>T138+T141+T146+T152+T155+T195</f>
        <v>184.09313799999998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3" t="s">
        <v>84</v>
      </c>
      <c r="AT137" s="214" t="s">
        <v>75</v>
      </c>
      <c r="AU137" s="214" t="s">
        <v>76</v>
      </c>
      <c r="AY137" s="213" t="s">
        <v>139</v>
      </c>
      <c r="BK137" s="215">
        <f>BK138+BK141+BK146+BK152+BK155+BK195</f>
        <v>0</v>
      </c>
    </row>
    <row r="138" s="12" customFormat="1" ht="22.8" customHeight="1">
      <c r="A138" s="12"/>
      <c r="B138" s="202"/>
      <c r="C138" s="203"/>
      <c r="D138" s="204" t="s">
        <v>75</v>
      </c>
      <c r="E138" s="216" t="s">
        <v>84</v>
      </c>
      <c r="F138" s="216" t="s">
        <v>140</v>
      </c>
      <c r="G138" s="203"/>
      <c r="H138" s="203"/>
      <c r="I138" s="206"/>
      <c r="J138" s="217">
        <f>BK138</f>
        <v>0</v>
      </c>
      <c r="K138" s="203"/>
      <c r="L138" s="208"/>
      <c r="M138" s="209"/>
      <c r="N138" s="210"/>
      <c r="O138" s="210"/>
      <c r="P138" s="211">
        <f>SUM(P139:P140)</f>
        <v>0</v>
      </c>
      <c r="Q138" s="210"/>
      <c r="R138" s="211">
        <f>SUM(R139:R140)</f>
        <v>0</v>
      </c>
      <c r="S138" s="210"/>
      <c r="T138" s="212">
        <f>SUM(T139:T140)</f>
        <v>31.583999999999996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3" t="s">
        <v>84</v>
      </c>
      <c r="AT138" s="214" t="s">
        <v>75</v>
      </c>
      <c r="AU138" s="214" t="s">
        <v>84</v>
      </c>
      <c r="AY138" s="213" t="s">
        <v>139</v>
      </c>
      <c r="BK138" s="215">
        <f>SUM(BK139:BK140)</f>
        <v>0</v>
      </c>
    </row>
    <row r="139" s="2" customFormat="1" ht="24.15" customHeight="1">
      <c r="A139" s="37"/>
      <c r="B139" s="38"/>
      <c r="C139" s="218" t="s">
        <v>84</v>
      </c>
      <c r="D139" s="218" t="s">
        <v>141</v>
      </c>
      <c r="E139" s="219" t="s">
        <v>142</v>
      </c>
      <c r="F139" s="220" t="s">
        <v>143</v>
      </c>
      <c r="G139" s="221" t="s">
        <v>144</v>
      </c>
      <c r="H139" s="222">
        <v>65.799999999999997</v>
      </c>
      <c r="I139" s="223"/>
      <c r="J139" s="224">
        <f>ROUND(I139*H139,2)</f>
        <v>0</v>
      </c>
      <c r="K139" s="225"/>
      <c r="L139" s="43"/>
      <c r="M139" s="226" t="s">
        <v>1</v>
      </c>
      <c r="N139" s="227" t="s">
        <v>41</v>
      </c>
      <c r="O139" s="90"/>
      <c r="P139" s="228">
        <f>O139*H139</f>
        <v>0</v>
      </c>
      <c r="Q139" s="228">
        <v>0</v>
      </c>
      <c r="R139" s="228">
        <f>Q139*H139</f>
        <v>0</v>
      </c>
      <c r="S139" s="228">
        <v>0.47999999999999998</v>
      </c>
      <c r="T139" s="229">
        <f>S139*H139</f>
        <v>31.583999999999996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0" t="s">
        <v>145</v>
      </c>
      <c r="AT139" s="230" t="s">
        <v>141</v>
      </c>
      <c r="AU139" s="230" t="s">
        <v>86</v>
      </c>
      <c r="AY139" s="16" t="s">
        <v>139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6" t="s">
        <v>84</v>
      </c>
      <c r="BK139" s="231">
        <f>ROUND(I139*H139,2)</f>
        <v>0</v>
      </c>
      <c r="BL139" s="16" t="s">
        <v>145</v>
      </c>
      <c r="BM139" s="230" t="s">
        <v>146</v>
      </c>
    </row>
    <row r="140" s="13" customFormat="1">
      <c r="A140" s="13"/>
      <c r="B140" s="232"/>
      <c r="C140" s="233"/>
      <c r="D140" s="234" t="s">
        <v>147</v>
      </c>
      <c r="E140" s="235" t="s">
        <v>1</v>
      </c>
      <c r="F140" s="236" t="s">
        <v>148</v>
      </c>
      <c r="G140" s="233"/>
      <c r="H140" s="237">
        <v>65.799999999999997</v>
      </c>
      <c r="I140" s="238"/>
      <c r="J140" s="233"/>
      <c r="K140" s="233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147</v>
      </c>
      <c r="AU140" s="243" t="s">
        <v>86</v>
      </c>
      <c r="AV140" s="13" t="s">
        <v>86</v>
      </c>
      <c r="AW140" s="13" t="s">
        <v>33</v>
      </c>
      <c r="AX140" s="13" t="s">
        <v>84</v>
      </c>
      <c r="AY140" s="243" t="s">
        <v>139</v>
      </c>
    </row>
    <row r="141" s="12" customFormat="1" ht="22.8" customHeight="1">
      <c r="A141" s="12"/>
      <c r="B141" s="202"/>
      <c r="C141" s="203"/>
      <c r="D141" s="204" t="s">
        <v>75</v>
      </c>
      <c r="E141" s="216" t="s">
        <v>149</v>
      </c>
      <c r="F141" s="216" t="s">
        <v>150</v>
      </c>
      <c r="G141" s="203"/>
      <c r="H141" s="203"/>
      <c r="I141" s="206"/>
      <c r="J141" s="217">
        <f>BK141</f>
        <v>0</v>
      </c>
      <c r="K141" s="203"/>
      <c r="L141" s="208"/>
      <c r="M141" s="209"/>
      <c r="N141" s="210"/>
      <c r="O141" s="210"/>
      <c r="P141" s="211">
        <f>SUM(P142:P145)</f>
        <v>0</v>
      </c>
      <c r="Q141" s="210"/>
      <c r="R141" s="211">
        <f>SUM(R142:R145)</f>
        <v>0.043667999999999998</v>
      </c>
      <c r="S141" s="210"/>
      <c r="T141" s="212">
        <f>SUM(T142:T145)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3" t="s">
        <v>84</v>
      </c>
      <c r="AT141" s="214" t="s">
        <v>75</v>
      </c>
      <c r="AU141" s="214" t="s">
        <v>84</v>
      </c>
      <c r="AY141" s="213" t="s">
        <v>139</v>
      </c>
      <c r="BK141" s="215">
        <f>SUM(BK142:BK145)</f>
        <v>0</v>
      </c>
    </row>
    <row r="142" s="2" customFormat="1" ht="21.75" customHeight="1">
      <c r="A142" s="37"/>
      <c r="B142" s="38"/>
      <c r="C142" s="218" t="s">
        <v>86</v>
      </c>
      <c r="D142" s="218" t="s">
        <v>141</v>
      </c>
      <c r="E142" s="219" t="s">
        <v>151</v>
      </c>
      <c r="F142" s="220" t="s">
        <v>152</v>
      </c>
      <c r="G142" s="221" t="s">
        <v>153</v>
      </c>
      <c r="H142" s="222">
        <v>3.6000000000000001</v>
      </c>
      <c r="I142" s="223"/>
      <c r="J142" s="224">
        <f>ROUND(I142*H142,2)</f>
        <v>0</v>
      </c>
      <c r="K142" s="225"/>
      <c r="L142" s="43"/>
      <c r="M142" s="226" t="s">
        <v>1</v>
      </c>
      <c r="N142" s="227" t="s">
        <v>41</v>
      </c>
      <c r="O142" s="90"/>
      <c r="P142" s="228">
        <f>O142*H142</f>
        <v>0</v>
      </c>
      <c r="Q142" s="228">
        <v>0.0098399999999999998</v>
      </c>
      <c r="R142" s="228">
        <f>Q142*H142</f>
        <v>0.035423999999999997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145</v>
      </c>
      <c r="AT142" s="230" t="s">
        <v>141</v>
      </c>
      <c r="AU142" s="230" t="s">
        <v>86</v>
      </c>
      <c r="AY142" s="16" t="s">
        <v>139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84</v>
      </c>
      <c r="BK142" s="231">
        <f>ROUND(I142*H142,2)</f>
        <v>0</v>
      </c>
      <c r="BL142" s="16" t="s">
        <v>145</v>
      </c>
      <c r="BM142" s="230" t="s">
        <v>154</v>
      </c>
    </row>
    <row r="143" s="13" customFormat="1">
      <c r="A143" s="13"/>
      <c r="B143" s="232"/>
      <c r="C143" s="233"/>
      <c r="D143" s="234" t="s">
        <v>147</v>
      </c>
      <c r="E143" s="235" t="s">
        <v>1</v>
      </c>
      <c r="F143" s="236" t="s">
        <v>155</v>
      </c>
      <c r="G143" s="233"/>
      <c r="H143" s="237">
        <v>3.6000000000000001</v>
      </c>
      <c r="I143" s="238"/>
      <c r="J143" s="233"/>
      <c r="K143" s="233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147</v>
      </c>
      <c r="AU143" s="243" t="s">
        <v>86</v>
      </c>
      <c r="AV143" s="13" t="s">
        <v>86</v>
      </c>
      <c r="AW143" s="13" t="s">
        <v>33</v>
      </c>
      <c r="AX143" s="13" t="s">
        <v>84</v>
      </c>
      <c r="AY143" s="243" t="s">
        <v>139</v>
      </c>
    </row>
    <row r="144" s="2" customFormat="1" ht="24.15" customHeight="1">
      <c r="A144" s="37"/>
      <c r="B144" s="38"/>
      <c r="C144" s="218" t="s">
        <v>149</v>
      </c>
      <c r="D144" s="218" t="s">
        <v>141</v>
      </c>
      <c r="E144" s="219" t="s">
        <v>156</v>
      </c>
      <c r="F144" s="220" t="s">
        <v>157</v>
      </c>
      <c r="G144" s="221" t="s">
        <v>153</v>
      </c>
      <c r="H144" s="222">
        <v>3.6000000000000001</v>
      </c>
      <c r="I144" s="223"/>
      <c r="J144" s="224">
        <f>ROUND(I144*H144,2)</f>
        <v>0</v>
      </c>
      <c r="K144" s="225"/>
      <c r="L144" s="43"/>
      <c r="M144" s="226" t="s">
        <v>1</v>
      </c>
      <c r="N144" s="227" t="s">
        <v>41</v>
      </c>
      <c r="O144" s="90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145</v>
      </c>
      <c r="AT144" s="230" t="s">
        <v>141</v>
      </c>
      <c r="AU144" s="230" t="s">
        <v>86</v>
      </c>
      <c r="AY144" s="16" t="s">
        <v>139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84</v>
      </c>
      <c r="BK144" s="231">
        <f>ROUND(I144*H144,2)</f>
        <v>0</v>
      </c>
      <c r="BL144" s="16" t="s">
        <v>145</v>
      </c>
      <c r="BM144" s="230" t="s">
        <v>158</v>
      </c>
    </row>
    <row r="145" s="2" customFormat="1" ht="33" customHeight="1">
      <c r="A145" s="37"/>
      <c r="B145" s="38"/>
      <c r="C145" s="218" t="s">
        <v>145</v>
      </c>
      <c r="D145" s="218" t="s">
        <v>141</v>
      </c>
      <c r="E145" s="219" t="s">
        <v>159</v>
      </c>
      <c r="F145" s="220" t="s">
        <v>160</v>
      </c>
      <c r="G145" s="221" t="s">
        <v>153</v>
      </c>
      <c r="H145" s="222">
        <v>3.6000000000000001</v>
      </c>
      <c r="I145" s="223"/>
      <c r="J145" s="224">
        <f>ROUND(I145*H145,2)</f>
        <v>0</v>
      </c>
      <c r="K145" s="225"/>
      <c r="L145" s="43"/>
      <c r="M145" s="226" t="s">
        <v>1</v>
      </c>
      <c r="N145" s="227" t="s">
        <v>41</v>
      </c>
      <c r="O145" s="90"/>
      <c r="P145" s="228">
        <f>O145*H145</f>
        <v>0</v>
      </c>
      <c r="Q145" s="228">
        <v>0.0022899999999999999</v>
      </c>
      <c r="R145" s="228">
        <f>Q145*H145</f>
        <v>0.0082439999999999996</v>
      </c>
      <c r="S145" s="228">
        <v>0</v>
      </c>
      <c r="T145" s="22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0" t="s">
        <v>145</v>
      </c>
      <c r="AT145" s="230" t="s">
        <v>141</v>
      </c>
      <c r="AU145" s="230" t="s">
        <v>86</v>
      </c>
      <c r="AY145" s="16" t="s">
        <v>139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6" t="s">
        <v>84</v>
      </c>
      <c r="BK145" s="231">
        <f>ROUND(I145*H145,2)</f>
        <v>0</v>
      </c>
      <c r="BL145" s="16" t="s">
        <v>145</v>
      </c>
      <c r="BM145" s="230" t="s">
        <v>161</v>
      </c>
    </row>
    <row r="146" s="12" customFormat="1" ht="22.8" customHeight="1">
      <c r="A146" s="12"/>
      <c r="B146" s="202"/>
      <c r="C146" s="203"/>
      <c r="D146" s="204" t="s">
        <v>75</v>
      </c>
      <c r="E146" s="216" t="s">
        <v>145</v>
      </c>
      <c r="F146" s="216" t="s">
        <v>162</v>
      </c>
      <c r="G146" s="203"/>
      <c r="H146" s="203"/>
      <c r="I146" s="206"/>
      <c r="J146" s="217">
        <f>BK146</f>
        <v>0</v>
      </c>
      <c r="K146" s="203"/>
      <c r="L146" s="208"/>
      <c r="M146" s="209"/>
      <c r="N146" s="210"/>
      <c r="O146" s="210"/>
      <c r="P146" s="211">
        <f>SUM(P147:P151)</f>
        <v>0</v>
      </c>
      <c r="Q146" s="210"/>
      <c r="R146" s="211">
        <f>SUM(R147:R151)</f>
        <v>4.2816951299999992</v>
      </c>
      <c r="S146" s="210"/>
      <c r="T146" s="212">
        <f>SUM(T147:T151)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3" t="s">
        <v>84</v>
      </c>
      <c r="AT146" s="214" t="s">
        <v>75</v>
      </c>
      <c r="AU146" s="214" t="s">
        <v>84</v>
      </c>
      <c r="AY146" s="213" t="s">
        <v>139</v>
      </c>
      <c r="BK146" s="215">
        <f>SUM(BK147:BK151)</f>
        <v>0</v>
      </c>
    </row>
    <row r="147" s="2" customFormat="1" ht="16.5" customHeight="1">
      <c r="A147" s="37"/>
      <c r="B147" s="38"/>
      <c r="C147" s="218" t="s">
        <v>163</v>
      </c>
      <c r="D147" s="218" t="s">
        <v>141</v>
      </c>
      <c r="E147" s="219" t="s">
        <v>164</v>
      </c>
      <c r="F147" s="220" t="s">
        <v>165</v>
      </c>
      <c r="G147" s="221" t="s">
        <v>166</v>
      </c>
      <c r="H147" s="222">
        <v>1.286</v>
      </c>
      <c r="I147" s="223"/>
      <c r="J147" s="224">
        <f>ROUND(I147*H147,2)</f>
        <v>0</v>
      </c>
      <c r="K147" s="225"/>
      <c r="L147" s="43"/>
      <c r="M147" s="226" t="s">
        <v>1</v>
      </c>
      <c r="N147" s="227" t="s">
        <v>41</v>
      </c>
      <c r="O147" s="90"/>
      <c r="P147" s="228">
        <f>O147*H147</f>
        <v>0</v>
      </c>
      <c r="Q147" s="228">
        <v>2.5020799999999999</v>
      </c>
      <c r="R147" s="228">
        <f>Q147*H147</f>
        <v>3.2176748799999997</v>
      </c>
      <c r="S147" s="228">
        <v>0</v>
      </c>
      <c r="T147" s="22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0" t="s">
        <v>145</v>
      </c>
      <c r="AT147" s="230" t="s">
        <v>141</v>
      </c>
      <c r="AU147" s="230" t="s">
        <v>86</v>
      </c>
      <c r="AY147" s="16" t="s">
        <v>139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6" t="s">
        <v>84</v>
      </c>
      <c r="BK147" s="231">
        <f>ROUND(I147*H147,2)</f>
        <v>0</v>
      </c>
      <c r="BL147" s="16" t="s">
        <v>145</v>
      </c>
      <c r="BM147" s="230" t="s">
        <v>167</v>
      </c>
    </row>
    <row r="148" s="13" customFormat="1">
      <c r="A148" s="13"/>
      <c r="B148" s="232"/>
      <c r="C148" s="233"/>
      <c r="D148" s="234" t="s">
        <v>147</v>
      </c>
      <c r="E148" s="235" t="s">
        <v>1</v>
      </c>
      <c r="F148" s="236" t="s">
        <v>168</v>
      </c>
      <c r="G148" s="233"/>
      <c r="H148" s="237">
        <v>1.286</v>
      </c>
      <c r="I148" s="238"/>
      <c r="J148" s="233"/>
      <c r="K148" s="233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147</v>
      </c>
      <c r="AU148" s="243" t="s">
        <v>86</v>
      </c>
      <c r="AV148" s="13" t="s">
        <v>86</v>
      </c>
      <c r="AW148" s="13" t="s">
        <v>33</v>
      </c>
      <c r="AX148" s="13" t="s">
        <v>84</v>
      </c>
      <c r="AY148" s="243" t="s">
        <v>139</v>
      </c>
    </row>
    <row r="149" s="2" customFormat="1" ht="24.15" customHeight="1">
      <c r="A149" s="37"/>
      <c r="B149" s="38"/>
      <c r="C149" s="218" t="s">
        <v>169</v>
      </c>
      <c r="D149" s="218" t="s">
        <v>141</v>
      </c>
      <c r="E149" s="219" t="s">
        <v>170</v>
      </c>
      <c r="F149" s="220" t="s">
        <v>171</v>
      </c>
      <c r="G149" s="221" t="s">
        <v>172</v>
      </c>
      <c r="H149" s="222">
        <v>1.0549999999999999</v>
      </c>
      <c r="I149" s="223"/>
      <c r="J149" s="224">
        <f>ROUND(I149*H149,2)</f>
        <v>0</v>
      </c>
      <c r="K149" s="225"/>
      <c r="L149" s="43"/>
      <c r="M149" s="226" t="s">
        <v>1</v>
      </c>
      <c r="N149" s="227" t="s">
        <v>41</v>
      </c>
      <c r="O149" s="90"/>
      <c r="P149" s="228">
        <f>O149*H149</f>
        <v>0</v>
      </c>
      <c r="Q149" s="228">
        <v>0.0085500000000000003</v>
      </c>
      <c r="R149" s="228">
        <f>Q149*H149</f>
        <v>0.0090202500000000005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145</v>
      </c>
      <c r="AT149" s="230" t="s">
        <v>141</v>
      </c>
      <c r="AU149" s="230" t="s">
        <v>86</v>
      </c>
      <c r="AY149" s="16" t="s">
        <v>139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84</v>
      </c>
      <c r="BK149" s="231">
        <f>ROUND(I149*H149,2)</f>
        <v>0</v>
      </c>
      <c r="BL149" s="16" t="s">
        <v>145</v>
      </c>
      <c r="BM149" s="230" t="s">
        <v>173</v>
      </c>
    </row>
    <row r="150" s="13" customFormat="1">
      <c r="A150" s="13"/>
      <c r="B150" s="232"/>
      <c r="C150" s="233"/>
      <c r="D150" s="234" t="s">
        <v>147</v>
      </c>
      <c r="E150" s="235" t="s">
        <v>1</v>
      </c>
      <c r="F150" s="236" t="s">
        <v>174</v>
      </c>
      <c r="G150" s="233"/>
      <c r="H150" s="237">
        <v>1.0549999999999999</v>
      </c>
      <c r="I150" s="238"/>
      <c r="J150" s="233"/>
      <c r="K150" s="233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147</v>
      </c>
      <c r="AU150" s="243" t="s">
        <v>86</v>
      </c>
      <c r="AV150" s="13" t="s">
        <v>86</v>
      </c>
      <c r="AW150" s="13" t="s">
        <v>33</v>
      </c>
      <c r="AX150" s="13" t="s">
        <v>84</v>
      </c>
      <c r="AY150" s="243" t="s">
        <v>139</v>
      </c>
    </row>
    <row r="151" s="2" customFormat="1" ht="21.75" customHeight="1">
      <c r="A151" s="37"/>
      <c r="B151" s="38"/>
      <c r="C151" s="244" t="s">
        <v>175</v>
      </c>
      <c r="D151" s="244" t="s">
        <v>176</v>
      </c>
      <c r="E151" s="245" t="s">
        <v>177</v>
      </c>
      <c r="F151" s="246" t="s">
        <v>178</v>
      </c>
      <c r="G151" s="247" t="s">
        <v>172</v>
      </c>
      <c r="H151" s="248">
        <v>1.0549999999999999</v>
      </c>
      <c r="I151" s="249"/>
      <c r="J151" s="250">
        <f>ROUND(I151*H151,2)</f>
        <v>0</v>
      </c>
      <c r="K151" s="251"/>
      <c r="L151" s="252"/>
      <c r="M151" s="253" t="s">
        <v>1</v>
      </c>
      <c r="N151" s="254" t="s">
        <v>41</v>
      </c>
      <c r="O151" s="90"/>
      <c r="P151" s="228">
        <f>O151*H151</f>
        <v>0</v>
      </c>
      <c r="Q151" s="228">
        <v>1</v>
      </c>
      <c r="R151" s="228">
        <f>Q151*H151</f>
        <v>1.0549999999999999</v>
      </c>
      <c r="S151" s="228">
        <v>0</v>
      </c>
      <c r="T151" s="22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0" t="s">
        <v>179</v>
      </c>
      <c r="AT151" s="230" t="s">
        <v>176</v>
      </c>
      <c r="AU151" s="230" t="s">
        <v>86</v>
      </c>
      <c r="AY151" s="16" t="s">
        <v>139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6" t="s">
        <v>84</v>
      </c>
      <c r="BK151" s="231">
        <f>ROUND(I151*H151,2)</f>
        <v>0</v>
      </c>
      <c r="BL151" s="16" t="s">
        <v>145</v>
      </c>
      <c r="BM151" s="230" t="s">
        <v>180</v>
      </c>
    </row>
    <row r="152" s="12" customFormat="1" ht="22.8" customHeight="1">
      <c r="A152" s="12"/>
      <c r="B152" s="202"/>
      <c r="C152" s="203"/>
      <c r="D152" s="204" t="s">
        <v>75</v>
      </c>
      <c r="E152" s="216" t="s">
        <v>169</v>
      </c>
      <c r="F152" s="216" t="s">
        <v>181</v>
      </c>
      <c r="G152" s="203"/>
      <c r="H152" s="203"/>
      <c r="I152" s="206"/>
      <c r="J152" s="217">
        <f>BK152</f>
        <v>0</v>
      </c>
      <c r="K152" s="203"/>
      <c r="L152" s="208"/>
      <c r="M152" s="209"/>
      <c r="N152" s="210"/>
      <c r="O152" s="210"/>
      <c r="P152" s="211">
        <f>SUM(P153:P154)</f>
        <v>0</v>
      </c>
      <c r="Q152" s="210"/>
      <c r="R152" s="211">
        <f>SUM(R153:R154)</f>
        <v>0</v>
      </c>
      <c r="S152" s="210"/>
      <c r="T152" s="212">
        <f>SUM(T153:T154)</f>
        <v>0.00042000000000000002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3" t="s">
        <v>84</v>
      </c>
      <c r="AT152" s="214" t="s">
        <v>75</v>
      </c>
      <c r="AU152" s="214" t="s">
        <v>84</v>
      </c>
      <c r="AY152" s="213" t="s">
        <v>139</v>
      </c>
      <c r="BK152" s="215">
        <f>SUM(BK153:BK154)</f>
        <v>0</v>
      </c>
    </row>
    <row r="153" s="2" customFormat="1" ht="21.75" customHeight="1">
      <c r="A153" s="37"/>
      <c r="B153" s="38"/>
      <c r="C153" s="218" t="s">
        <v>179</v>
      </c>
      <c r="D153" s="218" t="s">
        <v>141</v>
      </c>
      <c r="E153" s="219" t="s">
        <v>182</v>
      </c>
      <c r="F153" s="220" t="s">
        <v>183</v>
      </c>
      <c r="G153" s="221" t="s">
        <v>153</v>
      </c>
      <c r="H153" s="222">
        <v>42</v>
      </c>
      <c r="I153" s="223"/>
      <c r="J153" s="224">
        <f>ROUND(I153*H153,2)</f>
        <v>0</v>
      </c>
      <c r="K153" s="225"/>
      <c r="L153" s="43"/>
      <c r="M153" s="226" t="s">
        <v>1</v>
      </c>
      <c r="N153" s="227" t="s">
        <v>41</v>
      </c>
      <c r="O153" s="90"/>
      <c r="P153" s="228">
        <f>O153*H153</f>
        <v>0</v>
      </c>
      <c r="Q153" s="228">
        <v>0</v>
      </c>
      <c r="R153" s="228">
        <f>Q153*H153</f>
        <v>0</v>
      </c>
      <c r="S153" s="228">
        <v>1.0000000000000001E-05</v>
      </c>
      <c r="T153" s="229">
        <f>S153*H153</f>
        <v>0.00042000000000000002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0" t="s">
        <v>145</v>
      </c>
      <c r="AT153" s="230" t="s">
        <v>141</v>
      </c>
      <c r="AU153" s="230" t="s">
        <v>86</v>
      </c>
      <c r="AY153" s="16" t="s">
        <v>139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6" t="s">
        <v>84</v>
      </c>
      <c r="BK153" s="231">
        <f>ROUND(I153*H153,2)</f>
        <v>0</v>
      </c>
      <c r="BL153" s="16" t="s">
        <v>145</v>
      </c>
      <c r="BM153" s="230" t="s">
        <v>184</v>
      </c>
    </row>
    <row r="154" s="13" customFormat="1">
      <c r="A154" s="13"/>
      <c r="B154" s="232"/>
      <c r="C154" s="233"/>
      <c r="D154" s="234" t="s">
        <v>147</v>
      </c>
      <c r="E154" s="235" t="s">
        <v>1</v>
      </c>
      <c r="F154" s="236" t="s">
        <v>185</v>
      </c>
      <c r="G154" s="233"/>
      <c r="H154" s="237">
        <v>42</v>
      </c>
      <c r="I154" s="238"/>
      <c r="J154" s="233"/>
      <c r="K154" s="233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147</v>
      </c>
      <c r="AU154" s="243" t="s">
        <v>86</v>
      </c>
      <c r="AV154" s="13" t="s">
        <v>86</v>
      </c>
      <c r="AW154" s="13" t="s">
        <v>33</v>
      </c>
      <c r="AX154" s="13" t="s">
        <v>84</v>
      </c>
      <c r="AY154" s="243" t="s">
        <v>139</v>
      </c>
    </row>
    <row r="155" s="12" customFormat="1" ht="22.8" customHeight="1">
      <c r="A155" s="12"/>
      <c r="B155" s="202"/>
      <c r="C155" s="203"/>
      <c r="D155" s="204" t="s">
        <v>75</v>
      </c>
      <c r="E155" s="216" t="s">
        <v>186</v>
      </c>
      <c r="F155" s="216" t="s">
        <v>187</v>
      </c>
      <c r="G155" s="203"/>
      <c r="H155" s="203"/>
      <c r="I155" s="206"/>
      <c r="J155" s="217">
        <f>BK155</f>
        <v>0</v>
      </c>
      <c r="K155" s="203"/>
      <c r="L155" s="208"/>
      <c r="M155" s="209"/>
      <c r="N155" s="210"/>
      <c r="O155" s="210"/>
      <c r="P155" s="211">
        <f>SUM(P156:P194)</f>
        <v>0</v>
      </c>
      <c r="Q155" s="210"/>
      <c r="R155" s="211">
        <f>SUM(R156:R194)</f>
        <v>0.37518390000000001</v>
      </c>
      <c r="S155" s="210"/>
      <c r="T155" s="212">
        <f>SUM(T156:T194)</f>
        <v>152.50871799999999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3" t="s">
        <v>84</v>
      </c>
      <c r="AT155" s="214" t="s">
        <v>75</v>
      </c>
      <c r="AU155" s="214" t="s">
        <v>84</v>
      </c>
      <c r="AY155" s="213" t="s">
        <v>139</v>
      </c>
      <c r="BK155" s="215">
        <f>SUM(BK156:BK194)</f>
        <v>0</v>
      </c>
    </row>
    <row r="156" s="2" customFormat="1" ht="24.15" customHeight="1">
      <c r="A156" s="37"/>
      <c r="B156" s="38"/>
      <c r="C156" s="218" t="s">
        <v>186</v>
      </c>
      <c r="D156" s="218" t="s">
        <v>141</v>
      </c>
      <c r="E156" s="219" t="s">
        <v>188</v>
      </c>
      <c r="F156" s="220" t="s">
        <v>189</v>
      </c>
      <c r="G156" s="221" t="s">
        <v>153</v>
      </c>
      <c r="H156" s="222">
        <v>25.245000000000001</v>
      </c>
      <c r="I156" s="223"/>
      <c r="J156" s="224">
        <f>ROUND(I156*H156,2)</f>
        <v>0</v>
      </c>
      <c r="K156" s="225"/>
      <c r="L156" s="43"/>
      <c r="M156" s="226" t="s">
        <v>1</v>
      </c>
      <c r="N156" s="227" t="s">
        <v>41</v>
      </c>
      <c r="O156" s="90"/>
      <c r="P156" s="228">
        <f>O156*H156</f>
        <v>0</v>
      </c>
      <c r="Q156" s="228">
        <v>0</v>
      </c>
      <c r="R156" s="228">
        <f>Q156*H156</f>
        <v>0</v>
      </c>
      <c r="S156" s="228">
        <v>0.080000000000000002</v>
      </c>
      <c r="T156" s="229">
        <f>S156*H156</f>
        <v>2.0196000000000001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0" t="s">
        <v>145</v>
      </c>
      <c r="AT156" s="230" t="s">
        <v>141</v>
      </c>
      <c r="AU156" s="230" t="s">
        <v>86</v>
      </c>
      <c r="AY156" s="16" t="s">
        <v>139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6" t="s">
        <v>84</v>
      </c>
      <c r="BK156" s="231">
        <f>ROUND(I156*H156,2)</f>
        <v>0</v>
      </c>
      <c r="BL156" s="16" t="s">
        <v>145</v>
      </c>
      <c r="BM156" s="230" t="s">
        <v>190</v>
      </c>
    </row>
    <row r="157" s="13" customFormat="1">
      <c r="A157" s="13"/>
      <c r="B157" s="232"/>
      <c r="C157" s="233"/>
      <c r="D157" s="234" t="s">
        <v>147</v>
      </c>
      <c r="E157" s="235" t="s">
        <v>1</v>
      </c>
      <c r="F157" s="236" t="s">
        <v>191</v>
      </c>
      <c r="G157" s="233"/>
      <c r="H157" s="237">
        <v>10.119999999999999</v>
      </c>
      <c r="I157" s="238"/>
      <c r="J157" s="233"/>
      <c r="K157" s="233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147</v>
      </c>
      <c r="AU157" s="243" t="s">
        <v>86</v>
      </c>
      <c r="AV157" s="13" t="s">
        <v>86</v>
      </c>
      <c r="AW157" s="13" t="s">
        <v>33</v>
      </c>
      <c r="AX157" s="13" t="s">
        <v>76</v>
      </c>
      <c r="AY157" s="243" t="s">
        <v>139</v>
      </c>
    </row>
    <row r="158" s="13" customFormat="1">
      <c r="A158" s="13"/>
      <c r="B158" s="232"/>
      <c r="C158" s="233"/>
      <c r="D158" s="234" t="s">
        <v>147</v>
      </c>
      <c r="E158" s="235" t="s">
        <v>1</v>
      </c>
      <c r="F158" s="236" t="s">
        <v>192</v>
      </c>
      <c r="G158" s="233"/>
      <c r="H158" s="237">
        <v>15.125</v>
      </c>
      <c r="I158" s="238"/>
      <c r="J158" s="233"/>
      <c r="K158" s="233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147</v>
      </c>
      <c r="AU158" s="243" t="s">
        <v>86</v>
      </c>
      <c r="AV158" s="13" t="s">
        <v>86</v>
      </c>
      <c r="AW158" s="13" t="s">
        <v>33</v>
      </c>
      <c r="AX158" s="13" t="s">
        <v>76</v>
      </c>
      <c r="AY158" s="243" t="s">
        <v>139</v>
      </c>
    </row>
    <row r="159" s="14" customFormat="1">
      <c r="A159" s="14"/>
      <c r="B159" s="255"/>
      <c r="C159" s="256"/>
      <c r="D159" s="234" t="s">
        <v>147</v>
      </c>
      <c r="E159" s="257" t="s">
        <v>1</v>
      </c>
      <c r="F159" s="258" t="s">
        <v>193</v>
      </c>
      <c r="G159" s="256"/>
      <c r="H159" s="259">
        <v>25.244999999999997</v>
      </c>
      <c r="I159" s="260"/>
      <c r="J159" s="256"/>
      <c r="K159" s="256"/>
      <c r="L159" s="261"/>
      <c r="M159" s="262"/>
      <c r="N159" s="263"/>
      <c r="O159" s="263"/>
      <c r="P159" s="263"/>
      <c r="Q159" s="263"/>
      <c r="R159" s="263"/>
      <c r="S159" s="263"/>
      <c r="T159" s="26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5" t="s">
        <v>147</v>
      </c>
      <c r="AU159" s="265" t="s">
        <v>86</v>
      </c>
      <c r="AV159" s="14" t="s">
        <v>145</v>
      </c>
      <c r="AW159" s="14" t="s">
        <v>33</v>
      </c>
      <c r="AX159" s="14" t="s">
        <v>84</v>
      </c>
      <c r="AY159" s="265" t="s">
        <v>139</v>
      </c>
    </row>
    <row r="160" s="2" customFormat="1" ht="24.15" customHeight="1">
      <c r="A160" s="37"/>
      <c r="B160" s="38"/>
      <c r="C160" s="218" t="s">
        <v>194</v>
      </c>
      <c r="D160" s="218" t="s">
        <v>141</v>
      </c>
      <c r="E160" s="219" t="s">
        <v>195</v>
      </c>
      <c r="F160" s="220" t="s">
        <v>196</v>
      </c>
      <c r="G160" s="221" t="s">
        <v>166</v>
      </c>
      <c r="H160" s="222">
        <v>5.9000000000000004</v>
      </c>
      <c r="I160" s="223"/>
      <c r="J160" s="224">
        <f>ROUND(I160*H160,2)</f>
        <v>0</v>
      </c>
      <c r="K160" s="225"/>
      <c r="L160" s="43"/>
      <c r="M160" s="226" t="s">
        <v>1</v>
      </c>
      <c r="N160" s="227" t="s">
        <v>41</v>
      </c>
      <c r="O160" s="90"/>
      <c r="P160" s="228">
        <f>O160*H160</f>
        <v>0</v>
      </c>
      <c r="Q160" s="228">
        <v>0</v>
      </c>
      <c r="R160" s="228">
        <f>Q160*H160</f>
        <v>0</v>
      </c>
      <c r="S160" s="228">
        <v>1.8</v>
      </c>
      <c r="T160" s="229">
        <f>S160*H160</f>
        <v>10.620000000000001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0" t="s">
        <v>145</v>
      </c>
      <c r="AT160" s="230" t="s">
        <v>141</v>
      </c>
      <c r="AU160" s="230" t="s">
        <v>86</v>
      </c>
      <c r="AY160" s="16" t="s">
        <v>139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6" t="s">
        <v>84</v>
      </c>
      <c r="BK160" s="231">
        <f>ROUND(I160*H160,2)</f>
        <v>0</v>
      </c>
      <c r="BL160" s="16" t="s">
        <v>145</v>
      </c>
      <c r="BM160" s="230" t="s">
        <v>197</v>
      </c>
    </row>
    <row r="161" s="13" customFormat="1">
      <c r="A161" s="13"/>
      <c r="B161" s="232"/>
      <c r="C161" s="233"/>
      <c r="D161" s="234" t="s">
        <v>147</v>
      </c>
      <c r="E161" s="235" t="s">
        <v>1</v>
      </c>
      <c r="F161" s="236" t="s">
        <v>198</v>
      </c>
      <c r="G161" s="233"/>
      <c r="H161" s="237">
        <v>5.9000000000000004</v>
      </c>
      <c r="I161" s="238"/>
      <c r="J161" s="233"/>
      <c r="K161" s="233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147</v>
      </c>
      <c r="AU161" s="243" t="s">
        <v>86</v>
      </c>
      <c r="AV161" s="13" t="s">
        <v>86</v>
      </c>
      <c r="AW161" s="13" t="s">
        <v>33</v>
      </c>
      <c r="AX161" s="13" t="s">
        <v>84</v>
      </c>
      <c r="AY161" s="243" t="s">
        <v>139</v>
      </c>
    </row>
    <row r="162" s="2" customFormat="1" ht="37.8" customHeight="1">
      <c r="A162" s="37"/>
      <c r="B162" s="38"/>
      <c r="C162" s="218" t="s">
        <v>199</v>
      </c>
      <c r="D162" s="218" t="s">
        <v>141</v>
      </c>
      <c r="E162" s="219" t="s">
        <v>200</v>
      </c>
      <c r="F162" s="220" t="s">
        <v>201</v>
      </c>
      <c r="G162" s="221" t="s">
        <v>166</v>
      </c>
      <c r="H162" s="222">
        <v>3.9809999999999999</v>
      </c>
      <c r="I162" s="223"/>
      <c r="J162" s="224">
        <f>ROUND(I162*H162,2)</f>
        <v>0</v>
      </c>
      <c r="K162" s="225"/>
      <c r="L162" s="43"/>
      <c r="M162" s="226" t="s">
        <v>1</v>
      </c>
      <c r="N162" s="227" t="s">
        <v>41</v>
      </c>
      <c r="O162" s="90"/>
      <c r="P162" s="228">
        <f>O162*H162</f>
        <v>0</v>
      </c>
      <c r="Q162" s="228">
        <v>0</v>
      </c>
      <c r="R162" s="228">
        <f>Q162*H162</f>
        <v>0</v>
      </c>
      <c r="S162" s="228">
        <v>2.2000000000000002</v>
      </c>
      <c r="T162" s="229">
        <f>S162*H162</f>
        <v>8.7582000000000004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0" t="s">
        <v>145</v>
      </c>
      <c r="AT162" s="230" t="s">
        <v>141</v>
      </c>
      <c r="AU162" s="230" t="s">
        <v>86</v>
      </c>
      <c r="AY162" s="16" t="s">
        <v>139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6" t="s">
        <v>84</v>
      </c>
      <c r="BK162" s="231">
        <f>ROUND(I162*H162,2)</f>
        <v>0</v>
      </c>
      <c r="BL162" s="16" t="s">
        <v>145</v>
      </c>
      <c r="BM162" s="230" t="s">
        <v>202</v>
      </c>
    </row>
    <row r="163" s="13" customFormat="1">
      <c r="A163" s="13"/>
      <c r="B163" s="232"/>
      <c r="C163" s="233"/>
      <c r="D163" s="234" t="s">
        <v>147</v>
      </c>
      <c r="E163" s="235" t="s">
        <v>1</v>
      </c>
      <c r="F163" s="236" t="s">
        <v>203</v>
      </c>
      <c r="G163" s="233"/>
      <c r="H163" s="237">
        <v>3.0209999999999999</v>
      </c>
      <c r="I163" s="238"/>
      <c r="J163" s="233"/>
      <c r="K163" s="233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147</v>
      </c>
      <c r="AU163" s="243" t="s">
        <v>86</v>
      </c>
      <c r="AV163" s="13" t="s">
        <v>86</v>
      </c>
      <c r="AW163" s="13" t="s">
        <v>33</v>
      </c>
      <c r="AX163" s="13" t="s">
        <v>76</v>
      </c>
      <c r="AY163" s="243" t="s">
        <v>139</v>
      </c>
    </row>
    <row r="164" s="13" customFormat="1">
      <c r="A164" s="13"/>
      <c r="B164" s="232"/>
      <c r="C164" s="233"/>
      <c r="D164" s="234" t="s">
        <v>147</v>
      </c>
      <c r="E164" s="235" t="s">
        <v>1</v>
      </c>
      <c r="F164" s="236" t="s">
        <v>204</v>
      </c>
      <c r="G164" s="233"/>
      <c r="H164" s="237">
        <v>0.95999999999999996</v>
      </c>
      <c r="I164" s="238"/>
      <c r="J164" s="233"/>
      <c r="K164" s="233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147</v>
      </c>
      <c r="AU164" s="243" t="s">
        <v>86</v>
      </c>
      <c r="AV164" s="13" t="s">
        <v>86</v>
      </c>
      <c r="AW164" s="13" t="s">
        <v>33</v>
      </c>
      <c r="AX164" s="13" t="s">
        <v>76</v>
      </c>
      <c r="AY164" s="243" t="s">
        <v>139</v>
      </c>
    </row>
    <row r="165" s="14" customFormat="1">
      <c r="A165" s="14"/>
      <c r="B165" s="255"/>
      <c r="C165" s="256"/>
      <c r="D165" s="234" t="s">
        <v>147</v>
      </c>
      <c r="E165" s="257" t="s">
        <v>1</v>
      </c>
      <c r="F165" s="258" t="s">
        <v>193</v>
      </c>
      <c r="G165" s="256"/>
      <c r="H165" s="259">
        <v>3.9809999999999999</v>
      </c>
      <c r="I165" s="260"/>
      <c r="J165" s="256"/>
      <c r="K165" s="256"/>
      <c r="L165" s="261"/>
      <c r="M165" s="262"/>
      <c r="N165" s="263"/>
      <c r="O165" s="263"/>
      <c r="P165" s="263"/>
      <c r="Q165" s="263"/>
      <c r="R165" s="263"/>
      <c r="S165" s="263"/>
      <c r="T165" s="26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5" t="s">
        <v>147</v>
      </c>
      <c r="AU165" s="265" t="s">
        <v>86</v>
      </c>
      <c r="AV165" s="14" t="s">
        <v>145</v>
      </c>
      <c r="AW165" s="14" t="s">
        <v>33</v>
      </c>
      <c r="AX165" s="14" t="s">
        <v>84</v>
      </c>
      <c r="AY165" s="265" t="s">
        <v>139</v>
      </c>
    </row>
    <row r="166" s="2" customFormat="1" ht="37.8" customHeight="1">
      <c r="A166" s="37"/>
      <c r="B166" s="38"/>
      <c r="C166" s="218" t="s">
        <v>8</v>
      </c>
      <c r="D166" s="218" t="s">
        <v>141</v>
      </c>
      <c r="E166" s="219" t="s">
        <v>205</v>
      </c>
      <c r="F166" s="220" t="s">
        <v>206</v>
      </c>
      <c r="G166" s="221" t="s">
        <v>166</v>
      </c>
      <c r="H166" s="222">
        <v>42.456000000000003</v>
      </c>
      <c r="I166" s="223"/>
      <c r="J166" s="224">
        <f>ROUND(I166*H166,2)</f>
        <v>0</v>
      </c>
      <c r="K166" s="225"/>
      <c r="L166" s="43"/>
      <c r="M166" s="226" t="s">
        <v>1</v>
      </c>
      <c r="N166" s="227" t="s">
        <v>41</v>
      </c>
      <c r="O166" s="90"/>
      <c r="P166" s="228">
        <f>O166*H166</f>
        <v>0</v>
      </c>
      <c r="Q166" s="228">
        <v>0</v>
      </c>
      <c r="R166" s="228">
        <f>Q166*H166</f>
        <v>0</v>
      </c>
      <c r="S166" s="228">
        <v>2.2000000000000002</v>
      </c>
      <c r="T166" s="229">
        <f>S166*H166</f>
        <v>93.403200000000012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0" t="s">
        <v>145</v>
      </c>
      <c r="AT166" s="230" t="s">
        <v>141</v>
      </c>
      <c r="AU166" s="230" t="s">
        <v>86</v>
      </c>
      <c r="AY166" s="16" t="s">
        <v>139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6" t="s">
        <v>84</v>
      </c>
      <c r="BK166" s="231">
        <f>ROUND(I166*H166,2)</f>
        <v>0</v>
      </c>
      <c r="BL166" s="16" t="s">
        <v>145</v>
      </c>
      <c r="BM166" s="230" t="s">
        <v>207</v>
      </c>
    </row>
    <row r="167" s="13" customFormat="1">
      <c r="A167" s="13"/>
      <c r="B167" s="232"/>
      <c r="C167" s="233"/>
      <c r="D167" s="234" t="s">
        <v>147</v>
      </c>
      <c r="E167" s="235" t="s">
        <v>1</v>
      </c>
      <c r="F167" s="236" t="s">
        <v>208</v>
      </c>
      <c r="G167" s="233"/>
      <c r="H167" s="237">
        <v>42.456000000000003</v>
      </c>
      <c r="I167" s="238"/>
      <c r="J167" s="233"/>
      <c r="K167" s="233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147</v>
      </c>
      <c r="AU167" s="243" t="s">
        <v>86</v>
      </c>
      <c r="AV167" s="13" t="s">
        <v>86</v>
      </c>
      <c r="AW167" s="13" t="s">
        <v>33</v>
      </c>
      <c r="AX167" s="13" t="s">
        <v>84</v>
      </c>
      <c r="AY167" s="243" t="s">
        <v>139</v>
      </c>
    </row>
    <row r="168" s="2" customFormat="1" ht="21.75" customHeight="1">
      <c r="A168" s="37"/>
      <c r="B168" s="38"/>
      <c r="C168" s="218" t="s">
        <v>209</v>
      </c>
      <c r="D168" s="218" t="s">
        <v>141</v>
      </c>
      <c r="E168" s="219" t="s">
        <v>210</v>
      </c>
      <c r="F168" s="220" t="s">
        <v>211</v>
      </c>
      <c r="G168" s="221" t="s">
        <v>153</v>
      </c>
      <c r="H168" s="222">
        <v>32</v>
      </c>
      <c r="I168" s="223"/>
      <c r="J168" s="224">
        <f>ROUND(I168*H168,2)</f>
        <v>0</v>
      </c>
      <c r="K168" s="225"/>
      <c r="L168" s="43"/>
      <c r="M168" s="226" t="s">
        <v>1</v>
      </c>
      <c r="N168" s="227" t="s">
        <v>41</v>
      </c>
      <c r="O168" s="90"/>
      <c r="P168" s="228">
        <f>O168*H168</f>
        <v>0</v>
      </c>
      <c r="Q168" s="228">
        <v>0</v>
      </c>
      <c r="R168" s="228">
        <f>Q168*H168</f>
        <v>0</v>
      </c>
      <c r="S168" s="228">
        <v>0.075999999999999998</v>
      </c>
      <c r="T168" s="229">
        <f>S168*H168</f>
        <v>2.4319999999999999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0" t="s">
        <v>145</v>
      </c>
      <c r="AT168" s="230" t="s">
        <v>141</v>
      </c>
      <c r="AU168" s="230" t="s">
        <v>86</v>
      </c>
      <c r="AY168" s="16" t="s">
        <v>139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6" t="s">
        <v>84</v>
      </c>
      <c r="BK168" s="231">
        <f>ROUND(I168*H168,2)</f>
        <v>0</v>
      </c>
      <c r="BL168" s="16" t="s">
        <v>145</v>
      </c>
      <c r="BM168" s="230" t="s">
        <v>212</v>
      </c>
    </row>
    <row r="169" s="13" customFormat="1">
      <c r="A169" s="13"/>
      <c r="B169" s="232"/>
      <c r="C169" s="233"/>
      <c r="D169" s="234" t="s">
        <v>147</v>
      </c>
      <c r="E169" s="235" t="s">
        <v>1</v>
      </c>
      <c r="F169" s="236" t="s">
        <v>213</v>
      </c>
      <c r="G169" s="233"/>
      <c r="H169" s="237">
        <v>32</v>
      </c>
      <c r="I169" s="238"/>
      <c r="J169" s="233"/>
      <c r="K169" s="233"/>
      <c r="L169" s="239"/>
      <c r="M169" s="240"/>
      <c r="N169" s="241"/>
      <c r="O169" s="241"/>
      <c r="P169" s="241"/>
      <c r="Q169" s="241"/>
      <c r="R169" s="241"/>
      <c r="S169" s="241"/>
      <c r="T169" s="24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3" t="s">
        <v>147</v>
      </c>
      <c r="AU169" s="243" t="s">
        <v>86</v>
      </c>
      <c r="AV169" s="13" t="s">
        <v>86</v>
      </c>
      <c r="AW169" s="13" t="s">
        <v>33</v>
      </c>
      <c r="AX169" s="13" t="s">
        <v>84</v>
      </c>
      <c r="AY169" s="243" t="s">
        <v>139</v>
      </c>
    </row>
    <row r="170" s="2" customFormat="1" ht="24.15" customHeight="1">
      <c r="A170" s="37"/>
      <c r="B170" s="38"/>
      <c r="C170" s="218" t="s">
        <v>214</v>
      </c>
      <c r="D170" s="218" t="s">
        <v>141</v>
      </c>
      <c r="E170" s="219" t="s">
        <v>215</v>
      </c>
      <c r="F170" s="220" t="s">
        <v>216</v>
      </c>
      <c r="G170" s="221" t="s">
        <v>217</v>
      </c>
      <c r="H170" s="222">
        <v>6</v>
      </c>
      <c r="I170" s="223"/>
      <c r="J170" s="224">
        <f>ROUND(I170*H170,2)</f>
        <v>0</v>
      </c>
      <c r="K170" s="225"/>
      <c r="L170" s="43"/>
      <c r="M170" s="226" t="s">
        <v>1</v>
      </c>
      <c r="N170" s="227" t="s">
        <v>41</v>
      </c>
      <c r="O170" s="90"/>
      <c r="P170" s="228">
        <f>O170*H170</f>
        <v>0</v>
      </c>
      <c r="Q170" s="228">
        <v>0</v>
      </c>
      <c r="R170" s="228">
        <f>Q170*H170</f>
        <v>0</v>
      </c>
      <c r="S170" s="228">
        <v>0.124</v>
      </c>
      <c r="T170" s="229">
        <f>S170*H170</f>
        <v>0.74399999999999999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0" t="s">
        <v>145</v>
      </c>
      <c r="AT170" s="230" t="s">
        <v>141</v>
      </c>
      <c r="AU170" s="230" t="s">
        <v>86</v>
      </c>
      <c r="AY170" s="16" t="s">
        <v>139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6" t="s">
        <v>84</v>
      </c>
      <c r="BK170" s="231">
        <f>ROUND(I170*H170,2)</f>
        <v>0</v>
      </c>
      <c r="BL170" s="16" t="s">
        <v>145</v>
      </c>
      <c r="BM170" s="230" t="s">
        <v>218</v>
      </c>
    </row>
    <row r="171" s="2" customFormat="1" ht="24.15" customHeight="1">
      <c r="A171" s="37"/>
      <c r="B171" s="38"/>
      <c r="C171" s="218" t="s">
        <v>219</v>
      </c>
      <c r="D171" s="218" t="s">
        <v>141</v>
      </c>
      <c r="E171" s="219" t="s">
        <v>220</v>
      </c>
      <c r="F171" s="220" t="s">
        <v>221</v>
      </c>
      <c r="G171" s="221" t="s">
        <v>166</v>
      </c>
      <c r="H171" s="222">
        <v>0.81299999999999994</v>
      </c>
      <c r="I171" s="223"/>
      <c r="J171" s="224">
        <f>ROUND(I171*H171,2)</f>
        <v>0</v>
      </c>
      <c r="K171" s="225"/>
      <c r="L171" s="43"/>
      <c r="M171" s="226" t="s">
        <v>1</v>
      </c>
      <c r="N171" s="227" t="s">
        <v>41</v>
      </c>
      <c r="O171" s="90"/>
      <c r="P171" s="228">
        <f>O171*H171</f>
        <v>0</v>
      </c>
      <c r="Q171" s="228">
        <v>0</v>
      </c>
      <c r="R171" s="228">
        <f>Q171*H171</f>
        <v>0</v>
      </c>
      <c r="S171" s="228">
        <v>1.95</v>
      </c>
      <c r="T171" s="229">
        <f>S171*H171</f>
        <v>1.5853499999999998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0" t="s">
        <v>145</v>
      </c>
      <c r="AT171" s="230" t="s">
        <v>141</v>
      </c>
      <c r="AU171" s="230" t="s">
        <v>86</v>
      </c>
      <c r="AY171" s="16" t="s">
        <v>139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6" t="s">
        <v>84</v>
      </c>
      <c r="BK171" s="231">
        <f>ROUND(I171*H171,2)</f>
        <v>0</v>
      </c>
      <c r="BL171" s="16" t="s">
        <v>145</v>
      </c>
      <c r="BM171" s="230" t="s">
        <v>222</v>
      </c>
    </row>
    <row r="172" s="13" customFormat="1">
      <c r="A172" s="13"/>
      <c r="B172" s="232"/>
      <c r="C172" s="233"/>
      <c r="D172" s="234" t="s">
        <v>147</v>
      </c>
      <c r="E172" s="235" t="s">
        <v>1</v>
      </c>
      <c r="F172" s="236" t="s">
        <v>223</v>
      </c>
      <c r="G172" s="233"/>
      <c r="H172" s="237">
        <v>0.81299999999999994</v>
      </c>
      <c r="I172" s="238"/>
      <c r="J172" s="233"/>
      <c r="K172" s="233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147</v>
      </c>
      <c r="AU172" s="243" t="s">
        <v>86</v>
      </c>
      <c r="AV172" s="13" t="s">
        <v>86</v>
      </c>
      <c r="AW172" s="13" t="s">
        <v>33</v>
      </c>
      <c r="AX172" s="13" t="s">
        <v>84</v>
      </c>
      <c r="AY172" s="243" t="s">
        <v>139</v>
      </c>
    </row>
    <row r="173" s="2" customFormat="1" ht="24.15" customHeight="1">
      <c r="A173" s="37"/>
      <c r="B173" s="38"/>
      <c r="C173" s="218" t="s">
        <v>224</v>
      </c>
      <c r="D173" s="218" t="s">
        <v>141</v>
      </c>
      <c r="E173" s="219" t="s">
        <v>225</v>
      </c>
      <c r="F173" s="220" t="s">
        <v>226</v>
      </c>
      <c r="G173" s="221" t="s">
        <v>144</v>
      </c>
      <c r="H173" s="222">
        <v>39.600000000000001</v>
      </c>
      <c r="I173" s="223"/>
      <c r="J173" s="224">
        <f>ROUND(I173*H173,2)</f>
        <v>0</v>
      </c>
      <c r="K173" s="225"/>
      <c r="L173" s="43"/>
      <c r="M173" s="226" t="s">
        <v>1</v>
      </c>
      <c r="N173" s="227" t="s">
        <v>41</v>
      </c>
      <c r="O173" s="90"/>
      <c r="P173" s="228">
        <f>O173*H173</f>
        <v>0</v>
      </c>
      <c r="Q173" s="228">
        <v>0</v>
      </c>
      <c r="R173" s="228">
        <f>Q173*H173</f>
        <v>0</v>
      </c>
      <c r="S173" s="228">
        <v>0.010999999999999999</v>
      </c>
      <c r="T173" s="229">
        <f>S173*H173</f>
        <v>0.43559999999999999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0" t="s">
        <v>145</v>
      </c>
      <c r="AT173" s="230" t="s">
        <v>141</v>
      </c>
      <c r="AU173" s="230" t="s">
        <v>86</v>
      </c>
      <c r="AY173" s="16" t="s">
        <v>139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6" t="s">
        <v>84</v>
      </c>
      <c r="BK173" s="231">
        <f>ROUND(I173*H173,2)</f>
        <v>0</v>
      </c>
      <c r="BL173" s="16" t="s">
        <v>145</v>
      </c>
      <c r="BM173" s="230" t="s">
        <v>227</v>
      </c>
    </row>
    <row r="174" s="13" customFormat="1">
      <c r="A174" s="13"/>
      <c r="B174" s="232"/>
      <c r="C174" s="233"/>
      <c r="D174" s="234" t="s">
        <v>147</v>
      </c>
      <c r="E174" s="235" t="s">
        <v>1</v>
      </c>
      <c r="F174" s="236" t="s">
        <v>228</v>
      </c>
      <c r="G174" s="233"/>
      <c r="H174" s="237">
        <v>39.600000000000001</v>
      </c>
      <c r="I174" s="238"/>
      <c r="J174" s="233"/>
      <c r="K174" s="233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147</v>
      </c>
      <c r="AU174" s="243" t="s">
        <v>86</v>
      </c>
      <c r="AV174" s="13" t="s">
        <v>86</v>
      </c>
      <c r="AW174" s="13" t="s">
        <v>33</v>
      </c>
      <c r="AX174" s="13" t="s">
        <v>84</v>
      </c>
      <c r="AY174" s="243" t="s">
        <v>139</v>
      </c>
    </row>
    <row r="175" s="2" customFormat="1" ht="24.15" customHeight="1">
      <c r="A175" s="37"/>
      <c r="B175" s="38"/>
      <c r="C175" s="218" t="s">
        <v>229</v>
      </c>
      <c r="D175" s="218" t="s">
        <v>141</v>
      </c>
      <c r="E175" s="219" t="s">
        <v>230</v>
      </c>
      <c r="F175" s="220" t="s">
        <v>231</v>
      </c>
      <c r="G175" s="221" t="s">
        <v>144</v>
      </c>
      <c r="H175" s="222">
        <v>5.6699999999999999</v>
      </c>
      <c r="I175" s="223"/>
      <c r="J175" s="224">
        <f>ROUND(I175*H175,2)</f>
        <v>0</v>
      </c>
      <c r="K175" s="225"/>
      <c r="L175" s="43"/>
      <c r="M175" s="226" t="s">
        <v>1</v>
      </c>
      <c r="N175" s="227" t="s">
        <v>41</v>
      </c>
      <c r="O175" s="90"/>
      <c r="P175" s="228">
        <f>O175*H175</f>
        <v>0</v>
      </c>
      <c r="Q175" s="228">
        <v>0.066170000000000007</v>
      </c>
      <c r="R175" s="228">
        <f>Q175*H175</f>
        <v>0.37518390000000001</v>
      </c>
      <c r="S175" s="228">
        <v>0</v>
      </c>
      <c r="T175" s="229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0" t="s">
        <v>145</v>
      </c>
      <c r="AT175" s="230" t="s">
        <v>141</v>
      </c>
      <c r="AU175" s="230" t="s">
        <v>86</v>
      </c>
      <c r="AY175" s="16" t="s">
        <v>139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6" t="s">
        <v>84</v>
      </c>
      <c r="BK175" s="231">
        <f>ROUND(I175*H175,2)</f>
        <v>0</v>
      </c>
      <c r="BL175" s="16" t="s">
        <v>145</v>
      </c>
      <c r="BM175" s="230" t="s">
        <v>232</v>
      </c>
    </row>
    <row r="176" s="2" customFormat="1" ht="37.8" customHeight="1">
      <c r="A176" s="37"/>
      <c r="B176" s="38"/>
      <c r="C176" s="218" t="s">
        <v>233</v>
      </c>
      <c r="D176" s="218" t="s">
        <v>141</v>
      </c>
      <c r="E176" s="219" t="s">
        <v>234</v>
      </c>
      <c r="F176" s="220" t="s">
        <v>235</v>
      </c>
      <c r="G176" s="221" t="s">
        <v>153</v>
      </c>
      <c r="H176" s="222">
        <v>512</v>
      </c>
      <c r="I176" s="223"/>
      <c r="J176" s="224">
        <f>ROUND(I176*H176,2)</f>
        <v>0</v>
      </c>
      <c r="K176" s="225"/>
      <c r="L176" s="43"/>
      <c r="M176" s="226" t="s">
        <v>1</v>
      </c>
      <c r="N176" s="227" t="s">
        <v>41</v>
      </c>
      <c r="O176" s="90"/>
      <c r="P176" s="228">
        <f>O176*H176</f>
        <v>0</v>
      </c>
      <c r="Q176" s="228">
        <v>0</v>
      </c>
      <c r="R176" s="228">
        <f>Q176*H176</f>
        <v>0</v>
      </c>
      <c r="S176" s="228">
        <v>0.058999999999999997</v>
      </c>
      <c r="T176" s="229">
        <f>S176*H176</f>
        <v>30.207999999999998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0" t="s">
        <v>145</v>
      </c>
      <c r="AT176" s="230" t="s">
        <v>141</v>
      </c>
      <c r="AU176" s="230" t="s">
        <v>86</v>
      </c>
      <c r="AY176" s="16" t="s">
        <v>139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6" t="s">
        <v>84</v>
      </c>
      <c r="BK176" s="231">
        <f>ROUND(I176*H176,2)</f>
        <v>0</v>
      </c>
      <c r="BL176" s="16" t="s">
        <v>145</v>
      </c>
      <c r="BM176" s="230" t="s">
        <v>236</v>
      </c>
    </row>
    <row r="177" s="13" customFormat="1">
      <c r="A177" s="13"/>
      <c r="B177" s="232"/>
      <c r="C177" s="233"/>
      <c r="D177" s="234" t="s">
        <v>147</v>
      </c>
      <c r="E177" s="235" t="s">
        <v>1</v>
      </c>
      <c r="F177" s="236" t="s">
        <v>237</v>
      </c>
      <c r="G177" s="233"/>
      <c r="H177" s="237">
        <v>33</v>
      </c>
      <c r="I177" s="238"/>
      <c r="J177" s="233"/>
      <c r="K177" s="233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147</v>
      </c>
      <c r="AU177" s="243" t="s">
        <v>86</v>
      </c>
      <c r="AV177" s="13" t="s">
        <v>86</v>
      </c>
      <c r="AW177" s="13" t="s">
        <v>33</v>
      </c>
      <c r="AX177" s="13" t="s">
        <v>76</v>
      </c>
      <c r="AY177" s="243" t="s">
        <v>139</v>
      </c>
    </row>
    <row r="178" s="13" customFormat="1">
      <c r="A178" s="13"/>
      <c r="B178" s="232"/>
      <c r="C178" s="233"/>
      <c r="D178" s="234" t="s">
        <v>147</v>
      </c>
      <c r="E178" s="235" t="s">
        <v>1</v>
      </c>
      <c r="F178" s="236" t="s">
        <v>238</v>
      </c>
      <c r="G178" s="233"/>
      <c r="H178" s="237">
        <v>31.5</v>
      </c>
      <c r="I178" s="238"/>
      <c r="J178" s="233"/>
      <c r="K178" s="233"/>
      <c r="L178" s="239"/>
      <c r="M178" s="240"/>
      <c r="N178" s="241"/>
      <c r="O178" s="241"/>
      <c r="P178" s="241"/>
      <c r="Q178" s="241"/>
      <c r="R178" s="241"/>
      <c r="S178" s="241"/>
      <c r="T178" s="24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3" t="s">
        <v>147</v>
      </c>
      <c r="AU178" s="243" t="s">
        <v>86</v>
      </c>
      <c r="AV178" s="13" t="s">
        <v>86</v>
      </c>
      <c r="AW178" s="13" t="s">
        <v>33</v>
      </c>
      <c r="AX178" s="13" t="s">
        <v>76</v>
      </c>
      <c r="AY178" s="243" t="s">
        <v>139</v>
      </c>
    </row>
    <row r="179" s="13" customFormat="1">
      <c r="A179" s="13"/>
      <c r="B179" s="232"/>
      <c r="C179" s="233"/>
      <c r="D179" s="234" t="s">
        <v>147</v>
      </c>
      <c r="E179" s="235" t="s">
        <v>1</v>
      </c>
      <c r="F179" s="236" t="s">
        <v>239</v>
      </c>
      <c r="G179" s="233"/>
      <c r="H179" s="237">
        <v>30</v>
      </c>
      <c r="I179" s="238"/>
      <c r="J179" s="233"/>
      <c r="K179" s="233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147</v>
      </c>
      <c r="AU179" s="243" t="s">
        <v>86</v>
      </c>
      <c r="AV179" s="13" t="s">
        <v>86</v>
      </c>
      <c r="AW179" s="13" t="s">
        <v>33</v>
      </c>
      <c r="AX179" s="13" t="s">
        <v>76</v>
      </c>
      <c r="AY179" s="243" t="s">
        <v>139</v>
      </c>
    </row>
    <row r="180" s="13" customFormat="1">
      <c r="A180" s="13"/>
      <c r="B180" s="232"/>
      <c r="C180" s="233"/>
      <c r="D180" s="234" t="s">
        <v>147</v>
      </c>
      <c r="E180" s="235" t="s">
        <v>1</v>
      </c>
      <c r="F180" s="236" t="s">
        <v>240</v>
      </c>
      <c r="G180" s="233"/>
      <c r="H180" s="237">
        <v>69</v>
      </c>
      <c r="I180" s="238"/>
      <c r="J180" s="233"/>
      <c r="K180" s="233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147</v>
      </c>
      <c r="AU180" s="243" t="s">
        <v>86</v>
      </c>
      <c r="AV180" s="13" t="s">
        <v>86</v>
      </c>
      <c r="AW180" s="13" t="s">
        <v>33</v>
      </c>
      <c r="AX180" s="13" t="s">
        <v>76</v>
      </c>
      <c r="AY180" s="243" t="s">
        <v>139</v>
      </c>
    </row>
    <row r="181" s="13" customFormat="1">
      <c r="A181" s="13"/>
      <c r="B181" s="232"/>
      <c r="C181" s="233"/>
      <c r="D181" s="234" t="s">
        <v>147</v>
      </c>
      <c r="E181" s="235" t="s">
        <v>1</v>
      </c>
      <c r="F181" s="236" t="s">
        <v>241</v>
      </c>
      <c r="G181" s="233"/>
      <c r="H181" s="237">
        <v>33</v>
      </c>
      <c r="I181" s="238"/>
      <c r="J181" s="233"/>
      <c r="K181" s="233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147</v>
      </c>
      <c r="AU181" s="243" t="s">
        <v>86</v>
      </c>
      <c r="AV181" s="13" t="s">
        <v>86</v>
      </c>
      <c r="AW181" s="13" t="s">
        <v>33</v>
      </c>
      <c r="AX181" s="13" t="s">
        <v>76</v>
      </c>
      <c r="AY181" s="243" t="s">
        <v>139</v>
      </c>
    </row>
    <row r="182" s="13" customFormat="1">
      <c r="A182" s="13"/>
      <c r="B182" s="232"/>
      <c r="C182" s="233"/>
      <c r="D182" s="234" t="s">
        <v>147</v>
      </c>
      <c r="E182" s="235" t="s">
        <v>1</v>
      </c>
      <c r="F182" s="236" t="s">
        <v>242</v>
      </c>
      <c r="G182" s="233"/>
      <c r="H182" s="237">
        <v>25.5</v>
      </c>
      <c r="I182" s="238"/>
      <c r="J182" s="233"/>
      <c r="K182" s="233"/>
      <c r="L182" s="239"/>
      <c r="M182" s="240"/>
      <c r="N182" s="241"/>
      <c r="O182" s="241"/>
      <c r="P182" s="241"/>
      <c r="Q182" s="241"/>
      <c r="R182" s="241"/>
      <c r="S182" s="241"/>
      <c r="T182" s="24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3" t="s">
        <v>147</v>
      </c>
      <c r="AU182" s="243" t="s">
        <v>86</v>
      </c>
      <c r="AV182" s="13" t="s">
        <v>86</v>
      </c>
      <c r="AW182" s="13" t="s">
        <v>33</v>
      </c>
      <c r="AX182" s="13" t="s">
        <v>76</v>
      </c>
      <c r="AY182" s="243" t="s">
        <v>139</v>
      </c>
    </row>
    <row r="183" s="13" customFormat="1">
      <c r="A183" s="13"/>
      <c r="B183" s="232"/>
      <c r="C183" s="233"/>
      <c r="D183" s="234" t="s">
        <v>147</v>
      </c>
      <c r="E183" s="235" t="s">
        <v>1</v>
      </c>
      <c r="F183" s="236" t="s">
        <v>243</v>
      </c>
      <c r="G183" s="233"/>
      <c r="H183" s="237">
        <v>24</v>
      </c>
      <c r="I183" s="238"/>
      <c r="J183" s="233"/>
      <c r="K183" s="233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147</v>
      </c>
      <c r="AU183" s="243" t="s">
        <v>86</v>
      </c>
      <c r="AV183" s="13" t="s">
        <v>86</v>
      </c>
      <c r="AW183" s="13" t="s">
        <v>33</v>
      </c>
      <c r="AX183" s="13" t="s">
        <v>76</v>
      </c>
      <c r="AY183" s="243" t="s">
        <v>139</v>
      </c>
    </row>
    <row r="184" s="13" customFormat="1">
      <c r="A184" s="13"/>
      <c r="B184" s="232"/>
      <c r="C184" s="233"/>
      <c r="D184" s="234" t="s">
        <v>147</v>
      </c>
      <c r="E184" s="235" t="s">
        <v>1</v>
      </c>
      <c r="F184" s="236" t="s">
        <v>244</v>
      </c>
      <c r="G184" s="233"/>
      <c r="H184" s="237">
        <v>33</v>
      </c>
      <c r="I184" s="238"/>
      <c r="J184" s="233"/>
      <c r="K184" s="233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147</v>
      </c>
      <c r="AU184" s="243" t="s">
        <v>86</v>
      </c>
      <c r="AV184" s="13" t="s">
        <v>86</v>
      </c>
      <c r="AW184" s="13" t="s">
        <v>33</v>
      </c>
      <c r="AX184" s="13" t="s">
        <v>76</v>
      </c>
      <c r="AY184" s="243" t="s">
        <v>139</v>
      </c>
    </row>
    <row r="185" s="13" customFormat="1">
      <c r="A185" s="13"/>
      <c r="B185" s="232"/>
      <c r="C185" s="233"/>
      <c r="D185" s="234" t="s">
        <v>147</v>
      </c>
      <c r="E185" s="235" t="s">
        <v>1</v>
      </c>
      <c r="F185" s="236" t="s">
        <v>245</v>
      </c>
      <c r="G185" s="233"/>
      <c r="H185" s="237">
        <v>25.5</v>
      </c>
      <c r="I185" s="238"/>
      <c r="J185" s="233"/>
      <c r="K185" s="233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147</v>
      </c>
      <c r="AU185" s="243" t="s">
        <v>86</v>
      </c>
      <c r="AV185" s="13" t="s">
        <v>86</v>
      </c>
      <c r="AW185" s="13" t="s">
        <v>33</v>
      </c>
      <c r="AX185" s="13" t="s">
        <v>76</v>
      </c>
      <c r="AY185" s="243" t="s">
        <v>139</v>
      </c>
    </row>
    <row r="186" s="13" customFormat="1">
      <c r="A186" s="13"/>
      <c r="B186" s="232"/>
      <c r="C186" s="233"/>
      <c r="D186" s="234" t="s">
        <v>147</v>
      </c>
      <c r="E186" s="235" t="s">
        <v>1</v>
      </c>
      <c r="F186" s="236" t="s">
        <v>246</v>
      </c>
      <c r="G186" s="233"/>
      <c r="H186" s="237">
        <v>42</v>
      </c>
      <c r="I186" s="238"/>
      <c r="J186" s="233"/>
      <c r="K186" s="233"/>
      <c r="L186" s="239"/>
      <c r="M186" s="240"/>
      <c r="N186" s="241"/>
      <c r="O186" s="241"/>
      <c r="P186" s="241"/>
      <c r="Q186" s="241"/>
      <c r="R186" s="241"/>
      <c r="S186" s="241"/>
      <c r="T186" s="24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3" t="s">
        <v>147</v>
      </c>
      <c r="AU186" s="243" t="s">
        <v>86</v>
      </c>
      <c r="AV186" s="13" t="s">
        <v>86</v>
      </c>
      <c r="AW186" s="13" t="s">
        <v>33</v>
      </c>
      <c r="AX186" s="13" t="s">
        <v>76</v>
      </c>
      <c r="AY186" s="243" t="s">
        <v>139</v>
      </c>
    </row>
    <row r="187" s="13" customFormat="1">
      <c r="A187" s="13"/>
      <c r="B187" s="232"/>
      <c r="C187" s="233"/>
      <c r="D187" s="234" t="s">
        <v>147</v>
      </c>
      <c r="E187" s="235" t="s">
        <v>1</v>
      </c>
      <c r="F187" s="236" t="s">
        <v>247</v>
      </c>
      <c r="G187" s="233"/>
      <c r="H187" s="237">
        <v>24</v>
      </c>
      <c r="I187" s="238"/>
      <c r="J187" s="233"/>
      <c r="K187" s="233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147</v>
      </c>
      <c r="AU187" s="243" t="s">
        <v>86</v>
      </c>
      <c r="AV187" s="13" t="s">
        <v>86</v>
      </c>
      <c r="AW187" s="13" t="s">
        <v>33</v>
      </c>
      <c r="AX187" s="13" t="s">
        <v>76</v>
      </c>
      <c r="AY187" s="243" t="s">
        <v>139</v>
      </c>
    </row>
    <row r="188" s="13" customFormat="1">
      <c r="A188" s="13"/>
      <c r="B188" s="232"/>
      <c r="C188" s="233"/>
      <c r="D188" s="234" t="s">
        <v>147</v>
      </c>
      <c r="E188" s="235" t="s">
        <v>1</v>
      </c>
      <c r="F188" s="236" t="s">
        <v>248</v>
      </c>
      <c r="G188" s="233"/>
      <c r="H188" s="237">
        <v>19.5</v>
      </c>
      <c r="I188" s="238"/>
      <c r="J188" s="233"/>
      <c r="K188" s="233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147</v>
      </c>
      <c r="AU188" s="243" t="s">
        <v>86</v>
      </c>
      <c r="AV188" s="13" t="s">
        <v>86</v>
      </c>
      <c r="AW188" s="13" t="s">
        <v>33</v>
      </c>
      <c r="AX188" s="13" t="s">
        <v>76</v>
      </c>
      <c r="AY188" s="243" t="s">
        <v>139</v>
      </c>
    </row>
    <row r="189" s="13" customFormat="1">
      <c r="A189" s="13"/>
      <c r="B189" s="232"/>
      <c r="C189" s="233"/>
      <c r="D189" s="234" t="s">
        <v>147</v>
      </c>
      <c r="E189" s="235" t="s">
        <v>1</v>
      </c>
      <c r="F189" s="236" t="s">
        <v>249</v>
      </c>
      <c r="G189" s="233"/>
      <c r="H189" s="237">
        <v>43.200000000000003</v>
      </c>
      <c r="I189" s="238"/>
      <c r="J189" s="233"/>
      <c r="K189" s="233"/>
      <c r="L189" s="239"/>
      <c r="M189" s="240"/>
      <c r="N189" s="241"/>
      <c r="O189" s="241"/>
      <c r="P189" s="241"/>
      <c r="Q189" s="241"/>
      <c r="R189" s="241"/>
      <c r="S189" s="241"/>
      <c r="T189" s="24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3" t="s">
        <v>147</v>
      </c>
      <c r="AU189" s="243" t="s">
        <v>86</v>
      </c>
      <c r="AV189" s="13" t="s">
        <v>86</v>
      </c>
      <c r="AW189" s="13" t="s">
        <v>33</v>
      </c>
      <c r="AX189" s="13" t="s">
        <v>76</v>
      </c>
      <c r="AY189" s="243" t="s">
        <v>139</v>
      </c>
    </row>
    <row r="190" s="13" customFormat="1">
      <c r="A190" s="13"/>
      <c r="B190" s="232"/>
      <c r="C190" s="233"/>
      <c r="D190" s="234" t="s">
        <v>147</v>
      </c>
      <c r="E190" s="235" t="s">
        <v>1</v>
      </c>
      <c r="F190" s="236" t="s">
        <v>250</v>
      </c>
      <c r="G190" s="233"/>
      <c r="H190" s="237">
        <v>42.799999999999997</v>
      </c>
      <c r="I190" s="238"/>
      <c r="J190" s="233"/>
      <c r="K190" s="233"/>
      <c r="L190" s="239"/>
      <c r="M190" s="240"/>
      <c r="N190" s="241"/>
      <c r="O190" s="241"/>
      <c r="P190" s="241"/>
      <c r="Q190" s="241"/>
      <c r="R190" s="241"/>
      <c r="S190" s="241"/>
      <c r="T190" s="24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3" t="s">
        <v>147</v>
      </c>
      <c r="AU190" s="243" t="s">
        <v>86</v>
      </c>
      <c r="AV190" s="13" t="s">
        <v>86</v>
      </c>
      <c r="AW190" s="13" t="s">
        <v>33</v>
      </c>
      <c r="AX190" s="13" t="s">
        <v>76</v>
      </c>
      <c r="AY190" s="243" t="s">
        <v>139</v>
      </c>
    </row>
    <row r="191" s="13" customFormat="1">
      <c r="A191" s="13"/>
      <c r="B191" s="232"/>
      <c r="C191" s="233"/>
      <c r="D191" s="234" t="s">
        <v>147</v>
      </c>
      <c r="E191" s="235" t="s">
        <v>1</v>
      </c>
      <c r="F191" s="236" t="s">
        <v>251</v>
      </c>
      <c r="G191" s="233"/>
      <c r="H191" s="237">
        <v>36</v>
      </c>
      <c r="I191" s="238"/>
      <c r="J191" s="233"/>
      <c r="K191" s="233"/>
      <c r="L191" s="239"/>
      <c r="M191" s="240"/>
      <c r="N191" s="241"/>
      <c r="O191" s="241"/>
      <c r="P191" s="241"/>
      <c r="Q191" s="241"/>
      <c r="R191" s="241"/>
      <c r="S191" s="241"/>
      <c r="T191" s="24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3" t="s">
        <v>147</v>
      </c>
      <c r="AU191" s="243" t="s">
        <v>86</v>
      </c>
      <c r="AV191" s="13" t="s">
        <v>86</v>
      </c>
      <c r="AW191" s="13" t="s">
        <v>33</v>
      </c>
      <c r="AX191" s="13" t="s">
        <v>76</v>
      </c>
      <c r="AY191" s="243" t="s">
        <v>139</v>
      </c>
    </row>
    <row r="192" s="14" customFormat="1">
      <c r="A192" s="14"/>
      <c r="B192" s="255"/>
      <c r="C192" s="256"/>
      <c r="D192" s="234" t="s">
        <v>147</v>
      </c>
      <c r="E192" s="257" t="s">
        <v>1</v>
      </c>
      <c r="F192" s="258" t="s">
        <v>193</v>
      </c>
      <c r="G192" s="256"/>
      <c r="H192" s="259">
        <v>512</v>
      </c>
      <c r="I192" s="260"/>
      <c r="J192" s="256"/>
      <c r="K192" s="256"/>
      <c r="L192" s="261"/>
      <c r="M192" s="262"/>
      <c r="N192" s="263"/>
      <c r="O192" s="263"/>
      <c r="P192" s="263"/>
      <c r="Q192" s="263"/>
      <c r="R192" s="263"/>
      <c r="S192" s="263"/>
      <c r="T192" s="26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5" t="s">
        <v>147</v>
      </c>
      <c r="AU192" s="265" t="s">
        <v>86</v>
      </c>
      <c r="AV192" s="14" t="s">
        <v>145</v>
      </c>
      <c r="AW192" s="14" t="s">
        <v>33</v>
      </c>
      <c r="AX192" s="14" t="s">
        <v>84</v>
      </c>
      <c r="AY192" s="265" t="s">
        <v>139</v>
      </c>
    </row>
    <row r="193" s="2" customFormat="1" ht="24.15" customHeight="1">
      <c r="A193" s="37"/>
      <c r="B193" s="38"/>
      <c r="C193" s="218" t="s">
        <v>252</v>
      </c>
      <c r="D193" s="218" t="s">
        <v>141</v>
      </c>
      <c r="E193" s="219" t="s">
        <v>253</v>
      </c>
      <c r="F193" s="220" t="s">
        <v>254</v>
      </c>
      <c r="G193" s="221" t="s">
        <v>153</v>
      </c>
      <c r="H193" s="222">
        <v>885.67999999999995</v>
      </c>
      <c r="I193" s="223"/>
      <c r="J193" s="224">
        <f>ROUND(I193*H193,2)</f>
        <v>0</v>
      </c>
      <c r="K193" s="225"/>
      <c r="L193" s="43"/>
      <c r="M193" s="226" t="s">
        <v>1</v>
      </c>
      <c r="N193" s="227" t="s">
        <v>41</v>
      </c>
      <c r="O193" s="90"/>
      <c r="P193" s="228">
        <f>O193*H193</f>
        <v>0</v>
      </c>
      <c r="Q193" s="228">
        <v>0</v>
      </c>
      <c r="R193" s="228">
        <f>Q193*H193</f>
        <v>0</v>
      </c>
      <c r="S193" s="228">
        <v>0.0025999999999999999</v>
      </c>
      <c r="T193" s="229">
        <f>S193*H193</f>
        <v>2.3027679999999999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0" t="s">
        <v>145</v>
      </c>
      <c r="AT193" s="230" t="s">
        <v>141</v>
      </c>
      <c r="AU193" s="230" t="s">
        <v>86</v>
      </c>
      <c r="AY193" s="16" t="s">
        <v>139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6" t="s">
        <v>84</v>
      </c>
      <c r="BK193" s="231">
        <f>ROUND(I193*H193,2)</f>
        <v>0</v>
      </c>
      <c r="BL193" s="16" t="s">
        <v>145</v>
      </c>
      <c r="BM193" s="230" t="s">
        <v>255</v>
      </c>
    </row>
    <row r="194" s="13" customFormat="1">
      <c r="A194" s="13"/>
      <c r="B194" s="232"/>
      <c r="C194" s="233"/>
      <c r="D194" s="234" t="s">
        <v>147</v>
      </c>
      <c r="E194" s="235" t="s">
        <v>1</v>
      </c>
      <c r="F194" s="236" t="s">
        <v>256</v>
      </c>
      <c r="G194" s="233"/>
      <c r="H194" s="237">
        <v>885.67999999999995</v>
      </c>
      <c r="I194" s="238"/>
      <c r="J194" s="233"/>
      <c r="K194" s="233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147</v>
      </c>
      <c r="AU194" s="243" t="s">
        <v>86</v>
      </c>
      <c r="AV194" s="13" t="s">
        <v>86</v>
      </c>
      <c r="AW194" s="13" t="s">
        <v>33</v>
      </c>
      <c r="AX194" s="13" t="s">
        <v>84</v>
      </c>
      <c r="AY194" s="243" t="s">
        <v>139</v>
      </c>
    </row>
    <row r="195" s="12" customFormat="1" ht="22.8" customHeight="1">
      <c r="A195" s="12"/>
      <c r="B195" s="202"/>
      <c r="C195" s="203"/>
      <c r="D195" s="204" t="s">
        <v>75</v>
      </c>
      <c r="E195" s="216" t="s">
        <v>257</v>
      </c>
      <c r="F195" s="216" t="s">
        <v>258</v>
      </c>
      <c r="G195" s="203"/>
      <c r="H195" s="203"/>
      <c r="I195" s="206"/>
      <c r="J195" s="217">
        <f>BK195</f>
        <v>0</v>
      </c>
      <c r="K195" s="203"/>
      <c r="L195" s="208"/>
      <c r="M195" s="209"/>
      <c r="N195" s="210"/>
      <c r="O195" s="210"/>
      <c r="P195" s="211">
        <f>SUM(P196:P201)</f>
        <v>0</v>
      </c>
      <c r="Q195" s="210"/>
      <c r="R195" s="211">
        <f>SUM(R196:R201)</f>
        <v>0</v>
      </c>
      <c r="S195" s="210"/>
      <c r="T195" s="212">
        <f>SUM(T196:T201)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3" t="s">
        <v>84</v>
      </c>
      <c r="AT195" s="214" t="s">
        <v>75</v>
      </c>
      <c r="AU195" s="214" t="s">
        <v>84</v>
      </c>
      <c r="AY195" s="213" t="s">
        <v>139</v>
      </c>
      <c r="BK195" s="215">
        <f>SUM(BK196:BK201)</f>
        <v>0</v>
      </c>
    </row>
    <row r="196" s="2" customFormat="1" ht="24.15" customHeight="1">
      <c r="A196" s="37"/>
      <c r="B196" s="38"/>
      <c r="C196" s="218" t="s">
        <v>259</v>
      </c>
      <c r="D196" s="218" t="s">
        <v>141</v>
      </c>
      <c r="E196" s="219" t="s">
        <v>260</v>
      </c>
      <c r="F196" s="220" t="s">
        <v>261</v>
      </c>
      <c r="G196" s="221" t="s">
        <v>172</v>
      </c>
      <c r="H196" s="222">
        <v>190.51499999999999</v>
      </c>
      <c r="I196" s="223"/>
      <c r="J196" s="224">
        <f>ROUND(I196*H196,2)</f>
        <v>0</v>
      </c>
      <c r="K196" s="225"/>
      <c r="L196" s="43"/>
      <c r="M196" s="226" t="s">
        <v>1</v>
      </c>
      <c r="N196" s="227" t="s">
        <v>41</v>
      </c>
      <c r="O196" s="90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0" t="s">
        <v>145</v>
      </c>
      <c r="AT196" s="230" t="s">
        <v>141</v>
      </c>
      <c r="AU196" s="230" t="s">
        <v>86</v>
      </c>
      <c r="AY196" s="16" t="s">
        <v>139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6" t="s">
        <v>84</v>
      </c>
      <c r="BK196" s="231">
        <f>ROUND(I196*H196,2)</f>
        <v>0</v>
      </c>
      <c r="BL196" s="16" t="s">
        <v>145</v>
      </c>
      <c r="BM196" s="230" t="s">
        <v>262</v>
      </c>
    </row>
    <row r="197" s="2" customFormat="1" ht="24.15" customHeight="1">
      <c r="A197" s="37"/>
      <c r="B197" s="38"/>
      <c r="C197" s="218" t="s">
        <v>7</v>
      </c>
      <c r="D197" s="218" t="s">
        <v>141</v>
      </c>
      <c r="E197" s="219" t="s">
        <v>263</v>
      </c>
      <c r="F197" s="220" t="s">
        <v>264</v>
      </c>
      <c r="G197" s="221" t="s">
        <v>172</v>
      </c>
      <c r="H197" s="222">
        <v>190.51499999999999</v>
      </c>
      <c r="I197" s="223"/>
      <c r="J197" s="224">
        <f>ROUND(I197*H197,2)</f>
        <v>0</v>
      </c>
      <c r="K197" s="225"/>
      <c r="L197" s="43"/>
      <c r="M197" s="226" t="s">
        <v>1</v>
      </c>
      <c r="N197" s="227" t="s">
        <v>41</v>
      </c>
      <c r="O197" s="90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30" t="s">
        <v>145</v>
      </c>
      <c r="AT197" s="230" t="s">
        <v>141</v>
      </c>
      <c r="AU197" s="230" t="s">
        <v>86</v>
      </c>
      <c r="AY197" s="16" t="s">
        <v>139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6" t="s">
        <v>84</v>
      </c>
      <c r="BK197" s="231">
        <f>ROUND(I197*H197,2)</f>
        <v>0</v>
      </c>
      <c r="BL197" s="16" t="s">
        <v>145</v>
      </c>
      <c r="BM197" s="230" t="s">
        <v>265</v>
      </c>
    </row>
    <row r="198" s="13" customFormat="1">
      <c r="A198" s="13"/>
      <c r="B198" s="232"/>
      <c r="C198" s="233"/>
      <c r="D198" s="234" t="s">
        <v>147</v>
      </c>
      <c r="E198" s="235" t="s">
        <v>1</v>
      </c>
      <c r="F198" s="236" t="s">
        <v>266</v>
      </c>
      <c r="G198" s="233"/>
      <c r="H198" s="237">
        <v>190.51499999999999</v>
      </c>
      <c r="I198" s="238"/>
      <c r="J198" s="233"/>
      <c r="K198" s="233"/>
      <c r="L198" s="239"/>
      <c r="M198" s="240"/>
      <c r="N198" s="241"/>
      <c r="O198" s="241"/>
      <c r="P198" s="241"/>
      <c r="Q198" s="241"/>
      <c r="R198" s="241"/>
      <c r="S198" s="241"/>
      <c r="T198" s="24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3" t="s">
        <v>147</v>
      </c>
      <c r="AU198" s="243" t="s">
        <v>86</v>
      </c>
      <c r="AV198" s="13" t="s">
        <v>86</v>
      </c>
      <c r="AW198" s="13" t="s">
        <v>33</v>
      </c>
      <c r="AX198" s="13" t="s">
        <v>84</v>
      </c>
      <c r="AY198" s="243" t="s">
        <v>139</v>
      </c>
    </row>
    <row r="199" s="2" customFormat="1" ht="24.15" customHeight="1">
      <c r="A199" s="37"/>
      <c r="B199" s="38"/>
      <c r="C199" s="218" t="s">
        <v>267</v>
      </c>
      <c r="D199" s="218" t="s">
        <v>141</v>
      </c>
      <c r="E199" s="219" t="s">
        <v>268</v>
      </c>
      <c r="F199" s="220" t="s">
        <v>269</v>
      </c>
      <c r="G199" s="221" t="s">
        <v>172</v>
      </c>
      <c r="H199" s="222">
        <v>762.05999999999995</v>
      </c>
      <c r="I199" s="223"/>
      <c r="J199" s="224">
        <f>ROUND(I199*H199,2)</f>
        <v>0</v>
      </c>
      <c r="K199" s="225"/>
      <c r="L199" s="43"/>
      <c r="M199" s="226" t="s">
        <v>1</v>
      </c>
      <c r="N199" s="227" t="s">
        <v>41</v>
      </c>
      <c r="O199" s="90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0" t="s">
        <v>145</v>
      </c>
      <c r="AT199" s="230" t="s">
        <v>141</v>
      </c>
      <c r="AU199" s="230" t="s">
        <v>86</v>
      </c>
      <c r="AY199" s="16" t="s">
        <v>139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6" t="s">
        <v>84</v>
      </c>
      <c r="BK199" s="231">
        <f>ROUND(I199*H199,2)</f>
        <v>0</v>
      </c>
      <c r="BL199" s="16" t="s">
        <v>145</v>
      </c>
      <c r="BM199" s="230" t="s">
        <v>270</v>
      </c>
    </row>
    <row r="200" s="13" customFormat="1">
      <c r="A200" s="13"/>
      <c r="B200" s="232"/>
      <c r="C200" s="233"/>
      <c r="D200" s="234" t="s">
        <v>147</v>
      </c>
      <c r="E200" s="235" t="s">
        <v>1</v>
      </c>
      <c r="F200" s="236" t="s">
        <v>271</v>
      </c>
      <c r="G200" s="233"/>
      <c r="H200" s="237">
        <v>762.05999999999995</v>
      </c>
      <c r="I200" s="238"/>
      <c r="J200" s="233"/>
      <c r="K200" s="233"/>
      <c r="L200" s="239"/>
      <c r="M200" s="240"/>
      <c r="N200" s="241"/>
      <c r="O200" s="241"/>
      <c r="P200" s="241"/>
      <c r="Q200" s="241"/>
      <c r="R200" s="241"/>
      <c r="S200" s="241"/>
      <c r="T200" s="24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3" t="s">
        <v>147</v>
      </c>
      <c r="AU200" s="243" t="s">
        <v>86</v>
      </c>
      <c r="AV200" s="13" t="s">
        <v>86</v>
      </c>
      <c r="AW200" s="13" t="s">
        <v>33</v>
      </c>
      <c r="AX200" s="13" t="s">
        <v>84</v>
      </c>
      <c r="AY200" s="243" t="s">
        <v>139</v>
      </c>
    </row>
    <row r="201" s="2" customFormat="1" ht="44.25" customHeight="1">
      <c r="A201" s="37"/>
      <c r="B201" s="38"/>
      <c r="C201" s="218" t="s">
        <v>272</v>
      </c>
      <c r="D201" s="218" t="s">
        <v>141</v>
      </c>
      <c r="E201" s="219" t="s">
        <v>273</v>
      </c>
      <c r="F201" s="220" t="s">
        <v>274</v>
      </c>
      <c r="G201" s="221" t="s">
        <v>172</v>
      </c>
      <c r="H201" s="222">
        <v>190.51499999999999</v>
      </c>
      <c r="I201" s="223"/>
      <c r="J201" s="224">
        <f>ROUND(I201*H201,2)</f>
        <v>0</v>
      </c>
      <c r="K201" s="225"/>
      <c r="L201" s="43"/>
      <c r="M201" s="226" t="s">
        <v>1</v>
      </c>
      <c r="N201" s="227" t="s">
        <v>41</v>
      </c>
      <c r="O201" s="90"/>
      <c r="P201" s="228">
        <f>O201*H201</f>
        <v>0</v>
      </c>
      <c r="Q201" s="228">
        <v>0</v>
      </c>
      <c r="R201" s="228">
        <f>Q201*H201</f>
        <v>0</v>
      </c>
      <c r="S201" s="228">
        <v>0</v>
      </c>
      <c r="T201" s="229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30" t="s">
        <v>145</v>
      </c>
      <c r="AT201" s="230" t="s">
        <v>141</v>
      </c>
      <c r="AU201" s="230" t="s">
        <v>86</v>
      </c>
      <c r="AY201" s="16" t="s">
        <v>139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6" t="s">
        <v>84</v>
      </c>
      <c r="BK201" s="231">
        <f>ROUND(I201*H201,2)</f>
        <v>0</v>
      </c>
      <c r="BL201" s="16" t="s">
        <v>145</v>
      </c>
      <c r="BM201" s="230" t="s">
        <v>275</v>
      </c>
    </row>
    <row r="202" s="12" customFormat="1" ht="25.92" customHeight="1">
      <c r="A202" s="12"/>
      <c r="B202" s="202"/>
      <c r="C202" s="203"/>
      <c r="D202" s="204" t="s">
        <v>75</v>
      </c>
      <c r="E202" s="205" t="s">
        <v>276</v>
      </c>
      <c r="F202" s="205" t="s">
        <v>277</v>
      </c>
      <c r="G202" s="203"/>
      <c r="H202" s="203"/>
      <c r="I202" s="206"/>
      <c r="J202" s="207">
        <f>BK202</f>
        <v>0</v>
      </c>
      <c r="K202" s="203"/>
      <c r="L202" s="208"/>
      <c r="M202" s="209"/>
      <c r="N202" s="210"/>
      <c r="O202" s="210"/>
      <c r="P202" s="211">
        <f>P203+P207+P210+P212+P214+P216+P218+P221+P227</f>
        <v>0</v>
      </c>
      <c r="Q202" s="210"/>
      <c r="R202" s="211">
        <f>R203+R207+R210+R212+R214+R216+R218+R221+R227</f>
        <v>0.014319999999999999</v>
      </c>
      <c r="S202" s="210"/>
      <c r="T202" s="212">
        <f>T203+T207+T210+T212+T214+T216+T218+T221+T227</f>
        <v>23.144930500000001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3" t="s">
        <v>86</v>
      </c>
      <c r="AT202" s="214" t="s">
        <v>75</v>
      </c>
      <c r="AU202" s="214" t="s">
        <v>76</v>
      </c>
      <c r="AY202" s="213" t="s">
        <v>139</v>
      </c>
      <c r="BK202" s="215">
        <f>BK203+BK207+BK210+BK212+BK214+BK216+BK218+BK221+BK227</f>
        <v>0</v>
      </c>
    </row>
    <row r="203" s="12" customFormat="1" ht="22.8" customHeight="1">
      <c r="A203" s="12"/>
      <c r="B203" s="202"/>
      <c r="C203" s="203"/>
      <c r="D203" s="204" t="s">
        <v>75</v>
      </c>
      <c r="E203" s="216" t="s">
        <v>278</v>
      </c>
      <c r="F203" s="216" t="s">
        <v>279</v>
      </c>
      <c r="G203" s="203"/>
      <c r="H203" s="203"/>
      <c r="I203" s="206"/>
      <c r="J203" s="217">
        <f>BK203</f>
        <v>0</v>
      </c>
      <c r="K203" s="203"/>
      <c r="L203" s="208"/>
      <c r="M203" s="209"/>
      <c r="N203" s="210"/>
      <c r="O203" s="210"/>
      <c r="P203" s="211">
        <f>SUM(P204:P206)</f>
        <v>0</v>
      </c>
      <c r="Q203" s="210"/>
      <c r="R203" s="211">
        <f>SUM(R204:R206)</f>
        <v>0.01022</v>
      </c>
      <c r="S203" s="210"/>
      <c r="T203" s="212">
        <f>SUM(T204:T206)</f>
        <v>0.012749999999999999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3" t="s">
        <v>86</v>
      </c>
      <c r="AT203" s="214" t="s">
        <v>75</v>
      </c>
      <c r="AU203" s="214" t="s">
        <v>84</v>
      </c>
      <c r="AY203" s="213" t="s">
        <v>139</v>
      </c>
      <c r="BK203" s="215">
        <f>SUM(BK204:BK206)</f>
        <v>0</v>
      </c>
    </row>
    <row r="204" s="2" customFormat="1" ht="16.5" customHeight="1">
      <c r="A204" s="37"/>
      <c r="B204" s="38"/>
      <c r="C204" s="218" t="s">
        <v>280</v>
      </c>
      <c r="D204" s="218" t="s">
        <v>141</v>
      </c>
      <c r="E204" s="219" t="s">
        <v>281</v>
      </c>
      <c r="F204" s="220" t="s">
        <v>282</v>
      </c>
      <c r="G204" s="221" t="s">
        <v>144</v>
      </c>
      <c r="H204" s="222">
        <v>30</v>
      </c>
      <c r="I204" s="223"/>
      <c r="J204" s="224">
        <f>ROUND(I204*H204,2)</f>
        <v>0</v>
      </c>
      <c r="K204" s="225"/>
      <c r="L204" s="43"/>
      <c r="M204" s="226" t="s">
        <v>1</v>
      </c>
      <c r="N204" s="227" t="s">
        <v>41</v>
      </c>
      <c r="O204" s="90"/>
      <c r="P204" s="228">
        <f>O204*H204</f>
        <v>0</v>
      </c>
      <c r="Q204" s="228">
        <v>0</v>
      </c>
      <c r="R204" s="228">
        <f>Q204*H204</f>
        <v>0</v>
      </c>
      <c r="S204" s="228">
        <v>0.00027999999999999998</v>
      </c>
      <c r="T204" s="229">
        <f>S204*H204</f>
        <v>0.0083999999999999995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0" t="s">
        <v>224</v>
      </c>
      <c r="AT204" s="230" t="s">
        <v>141</v>
      </c>
      <c r="AU204" s="230" t="s">
        <v>86</v>
      </c>
      <c r="AY204" s="16" t="s">
        <v>139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6" t="s">
        <v>84</v>
      </c>
      <c r="BK204" s="231">
        <f>ROUND(I204*H204,2)</f>
        <v>0</v>
      </c>
      <c r="BL204" s="16" t="s">
        <v>224</v>
      </c>
      <c r="BM204" s="230" t="s">
        <v>283</v>
      </c>
    </row>
    <row r="205" s="2" customFormat="1" ht="21.75" customHeight="1">
      <c r="A205" s="37"/>
      <c r="B205" s="38"/>
      <c r="C205" s="218" t="s">
        <v>284</v>
      </c>
      <c r="D205" s="218" t="s">
        <v>141</v>
      </c>
      <c r="E205" s="219" t="s">
        <v>285</v>
      </c>
      <c r="F205" s="220" t="s">
        <v>286</v>
      </c>
      <c r="G205" s="221" t="s">
        <v>144</v>
      </c>
      <c r="H205" s="222">
        <v>15</v>
      </c>
      <c r="I205" s="223"/>
      <c r="J205" s="224">
        <f>ROUND(I205*H205,2)</f>
        <v>0</v>
      </c>
      <c r="K205" s="225"/>
      <c r="L205" s="43"/>
      <c r="M205" s="226" t="s">
        <v>1</v>
      </c>
      <c r="N205" s="227" t="s">
        <v>41</v>
      </c>
      <c r="O205" s="90"/>
      <c r="P205" s="228">
        <f>O205*H205</f>
        <v>0</v>
      </c>
      <c r="Q205" s="228">
        <v>0</v>
      </c>
      <c r="R205" s="228">
        <f>Q205*H205</f>
        <v>0</v>
      </c>
      <c r="S205" s="228">
        <v>0.00029</v>
      </c>
      <c r="T205" s="229">
        <f>S205*H205</f>
        <v>0.0043499999999999997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30" t="s">
        <v>224</v>
      </c>
      <c r="AT205" s="230" t="s">
        <v>141</v>
      </c>
      <c r="AU205" s="230" t="s">
        <v>86</v>
      </c>
      <c r="AY205" s="16" t="s">
        <v>139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6" t="s">
        <v>84</v>
      </c>
      <c r="BK205" s="231">
        <f>ROUND(I205*H205,2)</f>
        <v>0</v>
      </c>
      <c r="BL205" s="16" t="s">
        <v>224</v>
      </c>
      <c r="BM205" s="230" t="s">
        <v>287</v>
      </c>
    </row>
    <row r="206" s="2" customFormat="1" ht="16.5" customHeight="1">
      <c r="A206" s="37"/>
      <c r="B206" s="38"/>
      <c r="C206" s="218" t="s">
        <v>288</v>
      </c>
      <c r="D206" s="218" t="s">
        <v>141</v>
      </c>
      <c r="E206" s="219" t="s">
        <v>289</v>
      </c>
      <c r="F206" s="220" t="s">
        <v>290</v>
      </c>
      <c r="G206" s="221" t="s">
        <v>217</v>
      </c>
      <c r="H206" s="222">
        <v>2</v>
      </c>
      <c r="I206" s="223"/>
      <c r="J206" s="224">
        <f>ROUND(I206*H206,2)</f>
        <v>0</v>
      </c>
      <c r="K206" s="225"/>
      <c r="L206" s="43"/>
      <c r="M206" s="226" t="s">
        <v>1</v>
      </c>
      <c r="N206" s="227" t="s">
        <v>41</v>
      </c>
      <c r="O206" s="90"/>
      <c r="P206" s="228">
        <f>O206*H206</f>
        <v>0</v>
      </c>
      <c r="Q206" s="228">
        <v>0.00511</v>
      </c>
      <c r="R206" s="228">
        <f>Q206*H206</f>
        <v>0.01022</v>
      </c>
      <c r="S206" s="228">
        <v>0</v>
      </c>
      <c r="T206" s="229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30" t="s">
        <v>224</v>
      </c>
      <c r="AT206" s="230" t="s">
        <v>141</v>
      </c>
      <c r="AU206" s="230" t="s">
        <v>86</v>
      </c>
      <c r="AY206" s="16" t="s">
        <v>139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6" t="s">
        <v>84</v>
      </c>
      <c r="BK206" s="231">
        <f>ROUND(I206*H206,2)</f>
        <v>0</v>
      </c>
      <c r="BL206" s="16" t="s">
        <v>224</v>
      </c>
      <c r="BM206" s="230" t="s">
        <v>291</v>
      </c>
    </row>
    <row r="207" s="12" customFormat="1" ht="22.8" customHeight="1">
      <c r="A207" s="12"/>
      <c r="B207" s="202"/>
      <c r="C207" s="203"/>
      <c r="D207" s="204" t="s">
        <v>75</v>
      </c>
      <c r="E207" s="216" t="s">
        <v>292</v>
      </c>
      <c r="F207" s="216" t="s">
        <v>293</v>
      </c>
      <c r="G207" s="203"/>
      <c r="H207" s="203"/>
      <c r="I207" s="206"/>
      <c r="J207" s="217">
        <f>BK207</f>
        <v>0</v>
      </c>
      <c r="K207" s="203"/>
      <c r="L207" s="208"/>
      <c r="M207" s="209"/>
      <c r="N207" s="210"/>
      <c r="O207" s="210"/>
      <c r="P207" s="211">
        <f>SUM(P208:P209)</f>
        <v>0</v>
      </c>
      <c r="Q207" s="210"/>
      <c r="R207" s="211">
        <f>SUM(R208:R209)</f>
        <v>0</v>
      </c>
      <c r="S207" s="210"/>
      <c r="T207" s="212">
        <f>SUM(T208:T209)</f>
        <v>0.058120000000000005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3" t="s">
        <v>86</v>
      </c>
      <c r="AT207" s="214" t="s">
        <v>75</v>
      </c>
      <c r="AU207" s="214" t="s">
        <v>84</v>
      </c>
      <c r="AY207" s="213" t="s">
        <v>139</v>
      </c>
      <c r="BK207" s="215">
        <f>SUM(BK208:BK209)</f>
        <v>0</v>
      </c>
    </row>
    <row r="208" s="2" customFormat="1" ht="16.5" customHeight="1">
      <c r="A208" s="37"/>
      <c r="B208" s="38"/>
      <c r="C208" s="218" t="s">
        <v>294</v>
      </c>
      <c r="D208" s="218" t="s">
        <v>141</v>
      </c>
      <c r="E208" s="219" t="s">
        <v>295</v>
      </c>
      <c r="F208" s="220" t="s">
        <v>296</v>
      </c>
      <c r="G208" s="221" t="s">
        <v>297</v>
      </c>
      <c r="H208" s="222">
        <v>2</v>
      </c>
      <c r="I208" s="223"/>
      <c r="J208" s="224">
        <f>ROUND(I208*H208,2)</f>
        <v>0</v>
      </c>
      <c r="K208" s="225"/>
      <c r="L208" s="43"/>
      <c r="M208" s="226" t="s">
        <v>1</v>
      </c>
      <c r="N208" s="227" t="s">
        <v>41</v>
      </c>
      <c r="O208" s="90"/>
      <c r="P208" s="228">
        <f>O208*H208</f>
        <v>0</v>
      </c>
      <c r="Q208" s="228">
        <v>0</v>
      </c>
      <c r="R208" s="228">
        <f>Q208*H208</f>
        <v>0</v>
      </c>
      <c r="S208" s="228">
        <v>0.01933</v>
      </c>
      <c r="T208" s="229">
        <f>S208*H208</f>
        <v>0.03866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30" t="s">
        <v>224</v>
      </c>
      <c r="AT208" s="230" t="s">
        <v>141</v>
      </c>
      <c r="AU208" s="230" t="s">
        <v>86</v>
      </c>
      <c r="AY208" s="16" t="s">
        <v>139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6" t="s">
        <v>84</v>
      </c>
      <c r="BK208" s="231">
        <f>ROUND(I208*H208,2)</f>
        <v>0</v>
      </c>
      <c r="BL208" s="16" t="s">
        <v>224</v>
      </c>
      <c r="BM208" s="230" t="s">
        <v>298</v>
      </c>
    </row>
    <row r="209" s="2" customFormat="1" ht="16.5" customHeight="1">
      <c r="A209" s="37"/>
      <c r="B209" s="38"/>
      <c r="C209" s="218" t="s">
        <v>299</v>
      </c>
      <c r="D209" s="218" t="s">
        <v>141</v>
      </c>
      <c r="E209" s="219" t="s">
        <v>300</v>
      </c>
      <c r="F209" s="220" t="s">
        <v>301</v>
      </c>
      <c r="G209" s="221" t="s">
        <v>297</v>
      </c>
      <c r="H209" s="222">
        <v>1</v>
      </c>
      <c r="I209" s="223"/>
      <c r="J209" s="224">
        <f>ROUND(I209*H209,2)</f>
        <v>0</v>
      </c>
      <c r="K209" s="225"/>
      <c r="L209" s="43"/>
      <c r="M209" s="226" t="s">
        <v>1</v>
      </c>
      <c r="N209" s="227" t="s">
        <v>41</v>
      </c>
      <c r="O209" s="90"/>
      <c r="P209" s="228">
        <f>O209*H209</f>
        <v>0</v>
      </c>
      <c r="Q209" s="228">
        <v>0</v>
      </c>
      <c r="R209" s="228">
        <f>Q209*H209</f>
        <v>0</v>
      </c>
      <c r="S209" s="228">
        <v>0.019460000000000002</v>
      </c>
      <c r="T209" s="229">
        <f>S209*H209</f>
        <v>0.019460000000000002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30" t="s">
        <v>224</v>
      </c>
      <c r="AT209" s="230" t="s">
        <v>141</v>
      </c>
      <c r="AU209" s="230" t="s">
        <v>86</v>
      </c>
      <c r="AY209" s="16" t="s">
        <v>139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6" t="s">
        <v>84</v>
      </c>
      <c r="BK209" s="231">
        <f>ROUND(I209*H209,2)</f>
        <v>0</v>
      </c>
      <c r="BL209" s="16" t="s">
        <v>224</v>
      </c>
      <c r="BM209" s="230" t="s">
        <v>302</v>
      </c>
    </row>
    <row r="210" s="12" customFormat="1" ht="22.8" customHeight="1">
      <c r="A210" s="12"/>
      <c r="B210" s="202"/>
      <c r="C210" s="203"/>
      <c r="D210" s="204" t="s">
        <v>75</v>
      </c>
      <c r="E210" s="216" t="s">
        <v>303</v>
      </c>
      <c r="F210" s="216" t="s">
        <v>304</v>
      </c>
      <c r="G210" s="203"/>
      <c r="H210" s="203"/>
      <c r="I210" s="206"/>
      <c r="J210" s="217">
        <f>BK210</f>
        <v>0</v>
      </c>
      <c r="K210" s="203"/>
      <c r="L210" s="208"/>
      <c r="M210" s="209"/>
      <c r="N210" s="210"/>
      <c r="O210" s="210"/>
      <c r="P210" s="211">
        <f>P211</f>
        <v>0</v>
      </c>
      <c r="Q210" s="210"/>
      <c r="R210" s="211">
        <f>R211</f>
        <v>0.0030600000000000002</v>
      </c>
      <c r="S210" s="210"/>
      <c r="T210" s="212">
        <f>T211</f>
        <v>0.10811999999999999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3" t="s">
        <v>86</v>
      </c>
      <c r="AT210" s="214" t="s">
        <v>75</v>
      </c>
      <c r="AU210" s="214" t="s">
        <v>84</v>
      </c>
      <c r="AY210" s="213" t="s">
        <v>139</v>
      </c>
      <c r="BK210" s="215">
        <f>BK211</f>
        <v>0</v>
      </c>
    </row>
    <row r="211" s="2" customFormat="1" ht="16.5" customHeight="1">
      <c r="A211" s="37"/>
      <c r="B211" s="38"/>
      <c r="C211" s="218" t="s">
        <v>305</v>
      </c>
      <c r="D211" s="218" t="s">
        <v>141</v>
      </c>
      <c r="E211" s="219" t="s">
        <v>306</v>
      </c>
      <c r="F211" s="220" t="s">
        <v>307</v>
      </c>
      <c r="G211" s="221" t="s">
        <v>144</v>
      </c>
      <c r="H211" s="222">
        <v>102</v>
      </c>
      <c r="I211" s="223"/>
      <c r="J211" s="224">
        <f>ROUND(I211*H211,2)</f>
        <v>0</v>
      </c>
      <c r="K211" s="225"/>
      <c r="L211" s="43"/>
      <c r="M211" s="226" t="s">
        <v>1</v>
      </c>
      <c r="N211" s="227" t="s">
        <v>41</v>
      </c>
      <c r="O211" s="90"/>
      <c r="P211" s="228">
        <f>O211*H211</f>
        <v>0</v>
      </c>
      <c r="Q211" s="228">
        <v>3.0000000000000001E-05</v>
      </c>
      <c r="R211" s="228">
        <f>Q211*H211</f>
        <v>0.0030600000000000002</v>
      </c>
      <c r="S211" s="228">
        <v>0.00106</v>
      </c>
      <c r="T211" s="229">
        <f>S211*H211</f>
        <v>0.10811999999999999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30" t="s">
        <v>224</v>
      </c>
      <c r="AT211" s="230" t="s">
        <v>141</v>
      </c>
      <c r="AU211" s="230" t="s">
        <v>86</v>
      </c>
      <c r="AY211" s="16" t="s">
        <v>139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6" t="s">
        <v>84</v>
      </c>
      <c r="BK211" s="231">
        <f>ROUND(I211*H211,2)</f>
        <v>0</v>
      </c>
      <c r="BL211" s="16" t="s">
        <v>224</v>
      </c>
      <c r="BM211" s="230" t="s">
        <v>308</v>
      </c>
    </row>
    <row r="212" s="12" customFormat="1" ht="22.8" customHeight="1">
      <c r="A212" s="12"/>
      <c r="B212" s="202"/>
      <c r="C212" s="203"/>
      <c r="D212" s="204" t="s">
        <v>75</v>
      </c>
      <c r="E212" s="216" t="s">
        <v>309</v>
      </c>
      <c r="F212" s="216" t="s">
        <v>310</v>
      </c>
      <c r="G212" s="203"/>
      <c r="H212" s="203"/>
      <c r="I212" s="206"/>
      <c r="J212" s="217">
        <f>BK212</f>
        <v>0</v>
      </c>
      <c r="K212" s="203"/>
      <c r="L212" s="208"/>
      <c r="M212" s="209"/>
      <c r="N212" s="210"/>
      <c r="O212" s="210"/>
      <c r="P212" s="211">
        <f>P213</f>
        <v>0</v>
      </c>
      <c r="Q212" s="210"/>
      <c r="R212" s="211">
        <f>R213</f>
        <v>0.0010400000000000001</v>
      </c>
      <c r="S212" s="210"/>
      <c r="T212" s="212">
        <f>T213</f>
        <v>0.32408999999999999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3" t="s">
        <v>86</v>
      </c>
      <c r="AT212" s="214" t="s">
        <v>75</v>
      </c>
      <c r="AU212" s="214" t="s">
        <v>84</v>
      </c>
      <c r="AY212" s="213" t="s">
        <v>139</v>
      </c>
      <c r="BK212" s="215">
        <f>BK213</f>
        <v>0</v>
      </c>
    </row>
    <row r="213" s="2" customFormat="1" ht="24.15" customHeight="1">
      <c r="A213" s="37"/>
      <c r="B213" s="38"/>
      <c r="C213" s="218" t="s">
        <v>311</v>
      </c>
      <c r="D213" s="218" t="s">
        <v>141</v>
      </c>
      <c r="E213" s="219" t="s">
        <v>312</v>
      </c>
      <c r="F213" s="220" t="s">
        <v>313</v>
      </c>
      <c r="G213" s="221" t="s">
        <v>217</v>
      </c>
      <c r="H213" s="222">
        <v>13</v>
      </c>
      <c r="I213" s="223"/>
      <c r="J213" s="224">
        <f>ROUND(I213*H213,2)</f>
        <v>0</v>
      </c>
      <c r="K213" s="225"/>
      <c r="L213" s="43"/>
      <c r="M213" s="226" t="s">
        <v>1</v>
      </c>
      <c r="N213" s="227" t="s">
        <v>41</v>
      </c>
      <c r="O213" s="90"/>
      <c r="P213" s="228">
        <f>O213*H213</f>
        <v>0</v>
      </c>
      <c r="Q213" s="228">
        <v>8.0000000000000007E-05</v>
      </c>
      <c r="R213" s="228">
        <f>Q213*H213</f>
        <v>0.0010400000000000001</v>
      </c>
      <c r="S213" s="228">
        <v>0.024930000000000001</v>
      </c>
      <c r="T213" s="229">
        <f>S213*H213</f>
        <v>0.32408999999999999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30" t="s">
        <v>224</v>
      </c>
      <c r="AT213" s="230" t="s">
        <v>141</v>
      </c>
      <c r="AU213" s="230" t="s">
        <v>86</v>
      </c>
      <c r="AY213" s="16" t="s">
        <v>139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6" t="s">
        <v>84</v>
      </c>
      <c r="BK213" s="231">
        <f>ROUND(I213*H213,2)</f>
        <v>0</v>
      </c>
      <c r="BL213" s="16" t="s">
        <v>224</v>
      </c>
      <c r="BM213" s="230" t="s">
        <v>314</v>
      </c>
    </row>
    <row r="214" s="12" customFormat="1" ht="22.8" customHeight="1">
      <c r="A214" s="12"/>
      <c r="B214" s="202"/>
      <c r="C214" s="203"/>
      <c r="D214" s="204" t="s">
        <v>75</v>
      </c>
      <c r="E214" s="216" t="s">
        <v>315</v>
      </c>
      <c r="F214" s="216" t="s">
        <v>316</v>
      </c>
      <c r="G214" s="203"/>
      <c r="H214" s="203"/>
      <c r="I214" s="206"/>
      <c r="J214" s="217">
        <f>BK214</f>
        <v>0</v>
      </c>
      <c r="K214" s="203"/>
      <c r="L214" s="208"/>
      <c r="M214" s="209"/>
      <c r="N214" s="210"/>
      <c r="O214" s="210"/>
      <c r="P214" s="211">
        <f>P215</f>
        <v>0</v>
      </c>
      <c r="Q214" s="210"/>
      <c r="R214" s="211">
        <f>R215</f>
        <v>0</v>
      </c>
      <c r="S214" s="210"/>
      <c r="T214" s="212">
        <f>T215</f>
        <v>0.051750000000000004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13" t="s">
        <v>86</v>
      </c>
      <c r="AT214" s="214" t="s">
        <v>75</v>
      </c>
      <c r="AU214" s="214" t="s">
        <v>84</v>
      </c>
      <c r="AY214" s="213" t="s">
        <v>139</v>
      </c>
      <c r="BK214" s="215">
        <f>BK215</f>
        <v>0</v>
      </c>
    </row>
    <row r="215" s="2" customFormat="1" ht="24.15" customHeight="1">
      <c r="A215" s="37"/>
      <c r="B215" s="38"/>
      <c r="C215" s="218" t="s">
        <v>317</v>
      </c>
      <c r="D215" s="218" t="s">
        <v>141</v>
      </c>
      <c r="E215" s="219" t="s">
        <v>318</v>
      </c>
      <c r="F215" s="220" t="s">
        <v>319</v>
      </c>
      <c r="G215" s="221" t="s">
        <v>153</v>
      </c>
      <c r="H215" s="222">
        <v>3</v>
      </c>
      <c r="I215" s="223"/>
      <c r="J215" s="224">
        <f>ROUND(I215*H215,2)</f>
        <v>0</v>
      </c>
      <c r="K215" s="225"/>
      <c r="L215" s="43"/>
      <c r="M215" s="226" t="s">
        <v>1</v>
      </c>
      <c r="N215" s="227" t="s">
        <v>41</v>
      </c>
      <c r="O215" s="90"/>
      <c r="P215" s="228">
        <f>O215*H215</f>
        <v>0</v>
      </c>
      <c r="Q215" s="228">
        <v>0</v>
      </c>
      <c r="R215" s="228">
        <f>Q215*H215</f>
        <v>0</v>
      </c>
      <c r="S215" s="228">
        <v>0.017250000000000001</v>
      </c>
      <c r="T215" s="229">
        <f>S215*H215</f>
        <v>0.051750000000000004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30" t="s">
        <v>224</v>
      </c>
      <c r="AT215" s="230" t="s">
        <v>141</v>
      </c>
      <c r="AU215" s="230" t="s">
        <v>86</v>
      </c>
      <c r="AY215" s="16" t="s">
        <v>139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6" t="s">
        <v>84</v>
      </c>
      <c r="BK215" s="231">
        <f>ROUND(I215*H215,2)</f>
        <v>0</v>
      </c>
      <c r="BL215" s="16" t="s">
        <v>224</v>
      </c>
      <c r="BM215" s="230" t="s">
        <v>320</v>
      </c>
    </row>
    <row r="216" s="12" customFormat="1" ht="22.8" customHeight="1">
      <c r="A216" s="12"/>
      <c r="B216" s="202"/>
      <c r="C216" s="203"/>
      <c r="D216" s="204" t="s">
        <v>75</v>
      </c>
      <c r="E216" s="216" t="s">
        <v>321</v>
      </c>
      <c r="F216" s="216" t="s">
        <v>322</v>
      </c>
      <c r="G216" s="203"/>
      <c r="H216" s="203"/>
      <c r="I216" s="206"/>
      <c r="J216" s="217">
        <f>BK216</f>
        <v>0</v>
      </c>
      <c r="K216" s="203"/>
      <c r="L216" s="208"/>
      <c r="M216" s="209"/>
      <c r="N216" s="210"/>
      <c r="O216" s="210"/>
      <c r="P216" s="211">
        <f>P217</f>
        <v>0</v>
      </c>
      <c r="Q216" s="210"/>
      <c r="R216" s="211">
        <f>R217</f>
        <v>0</v>
      </c>
      <c r="S216" s="210"/>
      <c r="T216" s="212">
        <f>T217</f>
        <v>0.41599999999999998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13" t="s">
        <v>86</v>
      </c>
      <c r="AT216" s="214" t="s">
        <v>75</v>
      </c>
      <c r="AU216" s="214" t="s">
        <v>84</v>
      </c>
      <c r="AY216" s="213" t="s">
        <v>139</v>
      </c>
      <c r="BK216" s="215">
        <f>BK217</f>
        <v>0</v>
      </c>
    </row>
    <row r="217" s="2" customFormat="1" ht="16.5" customHeight="1">
      <c r="A217" s="37"/>
      <c r="B217" s="38"/>
      <c r="C217" s="218" t="s">
        <v>323</v>
      </c>
      <c r="D217" s="218" t="s">
        <v>141</v>
      </c>
      <c r="E217" s="219" t="s">
        <v>324</v>
      </c>
      <c r="F217" s="220" t="s">
        <v>325</v>
      </c>
      <c r="G217" s="221" t="s">
        <v>217</v>
      </c>
      <c r="H217" s="222">
        <v>16</v>
      </c>
      <c r="I217" s="223"/>
      <c r="J217" s="224">
        <f>ROUND(I217*H217,2)</f>
        <v>0</v>
      </c>
      <c r="K217" s="225"/>
      <c r="L217" s="43"/>
      <c r="M217" s="226" t="s">
        <v>1</v>
      </c>
      <c r="N217" s="227" t="s">
        <v>41</v>
      </c>
      <c r="O217" s="90"/>
      <c r="P217" s="228">
        <f>O217*H217</f>
        <v>0</v>
      </c>
      <c r="Q217" s="228">
        <v>0</v>
      </c>
      <c r="R217" s="228">
        <f>Q217*H217</f>
        <v>0</v>
      </c>
      <c r="S217" s="228">
        <v>0.025999999999999999</v>
      </c>
      <c r="T217" s="229">
        <f>S217*H217</f>
        <v>0.41599999999999998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30" t="s">
        <v>224</v>
      </c>
      <c r="AT217" s="230" t="s">
        <v>141</v>
      </c>
      <c r="AU217" s="230" t="s">
        <v>86</v>
      </c>
      <c r="AY217" s="16" t="s">
        <v>139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6" t="s">
        <v>84</v>
      </c>
      <c r="BK217" s="231">
        <f>ROUND(I217*H217,2)</f>
        <v>0</v>
      </c>
      <c r="BL217" s="16" t="s">
        <v>224</v>
      </c>
      <c r="BM217" s="230" t="s">
        <v>326</v>
      </c>
    </row>
    <row r="218" s="12" customFormat="1" ht="22.8" customHeight="1">
      <c r="A218" s="12"/>
      <c r="B218" s="202"/>
      <c r="C218" s="203"/>
      <c r="D218" s="204" t="s">
        <v>75</v>
      </c>
      <c r="E218" s="216" t="s">
        <v>327</v>
      </c>
      <c r="F218" s="216" t="s">
        <v>328</v>
      </c>
      <c r="G218" s="203"/>
      <c r="H218" s="203"/>
      <c r="I218" s="206"/>
      <c r="J218" s="217">
        <f>BK218</f>
        <v>0</v>
      </c>
      <c r="K218" s="203"/>
      <c r="L218" s="208"/>
      <c r="M218" s="209"/>
      <c r="N218" s="210"/>
      <c r="O218" s="210"/>
      <c r="P218" s="211">
        <f>SUM(P219:P220)</f>
        <v>0</v>
      </c>
      <c r="Q218" s="210"/>
      <c r="R218" s="211">
        <f>SUM(R219:R220)</f>
        <v>0</v>
      </c>
      <c r="S218" s="210"/>
      <c r="T218" s="212">
        <f>SUM(T219:T220)</f>
        <v>21.012900500000001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3" t="s">
        <v>86</v>
      </c>
      <c r="AT218" s="214" t="s">
        <v>75</v>
      </c>
      <c r="AU218" s="214" t="s">
        <v>84</v>
      </c>
      <c r="AY218" s="213" t="s">
        <v>139</v>
      </c>
      <c r="BK218" s="215">
        <f>SUM(BK219:BK220)</f>
        <v>0</v>
      </c>
    </row>
    <row r="219" s="2" customFormat="1" ht="24.15" customHeight="1">
      <c r="A219" s="37"/>
      <c r="B219" s="38"/>
      <c r="C219" s="218" t="s">
        <v>329</v>
      </c>
      <c r="D219" s="218" t="s">
        <v>141</v>
      </c>
      <c r="E219" s="219" t="s">
        <v>330</v>
      </c>
      <c r="F219" s="220" t="s">
        <v>331</v>
      </c>
      <c r="G219" s="221" t="s">
        <v>153</v>
      </c>
      <c r="H219" s="222">
        <v>252.65000000000001</v>
      </c>
      <c r="I219" s="223"/>
      <c r="J219" s="224">
        <f>ROUND(I219*H219,2)</f>
        <v>0</v>
      </c>
      <c r="K219" s="225"/>
      <c r="L219" s="43"/>
      <c r="M219" s="226" t="s">
        <v>1</v>
      </c>
      <c r="N219" s="227" t="s">
        <v>41</v>
      </c>
      <c r="O219" s="90"/>
      <c r="P219" s="228">
        <f>O219*H219</f>
        <v>0</v>
      </c>
      <c r="Q219" s="228">
        <v>0</v>
      </c>
      <c r="R219" s="228">
        <f>Q219*H219</f>
        <v>0</v>
      </c>
      <c r="S219" s="228">
        <v>0.083169999999999994</v>
      </c>
      <c r="T219" s="229">
        <f>S219*H219</f>
        <v>21.012900500000001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30" t="s">
        <v>224</v>
      </c>
      <c r="AT219" s="230" t="s">
        <v>141</v>
      </c>
      <c r="AU219" s="230" t="s">
        <v>86</v>
      </c>
      <c r="AY219" s="16" t="s">
        <v>139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6" t="s">
        <v>84</v>
      </c>
      <c r="BK219" s="231">
        <f>ROUND(I219*H219,2)</f>
        <v>0</v>
      </c>
      <c r="BL219" s="16" t="s">
        <v>224</v>
      </c>
      <c r="BM219" s="230" t="s">
        <v>332</v>
      </c>
    </row>
    <row r="220" s="13" customFormat="1">
      <c r="A220" s="13"/>
      <c r="B220" s="232"/>
      <c r="C220" s="233"/>
      <c r="D220" s="234" t="s">
        <v>147</v>
      </c>
      <c r="E220" s="235" t="s">
        <v>1</v>
      </c>
      <c r="F220" s="236" t="s">
        <v>333</v>
      </c>
      <c r="G220" s="233"/>
      <c r="H220" s="237">
        <v>252.65000000000001</v>
      </c>
      <c r="I220" s="238"/>
      <c r="J220" s="233"/>
      <c r="K220" s="233"/>
      <c r="L220" s="239"/>
      <c r="M220" s="240"/>
      <c r="N220" s="241"/>
      <c r="O220" s="241"/>
      <c r="P220" s="241"/>
      <c r="Q220" s="241"/>
      <c r="R220" s="241"/>
      <c r="S220" s="241"/>
      <c r="T220" s="24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3" t="s">
        <v>147</v>
      </c>
      <c r="AU220" s="243" t="s">
        <v>86</v>
      </c>
      <c r="AV220" s="13" t="s">
        <v>86</v>
      </c>
      <c r="AW220" s="13" t="s">
        <v>33</v>
      </c>
      <c r="AX220" s="13" t="s">
        <v>84</v>
      </c>
      <c r="AY220" s="243" t="s">
        <v>139</v>
      </c>
    </row>
    <row r="221" s="12" customFormat="1" ht="22.8" customHeight="1">
      <c r="A221" s="12"/>
      <c r="B221" s="202"/>
      <c r="C221" s="203"/>
      <c r="D221" s="204" t="s">
        <v>75</v>
      </c>
      <c r="E221" s="216" t="s">
        <v>334</v>
      </c>
      <c r="F221" s="216" t="s">
        <v>335</v>
      </c>
      <c r="G221" s="203"/>
      <c r="H221" s="203"/>
      <c r="I221" s="206"/>
      <c r="J221" s="217">
        <f>BK221</f>
        <v>0</v>
      </c>
      <c r="K221" s="203"/>
      <c r="L221" s="208"/>
      <c r="M221" s="209"/>
      <c r="N221" s="210"/>
      <c r="O221" s="210"/>
      <c r="P221" s="211">
        <f>SUM(P222:P226)</f>
        <v>0</v>
      </c>
      <c r="Q221" s="210"/>
      <c r="R221" s="211">
        <f>SUM(R222:R226)</f>
        <v>0</v>
      </c>
      <c r="S221" s="210"/>
      <c r="T221" s="212">
        <f>SUM(T222:T226)</f>
        <v>0.2364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3" t="s">
        <v>86</v>
      </c>
      <c r="AT221" s="214" t="s">
        <v>75</v>
      </c>
      <c r="AU221" s="214" t="s">
        <v>84</v>
      </c>
      <c r="AY221" s="213" t="s">
        <v>139</v>
      </c>
      <c r="BK221" s="215">
        <f>SUM(BK222:BK226)</f>
        <v>0</v>
      </c>
    </row>
    <row r="222" s="2" customFormat="1" ht="24.15" customHeight="1">
      <c r="A222" s="37"/>
      <c r="B222" s="38"/>
      <c r="C222" s="218" t="s">
        <v>336</v>
      </c>
      <c r="D222" s="218" t="s">
        <v>141</v>
      </c>
      <c r="E222" s="219" t="s">
        <v>337</v>
      </c>
      <c r="F222" s="220" t="s">
        <v>338</v>
      </c>
      <c r="G222" s="221" t="s">
        <v>153</v>
      </c>
      <c r="H222" s="222">
        <v>94.965000000000003</v>
      </c>
      <c r="I222" s="223"/>
      <c r="J222" s="224">
        <f>ROUND(I222*H222,2)</f>
        <v>0</v>
      </c>
      <c r="K222" s="225"/>
      <c r="L222" s="43"/>
      <c r="M222" s="226" t="s">
        <v>1</v>
      </c>
      <c r="N222" s="227" t="s">
        <v>41</v>
      </c>
      <c r="O222" s="90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30" t="s">
        <v>224</v>
      </c>
      <c r="AT222" s="230" t="s">
        <v>141</v>
      </c>
      <c r="AU222" s="230" t="s">
        <v>86</v>
      </c>
      <c r="AY222" s="16" t="s">
        <v>139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6" t="s">
        <v>84</v>
      </c>
      <c r="BK222" s="231">
        <f>ROUND(I222*H222,2)</f>
        <v>0</v>
      </c>
      <c r="BL222" s="16" t="s">
        <v>224</v>
      </c>
      <c r="BM222" s="230" t="s">
        <v>339</v>
      </c>
    </row>
    <row r="223" s="13" customFormat="1">
      <c r="A223" s="13"/>
      <c r="B223" s="232"/>
      <c r="C223" s="233"/>
      <c r="D223" s="234" t="s">
        <v>147</v>
      </c>
      <c r="E223" s="235" t="s">
        <v>1</v>
      </c>
      <c r="F223" s="236" t="s">
        <v>340</v>
      </c>
      <c r="G223" s="233"/>
      <c r="H223" s="237">
        <v>189.93000000000001</v>
      </c>
      <c r="I223" s="238"/>
      <c r="J223" s="233"/>
      <c r="K223" s="233"/>
      <c r="L223" s="239"/>
      <c r="M223" s="240"/>
      <c r="N223" s="241"/>
      <c r="O223" s="241"/>
      <c r="P223" s="241"/>
      <c r="Q223" s="241"/>
      <c r="R223" s="241"/>
      <c r="S223" s="241"/>
      <c r="T223" s="24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3" t="s">
        <v>147</v>
      </c>
      <c r="AU223" s="243" t="s">
        <v>86</v>
      </c>
      <c r="AV223" s="13" t="s">
        <v>86</v>
      </c>
      <c r="AW223" s="13" t="s">
        <v>33</v>
      </c>
      <c r="AX223" s="13" t="s">
        <v>84</v>
      </c>
      <c r="AY223" s="243" t="s">
        <v>139</v>
      </c>
    </row>
    <row r="224" s="13" customFormat="1">
      <c r="A224" s="13"/>
      <c r="B224" s="232"/>
      <c r="C224" s="233"/>
      <c r="D224" s="234" t="s">
        <v>147</v>
      </c>
      <c r="E224" s="233"/>
      <c r="F224" s="236" t="s">
        <v>341</v>
      </c>
      <c r="G224" s="233"/>
      <c r="H224" s="237">
        <v>94.965000000000003</v>
      </c>
      <c r="I224" s="238"/>
      <c r="J224" s="233"/>
      <c r="K224" s="233"/>
      <c r="L224" s="239"/>
      <c r="M224" s="240"/>
      <c r="N224" s="241"/>
      <c r="O224" s="241"/>
      <c r="P224" s="241"/>
      <c r="Q224" s="241"/>
      <c r="R224" s="241"/>
      <c r="S224" s="241"/>
      <c r="T224" s="24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3" t="s">
        <v>147</v>
      </c>
      <c r="AU224" s="243" t="s">
        <v>86</v>
      </c>
      <c r="AV224" s="13" t="s">
        <v>86</v>
      </c>
      <c r="AW224" s="13" t="s">
        <v>4</v>
      </c>
      <c r="AX224" s="13" t="s">
        <v>84</v>
      </c>
      <c r="AY224" s="243" t="s">
        <v>139</v>
      </c>
    </row>
    <row r="225" s="2" customFormat="1" ht="24.15" customHeight="1">
      <c r="A225" s="37"/>
      <c r="B225" s="38"/>
      <c r="C225" s="218" t="s">
        <v>342</v>
      </c>
      <c r="D225" s="218" t="s">
        <v>141</v>
      </c>
      <c r="E225" s="219" t="s">
        <v>343</v>
      </c>
      <c r="F225" s="220" t="s">
        <v>344</v>
      </c>
      <c r="G225" s="221" t="s">
        <v>153</v>
      </c>
      <c r="H225" s="222">
        <v>78.799999999999997</v>
      </c>
      <c r="I225" s="223"/>
      <c r="J225" s="224">
        <f>ROUND(I225*H225,2)</f>
        <v>0</v>
      </c>
      <c r="K225" s="225"/>
      <c r="L225" s="43"/>
      <c r="M225" s="226" t="s">
        <v>1</v>
      </c>
      <c r="N225" s="227" t="s">
        <v>41</v>
      </c>
      <c r="O225" s="90"/>
      <c r="P225" s="228">
        <f>O225*H225</f>
        <v>0</v>
      </c>
      <c r="Q225" s="228">
        <v>0</v>
      </c>
      <c r="R225" s="228">
        <f>Q225*H225</f>
        <v>0</v>
      </c>
      <c r="S225" s="228">
        <v>0.0030000000000000001</v>
      </c>
      <c r="T225" s="229">
        <f>S225*H225</f>
        <v>0.2364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30" t="s">
        <v>224</v>
      </c>
      <c r="AT225" s="230" t="s">
        <v>141</v>
      </c>
      <c r="AU225" s="230" t="s">
        <v>86</v>
      </c>
      <c r="AY225" s="16" t="s">
        <v>139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6" t="s">
        <v>84</v>
      </c>
      <c r="BK225" s="231">
        <f>ROUND(I225*H225,2)</f>
        <v>0</v>
      </c>
      <c r="BL225" s="16" t="s">
        <v>224</v>
      </c>
      <c r="BM225" s="230" t="s">
        <v>345</v>
      </c>
    </row>
    <row r="226" s="13" customFormat="1">
      <c r="A226" s="13"/>
      <c r="B226" s="232"/>
      <c r="C226" s="233"/>
      <c r="D226" s="234" t="s">
        <v>147</v>
      </c>
      <c r="E226" s="235" t="s">
        <v>1</v>
      </c>
      <c r="F226" s="236" t="s">
        <v>346</v>
      </c>
      <c r="G226" s="233"/>
      <c r="H226" s="237">
        <v>78.799999999999997</v>
      </c>
      <c r="I226" s="238"/>
      <c r="J226" s="233"/>
      <c r="K226" s="233"/>
      <c r="L226" s="239"/>
      <c r="M226" s="240"/>
      <c r="N226" s="241"/>
      <c r="O226" s="241"/>
      <c r="P226" s="241"/>
      <c r="Q226" s="241"/>
      <c r="R226" s="241"/>
      <c r="S226" s="241"/>
      <c r="T226" s="24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3" t="s">
        <v>147</v>
      </c>
      <c r="AU226" s="243" t="s">
        <v>86</v>
      </c>
      <c r="AV226" s="13" t="s">
        <v>86</v>
      </c>
      <c r="AW226" s="13" t="s">
        <v>33</v>
      </c>
      <c r="AX226" s="13" t="s">
        <v>84</v>
      </c>
      <c r="AY226" s="243" t="s">
        <v>139</v>
      </c>
    </row>
    <row r="227" s="12" customFormat="1" ht="22.8" customHeight="1">
      <c r="A227" s="12"/>
      <c r="B227" s="202"/>
      <c r="C227" s="203"/>
      <c r="D227" s="204" t="s">
        <v>75</v>
      </c>
      <c r="E227" s="216" t="s">
        <v>347</v>
      </c>
      <c r="F227" s="216" t="s">
        <v>348</v>
      </c>
      <c r="G227" s="203"/>
      <c r="H227" s="203"/>
      <c r="I227" s="206"/>
      <c r="J227" s="217">
        <f>BK227</f>
        <v>0</v>
      </c>
      <c r="K227" s="203"/>
      <c r="L227" s="208"/>
      <c r="M227" s="209"/>
      <c r="N227" s="210"/>
      <c r="O227" s="210"/>
      <c r="P227" s="211">
        <f>SUM(P228:P229)</f>
        <v>0</v>
      </c>
      <c r="Q227" s="210"/>
      <c r="R227" s="211">
        <f>SUM(R228:R229)</f>
        <v>0</v>
      </c>
      <c r="S227" s="210"/>
      <c r="T227" s="212">
        <f>SUM(T228:T229)</f>
        <v>0.92479999999999996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3" t="s">
        <v>86</v>
      </c>
      <c r="AT227" s="214" t="s">
        <v>75</v>
      </c>
      <c r="AU227" s="214" t="s">
        <v>84</v>
      </c>
      <c r="AY227" s="213" t="s">
        <v>139</v>
      </c>
      <c r="BK227" s="215">
        <f>SUM(BK228:BK229)</f>
        <v>0</v>
      </c>
    </row>
    <row r="228" s="2" customFormat="1" ht="24.15" customHeight="1">
      <c r="A228" s="37"/>
      <c r="B228" s="38"/>
      <c r="C228" s="218" t="s">
        <v>349</v>
      </c>
      <c r="D228" s="218" t="s">
        <v>141</v>
      </c>
      <c r="E228" s="219" t="s">
        <v>350</v>
      </c>
      <c r="F228" s="220" t="s">
        <v>351</v>
      </c>
      <c r="G228" s="221" t="s">
        <v>153</v>
      </c>
      <c r="H228" s="222">
        <v>34</v>
      </c>
      <c r="I228" s="223"/>
      <c r="J228" s="224">
        <f>ROUND(I228*H228,2)</f>
        <v>0</v>
      </c>
      <c r="K228" s="225"/>
      <c r="L228" s="43"/>
      <c r="M228" s="226" t="s">
        <v>1</v>
      </c>
      <c r="N228" s="227" t="s">
        <v>41</v>
      </c>
      <c r="O228" s="90"/>
      <c r="P228" s="228">
        <f>O228*H228</f>
        <v>0</v>
      </c>
      <c r="Q228" s="228">
        <v>0</v>
      </c>
      <c r="R228" s="228">
        <f>Q228*H228</f>
        <v>0</v>
      </c>
      <c r="S228" s="228">
        <v>0.027199999999999998</v>
      </c>
      <c r="T228" s="229">
        <f>S228*H228</f>
        <v>0.92479999999999996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30" t="s">
        <v>224</v>
      </c>
      <c r="AT228" s="230" t="s">
        <v>141</v>
      </c>
      <c r="AU228" s="230" t="s">
        <v>86</v>
      </c>
      <c r="AY228" s="16" t="s">
        <v>139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6" t="s">
        <v>84</v>
      </c>
      <c r="BK228" s="231">
        <f>ROUND(I228*H228,2)</f>
        <v>0</v>
      </c>
      <c r="BL228" s="16" t="s">
        <v>224</v>
      </c>
      <c r="BM228" s="230" t="s">
        <v>352</v>
      </c>
    </row>
    <row r="229" s="13" customFormat="1">
      <c r="A229" s="13"/>
      <c r="B229" s="232"/>
      <c r="C229" s="233"/>
      <c r="D229" s="234" t="s">
        <v>147</v>
      </c>
      <c r="E229" s="235" t="s">
        <v>1</v>
      </c>
      <c r="F229" s="236" t="s">
        <v>353</v>
      </c>
      <c r="G229" s="233"/>
      <c r="H229" s="237">
        <v>34</v>
      </c>
      <c r="I229" s="238"/>
      <c r="J229" s="233"/>
      <c r="K229" s="233"/>
      <c r="L229" s="239"/>
      <c r="M229" s="240"/>
      <c r="N229" s="241"/>
      <c r="O229" s="241"/>
      <c r="P229" s="241"/>
      <c r="Q229" s="241"/>
      <c r="R229" s="241"/>
      <c r="S229" s="241"/>
      <c r="T229" s="24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3" t="s">
        <v>147</v>
      </c>
      <c r="AU229" s="243" t="s">
        <v>86</v>
      </c>
      <c r="AV229" s="13" t="s">
        <v>86</v>
      </c>
      <c r="AW229" s="13" t="s">
        <v>33</v>
      </c>
      <c r="AX229" s="13" t="s">
        <v>84</v>
      </c>
      <c r="AY229" s="243" t="s">
        <v>139</v>
      </c>
    </row>
    <row r="230" s="12" customFormat="1" ht="25.92" customHeight="1">
      <c r="A230" s="12"/>
      <c r="B230" s="202"/>
      <c r="C230" s="203"/>
      <c r="D230" s="204" t="s">
        <v>75</v>
      </c>
      <c r="E230" s="205" t="s">
        <v>354</v>
      </c>
      <c r="F230" s="205" t="s">
        <v>355</v>
      </c>
      <c r="G230" s="203"/>
      <c r="H230" s="203"/>
      <c r="I230" s="206"/>
      <c r="J230" s="207">
        <f>BK230</f>
        <v>0</v>
      </c>
      <c r="K230" s="203"/>
      <c r="L230" s="208"/>
      <c r="M230" s="209"/>
      <c r="N230" s="210"/>
      <c r="O230" s="210"/>
      <c r="P230" s="211">
        <f>SUM(P231:P233)</f>
        <v>0</v>
      </c>
      <c r="Q230" s="210"/>
      <c r="R230" s="211">
        <f>SUM(R231:R233)</f>
        <v>0</v>
      </c>
      <c r="S230" s="210"/>
      <c r="T230" s="212">
        <f>SUM(T231:T233)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3" t="s">
        <v>145</v>
      </c>
      <c r="AT230" s="214" t="s">
        <v>75</v>
      </c>
      <c r="AU230" s="214" t="s">
        <v>76</v>
      </c>
      <c r="AY230" s="213" t="s">
        <v>139</v>
      </c>
      <c r="BK230" s="215">
        <f>SUM(BK231:BK233)</f>
        <v>0</v>
      </c>
    </row>
    <row r="231" s="2" customFormat="1" ht="16.5" customHeight="1">
      <c r="A231" s="37"/>
      <c r="B231" s="38"/>
      <c r="C231" s="218" t="s">
        <v>356</v>
      </c>
      <c r="D231" s="218" t="s">
        <v>141</v>
      </c>
      <c r="E231" s="219" t="s">
        <v>357</v>
      </c>
      <c r="F231" s="220" t="s">
        <v>358</v>
      </c>
      <c r="G231" s="221" t="s">
        <v>359</v>
      </c>
      <c r="H231" s="222">
        <v>20</v>
      </c>
      <c r="I231" s="223"/>
      <c r="J231" s="224">
        <f>ROUND(I231*H231,2)</f>
        <v>0</v>
      </c>
      <c r="K231" s="225"/>
      <c r="L231" s="43"/>
      <c r="M231" s="226" t="s">
        <v>1</v>
      </c>
      <c r="N231" s="227" t="s">
        <v>41</v>
      </c>
      <c r="O231" s="90"/>
      <c r="P231" s="228">
        <f>O231*H231</f>
        <v>0</v>
      </c>
      <c r="Q231" s="228">
        <v>0</v>
      </c>
      <c r="R231" s="228">
        <f>Q231*H231</f>
        <v>0</v>
      </c>
      <c r="S231" s="228">
        <v>0</v>
      </c>
      <c r="T231" s="229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30" t="s">
        <v>360</v>
      </c>
      <c r="AT231" s="230" t="s">
        <v>141</v>
      </c>
      <c r="AU231" s="230" t="s">
        <v>84</v>
      </c>
      <c r="AY231" s="16" t="s">
        <v>139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6" t="s">
        <v>84</v>
      </c>
      <c r="BK231" s="231">
        <f>ROUND(I231*H231,2)</f>
        <v>0</v>
      </c>
      <c r="BL231" s="16" t="s">
        <v>360</v>
      </c>
      <c r="BM231" s="230" t="s">
        <v>361</v>
      </c>
    </row>
    <row r="232" s="13" customFormat="1">
      <c r="A232" s="13"/>
      <c r="B232" s="232"/>
      <c r="C232" s="233"/>
      <c r="D232" s="234" t="s">
        <v>147</v>
      </c>
      <c r="E232" s="235" t="s">
        <v>1</v>
      </c>
      <c r="F232" s="236" t="s">
        <v>362</v>
      </c>
      <c r="G232" s="233"/>
      <c r="H232" s="237">
        <v>20</v>
      </c>
      <c r="I232" s="238"/>
      <c r="J232" s="233"/>
      <c r="K232" s="233"/>
      <c r="L232" s="239"/>
      <c r="M232" s="240"/>
      <c r="N232" s="241"/>
      <c r="O232" s="241"/>
      <c r="P232" s="241"/>
      <c r="Q232" s="241"/>
      <c r="R232" s="241"/>
      <c r="S232" s="241"/>
      <c r="T232" s="24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3" t="s">
        <v>147</v>
      </c>
      <c r="AU232" s="243" t="s">
        <v>84</v>
      </c>
      <c r="AV232" s="13" t="s">
        <v>86</v>
      </c>
      <c r="AW232" s="13" t="s">
        <v>33</v>
      </c>
      <c r="AX232" s="13" t="s">
        <v>84</v>
      </c>
      <c r="AY232" s="243" t="s">
        <v>139</v>
      </c>
    </row>
    <row r="233" s="2" customFormat="1" ht="24.15" customHeight="1">
      <c r="A233" s="37"/>
      <c r="B233" s="38"/>
      <c r="C233" s="218" t="s">
        <v>363</v>
      </c>
      <c r="D233" s="218" t="s">
        <v>141</v>
      </c>
      <c r="E233" s="219" t="s">
        <v>364</v>
      </c>
      <c r="F233" s="220" t="s">
        <v>365</v>
      </c>
      <c r="G233" s="221" t="s">
        <v>359</v>
      </c>
      <c r="H233" s="222">
        <v>15</v>
      </c>
      <c r="I233" s="223"/>
      <c r="J233" s="224">
        <f>ROUND(I233*H233,2)</f>
        <v>0</v>
      </c>
      <c r="K233" s="225"/>
      <c r="L233" s="43"/>
      <c r="M233" s="226" t="s">
        <v>1</v>
      </c>
      <c r="N233" s="227" t="s">
        <v>41</v>
      </c>
      <c r="O233" s="90"/>
      <c r="P233" s="228">
        <f>O233*H233</f>
        <v>0</v>
      </c>
      <c r="Q233" s="228">
        <v>0</v>
      </c>
      <c r="R233" s="228">
        <f>Q233*H233</f>
        <v>0</v>
      </c>
      <c r="S233" s="228">
        <v>0</v>
      </c>
      <c r="T233" s="229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30" t="s">
        <v>360</v>
      </c>
      <c r="AT233" s="230" t="s">
        <v>141</v>
      </c>
      <c r="AU233" s="230" t="s">
        <v>84</v>
      </c>
      <c r="AY233" s="16" t="s">
        <v>139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6" t="s">
        <v>84</v>
      </c>
      <c r="BK233" s="231">
        <f>ROUND(I233*H233,2)</f>
        <v>0</v>
      </c>
      <c r="BL233" s="16" t="s">
        <v>360</v>
      </c>
      <c r="BM233" s="230" t="s">
        <v>366</v>
      </c>
    </row>
    <row r="234" s="12" customFormat="1" ht="25.92" customHeight="1">
      <c r="A234" s="12"/>
      <c r="B234" s="202"/>
      <c r="C234" s="203"/>
      <c r="D234" s="204" t="s">
        <v>75</v>
      </c>
      <c r="E234" s="205" t="s">
        <v>367</v>
      </c>
      <c r="F234" s="205" t="s">
        <v>368</v>
      </c>
      <c r="G234" s="203"/>
      <c r="H234" s="203"/>
      <c r="I234" s="206"/>
      <c r="J234" s="207">
        <f>BK234</f>
        <v>0</v>
      </c>
      <c r="K234" s="203"/>
      <c r="L234" s="208"/>
      <c r="M234" s="209"/>
      <c r="N234" s="210"/>
      <c r="O234" s="210"/>
      <c r="P234" s="211">
        <f>P235</f>
        <v>0</v>
      </c>
      <c r="Q234" s="210"/>
      <c r="R234" s="211">
        <f>R235</f>
        <v>0</v>
      </c>
      <c r="S234" s="210"/>
      <c r="T234" s="212">
        <f>T235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13" t="s">
        <v>163</v>
      </c>
      <c r="AT234" s="214" t="s">
        <v>75</v>
      </c>
      <c r="AU234" s="214" t="s">
        <v>76</v>
      </c>
      <c r="AY234" s="213" t="s">
        <v>139</v>
      </c>
      <c r="BK234" s="215">
        <f>BK235</f>
        <v>0</v>
      </c>
    </row>
    <row r="235" s="12" customFormat="1" ht="22.8" customHeight="1">
      <c r="A235" s="12"/>
      <c r="B235" s="202"/>
      <c r="C235" s="203"/>
      <c r="D235" s="204" t="s">
        <v>75</v>
      </c>
      <c r="E235" s="216" t="s">
        <v>369</v>
      </c>
      <c r="F235" s="216" t="s">
        <v>370</v>
      </c>
      <c r="G235" s="203"/>
      <c r="H235" s="203"/>
      <c r="I235" s="206"/>
      <c r="J235" s="217">
        <f>BK235</f>
        <v>0</v>
      </c>
      <c r="K235" s="203"/>
      <c r="L235" s="208"/>
      <c r="M235" s="209"/>
      <c r="N235" s="210"/>
      <c r="O235" s="210"/>
      <c r="P235" s="211">
        <f>SUM(P236:P237)</f>
        <v>0</v>
      </c>
      <c r="Q235" s="210"/>
      <c r="R235" s="211">
        <f>SUM(R236:R237)</f>
        <v>0</v>
      </c>
      <c r="S235" s="210"/>
      <c r="T235" s="212">
        <f>SUM(T236:T237)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13" t="s">
        <v>163</v>
      </c>
      <c r="AT235" s="214" t="s">
        <v>75</v>
      </c>
      <c r="AU235" s="214" t="s">
        <v>84</v>
      </c>
      <c r="AY235" s="213" t="s">
        <v>139</v>
      </c>
      <c r="BK235" s="215">
        <f>SUM(BK236:BK237)</f>
        <v>0</v>
      </c>
    </row>
    <row r="236" s="2" customFormat="1" ht="24.15" customHeight="1">
      <c r="A236" s="37"/>
      <c r="B236" s="38"/>
      <c r="C236" s="218" t="s">
        <v>371</v>
      </c>
      <c r="D236" s="218" t="s">
        <v>141</v>
      </c>
      <c r="E236" s="219" t="s">
        <v>372</v>
      </c>
      <c r="F236" s="220" t="s">
        <v>373</v>
      </c>
      <c r="G236" s="221" t="s">
        <v>374</v>
      </c>
      <c r="H236" s="222">
        <v>120</v>
      </c>
      <c r="I236" s="223"/>
      <c r="J236" s="224">
        <f>ROUND(I236*H236,2)</f>
        <v>0</v>
      </c>
      <c r="K236" s="225"/>
      <c r="L236" s="43"/>
      <c r="M236" s="226" t="s">
        <v>1</v>
      </c>
      <c r="N236" s="227" t="s">
        <v>41</v>
      </c>
      <c r="O236" s="90"/>
      <c r="P236" s="228">
        <f>O236*H236</f>
        <v>0</v>
      </c>
      <c r="Q236" s="228">
        <v>0</v>
      </c>
      <c r="R236" s="228">
        <f>Q236*H236</f>
        <v>0</v>
      </c>
      <c r="S236" s="228">
        <v>0</v>
      </c>
      <c r="T236" s="229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30" t="s">
        <v>375</v>
      </c>
      <c r="AT236" s="230" t="s">
        <v>141</v>
      </c>
      <c r="AU236" s="230" t="s">
        <v>86</v>
      </c>
      <c r="AY236" s="16" t="s">
        <v>139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6" t="s">
        <v>84</v>
      </c>
      <c r="BK236" s="231">
        <f>ROUND(I236*H236,2)</f>
        <v>0</v>
      </c>
      <c r="BL236" s="16" t="s">
        <v>375</v>
      </c>
      <c r="BM236" s="230" t="s">
        <v>376</v>
      </c>
    </row>
    <row r="237" s="13" customFormat="1">
      <c r="A237" s="13"/>
      <c r="B237" s="232"/>
      <c r="C237" s="233"/>
      <c r="D237" s="234" t="s">
        <v>147</v>
      </c>
      <c r="E237" s="235" t="s">
        <v>1</v>
      </c>
      <c r="F237" s="236" t="s">
        <v>377</v>
      </c>
      <c r="G237" s="233"/>
      <c r="H237" s="237">
        <v>120</v>
      </c>
      <c r="I237" s="238"/>
      <c r="J237" s="233"/>
      <c r="K237" s="233"/>
      <c r="L237" s="239"/>
      <c r="M237" s="266"/>
      <c r="N237" s="267"/>
      <c r="O237" s="267"/>
      <c r="P237" s="267"/>
      <c r="Q237" s="267"/>
      <c r="R237" s="267"/>
      <c r="S237" s="267"/>
      <c r="T237" s="26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3" t="s">
        <v>147</v>
      </c>
      <c r="AU237" s="243" t="s">
        <v>86</v>
      </c>
      <c r="AV237" s="13" t="s">
        <v>86</v>
      </c>
      <c r="AW237" s="13" t="s">
        <v>33</v>
      </c>
      <c r="AX237" s="13" t="s">
        <v>84</v>
      </c>
      <c r="AY237" s="243" t="s">
        <v>139</v>
      </c>
    </row>
    <row r="238" s="2" customFormat="1" ht="6.96" customHeight="1">
      <c r="A238" s="37"/>
      <c r="B238" s="65"/>
      <c r="C238" s="66"/>
      <c r="D238" s="66"/>
      <c r="E238" s="66"/>
      <c r="F238" s="66"/>
      <c r="G238" s="66"/>
      <c r="H238" s="66"/>
      <c r="I238" s="66"/>
      <c r="J238" s="66"/>
      <c r="K238" s="66"/>
      <c r="L238" s="43"/>
      <c r="M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</row>
  </sheetData>
  <sheetProtection sheet="1" autoFilter="0" formatColumns="0" formatRows="0" objects="1" scenarios="1" spinCount="100000" saltValue="k202W3/0A2GS2YKyR3scZDcckVRBqBfn2Gggl14+aFz6aa5VzUawBjbO97kTyoSsnXp/bRXXi8DOhmf6YjesxA==" hashValue="Ti1l9xGRafK5YdrLmZGBwE+MbESqtLH0Du7HUxzcUTTbk50WL4Yqjr4K385e1Lwo4glf+w5LRt06X3U2YXY3pw==" algorithmName="SHA-512" password="CC35"/>
  <autoFilter ref="C135:K237"/>
  <mergeCells count="9">
    <mergeCell ref="E7:H7"/>
    <mergeCell ref="E9:H9"/>
    <mergeCell ref="E18:H18"/>
    <mergeCell ref="E27:H27"/>
    <mergeCell ref="E85:H85"/>
    <mergeCell ref="E87:H87"/>
    <mergeCell ref="E126:H126"/>
    <mergeCell ref="E128:H12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89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96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26.25" customHeight="1">
      <c r="B7" s="19"/>
      <c r="E7" s="140" t="str">
        <f>'Rekapitulace stavby'!K6</f>
        <v>Město Žacléř - Rekonstrukce a rozšíření prostor městského muzea a TIC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97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378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1. 9. 2024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">
        <v>31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32</v>
      </c>
      <c r="F21" s="37"/>
      <c r="G21" s="37"/>
      <c r="H21" s="37"/>
      <c r="I21" s="139" t="s">
        <v>27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34</v>
      </c>
      <c r="E23" s="37"/>
      <c r="F23" s="37"/>
      <c r="G23" s="37"/>
      <c r="H23" s="37"/>
      <c r="I23" s="139" t="s">
        <v>25</v>
      </c>
      <c r="J23" s="142" t="s">
        <v>31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32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ROUND((SUM(BE127:BE217)),  2)</f>
        <v>0</v>
      </c>
      <c r="G33" s="37"/>
      <c r="H33" s="37"/>
      <c r="I33" s="154">
        <v>0.20999999999999999</v>
      </c>
      <c r="J33" s="153">
        <f>ROUND(((SUM(BE127:BE217))*I33),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ROUND((SUM(BF127:BF217)),  2)</f>
        <v>0</v>
      </c>
      <c r="G34" s="37"/>
      <c r="H34" s="37"/>
      <c r="I34" s="154">
        <v>0.12</v>
      </c>
      <c r="J34" s="153">
        <f>ROUND(((SUM(BF127:BF217))*I34),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ROUND((SUM(BG127:BG217)),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ROUND((SUM(BH127:BH217)),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ROUND((SUM(BI127:BI217)),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26.25" customHeight="1">
      <c r="A85" s="37"/>
      <c r="B85" s="38"/>
      <c r="C85" s="39"/>
      <c r="D85" s="39"/>
      <c r="E85" s="173" t="str">
        <f>E7</f>
        <v>Město Žacléř - Rekonstrukce a rozšíření prostor městského muzea a TIC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97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2024/9/1/2 - Sanační práce exteriér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>Žacléř</v>
      </c>
      <c r="G89" s="39"/>
      <c r="H89" s="39"/>
      <c r="I89" s="31" t="s">
        <v>22</v>
      </c>
      <c r="J89" s="78" t="str">
        <f>IF(J12="","",J12)</f>
        <v>1. 9. 2024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Žacléř</v>
      </c>
      <c r="G91" s="39"/>
      <c r="H91" s="39"/>
      <c r="I91" s="31" t="s">
        <v>30</v>
      </c>
      <c r="J91" s="35" t="str">
        <f>E21</f>
        <v>Jiří Popelka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Jiří Popelka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100</v>
      </c>
      <c r="D94" s="175"/>
      <c r="E94" s="175"/>
      <c r="F94" s="175"/>
      <c r="G94" s="175"/>
      <c r="H94" s="175"/>
      <c r="I94" s="175"/>
      <c r="J94" s="176" t="s">
        <v>101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102</v>
      </c>
      <c r="D96" s="39"/>
      <c r="E96" s="39"/>
      <c r="F96" s="39"/>
      <c r="G96" s="39"/>
      <c r="H96" s="39"/>
      <c r="I96" s="39"/>
      <c r="J96" s="109">
        <f>J127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103</v>
      </c>
    </row>
    <row r="97" hidden="1" s="9" customFormat="1" ht="24.96" customHeight="1">
      <c r="A97" s="9"/>
      <c r="B97" s="178"/>
      <c r="C97" s="179"/>
      <c r="D97" s="180" t="s">
        <v>104</v>
      </c>
      <c r="E97" s="181"/>
      <c r="F97" s="181"/>
      <c r="G97" s="181"/>
      <c r="H97" s="181"/>
      <c r="I97" s="181"/>
      <c r="J97" s="182">
        <f>J128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105</v>
      </c>
      <c r="E98" s="187"/>
      <c r="F98" s="187"/>
      <c r="G98" s="187"/>
      <c r="H98" s="187"/>
      <c r="I98" s="187"/>
      <c r="J98" s="188">
        <f>J129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379</v>
      </c>
      <c r="E99" s="187"/>
      <c r="F99" s="187"/>
      <c r="G99" s="187"/>
      <c r="H99" s="187"/>
      <c r="I99" s="187"/>
      <c r="J99" s="188">
        <f>J155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4"/>
      <c r="C100" s="185"/>
      <c r="D100" s="186" t="s">
        <v>380</v>
      </c>
      <c r="E100" s="187"/>
      <c r="F100" s="187"/>
      <c r="G100" s="187"/>
      <c r="H100" s="187"/>
      <c r="I100" s="187"/>
      <c r="J100" s="188">
        <f>J161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4"/>
      <c r="C101" s="185"/>
      <c r="D101" s="186" t="s">
        <v>108</v>
      </c>
      <c r="E101" s="187"/>
      <c r="F101" s="187"/>
      <c r="G101" s="187"/>
      <c r="H101" s="187"/>
      <c r="I101" s="187"/>
      <c r="J101" s="188">
        <f>J164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4"/>
      <c r="C102" s="185"/>
      <c r="D102" s="186" t="s">
        <v>109</v>
      </c>
      <c r="E102" s="187"/>
      <c r="F102" s="187"/>
      <c r="G102" s="187"/>
      <c r="H102" s="187"/>
      <c r="I102" s="187"/>
      <c r="J102" s="188">
        <f>J176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4"/>
      <c r="C103" s="185"/>
      <c r="D103" s="186" t="s">
        <v>381</v>
      </c>
      <c r="E103" s="187"/>
      <c r="F103" s="187"/>
      <c r="G103" s="187"/>
      <c r="H103" s="187"/>
      <c r="I103" s="187"/>
      <c r="J103" s="188">
        <f>J198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9" customFormat="1" ht="24.96" customHeight="1">
      <c r="A104" s="9"/>
      <c r="B104" s="178"/>
      <c r="C104" s="179"/>
      <c r="D104" s="180" t="s">
        <v>111</v>
      </c>
      <c r="E104" s="181"/>
      <c r="F104" s="181"/>
      <c r="G104" s="181"/>
      <c r="H104" s="181"/>
      <c r="I104" s="181"/>
      <c r="J104" s="182">
        <f>J200</f>
        <v>0</v>
      </c>
      <c r="K104" s="179"/>
      <c r="L104" s="18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10" customFormat="1" ht="19.92" customHeight="1">
      <c r="A105" s="10"/>
      <c r="B105" s="184"/>
      <c r="C105" s="185"/>
      <c r="D105" s="186" t="s">
        <v>382</v>
      </c>
      <c r="E105" s="187"/>
      <c r="F105" s="187"/>
      <c r="G105" s="187"/>
      <c r="H105" s="187"/>
      <c r="I105" s="187"/>
      <c r="J105" s="188">
        <f>J201</f>
        <v>0</v>
      </c>
      <c r="K105" s="185"/>
      <c r="L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84"/>
      <c r="C106" s="185"/>
      <c r="D106" s="186" t="s">
        <v>383</v>
      </c>
      <c r="E106" s="187"/>
      <c r="F106" s="187"/>
      <c r="G106" s="187"/>
      <c r="H106" s="187"/>
      <c r="I106" s="187"/>
      <c r="J106" s="188">
        <f>J211</f>
        <v>0</v>
      </c>
      <c r="K106" s="185"/>
      <c r="L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78"/>
      <c r="C107" s="179"/>
      <c r="D107" s="180" t="s">
        <v>121</v>
      </c>
      <c r="E107" s="181"/>
      <c r="F107" s="181"/>
      <c r="G107" s="181"/>
      <c r="H107" s="181"/>
      <c r="I107" s="181"/>
      <c r="J107" s="182">
        <f>J213</f>
        <v>0</v>
      </c>
      <c r="K107" s="179"/>
      <c r="L107" s="18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hidden="1" s="2" customFormat="1" ht="6.96" customHeight="1">
      <c r="A109" s="37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hidden="1"/>
    <row r="111" hidden="1"/>
    <row r="112" hidden="1"/>
    <row r="113" s="2" customFormat="1" ht="6.96" customHeight="1">
      <c r="A113" s="37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124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6.25" customHeight="1">
      <c r="A117" s="37"/>
      <c r="B117" s="38"/>
      <c r="C117" s="39"/>
      <c r="D117" s="39"/>
      <c r="E117" s="173" t="str">
        <f>E7</f>
        <v>Město Žacléř - Rekonstrukce a rozšíření prostor městského muzea a TIC</v>
      </c>
      <c r="F117" s="31"/>
      <c r="G117" s="31"/>
      <c r="H117" s="31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97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9"/>
      <c r="D119" s="39"/>
      <c r="E119" s="75" t="str">
        <f>E9</f>
        <v>2024/9/1/2 - Sanační práce exteriér</v>
      </c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20</v>
      </c>
      <c r="D121" s="39"/>
      <c r="E121" s="39"/>
      <c r="F121" s="26" t="str">
        <f>F12</f>
        <v>Žacléř</v>
      </c>
      <c r="G121" s="39"/>
      <c r="H121" s="39"/>
      <c r="I121" s="31" t="s">
        <v>22</v>
      </c>
      <c r="J121" s="78" t="str">
        <f>IF(J12="","",J12)</f>
        <v>1. 9. 2024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24</v>
      </c>
      <c r="D123" s="39"/>
      <c r="E123" s="39"/>
      <c r="F123" s="26" t="str">
        <f>E15</f>
        <v>Město Žacléř</v>
      </c>
      <c r="G123" s="39"/>
      <c r="H123" s="39"/>
      <c r="I123" s="31" t="s">
        <v>30</v>
      </c>
      <c r="J123" s="35" t="str">
        <f>E21</f>
        <v>Jiří Popelka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28</v>
      </c>
      <c r="D124" s="39"/>
      <c r="E124" s="39"/>
      <c r="F124" s="26" t="str">
        <f>IF(E18="","",E18)</f>
        <v>Vyplň údaj</v>
      </c>
      <c r="G124" s="39"/>
      <c r="H124" s="39"/>
      <c r="I124" s="31" t="s">
        <v>34</v>
      </c>
      <c r="J124" s="35" t="str">
        <f>E24</f>
        <v>Jiří Popelka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90"/>
      <c r="B126" s="191"/>
      <c r="C126" s="192" t="s">
        <v>125</v>
      </c>
      <c r="D126" s="193" t="s">
        <v>61</v>
      </c>
      <c r="E126" s="193" t="s">
        <v>57</v>
      </c>
      <c r="F126" s="193" t="s">
        <v>58</v>
      </c>
      <c r="G126" s="193" t="s">
        <v>126</v>
      </c>
      <c r="H126" s="193" t="s">
        <v>127</v>
      </c>
      <c r="I126" s="193" t="s">
        <v>128</v>
      </c>
      <c r="J126" s="194" t="s">
        <v>101</v>
      </c>
      <c r="K126" s="195" t="s">
        <v>129</v>
      </c>
      <c r="L126" s="196"/>
      <c r="M126" s="99" t="s">
        <v>1</v>
      </c>
      <c r="N126" s="100" t="s">
        <v>40</v>
      </c>
      <c r="O126" s="100" t="s">
        <v>130</v>
      </c>
      <c r="P126" s="100" t="s">
        <v>131</v>
      </c>
      <c r="Q126" s="100" t="s">
        <v>132</v>
      </c>
      <c r="R126" s="100" t="s">
        <v>133</v>
      </c>
      <c r="S126" s="100" t="s">
        <v>134</v>
      </c>
      <c r="T126" s="101" t="s">
        <v>135</v>
      </c>
      <c r="U126" s="190"/>
      <c r="V126" s="190"/>
      <c r="W126" s="190"/>
      <c r="X126" s="190"/>
      <c r="Y126" s="190"/>
      <c r="Z126" s="190"/>
      <c r="AA126" s="190"/>
      <c r="AB126" s="190"/>
      <c r="AC126" s="190"/>
      <c r="AD126" s="190"/>
      <c r="AE126" s="190"/>
    </row>
    <row r="127" s="2" customFormat="1" ht="22.8" customHeight="1">
      <c r="A127" s="37"/>
      <c r="B127" s="38"/>
      <c r="C127" s="106" t="s">
        <v>136</v>
      </c>
      <c r="D127" s="39"/>
      <c r="E127" s="39"/>
      <c r="F127" s="39"/>
      <c r="G127" s="39"/>
      <c r="H127" s="39"/>
      <c r="I127" s="39"/>
      <c r="J127" s="197">
        <f>BK127</f>
        <v>0</v>
      </c>
      <c r="K127" s="39"/>
      <c r="L127" s="43"/>
      <c r="M127" s="102"/>
      <c r="N127" s="198"/>
      <c r="O127" s="103"/>
      <c r="P127" s="199">
        <f>P128+P200+P213</f>
        <v>0</v>
      </c>
      <c r="Q127" s="103"/>
      <c r="R127" s="199">
        <f>R128+R200+R213</f>
        <v>79.556309969999987</v>
      </c>
      <c r="S127" s="103"/>
      <c r="T127" s="200">
        <f>T128+T200+T213</f>
        <v>78.657198000000008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75</v>
      </c>
      <c r="AU127" s="16" t="s">
        <v>103</v>
      </c>
      <c r="BK127" s="201">
        <f>BK128+BK200+BK213</f>
        <v>0</v>
      </c>
    </row>
    <row r="128" s="12" customFormat="1" ht="25.92" customHeight="1">
      <c r="A128" s="12"/>
      <c r="B128" s="202"/>
      <c r="C128" s="203"/>
      <c r="D128" s="204" t="s">
        <v>75</v>
      </c>
      <c r="E128" s="205" t="s">
        <v>137</v>
      </c>
      <c r="F128" s="205" t="s">
        <v>138</v>
      </c>
      <c r="G128" s="203"/>
      <c r="H128" s="203"/>
      <c r="I128" s="206"/>
      <c r="J128" s="207">
        <f>BK128</f>
        <v>0</v>
      </c>
      <c r="K128" s="203"/>
      <c r="L128" s="208"/>
      <c r="M128" s="209"/>
      <c r="N128" s="210"/>
      <c r="O128" s="210"/>
      <c r="P128" s="211">
        <f>P129+P155+P161+P164+P176+P198</f>
        <v>0</v>
      </c>
      <c r="Q128" s="210"/>
      <c r="R128" s="211">
        <f>R129+R155+R161+R164+R176+R198</f>
        <v>77.599885969999988</v>
      </c>
      <c r="S128" s="210"/>
      <c r="T128" s="212">
        <f>T129+T155+T161+T164+T176+T198</f>
        <v>78.657198000000008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84</v>
      </c>
      <c r="AT128" s="214" t="s">
        <v>75</v>
      </c>
      <c r="AU128" s="214" t="s">
        <v>76</v>
      </c>
      <c r="AY128" s="213" t="s">
        <v>139</v>
      </c>
      <c r="BK128" s="215">
        <f>BK129+BK155+BK161+BK164+BK176+BK198</f>
        <v>0</v>
      </c>
    </row>
    <row r="129" s="12" customFormat="1" ht="22.8" customHeight="1">
      <c r="A129" s="12"/>
      <c r="B129" s="202"/>
      <c r="C129" s="203"/>
      <c r="D129" s="204" t="s">
        <v>75</v>
      </c>
      <c r="E129" s="216" t="s">
        <v>84</v>
      </c>
      <c r="F129" s="216" t="s">
        <v>140</v>
      </c>
      <c r="G129" s="203"/>
      <c r="H129" s="203"/>
      <c r="I129" s="206"/>
      <c r="J129" s="217">
        <f>BK129</f>
        <v>0</v>
      </c>
      <c r="K129" s="203"/>
      <c r="L129" s="208"/>
      <c r="M129" s="209"/>
      <c r="N129" s="210"/>
      <c r="O129" s="210"/>
      <c r="P129" s="211">
        <f>SUM(P130:P154)</f>
        <v>0</v>
      </c>
      <c r="Q129" s="210"/>
      <c r="R129" s="211">
        <f>SUM(R130:R154)</f>
        <v>0.15710000000000002</v>
      </c>
      <c r="S129" s="210"/>
      <c r="T129" s="212">
        <f>SUM(T130:T154)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84</v>
      </c>
      <c r="AT129" s="214" t="s">
        <v>75</v>
      </c>
      <c r="AU129" s="214" t="s">
        <v>84</v>
      </c>
      <c r="AY129" s="213" t="s">
        <v>139</v>
      </c>
      <c r="BK129" s="215">
        <f>SUM(BK130:BK154)</f>
        <v>0</v>
      </c>
    </row>
    <row r="130" s="2" customFormat="1" ht="33" customHeight="1">
      <c r="A130" s="37"/>
      <c r="B130" s="38"/>
      <c r="C130" s="218" t="s">
        <v>84</v>
      </c>
      <c r="D130" s="218" t="s">
        <v>141</v>
      </c>
      <c r="E130" s="219" t="s">
        <v>384</v>
      </c>
      <c r="F130" s="220" t="s">
        <v>385</v>
      </c>
      <c r="G130" s="221" t="s">
        <v>166</v>
      </c>
      <c r="H130" s="222">
        <v>29.600000000000001</v>
      </c>
      <c r="I130" s="223"/>
      <c r="J130" s="224">
        <f>ROUND(I130*H130,2)</f>
        <v>0</v>
      </c>
      <c r="K130" s="225"/>
      <c r="L130" s="43"/>
      <c r="M130" s="226" t="s">
        <v>1</v>
      </c>
      <c r="N130" s="227" t="s">
        <v>41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145</v>
      </c>
      <c r="AT130" s="230" t="s">
        <v>141</v>
      </c>
      <c r="AU130" s="230" t="s">
        <v>86</v>
      </c>
      <c r="AY130" s="16" t="s">
        <v>139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84</v>
      </c>
      <c r="BK130" s="231">
        <f>ROUND(I130*H130,2)</f>
        <v>0</v>
      </c>
      <c r="BL130" s="16" t="s">
        <v>145</v>
      </c>
      <c r="BM130" s="230" t="s">
        <v>386</v>
      </c>
    </row>
    <row r="131" s="13" customFormat="1">
      <c r="A131" s="13"/>
      <c r="B131" s="232"/>
      <c r="C131" s="233"/>
      <c r="D131" s="234" t="s">
        <v>147</v>
      </c>
      <c r="E131" s="235" t="s">
        <v>1</v>
      </c>
      <c r="F131" s="236" t="s">
        <v>387</v>
      </c>
      <c r="G131" s="233"/>
      <c r="H131" s="237">
        <v>20</v>
      </c>
      <c r="I131" s="238"/>
      <c r="J131" s="233"/>
      <c r="K131" s="233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147</v>
      </c>
      <c r="AU131" s="243" t="s">
        <v>86</v>
      </c>
      <c r="AV131" s="13" t="s">
        <v>86</v>
      </c>
      <c r="AW131" s="13" t="s">
        <v>33</v>
      </c>
      <c r="AX131" s="13" t="s">
        <v>76</v>
      </c>
      <c r="AY131" s="243" t="s">
        <v>139</v>
      </c>
    </row>
    <row r="132" s="13" customFormat="1">
      <c r="A132" s="13"/>
      <c r="B132" s="232"/>
      <c r="C132" s="233"/>
      <c r="D132" s="234" t="s">
        <v>147</v>
      </c>
      <c r="E132" s="235" t="s">
        <v>1</v>
      </c>
      <c r="F132" s="236" t="s">
        <v>388</v>
      </c>
      <c r="G132" s="233"/>
      <c r="H132" s="237">
        <v>9.5999999999999996</v>
      </c>
      <c r="I132" s="238"/>
      <c r="J132" s="233"/>
      <c r="K132" s="233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147</v>
      </c>
      <c r="AU132" s="243" t="s">
        <v>86</v>
      </c>
      <c r="AV132" s="13" t="s">
        <v>86</v>
      </c>
      <c r="AW132" s="13" t="s">
        <v>33</v>
      </c>
      <c r="AX132" s="13" t="s">
        <v>76</v>
      </c>
      <c r="AY132" s="243" t="s">
        <v>139</v>
      </c>
    </row>
    <row r="133" s="14" customFormat="1">
      <c r="A133" s="14"/>
      <c r="B133" s="255"/>
      <c r="C133" s="256"/>
      <c r="D133" s="234" t="s">
        <v>147</v>
      </c>
      <c r="E133" s="257" t="s">
        <v>1</v>
      </c>
      <c r="F133" s="258" t="s">
        <v>193</v>
      </c>
      <c r="G133" s="256"/>
      <c r="H133" s="259">
        <v>29.600000000000001</v>
      </c>
      <c r="I133" s="260"/>
      <c r="J133" s="256"/>
      <c r="K133" s="256"/>
      <c r="L133" s="261"/>
      <c r="M133" s="262"/>
      <c r="N133" s="263"/>
      <c r="O133" s="263"/>
      <c r="P133" s="263"/>
      <c r="Q133" s="263"/>
      <c r="R133" s="263"/>
      <c r="S133" s="263"/>
      <c r="T133" s="26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5" t="s">
        <v>147</v>
      </c>
      <c r="AU133" s="265" t="s">
        <v>86</v>
      </c>
      <c r="AV133" s="14" t="s">
        <v>145</v>
      </c>
      <c r="AW133" s="14" t="s">
        <v>33</v>
      </c>
      <c r="AX133" s="14" t="s">
        <v>84</v>
      </c>
      <c r="AY133" s="265" t="s">
        <v>139</v>
      </c>
    </row>
    <row r="134" s="2" customFormat="1" ht="33" customHeight="1">
      <c r="A134" s="37"/>
      <c r="B134" s="38"/>
      <c r="C134" s="218" t="s">
        <v>86</v>
      </c>
      <c r="D134" s="218" t="s">
        <v>141</v>
      </c>
      <c r="E134" s="219" t="s">
        <v>389</v>
      </c>
      <c r="F134" s="220" t="s">
        <v>385</v>
      </c>
      <c r="G134" s="221" t="s">
        <v>166</v>
      </c>
      <c r="H134" s="222">
        <v>7.96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41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145</v>
      </c>
      <c r="AT134" s="230" t="s">
        <v>141</v>
      </c>
      <c r="AU134" s="230" t="s">
        <v>86</v>
      </c>
      <c r="AY134" s="16" t="s">
        <v>139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84</v>
      </c>
      <c r="BK134" s="231">
        <f>ROUND(I134*H134,2)</f>
        <v>0</v>
      </c>
      <c r="BL134" s="16" t="s">
        <v>145</v>
      </c>
      <c r="BM134" s="230" t="s">
        <v>390</v>
      </c>
    </row>
    <row r="135" s="13" customFormat="1">
      <c r="A135" s="13"/>
      <c r="B135" s="232"/>
      <c r="C135" s="233"/>
      <c r="D135" s="234" t="s">
        <v>147</v>
      </c>
      <c r="E135" s="235" t="s">
        <v>1</v>
      </c>
      <c r="F135" s="236" t="s">
        <v>391</v>
      </c>
      <c r="G135" s="233"/>
      <c r="H135" s="237">
        <v>7.96</v>
      </c>
      <c r="I135" s="238"/>
      <c r="J135" s="233"/>
      <c r="K135" s="233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147</v>
      </c>
      <c r="AU135" s="243" t="s">
        <v>86</v>
      </c>
      <c r="AV135" s="13" t="s">
        <v>86</v>
      </c>
      <c r="AW135" s="13" t="s">
        <v>33</v>
      </c>
      <c r="AX135" s="13" t="s">
        <v>84</v>
      </c>
      <c r="AY135" s="243" t="s">
        <v>139</v>
      </c>
    </row>
    <row r="136" s="2" customFormat="1" ht="33" customHeight="1">
      <c r="A136" s="37"/>
      <c r="B136" s="38"/>
      <c r="C136" s="218" t="s">
        <v>149</v>
      </c>
      <c r="D136" s="218" t="s">
        <v>141</v>
      </c>
      <c r="E136" s="219" t="s">
        <v>392</v>
      </c>
      <c r="F136" s="220" t="s">
        <v>393</v>
      </c>
      <c r="G136" s="221" t="s">
        <v>166</v>
      </c>
      <c r="H136" s="222">
        <v>242.721</v>
      </c>
      <c r="I136" s="223"/>
      <c r="J136" s="224">
        <f>ROUND(I136*H136,2)</f>
        <v>0</v>
      </c>
      <c r="K136" s="225"/>
      <c r="L136" s="43"/>
      <c r="M136" s="226" t="s">
        <v>1</v>
      </c>
      <c r="N136" s="227" t="s">
        <v>41</v>
      </c>
      <c r="O136" s="90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145</v>
      </c>
      <c r="AT136" s="230" t="s">
        <v>141</v>
      </c>
      <c r="AU136" s="230" t="s">
        <v>86</v>
      </c>
      <c r="AY136" s="16" t="s">
        <v>139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84</v>
      </c>
      <c r="BK136" s="231">
        <f>ROUND(I136*H136,2)</f>
        <v>0</v>
      </c>
      <c r="BL136" s="16" t="s">
        <v>145</v>
      </c>
      <c r="BM136" s="230" t="s">
        <v>394</v>
      </c>
    </row>
    <row r="137" s="13" customFormat="1">
      <c r="A137" s="13"/>
      <c r="B137" s="232"/>
      <c r="C137" s="233"/>
      <c r="D137" s="234" t="s">
        <v>147</v>
      </c>
      <c r="E137" s="235" t="s">
        <v>1</v>
      </c>
      <c r="F137" s="236" t="s">
        <v>395</v>
      </c>
      <c r="G137" s="233"/>
      <c r="H137" s="237">
        <v>136.928</v>
      </c>
      <c r="I137" s="238"/>
      <c r="J137" s="233"/>
      <c r="K137" s="233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147</v>
      </c>
      <c r="AU137" s="243" t="s">
        <v>86</v>
      </c>
      <c r="AV137" s="13" t="s">
        <v>86</v>
      </c>
      <c r="AW137" s="13" t="s">
        <v>33</v>
      </c>
      <c r="AX137" s="13" t="s">
        <v>76</v>
      </c>
      <c r="AY137" s="243" t="s">
        <v>139</v>
      </c>
    </row>
    <row r="138" s="13" customFormat="1">
      <c r="A138" s="13"/>
      <c r="B138" s="232"/>
      <c r="C138" s="233"/>
      <c r="D138" s="234" t="s">
        <v>147</v>
      </c>
      <c r="E138" s="235" t="s">
        <v>1</v>
      </c>
      <c r="F138" s="236" t="s">
        <v>396</v>
      </c>
      <c r="G138" s="233"/>
      <c r="H138" s="237">
        <v>73.215999999999994</v>
      </c>
      <c r="I138" s="238"/>
      <c r="J138" s="233"/>
      <c r="K138" s="233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147</v>
      </c>
      <c r="AU138" s="243" t="s">
        <v>86</v>
      </c>
      <c r="AV138" s="13" t="s">
        <v>86</v>
      </c>
      <c r="AW138" s="13" t="s">
        <v>33</v>
      </c>
      <c r="AX138" s="13" t="s">
        <v>76</v>
      </c>
      <c r="AY138" s="243" t="s">
        <v>139</v>
      </c>
    </row>
    <row r="139" s="13" customFormat="1">
      <c r="A139" s="13"/>
      <c r="B139" s="232"/>
      <c r="C139" s="233"/>
      <c r="D139" s="234" t="s">
        <v>147</v>
      </c>
      <c r="E139" s="235" t="s">
        <v>1</v>
      </c>
      <c r="F139" s="236" t="s">
        <v>397</v>
      </c>
      <c r="G139" s="233"/>
      <c r="H139" s="237">
        <v>32.576999999999998</v>
      </c>
      <c r="I139" s="238"/>
      <c r="J139" s="233"/>
      <c r="K139" s="233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147</v>
      </c>
      <c r="AU139" s="243" t="s">
        <v>86</v>
      </c>
      <c r="AV139" s="13" t="s">
        <v>86</v>
      </c>
      <c r="AW139" s="13" t="s">
        <v>33</v>
      </c>
      <c r="AX139" s="13" t="s">
        <v>76</v>
      </c>
      <c r="AY139" s="243" t="s">
        <v>139</v>
      </c>
    </row>
    <row r="140" s="14" customFormat="1">
      <c r="A140" s="14"/>
      <c r="B140" s="255"/>
      <c r="C140" s="256"/>
      <c r="D140" s="234" t="s">
        <v>147</v>
      </c>
      <c r="E140" s="257" t="s">
        <v>1</v>
      </c>
      <c r="F140" s="258" t="s">
        <v>193</v>
      </c>
      <c r="G140" s="256"/>
      <c r="H140" s="259">
        <v>242.721</v>
      </c>
      <c r="I140" s="260"/>
      <c r="J140" s="256"/>
      <c r="K140" s="256"/>
      <c r="L140" s="261"/>
      <c r="M140" s="262"/>
      <c r="N140" s="263"/>
      <c r="O140" s="263"/>
      <c r="P140" s="263"/>
      <c r="Q140" s="263"/>
      <c r="R140" s="263"/>
      <c r="S140" s="263"/>
      <c r="T140" s="26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5" t="s">
        <v>147</v>
      </c>
      <c r="AU140" s="265" t="s">
        <v>86</v>
      </c>
      <c r="AV140" s="14" t="s">
        <v>145</v>
      </c>
      <c r="AW140" s="14" t="s">
        <v>33</v>
      </c>
      <c r="AX140" s="14" t="s">
        <v>84</v>
      </c>
      <c r="AY140" s="265" t="s">
        <v>139</v>
      </c>
    </row>
    <row r="141" s="2" customFormat="1" ht="24.15" customHeight="1">
      <c r="A141" s="37"/>
      <c r="B141" s="38"/>
      <c r="C141" s="218" t="s">
        <v>145</v>
      </c>
      <c r="D141" s="218" t="s">
        <v>141</v>
      </c>
      <c r="E141" s="219" t="s">
        <v>398</v>
      </c>
      <c r="F141" s="220" t="s">
        <v>399</v>
      </c>
      <c r="G141" s="221" t="s">
        <v>166</v>
      </c>
      <c r="H141" s="222">
        <v>169.505</v>
      </c>
      <c r="I141" s="223"/>
      <c r="J141" s="224">
        <f>ROUND(I141*H141,2)</f>
        <v>0</v>
      </c>
      <c r="K141" s="225"/>
      <c r="L141" s="43"/>
      <c r="M141" s="226" t="s">
        <v>1</v>
      </c>
      <c r="N141" s="227" t="s">
        <v>41</v>
      </c>
      <c r="O141" s="90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0" t="s">
        <v>145</v>
      </c>
      <c r="AT141" s="230" t="s">
        <v>141</v>
      </c>
      <c r="AU141" s="230" t="s">
        <v>86</v>
      </c>
      <c r="AY141" s="16" t="s">
        <v>139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6" t="s">
        <v>84</v>
      </c>
      <c r="BK141" s="231">
        <f>ROUND(I141*H141,2)</f>
        <v>0</v>
      </c>
      <c r="BL141" s="16" t="s">
        <v>145</v>
      </c>
      <c r="BM141" s="230" t="s">
        <v>400</v>
      </c>
    </row>
    <row r="142" s="13" customFormat="1">
      <c r="A142" s="13"/>
      <c r="B142" s="232"/>
      <c r="C142" s="233"/>
      <c r="D142" s="234" t="s">
        <v>147</v>
      </c>
      <c r="E142" s="235" t="s">
        <v>1</v>
      </c>
      <c r="F142" s="236" t="s">
        <v>395</v>
      </c>
      <c r="G142" s="233"/>
      <c r="H142" s="237">
        <v>136.928</v>
      </c>
      <c r="I142" s="238"/>
      <c r="J142" s="233"/>
      <c r="K142" s="233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147</v>
      </c>
      <c r="AU142" s="243" t="s">
        <v>86</v>
      </c>
      <c r="AV142" s="13" t="s">
        <v>86</v>
      </c>
      <c r="AW142" s="13" t="s">
        <v>33</v>
      </c>
      <c r="AX142" s="13" t="s">
        <v>76</v>
      </c>
      <c r="AY142" s="243" t="s">
        <v>139</v>
      </c>
    </row>
    <row r="143" s="13" customFormat="1">
      <c r="A143" s="13"/>
      <c r="B143" s="232"/>
      <c r="C143" s="233"/>
      <c r="D143" s="234" t="s">
        <v>147</v>
      </c>
      <c r="E143" s="235" t="s">
        <v>1</v>
      </c>
      <c r="F143" s="236" t="s">
        <v>397</v>
      </c>
      <c r="G143" s="233"/>
      <c r="H143" s="237">
        <v>32.576999999999998</v>
      </c>
      <c r="I143" s="238"/>
      <c r="J143" s="233"/>
      <c r="K143" s="233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147</v>
      </c>
      <c r="AU143" s="243" t="s">
        <v>86</v>
      </c>
      <c r="AV143" s="13" t="s">
        <v>86</v>
      </c>
      <c r="AW143" s="13" t="s">
        <v>33</v>
      </c>
      <c r="AX143" s="13" t="s">
        <v>76</v>
      </c>
      <c r="AY143" s="243" t="s">
        <v>139</v>
      </c>
    </row>
    <row r="144" s="14" customFormat="1">
      <c r="A144" s="14"/>
      <c r="B144" s="255"/>
      <c r="C144" s="256"/>
      <c r="D144" s="234" t="s">
        <v>147</v>
      </c>
      <c r="E144" s="257" t="s">
        <v>1</v>
      </c>
      <c r="F144" s="258" t="s">
        <v>193</v>
      </c>
      <c r="G144" s="256"/>
      <c r="H144" s="259">
        <v>169.505</v>
      </c>
      <c r="I144" s="260"/>
      <c r="J144" s="256"/>
      <c r="K144" s="256"/>
      <c r="L144" s="261"/>
      <c r="M144" s="262"/>
      <c r="N144" s="263"/>
      <c r="O144" s="263"/>
      <c r="P144" s="263"/>
      <c r="Q144" s="263"/>
      <c r="R144" s="263"/>
      <c r="S144" s="263"/>
      <c r="T144" s="26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5" t="s">
        <v>147</v>
      </c>
      <c r="AU144" s="265" t="s">
        <v>86</v>
      </c>
      <c r="AV144" s="14" t="s">
        <v>145</v>
      </c>
      <c r="AW144" s="14" t="s">
        <v>33</v>
      </c>
      <c r="AX144" s="14" t="s">
        <v>84</v>
      </c>
      <c r="AY144" s="265" t="s">
        <v>139</v>
      </c>
    </row>
    <row r="145" s="2" customFormat="1" ht="21.75" customHeight="1">
      <c r="A145" s="37"/>
      <c r="B145" s="38"/>
      <c r="C145" s="218" t="s">
        <v>163</v>
      </c>
      <c r="D145" s="218" t="s">
        <v>141</v>
      </c>
      <c r="E145" s="219" t="s">
        <v>401</v>
      </c>
      <c r="F145" s="220" t="s">
        <v>402</v>
      </c>
      <c r="G145" s="221" t="s">
        <v>153</v>
      </c>
      <c r="H145" s="222">
        <v>100</v>
      </c>
      <c r="I145" s="223"/>
      <c r="J145" s="224">
        <f>ROUND(I145*H145,2)</f>
        <v>0</v>
      </c>
      <c r="K145" s="225"/>
      <c r="L145" s="43"/>
      <c r="M145" s="226" t="s">
        <v>1</v>
      </c>
      <c r="N145" s="227" t="s">
        <v>41</v>
      </c>
      <c r="O145" s="90"/>
      <c r="P145" s="228">
        <f>O145*H145</f>
        <v>0</v>
      </c>
      <c r="Q145" s="228">
        <v>0.00084000000000000003</v>
      </c>
      <c r="R145" s="228">
        <f>Q145*H145</f>
        <v>0.084000000000000005</v>
      </c>
      <c r="S145" s="228">
        <v>0</v>
      </c>
      <c r="T145" s="22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0" t="s">
        <v>145</v>
      </c>
      <c r="AT145" s="230" t="s">
        <v>141</v>
      </c>
      <c r="AU145" s="230" t="s">
        <v>86</v>
      </c>
      <c r="AY145" s="16" t="s">
        <v>139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6" t="s">
        <v>84</v>
      </c>
      <c r="BK145" s="231">
        <f>ROUND(I145*H145,2)</f>
        <v>0</v>
      </c>
      <c r="BL145" s="16" t="s">
        <v>145</v>
      </c>
      <c r="BM145" s="230" t="s">
        <v>403</v>
      </c>
    </row>
    <row r="146" s="13" customFormat="1">
      <c r="A146" s="13"/>
      <c r="B146" s="232"/>
      <c r="C146" s="233"/>
      <c r="D146" s="234" t="s">
        <v>147</v>
      </c>
      <c r="E146" s="235" t="s">
        <v>1</v>
      </c>
      <c r="F146" s="236" t="s">
        <v>404</v>
      </c>
      <c r="G146" s="233"/>
      <c r="H146" s="237">
        <v>100</v>
      </c>
      <c r="I146" s="238"/>
      <c r="J146" s="233"/>
      <c r="K146" s="233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147</v>
      </c>
      <c r="AU146" s="243" t="s">
        <v>86</v>
      </c>
      <c r="AV146" s="13" t="s">
        <v>86</v>
      </c>
      <c r="AW146" s="13" t="s">
        <v>33</v>
      </c>
      <c r="AX146" s="13" t="s">
        <v>84</v>
      </c>
      <c r="AY146" s="243" t="s">
        <v>139</v>
      </c>
    </row>
    <row r="147" s="2" customFormat="1" ht="24.15" customHeight="1">
      <c r="A147" s="37"/>
      <c r="B147" s="38"/>
      <c r="C147" s="218" t="s">
        <v>169</v>
      </c>
      <c r="D147" s="218" t="s">
        <v>141</v>
      </c>
      <c r="E147" s="219" t="s">
        <v>405</v>
      </c>
      <c r="F147" s="220" t="s">
        <v>406</v>
      </c>
      <c r="G147" s="221" t="s">
        <v>153</v>
      </c>
      <c r="H147" s="222">
        <v>86</v>
      </c>
      <c r="I147" s="223"/>
      <c r="J147" s="224">
        <f>ROUND(I147*H147,2)</f>
        <v>0</v>
      </c>
      <c r="K147" s="225"/>
      <c r="L147" s="43"/>
      <c r="M147" s="226" t="s">
        <v>1</v>
      </c>
      <c r="N147" s="227" t="s">
        <v>41</v>
      </c>
      <c r="O147" s="90"/>
      <c r="P147" s="228">
        <f>O147*H147</f>
        <v>0</v>
      </c>
      <c r="Q147" s="228">
        <v>0.00084999999999999995</v>
      </c>
      <c r="R147" s="228">
        <f>Q147*H147</f>
        <v>0.073099999999999998</v>
      </c>
      <c r="S147" s="228">
        <v>0</v>
      </c>
      <c r="T147" s="22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0" t="s">
        <v>145</v>
      </c>
      <c r="AT147" s="230" t="s">
        <v>141</v>
      </c>
      <c r="AU147" s="230" t="s">
        <v>86</v>
      </c>
      <c r="AY147" s="16" t="s">
        <v>139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6" t="s">
        <v>84</v>
      </c>
      <c r="BK147" s="231">
        <f>ROUND(I147*H147,2)</f>
        <v>0</v>
      </c>
      <c r="BL147" s="16" t="s">
        <v>145</v>
      </c>
      <c r="BM147" s="230" t="s">
        <v>407</v>
      </c>
    </row>
    <row r="148" s="2" customFormat="1" ht="37.8" customHeight="1">
      <c r="A148" s="37"/>
      <c r="B148" s="38"/>
      <c r="C148" s="218" t="s">
        <v>175</v>
      </c>
      <c r="D148" s="218" t="s">
        <v>141</v>
      </c>
      <c r="E148" s="219" t="s">
        <v>408</v>
      </c>
      <c r="F148" s="220" t="s">
        <v>409</v>
      </c>
      <c r="G148" s="221" t="s">
        <v>166</v>
      </c>
      <c r="H148" s="222">
        <v>424.642</v>
      </c>
      <c r="I148" s="223"/>
      <c r="J148" s="224">
        <f>ROUND(I148*H148,2)</f>
        <v>0</v>
      </c>
      <c r="K148" s="225"/>
      <c r="L148" s="43"/>
      <c r="M148" s="226" t="s">
        <v>1</v>
      </c>
      <c r="N148" s="227" t="s">
        <v>41</v>
      </c>
      <c r="O148" s="90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0" t="s">
        <v>145</v>
      </c>
      <c r="AT148" s="230" t="s">
        <v>141</v>
      </c>
      <c r="AU148" s="230" t="s">
        <v>86</v>
      </c>
      <c r="AY148" s="16" t="s">
        <v>139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6" t="s">
        <v>84</v>
      </c>
      <c r="BK148" s="231">
        <f>ROUND(I148*H148,2)</f>
        <v>0</v>
      </c>
      <c r="BL148" s="16" t="s">
        <v>145</v>
      </c>
      <c r="BM148" s="230" t="s">
        <v>410</v>
      </c>
    </row>
    <row r="149" s="13" customFormat="1">
      <c r="A149" s="13"/>
      <c r="B149" s="232"/>
      <c r="C149" s="233"/>
      <c r="D149" s="234" t="s">
        <v>147</v>
      </c>
      <c r="E149" s="235" t="s">
        <v>1</v>
      </c>
      <c r="F149" s="236" t="s">
        <v>411</v>
      </c>
      <c r="G149" s="233"/>
      <c r="H149" s="237">
        <v>424.642</v>
      </c>
      <c r="I149" s="238"/>
      <c r="J149" s="233"/>
      <c r="K149" s="233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147</v>
      </c>
      <c r="AU149" s="243" t="s">
        <v>86</v>
      </c>
      <c r="AV149" s="13" t="s">
        <v>86</v>
      </c>
      <c r="AW149" s="13" t="s">
        <v>33</v>
      </c>
      <c r="AX149" s="13" t="s">
        <v>84</v>
      </c>
      <c r="AY149" s="243" t="s">
        <v>139</v>
      </c>
    </row>
    <row r="150" s="2" customFormat="1" ht="24.15" customHeight="1">
      <c r="A150" s="37"/>
      <c r="B150" s="38"/>
      <c r="C150" s="218" t="s">
        <v>179</v>
      </c>
      <c r="D150" s="218" t="s">
        <v>141</v>
      </c>
      <c r="E150" s="219" t="s">
        <v>412</v>
      </c>
      <c r="F150" s="220" t="s">
        <v>413</v>
      </c>
      <c r="G150" s="221" t="s">
        <v>166</v>
      </c>
      <c r="H150" s="222">
        <v>212.321</v>
      </c>
      <c r="I150" s="223"/>
      <c r="J150" s="224">
        <f>ROUND(I150*H150,2)</f>
        <v>0</v>
      </c>
      <c r="K150" s="225"/>
      <c r="L150" s="43"/>
      <c r="M150" s="226" t="s">
        <v>1</v>
      </c>
      <c r="N150" s="227" t="s">
        <v>41</v>
      </c>
      <c r="O150" s="90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0" t="s">
        <v>145</v>
      </c>
      <c r="AT150" s="230" t="s">
        <v>141</v>
      </c>
      <c r="AU150" s="230" t="s">
        <v>86</v>
      </c>
      <c r="AY150" s="16" t="s">
        <v>139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6" t="s">
        <v>84</v>
      </c>
      <c r="BK150" s="231">
        <f>ROUND(I150*H150,2)</f>
        <v>0</v>
      </c>
      <c r="BL150" s="16" t="s">
        <v>145</v>
      </c>
      <c r="BM150" s="230" t="s">
        <v>414</v>
      </c>
    </row>
    <row r="151" s="13" customFormat="1">
      <c r="A151" s="13"/>
      <c r="B151" s="232"/>
      <c r="C151" s="233"/>
      <c r="D151" s="234" t="s">
        <v>147</v>
      </c>
      <c r="E151" s="235" t="s">
        <v>1</v>
      </c>
      <c r="F151" s="236" t="s">
        <v>415</v>
      </c>
      <c r="G151" s="233"/>
      <c r="H151" s="237">
        <v>212.321</v>
      </c>
      <c r="I151" s="238"/>
      <c r="J151" s="233"/>
      <c r="K151" s="233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147</v>
      </c>
      <c r="AU151" s="243" t="s">
        <v>86</v>
      </c>
      <c r="AV151" s="13" t="s">
        <v>86</v>
      </c>
      <c r="AW151" s="13" t="s">
        <v>33</v>
      </c>
      <c r="AX151" s="13" t="s">
        <v>84</v>
      </c>
      <c r="AY151" s="243" t="s">
        <v>139</v>
      </c>
    </row>
    <row r="152" s="2" customFormat="1" ht="33" customHeight="1">
      <c r="A152" s="37"/>
      <c r="B152" s="38"/>
      <c r="C152" s="218" t="s">
        <v>186</v>
      </c>
      <c r="D152" s="218" t="s">
        <v>141</v>
      </c>
      <c r="E152" s="219" t="s">
        <v>416</v>
      </c>
      <c r="F152" s="220" t="s">
        <v>417</v>
      </c>
      <c r="G152" s="221" t="s">
        <v>172</v>
      </c>
      <c r="H152" s="222">
        <v>81</v>
      </c>
      <c r="I152" s="223"/>
      <c r="J152" s="224">
        <f>ROUND(I152*H152,2)</f>
        <v>0</v>
      </c>
      <c r="K152" s="225"/>
      <c r="L152" s="43"/>
      <c r="M152" s="226" t="s">
        <v>1</v>
      </c>
      <c r="N152" s="227" t="s">
        <v>41</v>
      </c>
      <c r="O152" s="90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0" t="s">
        <v>145</v>
      </c>
      <c r="AT152" s="230" t="s">
        <v>141</v>
      </c>
      <c r="AU152" s="230" t="s">
        <v>86</v>
      </c>
      <c r="AY152" s="16" t="s">
        <v>139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6" t="s">
        <v>84</v>
      </c>
      <c r="BK152" s="231">
        <f>ROUND(I152*H152,2)</f>
        <v>0</v>
      </c>
      <c r="BL152" s="16" t="s">
        <v>145</v>
      </c>
      <c r="BM152" s="230" t="s">
        <v>418</v>
      </c>
    </row>
    <row r="153" s="13" customFormat="1">
      <c r="A153" s="13"/>
      <c r="B153" s="232"/>
      <c r="C153" s="233"/>
      <c r="D153" s="234" t="s">
        <v>147</v>
      </c>
      <c r="E153" s="235" t="s">
        <v>1</v>
      </c>
      <c r="F153" s="236" t="s">
        <v>419</v>
      </c>
      <c r="G153" s="233"/>
      <c r="H153" s="237">
        <v>81</v>
      </c>
      <c r="I153" s="238"/>
      <c r="J153" s="233"/>
      <c r="K153" s="233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147</v>
      </c>
      <c r="AU153" s="243" t="s">
        <v>86</v>
      </c>
      <c r="AV153" s="13" t="s">
        <v>86</v>
      </c>
      <c r="AW153" s="13" t="s">
        <v>33</v>
      </c>
      <c r="AX153" s="13" t="s">
        <v>84</v>
      </c>
      <c r="AY153" s="243" t="s">
        <v>139</v>
      </c>
    </row>
    <row r="154" s="2" customFormat="1" ht="24.15" customHeight="1">
      <c r="A154" s="37"/>
      <c r="B154" s="38"/>
      <c r="C154" s="218" t="s">
        <v>194</v>
      </c>
      <c r="D154" s="218" t="s">
        <v>141</v>
      </c>
      <c r="E154" s="219" t="s">
        <v>420</v>
      </c>
      <c r="F154" s="220" t="s">
        <v>421</v>
      </c>
      <c r="G154" s="221" t="s">
        <v>166</v>
      </c>
      <c r="H154" s="222">
        <v>212.62100000000001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41</v>
      </c>
      <c r="O154" s="90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145</v>
      </c>
      <c r="AT154" s="230" t="s">
        <v>141</v>
      </c>
      <c r="AU154" s="230" t="s">
        <v>86</v>
      </c>
      <c r="AY154" s="16" t="s">
        <v>139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84</v>
      </c>
      <c r="BK154" s="231">
        <f>ROUND(I154*H154,2)</f>
        <v>0</v>
      </c>
      <c r="BL154" s="16" t="s">
        <v>145</v>
      </c>
      <c r="BM154" s="230" t="s">
        <v>422</v>
      </c>
    </row>
    <row r="155" s="12" customFormat="1" ht="22.8" customHeight="1">
      <c r="A155" s="12"/>
      <c r="B155" s="202"/>
      <c r="C155" s="203"/>
      <c r="D155" s="204" t="s">
        <v>75</v>
      </c>
      <c r="E155" s="216" t="s">
        <v>86</v>
      </c>
      <c r="F155" s="216" t="s">
        <v>423</v>
      </c>
      <c r="G155" s="203"/>
      <c r="H155" s="203"/>
      <c r="I155" s="206"/>
      <c r="J155" s="217">
        <f>BK155</f>
        <v>0</v>
      </c>
      <c r="K155" s="203"/>
      <c r="L155" s="208"/>
      <c r="M155" s="209"/>
      <c r="N155" s="210"/>
      <c r="O155" s="210"/>
      <c r="P155" s="211">
        <f>SUM(P156:P160)</f>
        <v>0</v>
      </c>
      <c r="Q155" s="210"/>
      <c r="R155" s="211">
        <f>SUM(R156:R160)</f>
        <v>53.009370719999993</v>
      </c>
      <c r="S155" s="210"/>
      <c r="T155" s="212">
        <f>SUM(T156:T160)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3" t="s">
        <v>84</v>
      </c>
      <c r="AT155" s="214" t="s">
        <v>75</v>
      </c>
      <c r="AU155" s="214" t="s">
        <v>84</v>
      </c>
      <c r="AY155" s="213" t="s">
        <v>139</v>
      </c>
      <c r="BK155" s="215">
        <f>SUM(BK156:BK160)</f>
        <v>0</v>
      </c>
    </row>
    <row r="156" s="2" customFormat="1" ht="16.5" customHeight="1">
      <c r="A156" s="37"/>
      <c r="B156" s="38"/>
      <c r="C156" s="218" t="s">
        <v>199</v>
      </c>
      <c r="D156" s="218" t="s">
        <v>141</v>
      </c>
      <c r="E156" s="219" t="s">
        <v>424</v>
      </c>
      <c r="F156" s="220" t="s">
        <v>425</v>
      </c>
      <c r="G156" s="221" t="s">
        <v>166</v>
      </c>
      <c r="H156" s="222">
        <v>10.736000000000001</v>
      </c>
      <c r="I156" s="223"/>
      <c r="J156" s="224">
        <f>ROUND(I156*H156,2)</f>
        <v>0</v>
      </c>
      <c r="K156" s="225"/>
      <c r="L156" s="43"/>
      <c r="M156" s="226" t="s">
        <v>1</v>
      </c>
      <c r="N156" s="227" t="s">
        <v>41</v>
      </c>
      <c r="O156" s="90"/>
      <c r="P156" s="228">
        <f>O156*H156</f>
        <v>0</v>
      </c>
      <c r="Q156" s="228">
        <v>2.3010199999999998</v>
      </c>
      <c r="R156" s="228">
        <f>Q156*H156</f>
        <v>24.703750719999999</v>
      </c>
      <c r="S156" s="228">
        <v>0</v>
      </c>
      <c r="T156" s="22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0" t="s">
        <v>145</v>
      </c>
      <c r="AT156" s="230" t="s">
        <v>141</v>
      </c>
      <c r="AU156" s="230" t="s">
        <v>86</v>
      </c>
      <c r="AY156" s="16" t="s">
        <v>139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6" t="s">
        <v>84</v>
      </c>
      <c r="BK156" s="231">
        <f>ROUND(I156*H156,2)</f>
        <v>0</v>
      </c>
      <c r="BL156" s="16" t="s">
        <v>145</v>
      </c>
      <c r="BM156" s="230" t="s">
        <v>426</v>
      </c>
    </row>
    <row r="157" s="13" customFormat="1">
      <c r="A157" s="13"/>
      <c r="B157" s="232"/>
      <c r="C157" s="233"/>
      <c r="D157" s="234" t="s">
        <v>147</v>
      </c>
      <c r="E157" s="235" t="s">
        <v>1</v>
      </c>
      <c r="F157" s="236" t="s">
        <v>427</v>
      </c>
      <c r="G157" s="233"/>
      <c r="H157" s="237">
        <v>10.736000000000001</v>
      </c>
      <c r="I157" s="238"/>
      <c r="J157" s="233"/>
      <c r="K157" s="233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147</v>
      </c>
      <c r="AU157" s="243" t="s">
        <v>86</v>
      </c>
      <c r="AV157" s="13" t="s">
        <v>86</v>
      </c>
      <c r="AW157" s="13" t="s">
        <v>33</v>
      </c>
      <c r="AX157" s="13" t="s">
        <v>84</v>
      </c>
      <c r="AY157" s="243" t="s">
        <v>139</v>
      </c>
    </row>
    <row r="158" s="2" customFormat="1" ht="44.25" customHeight="1">
      <c r="A158" s="37"/>
      <c r="B158" s="38"/>
      <c r="C158" s="218" t="s">
        <v>8</v>
      </c>
      <c r="D158" s="218" t="s">
        <v>141</v>
      </c>
      <c r="E158" s="219" t="s">
        <v>428</v>
      </c>
      <c r="F158" s="220" t="s">
        <v>429</v>
      </c>
      <c r="G158" s="221" t="s">
        <v>144</v>
      </c>
      <c r="H158" s="222">
        <v>119</v>
      </c>
      <c r="I158" s="223"/>
      <c r="J158" s="224">
        <f>ROUND(I158*H158,2)</f>
        <v>0</v>
      </c>
      <c r="K158" s="225"/>
      <c r="L158" s="43"/>
      <c r="M158" s="226" t="s">
        <v>1</v>
      </c>
      <c r="N158" s="227" t="s">
        <v>41</v>
      </c>
      <c r="O158" s="90"/>
      <c r="P158" s="228">
        <f>O158*H158</f>
        <v>0</v>
      </c>
      <c r="Q158" s="228">
        <v>0.23777999999999999</v>
      </c>
      <c r="R158" s="228">
        <f>Q158*H158</f>
        <v>28.295819999999999</v>
      </c>
      <c r="S158" s="228">
        <v>0</v>
      </c>
      <c r="T158" s="22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0" t="s">
        <v>145</v>
      </c>
      <c r="AT158" s="230" t="s">
        <v>141</v>
      </c>
      <c r="AU158" s="230" t="s">
        <v>86</v>
      </c>
      <c r="AY158" s="16" t="s">
        <v>139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6" t="s">
        <v>84</v>
      </c>
      <c r="BK158" s="231">
        <f>ROUND(I158*H158,2)</f>
        <v>0</v>
      </c>
      <c r="BL158" s="16" t="s">
        <v>145</v>
      </c>
      <c r="BM158" s="230" t="s">
        <v>430</v>
      </c>
    </row>
    <row r="159" s="13" customFormat="1">
      <c r="A159" s="13"/>
      <c r="B159" s="232"/>
      <c r="C159" s="233"/>
      <c r="D159" s="234" t="s">
        <v>147</v>
      </c>
      <c r="E159" s="235" t="s">
        <v>1</v>
      </c>
      <c r="F159" s="236" t="s">
        <v>431</v>
      </c>
      <c r="G159" s="233"/>
      <c r="H159" s="237">
        <v>119</v>
      </c>
      <c r="I159" s="238"/>
      <c r="J159" s="233"/>
      <c r="K159" s="233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147</v>
      </c>
      <c r="AU159" s="243" t="s">
        <v>86</v>
      </c>
      <c r="AV159" s="13" t="s">
        <v>86</v>
      </c>
      <c r="AW159" s="13" t="s">
        <v>33</v>
      </c>
      <c r="AX159" s="13" t="s">
        <v>84</v>
      </c>
      <c r="AY159" s="243" t="s">
        <v>139</v>
      </c>
    </row>
    <row r="160" s="2" customFormat="1" ht="24.15" customHeight="1">
      <c r="A160" s="37"/>
      <c r="B160" s="38"/>
      <c r="C160" s="218" t="s">
        <v>209</v>
      </c>
      <c r="D160" s="218" t="s">
        <v>141</v>
      </c>
      <c r="E160" s="219" t="s">
        <v>432</v>
      </c>
      <c r="F160" s="220" t="s">
        <v>433</v>
      </c>
      <c r="G160" s="221" t="s">
        <v>144</v>
      </c>
      <c r="H160" s="222">
        <v>20</v>
      </c>
      <c r="I160" s="223"/>
      <c r="J160" s="224">
        <f>ROUND(I160*H160,2)</f>
        <v>0</v>
      </c>
      <c r="K160" s="225"/>
      <c r="L160" s="43"/>
      <c r="M160" s="226" t="s">
        <v>1</v>
      </c>
      <c r="N160" s="227" t="s">
        <v>41</v>
      </c>
      <c r="O160" s="90"/>
      <c r="P160" s="228">
        <f>O160*H160</f>
        <v>0</v>
      </c>
      <c r="Q160" s="228">
        <v>0.00048999999999999998</v>
      </c>
      <c r="R160" s="228">
        <f>Q160*H160</f>
        <v>0.0097999999999999997</v>
      </c>
      <c r="S160" s="228">
        <v>0</v>
      </c>
      <c r="T160" s="22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0" t="s">
        <v>145</v>
      </c>
      <c r="AT160" s="230" t="s">
        <v>141</v>
      </c>
      <c r="AU160" s="230" t="s">
        <v>86</v>
      </c>
      <c r="AY160" s="16" t="s">
        <v>139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6" t="s">
        <v>84</v>
      </c>
      <c r="BK160" s="231">
        <f>ROUND(I160*H160,2)</f>
        <v>0</v>
      </c>
      <c r="BL160" s="16" t="s">
        <v>145</v>
      </c>
      <c r="BM160" s="230" t="s">
        <v>434</v>
      </c>
    </row>
    <row r="161" s="12" customFormat="1" ht="22.8" customHeight="1">
      <c r="A161" s="12"/>
      <c r="B161" s="202"/>
      <c r="C161" s="203"/>
      <c r="D161" s="204" t="s">
        <v>75</v>
      </c>
      <c r="E161" s="216" t="s">
        <v>163</v>
      </c>
      <c r="F161" s="216" t="s">
        <v>435</v>
      </c>
      <c r="G161" s="203"/>
      <c r="H161" s="203"/>
      <c r="I161" s="206"/>
      <c r="J161" s="217">
        <f>BK161</f>
        <v>0</v>
      </c>
      <c r="K161" s="203"/>
      <c r="L161" s="208"/>
      <c r="M161" s="209"/>
      <c r="N161" s="210"/>
      <c r="O161" s="210"/>
      <c r="P161" s="211">
        <f>SUM(P162:P163)</f>
        <v>0</v>
      </c>
      <c r="Q161" s="210"/>
      <c r="R161" s="211">
        <f>SUM(R162:R163)</f>
        <v>0.08559360000000002</v>
      </c>
      <c r="S161" s="210"/>
      <c r="T161" s="212">
        <f>SUM(T162:T163)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3" t="s">
        <v>84</v>
      </c>
      <c r="AT161" s="214" t="s">
        <v>75</v>
      </c>
      <c r="AU161" s="214" t="s">
        <v>84</v>
      </c>
      <c r="AY161" s="213" t="s">
        <v>139</v>
      </c>
      <c r="BK161" s="215">
        <f>SUM(BK162:BK163)</f>
        <v>0</v>
      </c>
    </row>
    <row r="162" s="2" customFormat="1" ht="24.15" customHeight="1">
      <c r="A162" s="37"/>
      <c r="B162" s="38"/>
      <c r="C162" s="218" t="s">
        <v>214</v>
      </c>
      <c r="D162" s="218" t="s">
        <v>141</v>
      </c>
      <c r="E162" s="219" t="s">
        <v>436</v>
      </c>
      <c r="F162" s="220" t="s">
        <v>437</v>
      </c>
      <c r="G162" s="221" t="s">
        <v>153</v>
      </c>
      <c r="H162" s="222">
        <v>267.48000000000002</v>
      </c>
      <c r="I162" s="223"/>
      <c r="J162" s="224">
        <f>ROUND(I162*H162,2)</f>
        <v>0</v>
      </c>
      <c r="K162" s="225"/>
      <c r="L162" s="43"/>
      <c r="M162" s="226" t="s">
        <v>1</v>
      </c>
      <c r="N162" s="227" t="s">
        <v>41</v>
      </c>
      <c r="O162" s="90"/>
      <c r="P162" s="228">
        <f>O162*H162</f>
        <v>0</v>
      </c>
      <c r="Q162" s="228">
        <v>0.00032000000000000003</v>
      </c>
      <c r="R162" s="228">
        <f>Q162*H162</f>
        <v>0.08559360000000002</v>
      </c>
      <c r="S162" s="228">
        <v>0</v>
      </c>
      <c r="T162" s="22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0" t="s">
        <v>145</v>
      </c>
      <c r="AT162" s="230" t="s">
        <v>141</v>
      </c>
      <c r="AU162" s="230" t="s">
        <v>86</v>
      </c>
      <c r="AY162" s="16" t="s">
        <v>139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6" t="s">
        <v>84</v>
      </c>
      <c r="BK162" s="231">
        <f>ROUND(I162*H162,2)</f>
        <v>0</v>
      </c>
      <c r="BL162" s="16" t="s">
        <v>145</v>
      </c>
      <c r="BM162" s="230" t="s">
        <v>438</v>
      </c>
    </row>
    <row r="163" s="13" customFormat="1">
      <c r="A163" s="13"/>
      <c r="B163" s="232"/>
      <c r="C163" s="233"/>
      <c r="D163" s="234" t="s">
        <v>147</v>
      </c>
      <c r="E163" s="235" t="s">
        <v>1</v>
      </c>
      <c r="F163" s="236" t="s">
        <v>439</v>
      </c>
      <c r="G163" s="233"/>
      <c r="H163" s="237">
        <v>267.48000000000002</v>
      </c>
      <c r="I163" s="238"/>
      <c r="J163" s="233"/>
      <c r="K163" s="233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147</v>
      </c>
      <c r="AU163" s="243" t="s">
        <v>86</v>
      </c>
      <c r="AV163" s="13" t="s">
        <v>86</v>
      </c>
      <c r="AW163" s="13" t="s">
        <v>33</v>
      </c>
      <c r="AX163" s="13" t="s">
        <v>84</v>
      </c>
      <c r="AY163" s="243" t="s">
        <v>139</v>
      </c>
    </row>
    <row r="164" s="12" customFormat="1" ht="22.8" customHeight="1">
      <c r="A164" s="12"/>
      <c r="B164" s="202"/>
      <c r="C164" s="203"/>
      <c r="D164" s="204" t="s">
        <v>75</v>
      </c>
      <c r="E164" s="216" t="s">
        <v>169</v>
      </c>
      <c r="F164" s="216" t="s">
        <v>181</v>
      </c>
      <c r="G164" s="203"/>
      <c r="H164" s="203"/>
      <c r="I164" s="206"/>
      <c r="J164" s="217">
        <f>BK164</f>
        <v>0</v>
      </c>
      <c r="K164" s="203"/>
      <c r="L164" s="208"/>
      <c r="M164" s="209"/>
      <c r="N164" s="210"/>
      <c r="O164" s="210"/>
      <c r="P164" s="211">
        <f>SUM(P165:P175)</f>
        <v>0</v>
      </c>
      <c r="Q164" s="210"/>
      <c r="R164" s="211">
        <f>SUM(R165:R175)</f>
        <v>13.216357649999997</v>
      </c>
      <c r="S164" s="210"/>
      <c r="T164" s="212">
        <f>SUM(T165:T175)</f>
        <v>0.011100000000000001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3" t="s">
        <v>84</v>
      </c>
      <c r="AT164" s="214" t="s">
        <v>75</v>
      </c>
      <c r="AU164" s="214" t="s">
        <v>84</v>
      </c>
      <c r="AY164" s="213" t="s">
        <v>139</v>
      </c>
      <c r="BK164" s="215">
        <f>SUM(BK165:BK175)</f>
        <v>0</v>
      </c>
    </row>
    <row r="165" s="2" customFormat="1" ht="24.15" customHeight="1">
      <c r="A165" s="37"/>
      <c r="B165" s="38"/>
      <c r="C165" s="218" t="s">
        <v>219</v>
      </c>
      <c r="D165" s="218" t="s">
        <v>141</v>
      </c>
      <c r="E165" s="219" t="s">
        <v>440</v>
      </c>
      <c r="F165" s="220" t="s">
        <v>441</v>
      </c>
      <c r="G165" s="221" t="s">
        <v>153</v>
      </c>
      <c r="H165" s="222">
        <v>198.09999999999999</v>
      </c>
      <c r="I165" s="223"/>
      <c r="J165" s="224">
        <f>ROUND(I165*H165,2)</f>
        <v>0</v>
      </c>
      <c r="K165" s="225"/>
      <c r="L165" s="43"/>
      <c r="M165" s="226" t="s">
        <v>1</v>
      </c>
      <c r="N165" s="227" t="s">
        <v>41</v>
      </c>
      <c r="O165" s="90"/>
      <c r="P165" s="228">
        <f>O165*H165</f>
        <v>0</v>
      </c>
      <c r="Q165" s="228">
        <v>0.0080000000000000002</v>
      </c>
      <c r="R165" s="228">
        <f>Q165*H165</f>
        <v>1.5848</v>
      </c>
      <c r="S165" s="228">
        <v>0</v>
      </c>
      <c r="T165" s="22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0" t="s">
        <v>145</v>
      </c>
      <c r="AT165" s="230" t="s">
        <v>141</v>
      </c>
      <c r="AU165" s="230" t="s">
        <v>86</v>
      </c>
      <c r="AY165" s="16" t="s">
        <v>139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6" t="s">
        <v>84</v>
      </c>
      <c r="BK165" s="231">
        <f>ROUND(I165*H165,2)</f>
        <v>0</v>
      </c>
      <c r="BL165" s="16" t="s">
        <v>145</v>
      </c>
      <c r="BM165" s="230" t="s">
        <v>442</v>
      </c>
    </row>
    <row r="166" s="13" customFormat="1">
      <c r="A166" s="13"/>
      <c r="B166" s="232"/>
      <c r="C166" s="233"/>
      <c r="D166" s="234" t="s">
        <v>147</v>
      </c>
      <c r="E166" s="235" t="s">
        <v>1</v>
      </c>
      <c r="F166" s="236" t="s">
        <v>443</v>
      </c>
      <c r="G166" s="233"/>
      <c r="H166" s="237">
        <v>198.09999999999999</v>
      </c>
      <c r="I166" s="238"/>
      <c r="J166" s="233"/>
      <c r="K166" s="233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147</v>
      </c>
      <c r="AU166" s="243" t="s">
        <v>86</v>
      </c>
      <c r="AV166" s="13" t="s">
        <v>86</v>
      </c>
      <c r="AW166" s="13" t="s">
        <v>33</v>
      </c>
      <c r="AX166" s="13" t="s">
        <v>84</v>
      </c>
      <c r="AY166" s="243" t="s">
        <v>139</v>
      </c>
    </row>
    <row r="167" s="2" customFormat="1" ht="16.5" customHeight="1">
      <c r="A167" s="37"/>
      <c r="B167" s="38"/>
      <c r="C167" s="218" t="s">
        <v>224</v>
      </c>
      <c r="D167" s="218" t="s">
        <v>141</v>
      </c>
      <c r="E167" s="219" t="s">
        <v>444</v>
      </c>
      <c r="F167" s="220" t="s">
        <v>445</v>
      </c>
      <c r="G167" s="221" t="s">
        <v>153</v>
      </c>
      <c r="H167" s="222">
        <v>185</v>
      </c>
      <c r="I167" s="223"/>
      <c r="J167" s="224">
        <f>ROUND(I167*H167,2)</f>
        <v>0</v>
      </c>
      <c r="K167" s="225"/>
      <c r="L167" s="43"/>
      <c r="M167" s="226" t="s">
        <v>1</v>
      </c>
      <c r="N167" s="227" t="s">
        <v>41</v>
      </c>
      <c r="O167" s="90"/>
      <c r="P167" s="228">
        <f>O167*H167</f>
        <v>0</v>
      </c>
      <c r="Q167" s="228">
        <v>0.00198</v>
      </c>
      <c r="R167" s="228">
        <f>Q167*H167</f>
        <v>0.36630000000000001</v>
      </c>
      <c r="S167" s="228">
        <v>6.0000000000000002E-05</v>
      </c>
      <c r="T167" s="229">
        <f>S167*H167</f>
        <v>0.011100000000000001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0" t="s">
        <v>145</v>
      </c>
      <c r="AT167" s="230" t="s">
        <v>141</v>
      </c>
      <c r="AU167" s="230" t="s">
        <v>86</v>
      </c>
      <c r="AY167" s="16" t="s">
        <v>139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6" t="s">
        <v>84</v>
      </c>
      <c r="BK167" s="231">
        <f>ROUND(I167*H167,2)</f>
        <v>0</v>
      </c>
      <c r="BL167" s="16" t="s">
        <v>145</v>
      </c>
      <c r="BM167" s="230" t="s">
        <v>446</v>
      </c>
    </row>
    <row r="168" s="2" customFormat="1" ht="24.15" customHeight="1">
      <c r="A168" s="37"/>
      <c r="B168" s="38"/>
      <c r="C168" s="218" t="s">
        <v>229</v>
      </c>
      <c r="D168" s="218" t="s">
        <v>141</v>
      </c>
      <c r="E168" s="219" t="s">
        <v>447</v>
      </c>
      <c r="F168" s="220" t="s">
        <v>448</v>
      </c>
      <c r="G168" s="221" t="s">
        <v>153</v>
      </c>
      <c r="H168" s="222">
        <v>198.09999999999999</v>
      </c>
      <c r="I168" s="223"/>
      <c r="J168" s="224">
        <f>ROUND(I168*H168,2)</f>
        <v>0</v>
      </c>
      <c r="K168" s="225"/>
      <c r="L168" s="43"/>
      <c r="M168" s="226" t="s">
        <v>1</v>
      </c>
      <c r="N168" s="227" t="s">
        <v>41</v>
      </c>
      <c r="O168" s="90"/>
      <c r="P168" s="228">
        <f>O168*H168</f>
        <v>0</v>
      </c>
      <c r="Q168" s="228">
        <v>0.012080000000000001</v>
      </c>
      <c r="R168" s="228">
        <f>Q168*H168</f>
        <v>2.3930479999999998</v>
      </c>
      <c r="S168" s="228">
        <v>0</v>
      </c>
      <c r="T168" s="22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0" t="s">
        <v>145</v>
      </c>
      <c r="AT168" s="230" t="s">
        <v>141</v>
      </c>
      <c r="AU168" s="230" t="s">
        <v>86</v>
      </c>
      <c r="AY168" s="16" t="s">
        <v>139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6" t="s">
        <v>84</v>
      </c>
      <c r="BK168" s="231">
        <f>ROUND(I168*H168,2)</f>
        <v>0</v>
      </c>
      <c r="BL168" s="16" t="s">
        <v>145</v>
      </c>
      <c r="BM168" s="230" t="s">
        <v>449</v>
      </c>
    </row>
    <row r="169" s="2" customFormat="1" ht="24.15" customHeight="1">
      <c r="A169" s="37"/>
      <c r="B169" s="38"/>
      <c r="C169" s="218" t="s">
        <v>233</v>
      </c>
      <c r="D169" s="218" t="s">
        <v>141</v>
      </c>
      <c r="E169" s="219" t="s">
        <v>450</v>
      </c>
      <c r="F169" s="220" t="s">
        <v>451</v>
      </c>
      <c r="G169" s="221" t="s">
        <v>153</v>
      </c>
      <c r="H169" s="222">
        <v>396.19999999999999</v>
      </c>
      <c r="I169" s="223"/>
      <c r="J169" s="224">
        <f>ROUND(I169*H169,2)</f>
        <v>0</v>
      </c>
      <c r="K169" s="225"/>
      <c r="L169" s="43"/>
      <c r="M169" s="226" t="s">
        <v>1</v>
      </c>
      <c r="N169" s="227" t="s">
        <v>41</v>
      </c>
      <c r="O169" s="90"/>
      <c r="P169" s="228">
        <f>O169*H169</f>
        <v>0</v>
      </c>
      <c r="Q169" s="228">
        <v>0.0070000000000000001</v>
      </c>
      <c r="R169" s="228">
        <f>Q169*H169</f>
        <v>2.7734000000000001</v>
      </c>
      <c r="S169" s="228">
        <v>0</v>
      </c>
      <c r="T169" s="22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0" t="s">
        <v>145</v>
      </c>
      <c r="AT169" s="230" t="s">
        <v>141</v>
      </c>
      <c r="AU169" s="230" t="s">
        <v>86</v>
      </c>
      <c r="AY169" s="16" t="s">
        <v>139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6" t="s">
        <v>84</v>
      </c>
      <c r="BK169" s="231">
        <f>ROUND(I169*H169,2)</f>
        <v>0</v>
      </c>
      <c r="BL169" s="16" t="s">
        <v>145</v>
      </c>
      <c r="BM169" s="230" t="s">
        <v>452</v>
      </c>
    </row>
    <row r="170" s="13" customFormat="1">
      <c r="A170" s="13"/>
      <c r="B170" s="232"/>
      <c r="C170" s="233"/>
      <c r="D170" s="234" t="s">
        <v>147</v>
      </c>
      <c r="E170" s="235" t="s">
        <v>1</v>
      </c>
      <c r="F170" s="236" t="s">
        <v>453</v>
      </c>
      <c r="G170" s="233"/>
      <c r="H170" s="237">
        <v>396.19999999999999</v>
      </c>
      <c r="I170" s="238"/>
      <c r="J170" s="233"/>
      <c r="K170" s="233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147</v>
      </c>
      <c r="AU170" s="243" t="s">
        <v>86</v>
      </c>
      <c r="AV170" s="13" t="s">
        <v>86</v>
      </c>
      <c r="AW170" s="13" t="s">
        <v>33</v>
      </c>
      <c r="AX170" s="13" t="s">
        <v>84</v>
      </c>
      <c r="AY170" s="243" t="s">
        <v>139</v>
      </c>
    </row>
    <row r="171" s="2" customFormat="1" ht="33" customHeight="1">
      <c r="A171" s="37"/>
      <c r="B171" s="38"/>
      <c r="C171" s="218" t="s">
        <v>252</v>
      </c>
      <c r="D171" s="218" t="s">
        <v>141</v>
      </c>
      <c r="E171" s="219" t="s">
        <v>454</v>
      </c>
      <c r="F171" s="220" t="s">
        <v>455</v>
      </c>
      <c r="G171" s="221" t="s">
        <v>166</v>
      </c>
      <c r="H171" s="222">
        <v>2.3879999999999999</v>
      </c>
      <c r="I171" s="223"/>
      <c r="J171" s="224">
        <f>ROUND(I171*H171,2)</f>
        <v>0</v>
      </c>
      <c r="K171" s="225"/>
      <c r="L171" s="43"/>
      <c r="M171" s="226" t="s">
        <v>1</v>
      </c>
      <c r="N171" s="227" t="s">
        <v>41</v>
      </c>
      <c r="O171" s="90"/>
      <c r="P171" s="228">
        <f>O171*H171</f>
        <v>0</v>
      </c>
      <c r="Q171" s="228">
        <v>2.5018699999999998</v>
      </c>
      <c r="R171" s="228">
        <f>Q171*H171</f>
        <v>5.9744655599999996</v>
      </c>
      <c r="S171" s="228">
        <v>0</v>
      </c>
      <c r="T171" s="22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0" t="s">
        <v>145</v>
      </c>
      <c r="AT171" s="230" t="s">
        <v>141</v>
      </c>
      <c r="AU171" s="230" t="s">
        <v>86</v>
      </c>
      <c r="AY171" s="16" t="s">
        <v>139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6" t="s">
        <v>84</v>
      </c>
      <c r="BK171" s="231">
        <f>ROUND(I171*H171,2)</f>
        <v>0</v>
      </c>
      <c r="BL171" s="16" t="s">
        <v>145</v>
      </c>
      <c r="BM171" s="230" t="s">
        <v>456</v>
      </c>
    </row>
    <row r="172" s="13" customFormat="1">
      <c r="A172" s="13"/>
      <c r="B172" s="232"/>
      <c r="C172" s="233"/>
      <c r="D172" s="234" t="s">
        <v>147</v>
      </c>
      <c r="E172" s="235" t="s">
        <v>1</v>
      </c>
      <c r="F172" s="236" t="s">
        <v>457</v>
      </c>
      <c r="G172" s="233"/>
      <c r="H172" s="237">
        <v>2.3879999999999999</v>
      </c>
      <c r="I172" s="238"/>
      <c r="J172" s="233"/>
      <c r="K172" s="233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147</v>
      </c>
      <c r="AU172" s="243" t="s">
        <v>86</v>
      </c>
      <c r="AV172" s="13" t="s">
        <v>86</v>
      </c>
      <c r="AW172" s="13" t="s">
        <v>33</v>
      </c>
      <c r="AX172" s="13" t="s">
        <v>84</v>
      </c>
      <c r="AY172" s="243" t="s">
        <v>139</v>
      </c>
    </row>
    <row r="173" s="2" customFormat="1" ht="24.15" customHeight="1">
      <c r="A173" s="37"/>
      <c r="B173" s="38"/>
      <c r="C173" s="218" t="s">
        <v>259</v>
      </c>
      <c r="D173" s="218" t="s">
        <v>141</v>
      </c>
      <c r="E173" s="219" t="s">
        <v>458</v>
      </c>
      <c r="F173" s="220" t="s">
        <v>459</v>
      </c>
      <c r="G173" s="221" t="s">
        <v>166</v>
      </c>
      <c r="H173" s="222">
        <v>2.3879999999999999</v>
      </c>
      <c r="I173" s="223"/>
      <c r="J173" s="224">
        <f>ROUND(I173*H173,2)</f>
        <v>0</v>
      </c>
      <c r="K173" s="225"/>
      <c r="L173" s="43"/>
      <c r="M173" s="226" t="s">
        <v>1</v>
      </c>
      <c r="N173" s="227" t="s">
        <v>41</v>
      </c>
      <c r="O173" s="90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0" t="s">
        <v>145</v>
      </c>
      <c r="AT173" s="230" t="s">
        <v>141</v>
      </c>
      <c r="AU173" s="230" t="s">
        <v>86</v>
      </c>
      <c r="AY173" s="16" t="s">
        <v>139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6" t="s">
        <v>84</v>
      </c>
      <c r="BK173" s="231">
        <f>ROUND(I173*H173,2)</f>
        <v>0</v>
      </c>
      <c r="BL173" s="16" t="s">
        <v>145</v>
      </c>
      <c r="BM173" s="230" t="s">
        <v>460</v>
      </c>
    </row>
    <row r="174" s="2" customFormat="1" ht="16.5" customHeight="1">
      <c r="A174" s="37"/>
      <c r="B174" s="38"/>
      <c r="C174" s="218" t="s">
        <v>7</v>
      </c>
      <c r="D174" s="218" t="s">
        <v>141</v>
      </c>
      <c r="E174" s="219" t="s">
        <v>461</v>
      </c>
      <c r="F174" s="220" t="s">
        <v>462</v>
      </c>
      <c r="G174" s="221" t="s">
        <v>172</v>
      </c>
      <c r="H174" s="222">
        <v>0.11700000000000001</v>
      </c>
      <c r="I174" s="223"/>
      <c r="J174" s="224">
        <f>ROUND(I174*H174,2)</f>
        <v>0</v>
      </c>
      <c r="K174" s="225"/>
      <c r="L174" s="43"/>
      <c r="M174" s="226" t="s">
        <v>1</v>
      </c>
      <c r="N174" s="227" t="s">
        <v>41</v>
      </c>
      <c r="O174" s="90"/>
      <c r="P174" s="228">
        <f>O174*H174</f>
        <v>0</v>
      </c>
      <c r="Q174" s="228">
        <v>1.06277</v>
      </c>
      <c r="R174" s="228">
        <f>Q174*H174</f>
        <v>0.12434409</v>
      </c>
      <c r="S174" s="228">
        <v>0</v>
      </c>
      <c r="T174" s="22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0" t="s">
        <v>145</v>
      </c>
      <c r="AT174" s="230" t="s">
        <v>141</v>
      </c>
      <c r="AU174" s="230" t="s">
        <v>86</v>
      </c>
      <c r="AY174" s="16" t="s">
        <v>139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6" t="s">
        <v>84</v>
      </c>
      <c r="BK174" s="231">
        <f>ROUND(I174*H174,2)</f>
        <v>0</v>
      </c>
      <c r="BL174" s="16" t="s">
        <v>145</v>
      </c>
      <c r="BM174" s="230" t="s">
        <v>463</v>
      </c>
    </row>
    <row r="175" s="13" customFormat="1">
      <c r="A175" s="13"/>
      <c r="B175" s="232"/>
      <c r="C175" s="233"/>
      <c r="D175" s="234" t="s">
        <v>147</v>
      </c>
      <c r="E175" s="235" t="s">
        <v>1</v>
      </c>
      <c r="F175" s="236" t="s">
        <v>464</v>
      </c>
      <c r="G175" s="233"/>
      <c r="H175" s="237">
        <v>0.11700000000000001</v>
      </c>
      <c r="I175" s="238"/>
      <c r="J175" s="233"/>
      <c r="K175" s="233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147</v>
      </c>
      <c r="AU175" s="243" t="s">
        <v>86</v>
      </c>
      <c r="AV175" s="13" t="s">
        <v>86</v>
      </c>
      <c r="AW175" s="13" t="s">
        <v>33</v>
      </c>
      <c r="AX175" s="13" t="s">
        <v>84</v>
      </c>
      <c r="AY175" s="243" t="s">
        <v>139</v>
      </c>
    </row>
    <row r="176" s="12" customFormat="1" ht="22.8" customHeight="1">
      <c r="A176" s="12"/>
      <c r="B176" s="202"/>
      <c r="C176" s="203"/>
      <c r="D176" s="204" t="s">
        <v>75</v>
      </c>
      <c r="E176" s="216" t="s">
        <v>186</v>
      </c>
      <c r="F176" s="216" t="s">
        <v>187</v>
      </c>
      <c r="G176" s="203"/>
      <c r="H176" s="203"/>
      <c r="I176" s="206"/>
      <c r="J176" s="217">
        <f>BK176</f>
        <v>0</v>
      </c>
      <c r="K176" s="203"/>
      <c r="L176" s="208"/>
      <c r="M176" s="209"/>
      <c r="N176" s="210"/>
      <c r="O176" s="210"/>
      <c r="P176" s="211">
        <f>SUM(P177:P197)</f>
        <v>0</v>
      </c>
      <c r="Q176" s="210"/>
      <c r="R176" s="211">
        <f>SUM(R177:R197)</f>
        <v>11.131463999999999</v>
      </c>
      <c r="S176" s="210"/>
      <c r="T176" s="212">
        <f>SUM(T177:T197)</f>
        <v>78.646098000000009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3" t="s">
        <v>84</v>
      </c>
      <c r="AT176" s="214" t="s">
        <v>75</v>
      </c>
      <c r="AU176" s="214" t="s">
        <v>84</v>
      </c>
      <c r="AY176" s="213" t="s">
        <v>139</v>
      </c>
      <c r="BK176" s="215">
        <f>SUM(BK177:BK197)</f>
        <v>0</v>
      </c>
    </row>
    <row r="177" s="2" customFormat="1" ht="24.15" customHeight="1">
      <c r="A177" s="37"/>
      <c r="B177" s="38"/>
      <c r="C177" s="218" t="s">
        <v>267</v>
      </c>
      <c r="D177" s="218" t="s">
        <v>141</v>
      </c>
      <c r="E177" s="219" t="s">
        <v>465</v>
      </c>
      <c r="F177" s="220" t="s">
        <v>466</v>
      </c>
      <c r="G177" s="221" t="s">
        <v>153</v>
      </c>
      <c r="H177" s="222">
        <v>29.600000000000001</v>
      </c>
      <c r="I177" s="223"/>
      <c r="J177" s="224">
        <f>ROUND(I177*H177,2)</f>
        <v>0</v>
      </c>
      <c r="K177" s="225"/>
      <c r="L177" s="43"/>
      <c r="M177" s="226" t="s">
        <v>1</v>
      </c>
      <c r="N177" s="227" t="s">
        <v>41</v>
      </c>
      <c r="O177" s="90"/>
      <c r="P177" s="228">
        <f>O177*H177</f>
        <v>0</v>
      </c>
      <c r="Q177" s="228">
        <v>0.00068999999999999997</v>
      </c>
      <c r="R177" s="228">
        <f>Q177*H177</f>
        <v>0.020424000000000001</v>
      </c>
      <c r="S177" s="228">
        <v>0</v>
      </c>
      <c r="T177" s="22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0" t="s">
        <v>145</v>
      </c>
      <c r="AT177" s="230" t="s">
        <v>141</v>
      </c>
      <c r="AU177" s="230" t="s">
        <v>86</v>
      </c>
      <c r="AY177" s="16" t="s">
        <v>139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6" t="s">
        <v>84</v>
      </c>
      <c r="BK177" s="231">
        <f>ROUND(I177*H177,2)</f>
        <v>0</v>
      </c>
      <c r="BL177" s="16" t="s">
        <v>145</v>
      </c>
      <c r="BM177" s="230" t="s">
        <v>467</v>
      </c>
    </row>
    <row r="178" s="13" customFormat="1">
      <c r="A178" s="13"/>
      <c r="B178" s="232"/>
      <c r="C178" s="233"/>
      <c r="D178" s="234" t="s">
        <v>147</v>
      </c>
      <c r="E178" s="235" t="s">
        <v>1</v>
      </c>
      <c r="F178" s="236" t="s">
        <v>468</v>
      </c>
      <c r="G178" s="233"/>
      <c r="H178" s="237">
        <v>29.600000000000001</v>
      </c>
      <c r="I178" s="238"/>
      <c r="J178" s="233"/>
      <c r="K178" s="233"/>
      <c r="L178" s="239"/>
      <c r="M178" s="240"/>
      <c r="N178" s="241"/>
      <c r="O178" s="241"/>
      <c r="P178" s="241"/>
      <c r="Q178" s="241"/>
      <c r="R178" s="241"/>
      <c r="S178" s="241"/>
      <c r="T178" s="24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3" t="s">
        <v>147</v>
      </c>
      <c r="AU178" s="243" t="s">
        <v>86</v>
      </c>
      <c r="AV178" s="13" t="s">
        <v>86</v>
      </c>
      <c r="AW178" s="13" t="s">
        <v>33</v>
      </c>
      <c r="AX178" s="13" t="s">
        <v>84</v>
      </c>
      <c r="AY178" s="243" t="s">
        <v>139</v>
      </c>
    </row>
    <row r="179" s="2" customFormat="1" ht="37.8" customHeight="1">
      <c r="A179" s="37"/>
      <c r="B179" s="38"/>
      <c r="C179" s="218" t="s">
        <v>272</v>
      </c>
      <c r="D179" s="218" t="s">
        <v>141</v>
      </c>
      <c r="E179" s="219" t="s">
        <v>469</v>
      </c>
      <c r="F179" s="220" t="s">
        <v>470</v>
      </c>
      <c r="G179" s="221" t="s">
        <v>153</v>
      </c>
      <c r="H179" s="222">
        <v>172.618</v>
      </c>
      <c r="I179" s="223"/>
      <c r="J179" s="224">
        <f>ROUND(I179*H179,2)</f>
        <v>0</v>
      </c>
      <c r="K179" s="225"/>
      <c r="L179" s="43"/>
      <c r="M179" s="226" t="s">
        <v>1</v>
      </c>
      <c r="N179" s="227" t="s">
        <v>41</v>
      </c>
      <c r="O179" s="90"/>
      <c r="P179" s="228">
        <f>O179*H179</f>
        <v>0</v>
      </c>
      <c r="Q179" s="228">
        <v>0</v>
      </c>
      <c r="R179" s="228">
        <f>Q179*H179</f>
        <v>0</v>
      </c>
      <c r="S179" s="228">
        <v>0.18099999999999999</v>
      </c>
      <c r="T179" s="229">
        <f>S179*H179</f>
        <v>31.243857999999999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0" t="s">
        <v>145</v>
      </c>
      <c r="AT179" s="230" t="s">
        <v>141</v>
      </c>
      <c r="AU179" s="230" t="s">
        <v>86</v>
      </c>
      <c r="AY179" s="16" t="s">
        <v>139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6" t="s">
        <v>84</v>
      </c>
      <c r="BK179" s="231">
        <f>ROUND(I179*H179,2)</f>
        <v>0</v>
      </c>
      <c r="BL179" s="16" t="s">
        <v>145</v>
      </c>
      <c r="BM179" s="230" t="s">
        <v>471</v>
      </c>
    </row>
    <row r="180" s="13" customFormat="1">
      <c r="A180" s="13"/>
      <c r="B180" s="232"/>
      <c r="C180" s="233"/>
      <c r="D180" s="234" t="s">
        <v>147</v>
      </c>
      <c r="E180" s="235" t="s">
        <v>1</v>
      </c>
      <c r="F180" s="236" t="s">
        <v>472</v>
      </c>
      <c r="G180" s="233"/>
      <c r="H180" s="237">
        <v>57.399999999999999</v>
      </c>
      <c r="I180" s="238"/>
      <c r="J180" s="233"/>
      <c r="K180" s="233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147</v>
      </c>
      <c r="AU180" s="243" t="s">
        <v>86</v>
      </c>
      <c r="AV180" s="13" t="s">
        <v>86</v>
      </c>
      <c r="AW180" s="13" t="s">
        <v>33</v>
      </c>
      <c r="AX180" s="13" t="s">
        <v>76</v>
      </c>
      <c r="AY180" s="243" t="s">
        <v>139</v>
      </c>
    </row>
    <row r="181" s="13" customFormat="1">
      <c r="A181" s="13"/>
      <c r="B181" s="232"/>
      <c r="C181" s="233"/>
      <c r="D181" s="234" t="s">
        <v>147</v>
      </c>
      <c r="E181" s="235" t="s">
        <v>1</v>
      </c>
      <c r="F181" s="236" t="s">
        <v>473</v>
      </c>
      <c r="G181" s="233"/>
      <c r="H181" s="237">
        <v>13.5</v>
      </c>
      <c r="I181" s="238"/>
      <c r="J181" s="233"/>
      <c r="K181" s="233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147</v>
      </c>
      <c r="AU181" s="243" t="s">
        <v>86</v>
      </c>
      <c r="AV181" s="13" t="s">
        <v>86</v>
      </c>
      <c r="AW181" s="13" t="s">
        <v>33</v>
      </c>
      <c r="AX181" s="13" t="s">
        <v>76</v>
      </c>
      <c r="AY181" s="243" t="s">
        <v>139</v>
      </c>
    </row>
    <row r="182" s="13" customFormat="1">
      <c r="A182" s="13"/>
      <c r="B182" s="232"/>
      <c r="C182" s="233"/>
      <c r="D182" s="234" t="s">
        <v>147</v>
      </c>
      <c r="E182" s="235" t="s">
        <v>1</v>
      </c>
      <c r="F182" s="236" t="s">
        <v>474</v>
      </c>
      <c r="G182" s="233"/>
      <c r="H182" s="237">
        <v>28.327999999999999</v>
      </c>
      <c r="I182" s="238"/>
      <c r="J182" s="233"/>
      <c r="K182" s="233"/>
      <c r="L182" s="239"/>
      <c r="M182" s="240"/>
      <c r="N182" s="241"/>
      <c r="O182" s="241"/>
      <c r="P182" s="241"/>
      <c r="Q182" s="241"/>
      <c r="R182" s="241"/>
      <c r="S182" s="241"/>
      <c r="T182" s="24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3" t="s">
        <v>147</v>
      </c>
      <c r="AU182" s="243" t="s">
        <v>86</v>
      </c>
      <c r="AV182" s="13" t="s">
        <v>86</v>
      </c>
      <c r="AW182" s="13" t="s">
        <v>33</v>
      </c>
      <c r="AX182" s="13" t="s">
        <v>76</v>
      </c>
      <c r="AY182" s="243" t="s">
        <v>139</v>
      </c>
    </row>
    <row r="183" s="13" customFormat="1">
      <c r="A183" s="13"/>
      <c r="B183" s="232"/>
      <c r="C183" s="233"/>
      <c r="D183" s="234" t="s">
        <v>147</v>
      </c>
      <c r="E183" s="235" t="s">
        <v>1</v>
      </c>
      <c r="F183" s="236" t="s">
        <v>475</v>
      </c>
      <c r="G183" s="233"/>
      <c r="H183" s="237">
        <v>73.390000000000001</v>
      </c>
      <c r="I183" s="238"/>
      <c r="J183" s="233"/>
      <c r="K183" s="233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147</v>
      </c>
      <c r="AU183" s="243" t="s">
        <v>86</v>
      </c>
      <c r="AV183" s="13" t="s">
        <v>86</v>
      </c>
      <c r="AW183" s="13" t="s">
        <v>33</v>
      </c>
      <c r="AX183" s="13" t="s">
        <v>76</v>
      </c>
      <c r="AY183" s="243" t="s">
        <v>139</v>
      </c>
    </row>
    <row r="184" s="14" customFormat="1">
      <c r="A184" s="14"/>
      <c r="B184" s="255"/>
      <c r="C184" s="256"/>
      <c r="D184" s="234" t="s">
        <v>147</v>
      </c>
      <c r="E184" s="257" t="s">
        <v>1</v>
      </c>
      <c r="F184" s="258" t="s">
        <v>193</v>
      </c>
      <c r="G184" s="256"/>
      <c r="H184" s="259">
        <v>172.618</v>
      </c>
      <c r="I184" s="260"/>
      <c r="J184" s="256"/>
      <c r="K184" s="256"/>
      <c r="L184" s="261"/>
      <c r="M184" s="262"/>
      <c r="N184" s="263"/>
      <c r="O184" s="263"/>
      <c r="P184" s="263"/>
      <c r="Q184" s="263"/>
      <c r="R184" s="263"/>
      <c r="S184" s="263"/>
      <c r="T184" s="26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5" t="s">
        <v>147</v>
      </c>
      <c r="AU184" s="265" t="s">
        <v>86</v>
      </c>
      <c r="AV184" s="14" t="s">
        <v>145</v>
      </c>
      <c r="AW184" s="14" t="s">
        <v>33</v>
      </c>
      <c r="AX184" s="14" t="s">
        <v>84</v>
      </c>
      <c r="AY184" s="265" t="s">
        <v>139</v>
      </c>
    </row>
    <row r="185" s="2" customFormat="1" ht="37.8" customHeight="1">
      <c r="A185" s="37"/>
      <c r="B185" s="38"/>
      <c r="C185" s="218" t="s">
        <v>280</v>
      </c>
      <c r="D185" s="218" t="s">
        <v>141</v>
      </c>
      <c r="E185" s="219" t="s">
        <v>476</v>
      </c>
      <c r="F185" s="220" t="s">
        <v>477</v>
      </c>
      <c r="G185" s="221" t="s">
        <v>166</v>
      </c>
      <c r="H185" s="222">
        <v>16.495999999999999</v>
      </c>
      <c r="I185" s="223"/>
      <c r="J185" s="224">
        <f>ROUND(I185*H185,2)</f>
        <v>0</v>
      </c>
      <c r="K185" s="225"/>
      <c r="L185" s="43"/>
      <c r="M185" s="226" t="s">
        <v>1</v>
      </c>
      <c r="N185" s="227" t="s">
        <v>41</v>
      </c>
      <c r="O185" s="90"/>
      <c r="P185" s="228">
        <f>O185*H185</f>
        <v>0</v>
      </c>
      <c r="Q185" s="228">
        <v>0</v>
      </c>
      <c r="R185" s="228">
        <f>Q185*H185</f>
        <v>0</v>
      </c>
      <c r="S185" s="228">
        <v>2.2000000000000002</v>
      </c>
      <c r="T185" s="229">
        <f>S185*H185</f>
        <v>36.291200000000003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0" t="s">
        <v>145</v>
      </c>
      <c r="AT185" s="230" t="s">
        <v>141</v>
      </c>
      <c r="AU185" s="230" t="s">
        <v>86</v>
      </c>
      <c r="AY185" s="16" t="s">
        <v>139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6" t="s">
        <v>84</v>
      </c>
      <c r="BK185" s="231">
        <f>ROUND(I185*H185,2)</f>
        <v>0</v>
      </c>
      <c r="BL185" s="16" t="s">
        <v>145</v>
      </c>
      <c r="BM185" s="230" t="s">
        <v>478</v>
      </c>
    </row>
    <row r="186" s="13" customFormat="1">
      <c r="A186" s="13"/>
      <c r="B186" s="232"/>
      <c r="C186" s="233"/>
      <c r="D186" s="234" t="s">
        <v>147</v>
      </c>
      <c r="E186" s="235" t="s">
        <v>1</v>
      </c>
      <c r="F186" s="236" t="s">
        <v>479</v>
      </c>
      <c r="G186" s="233"/>
      <c r="H186" s="237">
        <v>15.92</v>
      </c>
      <c r="I186" s="238"/>
      <c r="J186" s="233"/>
      <c r="K186" s="233"/>
      <c r="L186" s="239"/>
      <c r="M186" s="240"/>
      <c r="N186" s="241"/>
      <c r="O186" s="241"/>
      <c r="P186" s="241"/>
      <c r="Q186" s="241"/>
      <c r="R186" s="241"/>
      <c r="S186" s="241"/>
      <c r="T186" s="24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3" t="s">
        <v>147</v>
      </c>
      <c r="AU186" s="243" t="s">
        <v>86</v>
      </c>
      <c r="AV186" s="13" t="s">
        <v>86</v>
      </c>
      <c r="AW186" s="13" t="s">
        <v>33</v>
      </c>
      <c r="AX186" s="13" t="s">
        <v>76</v>
      </c>
      <c r="AY186" s="243" t="s">
        <v>139</v>
      </c>
    </row>
    <row r="187" s="13" customFormat="1">
      <c r="A187" s="13"/>
      <c r="B187" s="232"/>
      <c r="C187" s="233"/>
      <c r="D187" s="234" t="s">
        <v>147</v>
      </c>
      <c r="E187" s="235" t="s">
        <v>1</v>
      </c>
      <c r="F187" s="236" t="s">
        <v>480</v>
      </c>
      <c r="G187" s="233"/>
      <c r="H187" s="237">
        <v>0.57599999999999996</v>
      </c>
      <c r="I187" s="238"/>
      <c r="J187" s="233"/>
      <c r="K187" s="233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147</v>
      </c>
      <c r="AU187" s="243" t="s">
        <v>86</v>
      </c>
      <c r="AV187" s="13" t="s">
        <v>86</v>
      </c>
      <c r="AW187" s="13" t="s">
        <v>33</v>
      </c>
      <c r="AX187" s="13" t="s">
        <v>76</v>
      </c>
      <c r="AY187" s="243" t="s">
        <v>139</v>
      </c>
    </row>
    <row r="188" s="14" customFormat="1">
      <c r="A188" s="14"/>
      <c r="B188" s="255"/>
      <c r="C188" s="256"/>
      <c r="D188" s="234" t="s">
        <v>147</v>
      </c>
      <c r="E188" s="257" t="s">
        <v>1</v>
      </c>
      <c r="F188" s="258" t="s">
        <v>193</v>
      </c>
      <c r="G188" s="256"/>
      <c r="H188" s="259">
        <v>16.495999999999999</v>
      </c>
      <c r="I188" s="260"/>
      <c r="J188" s="256"/>
      <c r="K188" s="256"/>
      <c r="L188" s="261"/>
      <c r="M188" s="262"/>
      <c r="N188" s="263"/>
      <c r="O188" s="263"/>
      <c r="P188" s="263"/>
      <c r="Q188" s="263"/>
      <c r="R188" s="263"/>
      <c r="S188" s="263"/>
      <c r="T188" s="26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5" t="s">
        <v>147</v>
      </c>
      <c r="AU188" s="265" t="s">
        <v>86</v>
      </c>
      <c r="AV188" s="14" t="s">
        <v>145</v>
      </c>
      <c r="AW188" s="14" t="s">
        <v>33</v>
      </c>
      <c r="AX188" s="14" t="s">
        <v>84</v>
      </c>
      <c r="AY188" s="265" t="s">
        <v>139</v>
      </c>
    </row>
    <row r="189" s="2" customFormat="1" ht="24.15" customHeight="1">
      <c r="A189" s="37"/>
      <c r="B189" s="38"/>
      <c r="C189" s="218" t="s">
        <v>284</v>
      </c>
      <c r="D189" s="218" t="s">
        <v>141</v>
      </c>
      <c r="E189" s="219" t="s">
        <v>481</v>
      </c>
      <c r="F189" s="220" t="s">
        <v>482</v>
      </c>
      <c r="G189" s="221" t="s">
        <v>153</v>
      </c>
      <c r="H189" s="222">
        <v>198.09999999999999</v>
      </c>
      <c r="I189" s="223"/>
      <c r="J189" s="224">
        <f>ROUND(I189*H189,2)</f>
        <v>0</v>
      </c>
      <c r="K189" s="225"/>
      <c r="L189" s="43"/>
      <c r="M189" s="226" t="s">
        <v>1</v>
      </c>
      <c r="N189" s="227" t="s">
        <v>41</v>
      </c>
      <c r="O189" s="90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0" t="s">
        <v>145</v>
      </c>
      <c r="AT189" s="230" t="s">
        <v>141</v>
      </c>
      <c r="AU189" s="230" t="s">
        <v>86</v>
      </c>
      <c r="AY189" s="16" t="s">
        <v>139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6" t="s">
        <v>84</v>
      </c>
      <c r="BK189" s="231">
        <f>ROUND(I189*H189,2)</f>
        <v>0</v>
      </c>
      <c r="BL189" s="16" t="s">
        <v>145</v>
      </c>
      <c r="BM189" s="230" t="s">
        <v>483</v>
      </c>
    </row>
    <row r="190" s="13" customFormat="1">
      <c r="A190" s="13"/>
      <c r="B190" s="232"/>
      <c r="C190" s="233"/>
      <c r="D190" s="234" t="s">
        <v>147</v>
      </c>
      <c r="E190" s="235" t="s">
        <v>1</v>
      </c>
      <c r="F190" s="236" t="s">
        <v>484</v>
      </c>
      <c r="G190" s="233"/>
      <c r="H190" s="237">
        <v>198.09999999999999</v>
      </c>
      <c r="I190" s="238"/>
      <c r="J190" s="233"/>
      <c r="K190" s="233"/>
      <c r="L190" s="239"/>
      <c r="M190" s="240"/>
      <c r="N190" s="241"/>
      <c r="O190" s="241"/>
      <c r="P190" s="241"/>
      <c r="Q190" s="241"/>
      <c r="R190" s="241"/>
      <c r="S190" s="241"/>
      <c r="T190" s="24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3" t="s">
        <v>147</v>
      </c>
      <c r="AU190" s="243" t="s">
        <v>86</v>
      </c>
      <c r="AV190" s="13" t="s">
        <v>86</v>
      </c>
      <c r="AW190" s="13" t="s">
        <v>33</v>
      </c>
      <c r="AX190" s="13" t="s">
        <v>84</v>
      </c>
      <c r="AY190" s="243" t="s">
        <v>139</v>
      </c>
    </row>
    <row r="191" s="2" customFormat="1" ht="24.15" customHeight="1">
      <c r="A191" s="37"/>
      <c r="B191" s="38"/>
      <c r="C191" s="218" t="s">
        <v>288</v>
      </c>
      <c r="D191" s="218" t="s">
        <v>141</v>
      </c>
      <c r="E191" s="219" t="s">
        <v>485</v>
      </c>
      <c r="F191" s="220" t="s">
        <v>486</v>
      </c>
      <c r="G191" s="221" t="s">
        <v>153</v>
      </c>
      <c r="H191" s="222">
        <v>231.47999999999999</v>
      </c>
      <c r="I191" s="223"/>
      <c r="J191" s="224">
        <f>ROUND(I191*H191,2)</f>
        <v>0</v>
      </c>
      <c r="K191" s="225"/>
      <c r="L191" s="43"/>
      <c r="M191" s="226" t="s">
        <v>1</v>
      </c>
      <c r="N191" s="227" t="s">
        <v>41</v>
      </c>
      <c r="O191" s="90"/>
      <c r="P191" s="228">
        <f>O191*H191</f>
        <v>0</v>
      </c>
      <c r="Q191" s="228">
        <v>0.048000000000000001</v>
      </c>
      <c r="R191" s="228">
        <f>Q191*H191</f>
        <v>11.111039999999999</v>
      </c>
      <c r="S191" s="228">
        <v>0.048000000000000001</v>
      </c>
      <c r="T191" s="229">
        <f>S191*H191</f>
        <v>11.111039999999999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30" t="s">
        <v>145</v>
      </c>
      <c r="AT191" s="230" t="s">
        <v>141</v>
      </c>
      <c r="AU191" s="230" t="s">
        <v>86</v>
      </c>
      <c r="AY191" s="16" t="s">
        <v>139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6" t="s">
        <v>84</v>
      </c>
      <c r="BK191" s="231">
        <f>ROUND(I191*H191,2)</f>
        <v>0</v>
      </c>
      <c r="BL191" s="16" t="s">
        <v>145</v>
      </c>
      <c r="BM191" s="230" t="s">
        <v>487</v>
      </c>
    </row>
    <row r="192" s="13" customFormat="1">
      <c r="A192" s="13"/>
      <c r="B192" s="232"/>
      <c r="C192" s="233"/>
      <c r="D192" s="234" t="s">
        <v>147</v>
      </c>
      <c r="E192" s="235" t="s">
        <v>1</v>
      </c>
      <c r="F192" s="236" t="s">
        <v>488</v>
      </c>
      <c r="G192" s="233"/>
      <c r="H192" s="237">
        <v>45.270000000000003</v>
      </c>
      <c r="I192" s="238"/>
      <c r="J192" s="233"/>
      <c r="K192" s="233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147</v>
      </c>
      <c r="AU192" s="243" t="s">
        <v>86</v>
      </c>
      <c r="AV192" s="13" t="s">
        <v>86</v>
      </c>
      <c r="AW192" s="13" t="s">
        <v>33</v>
      </c>
      <c r="AX192" s="13" t="s">
        <v>76</v>
      </c>
      <c r="AY192" s="243" t="s">
        <v>139</v>
      </c>
    </row>
    <row r="193" s="13" customFormat="1">
      <c r="A193" s="13"/>
      <c r="B193" s="232"/>
      <c r="C193" s="233"/>
      <c r="D193" s="234" t="s">
        <v>147</v>
      </c>
      <c r="E193" s="235" t="s">
        <v>1</v>
      </c>
      <c r="F193" s="236" t="s">
        <v>489</v>
      </c>
      <c r="G193" s="233"/>
      <c r="H193" s="237">
        <v>49.609999999999999</v>
      </c>
      <c r="I193" s="238"/>
      <c r="J193" s="233"/>
      <c r="K193" s="233"/>
      <c r="L193" s="239"/>
      <c r="M193" s="240"/>
      <c r="N193" s="241"/>
      <c r="O193" s="241"/>
      <c r="P193" s="241"/>
      <c r="Q193" s="241"/>
      <c r="R193" s="241"/>
      <c r="S193" s="241"/>
      <c r="T193" s="24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3" t="s">
        <v>147</v>
      </c>
      <c r="AU193" s="243" t="s">
        <v>86</v>
      </c>
      <c r="AV193" s="13" t="s">
        <v>86</v>
      </c>
      <c r="AW193" s="13" t="s">
        <v>33</v>
      </c>
      <c r="AX193" s="13" t="s">
        <v>76</v>
      </c>
      <c r="AY193" s="243" t="s">
        <v>139</v>
      </c>
    </row>
    <row r="194" s="13" customFormat="1">
      <c r="A194" s="13"/>
      <c r="B194" s="232"/>
      <c r="C194" s="233"/>
      <c r="D194" s="234" t="s">
        <v>147</v>
      </c>
      <c r="E194" s="235" t="s">
        <v>1</v>
      </c>
      <c r="F194" s="236" t="s">
        <v>490</v>
      </c>
      <c r="G194" s="233"/>
      <c r="H194" s="237">
        <v>39.600000000000001</v>
      </c>
      <c r="I194" s="238"/>
      <c r="J194" s="233"/>
      <c r="K194" s="233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147</v>
      </c>
      <c r="AU194" s="243" t="s">
        <v>86</v>
      </c>
      <c r="AV194" s="13" t="s">
        <v>86</v>
      </c>
      <c r="AW194" s="13" t="s">
        <v>33</v>
      </c>
      <c r="AX194" s="13" t="s">
        <v>76</v>
      </c>
      <c r="AY194" s="243" t="s">
        <v>139</v>
      </c>
    </row>
    <row r="195" s="13" customFormat="1">
      <c r="A195" s="13"/>
      <c r="B195" s="232"/>
      <c r="C195" s="233"/>
      <c r="D195" s="234" t="s">
        <v>147</v>
      </c>
      <c r="E195" s="235" t="s">
        <v>1</v>
      </c>
      <c r="F195" s="236" t="s">
        <v>491</v>
      </c>
      <c r="G195" s="233"/>
      <c r="H195" s="237">
        <v>32</v>
      </c>
      <c r="I195" s="238"/>
      <c r="J195" s="233"/>
      <c r="K195" s="233"/>
      <c r="L195" s="239"/>
      <c r="M195" s="240"/>
      <c r="N195" s="241"/>
      <c r="O195" s="241"/>
      <c r="P195" s="241"/>
      <c r="Q195" s="241"/>
      <c r="R195" s="241"/>
      <c r="S195" s="241"/>
      <c r="T195" s="24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3" t="s">
        <v>147</v>
      </c>
      <c r="AU195" s="243" t="s">
        <v>86</v>
      </c>
      <c r="AV195" s="13" t="s">
        <v>86</v>
      </c>
      <c r="AW195" s="13" t="s">
        <v>33</v>
      </c>
      <c r="AX195" s="13" t="s">
        <v>76</v>
      </c>
      <c r="AY195" s="243" t="s">
        <v>139</v>
      </c>
    </row>
    <row r="196" s="13" customFormat="1">
      <c r="A196" s="13"/>
      <c r="B196" s="232"/>
      <c r="C196" s="233"/>
      <c r="D196" s="234" t="s">
        <v>147</v>
      </c>
      <c r="E196" s="235" t="s">
        <v>1</v>
      </c>
      <c r="F196" s="236" t="s">
        <v>492</v>
      </c>
      <c r="G196" s="233"/>
      <c r="H196" s="237">
        <v>65</v>
      </c>
      <c r="I196" s="238"/>
      <c r="J196" s="233"/>
      <c r="K196" s="233"/>
      <c r="L196" s="239"/>
      <c r="M196" s="240"/>
      <c r="N196" s="241"/>
      <c r="O196" s="241"/>
      <c r="P196" s="241"/>
      <c r="Q196" s="241"/>
      <c r="R196" s="241"/>
      <c r="S196" s="241"/>
      <c r="T196" s="24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3" t="s">
        <v>147</v>
      </c>
      <c r="AU196" s="243" t="s">
        <v>86</v>
      </c>
      <c r="AV196" s="13" t="s">
        <v>86</v>
      </c>
      <c r="AW196" s="13" t="s">
        <v>33</v>
      </c>
      <c r="AX196" s="13" t="s">
        <v>76</v>
      </c>
      <c r="AY196" s="243" t="s">
        <v>139</v>
      </c>
    </row>
    <row r="197" s="14" customFormat="1">
      <c r="A197" s="14"/>
      <c r="B197" s="255"/>
      <c r="C197" s="256"/>
      <c r="D197" s="234" t="s">
        <v>147</v>
      </c>
      <c r="E197" s="257" t="s">
        <v>1</v>
      </c>
      <c r="F197" s="258" t="s">
        <v>193</v>
      </c>
      <c r="G197" s="256"/>
      <c r="H197" s="259">
        <v>231.47999999999999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5" t="s">
        <v>147</v>
      </c>
      <c r="AU197" s="265" t="s">
        <v>86</v>
      </c>
      <c r="AV197" s="14" t="s">
        <v>145</v>
      </c>
      <c r="AW197" s="14" t="s">
        <v>33</v>
      </c>
      <c r="AX197" s="14" t="s">
        <v>84</v>
      </c>
      <c r="AY197" s="265" t="s">
        <v>139</v>
      </c>
    </row>
    <row r="198" s="12" customFormat="1" ht="22.8" customHeight="1">
      <c r="A198" s="12"/>
      <c r="B198" s="202"/>
      <c r="C198" s="203"/>
      <c r="D198" s="204" t="s">
        <v>75</v>
      </c>
      <c r="E198" s="216" t="s">
        <v>493</v>
      </c>
      <c r="F198" s="216" t="s">
        <v>494</v>
      </c>
      <c r="G198" s="203"/>
      <c r="H198" s="203"/>
      <c r="I198" s="206"/>
      <c r="J198" s="217">
        <f>BK198</f>
        <v>0</v>
      </c>
      <c r="K198" s="203"/>
      <c r="L198" s="208"/>
      <c r="M198" s="209"/>
      <c r="N198" s="210"/>
      <c r="O198" s="210"/>
      <c r="P198" s="211">
        <f>P199</f>
        <v>0</v>
      </c>
      <c r="Q198" s="210"/>
      <c r="R198" s="211">
        <f>R199</f>
        <v>0</v>
      </c>
      <c r="S198" s="210"/>
      <c r="T198" s="212">
        <f>T199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3" t="s">
        <v>84</v>
      </c>
      <c r="AT198" s="214" t="s">
        <v>75</v>
      </c>
      <c r="AU198" s="214" t="s">
        <v>84</v>
      </c>
      <c r="AY198" s="213" t="s">
        <v>139</v>
      </c>
      <c r="BK198" s="215">
        <f>BK199</f>
        <v>0</v>
      </c>
    </row>
    <row r="199" s="2" customFormat="1" ht="16.5" customHeight="1">
      <c r="A199" s="37"/>
      <c r="B199" s="38"/>
      <c r="C199" s="218" t="s">
        <v>294</v>
      </c>
      <c r="D199" s="218" t="s">
        <v>141</v>
      </c>
      <c r="E199" s="219" t="s">
        <v>495</v>
      </c>
      <c r="F199" s="220" t="s">
        <v>496</v>
      </c>
      <c r="G199" s="221" t="s">
        <v>172</v>
      </c>
      <c r="H199" s="222">
        <v>77.599999999999994</v>
      </c>
      <c r="I199" s="223"/>
      <c r="J199" s="224">
        <f>ROUND(I199*H199,2)</f>
        <v>0</v>
      </c>
      <c r="K199" s="225"/>
      <c r="L199" s="43"/>
      <c r="M199" s="226" t="s">
        <v>1</v>
      </c>
      <c r="N199" s="227" t="s">
        <v>41</v>
      </c>
      <c r="O199" s="90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0" t="s">
        <v>145</v>
      </c>
      <c r="AT199" s="230" t="s">
        <v>141</v>
      </c>
      <c r="AU199" s="230" t="s">
        <v>86</v>
      </c>
      <c r="AY199" s="16" t="s">
        <v>139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6" t="s">
        <v>84</v>
      </c>
      <c r="BK199" s="231">
        <f>ROUND(I199*H199,2)</f>
        <v>0</v>
      </c>
      <c r="BL199" s="16" t="s">
        <v>145</v>
      </c>
      <c r="BM199" s="230" t="s">
        <v>497</v>
      </c>
    </row>
    <row r="200" s="12" customFormat="1" ht="25.92" customHeight="1">
      <c r="A200" s="12"/>
      <c r="B200" s="202"/>
      <c r="C200" s="203"/>
      <c r="D200" s="204" t="s">
        <v>75</v>
      </c>
      <c r="E200" s="205" t="s">
        <v>276</v>
      </c>
      <c r="F200" s="205" t="s">
        <v>277</v>
      </c>
      <c r="G200" s="203"/>
      <c r="H200" s="203"/>
      <c r="I200" s="206"/>
      <c r="J200" s="207">
        <f>BK200</f>
        <v>0</v>
      </c>
      <c r="K200" s="203"/>
      <c r="L200" s="208"/>
      <c r="M200" s="209"/>
      <c r="N200" s="210"/>
      <c r="O200" s="210"/>
      <c r="P200" s="211">
        <f>P201+P211</f>
        <v>0</v>
      </c>
      <c r="Q200" s="210"/>
      <c r="R200" s="211">
        <f>R201+R211</f>
        <v>1.9564239999999997</v>
      </c>
      <c r="S200" s="210"/>
      <c r="T200" s="212">
        <f>T201+T211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3" t="s">
        <v>86</v>
      </c>
      <c r="AT200" s="214" t="s">
        <v>75</v>
      </c>
      <c r="AU200" s="214" t="s">
        <v>76</v>
      </c>
      <c r="AY200" s="213" t="s">
        <v>139</v>
      </c>
      <c r="BK200" s="215">
        <f>BK201+BK211</f>
        <v>0</v>
      </c>
    </row>
    <row r="201" s="12" customFormat="1" ht="22.8" customHeight="1">
      <c r="A201" s="12"/>
      <c r="B201" s="202"/>
      <c r="C201" s="203"/>
      <c r="D201" s="204" t="s">
        <v>75</v>
      </c>
      <c r="E201" s="216" t="s">
        <v>498</v>
      </c>
      <c r="F201" s="216" t="s">
        <v>499</v>
      </c>
      <c r="G201" s="203"/>
      <c r="H201" s="203"/>
      <c r="I201" s="206"/>
      <c r="J201" s="217">
        <f>BK201</f>
        <v>0</v>
      </c>
      <c r="K201" s="203"/>
      <c r="L201" s="208"/>
      <c r="M201" s="209"/>
      <c r="N201" s="210"/>
      <c r="O201" s="210"/>
      <c r="P201" s="211">
        <f>SUM(P202:P210)</f>
        <v>0</v>
      </c>
      <c r="Q201" s="210"/>
      <c r="R201" s="211">
        <f>SUM(R202:R210)</f>
        <v>1.9173239999999998</v>
      </c>
      <c r="S201" s="210"/>
      <c r="T201" s="212">
        <f>SUM(T202:T210)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3" t="s">
        <v>86</v>
      </c>
      <c r="AT201" s="214" t="s">
        <v>75</v>
      </c>
      <c r="AU201" s="214" t="s">
        <v>84</v>
      </c>
      <c r="AY201" s="213" t="s">
        <v>139</v>
      </c>
      <c r="BK201" s="215">
        <f>SUM(BK202:BK210)</f>
        <v>0</v>
      </c>
    </row>
    <row r="202" s="2" customFormat="1" ht="24.15" customHeight="1">
      <c r="A202" s="37"/>
      <c r="B202" s="38"/>
      <c r="C202" s="218" t="s">
        <v>299</v>
      </c>
      <c r="D202" s="218" t="s">
        <v>141</v>
      </c>
      <c r="E202" s="219" t="s">
        <v>500</v>
      </c>
      <c r="F202" s="220" t="s">
        <v>501</v>
      </c>
      <c r="G202" s="221" t="s">
        <v>153</v>
      </c>
      <c r="H202" s="222">
        <v>124.70999999999999</v>
      </c>
      <c r="I202" s="223"/>
      <c r="J202" s="224">
        <f>ROUND(I202*H202,2)</f>
        <v>0</v>
      </c>
      <c r="K202" s="225"/>
      <c r="L202" s="43"/>
      <c r="M202" s="226" t="s">
        <v>1</v>
      </c>
      <c r="N202" s="227" t="s">
        <v>41</v>
      </c>
      <c r="O202" s="90"/>
      <c r="P202" s="228">
        <f>O202*H202</f>
        <v>0</v>
      </c>
      <c r="Q202" s="228">
        <v>4.0000000000000003E-05</v>
      </c>
      <c r="R202" s="228">
        <f>Q202*H202</f>
        <v>0.0049884000000000005</v>
      </c>
      <c r="S202" s="228">
        <v>0</v>
      </c>
      <c r="T202" s="229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0" t="s">
        <v>224</v>
      </c>
      <c r="AT202" s="230" t="s">
        <v>141</v>
      </c>
      <c r="AU202" s="230" t="s">
        <v>86</v>
      </c>
      <c r="AY202" s="16" t="s">
        <v>139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6" t="s">
        <v>84</v>
      </c>
      <c r="BK202" s="231">
        <f>ROUND(I202*H202,2)</f>
        <v>0</v>
      </c>
      <c r="BL202" s="16" t="s">
        <v>224</v>
      </c>
      <c r="BM202" s="230" t="s">
        <v>502</v>
      </c>
    </row>
    <row r="203" s="2" customFormat="1" ht="24.15" customHeight="1">
      <c r="A203" s="37"/>
      <c r="B203" s="38"/>
      <c r="C203" s="244" t="s">
        <v>305</v>
      </c>
      <c r="D203" s="244" t="s">
        <v>176</v>
      </c>
      <c r="E203" s="245" t="s">
        <v>503</v>
      </c>
      <c r="F203" s="246" t="s">
        <v>504</v>
      </c>
      <c r="G203" s="247" t="s">
        <v>153</v>
      </c>
      <c r="H203" s="248">
        <v>149.65199999999999</v>
      </c>
      <c r="I203" s="249"/>
      <c r="J203" s="250">
        <f>ROUND(I203*H203,2)</f>
        <v>0</v>
      </c>
      <c r="K203" s="251"/>
      <c r="L203" s="252"/>
      <c r="M203" s="253" t="s">
        <v>1</v>
      </c>
      <c r="N203" s="254" t="s">
        <v>41</v>
      </c>
      <c r="O203" s="90"/>
      <c r="P203" s="228">
        <f>O203*H203</f>
        <v>0</v>
      </c>
      <c r="Q203" s="228">
        <v>0.00029999999999999997</v>
      </c>
      <c r="R203" s="228">
        <f>Q203*H203</f>
        <v>0.044895599999999994</v>
      </c>
      <c r="S203" s="228">
        <v>0</v>
      </c>
      <c r="T203" s="229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30" t="s">
        <v>323</v>
      </c>
      <c r="AT203" s="230" t="s">
        <v>176</v>
      </c>
      <c r="AU203" s="230" t="s">
        <v>86</v>
      </c>
      <c r="AY203" s="16" t="s">
        <v>139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6" t="s">
        <v>84</v>
      </c>
      <c r="BK203" s="231">
        <f>ROUND(I203*H203,2)</f>
        <v>0</v>
      </c>
      <c r="BL203" s="16" t="s">
        <v>224</v>
      </c>
      <c r="BM203" s="230" t="s">
        <v>505</v>
      </c>
    </row>
    <row r="204" s="13" customFormat="1">
      <c r="A204" s="13"/>
      <c r="B204" s="232"/>
      <c r="C204" s="233"/>
      <c r="D204" s="234" t="s">
        <v>147</v>
      </c>
      <c r="E204" s="233"/>
      <c r="F204" s="236" t="s">
        <v>506</v>
      </c>
      <c r="G204" s="233"/>
      <c r="H204" s="237">
        <v>149.65199999999999</v>
      </c>
      <c r="I204" s="238"/>
      <c r="J204" s="233"/>
      <c r="K204" s="233"/>
      <c r="L204" s="239"/>
      <c r="M204" s="240"/>
      <c r="N204" s="241"/>
      <c r="O204" s="241"/>
      <c r="P204" s="241"/>
      <c r="Q204" s="241"/>
      <c r="R204" s="241"/>
      <c r="S204" s="241"/>
      <c r="T204" s="24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3" t="s">
        <v>147</v>
      </c>
      <c r="AU204" s="243" t="s">
        <v>86</v>
      </c>
      <c r="AV204" s="13" t="s">
        <v>86</v>
      </c>
      <c r="AW204" s="13" t="s">
        <v>4</v>
      </c>
      <c r="AX204" s="13" t="s">
        <v>84</v>
      </c>
      <c r="AY204" s="243" t="s">
        <v>139</v>
      </c>
    </row>
    <row r="205" s="2" customFormat="1" ht="24.15" customHeight="1">
      <c r="A205" s="37"/>
      <c r="B205" s="38"/>
      <c r="C205" s="218" t="s">
        <v>311</v>
      </c>
      <c r="D205" s="218" t="s">
        <v>141</v>
      </c>
      <c r="E205" s="219" t="s">
        <v>507</v>
      </c>
      <c r="F205" s="220" t="s">
        <v>508</v>
      </c>
      <c r="G205" s="221" t="s">
        <v>153</v>
      </c>
      <c r="H205" s="222">
        <v>16</v>
      </c>
      <c r="I205" s="223"/>
      <c r="J205" s="224">
        <f>ROUND(I205*H205,2)</f>
        <v>0</v>
      </c>
      <c r="K205" s="225"/>
      <c r="L205" s="43"/>
      <c r="M205" s="226" t="s">
        <v>1</v>
      </c>
      <c r="N205" s="227" t="s">
        <v>41</v>
      </c>
      <c r="O205" s="90"/>
      <c r="P205" s="228">
        <f>O205*H205</f>
        <v>0</v>
      </c>
      <c r="Q205" s="228">
        <v>0.0060000000000000001</v>
      </c>
      <c r="R205" s="228">
        <f>Q205*H205</f>
        <v>0.096000000000000002</v>
      </c>
      <c r="S205" s="228">
        <v>0</v>
      </c>
      <c r="T205" s="229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30" t="s">
        <v>224</v>
      </c>
      <c r="AT205" s="230" t="s">
        <v>141</v>
      </c>
      <c r="AU205" s="230" t="s">
        <v>86</v>
      </c>
      <c r="AY205" s="16" t="s">
        <v>139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6" t="s">
        <v>84</v>
      </c>
      <c r="BK205" s="231">
        <f>ROUND(I205*H205,2)</f>
        <v>0</v>
      </c>
      <c r="BL205" s="16" t="s">
        <v>224</v>
      </c>
      <c r="BM205" s="230" t="s">
        <v>509</v>
      </c>
    </row>
    <row r="206" s="13" customFormat="1">
      <c r="A206" s="13"/>
      <c r="B206" s="232"/>
      <c r="C206" s="233"/>
      <c r="D206" s="234" t="s">
        <v>147</v>
      </c>
      <c r="E206" s="235" t="s">
        <v>1</v>
      </c>
      <c r="F206" s="236" t="s">
        <v>510</v>
      </c>
      <c r="G206" s="233"/>
      <c r="H206" s="237">
        <v>16</v>
      </c>
      <c r="I206" s="238"/>
      <c r="J206" s="233"/>
      <c r="K206" s="233"/>
      <c r="L206" s="239"/>
      <c r="M206" s="240"/>
      <c r="N206" s="241"/>
      <c r="O206" s="241"/>
      <c r="P206" s="241"/>
      <c r="Q206" s="241"/>
      <c r="R206" s="241"/>
      <c r="S206" s="241"/>
      <c r="T206" s="24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3" t="s">
        <v>147</v>
      </c>
      <c r="AU206" s="243" t="s">
        <v>86</v>
      </c>
      <c r="AV206" s="13" t="s">
        <v>86</v>
      </c>
      <c r="AW206" s="13" t="s">
        <v>33</v>
      </c>
      <c r="AX206" s="13" t="s">
        <v>84</v>
      </c>
      <c r="AY206" s="243" t="s">
        <v>139</v>
      </c>
    </row>
    <row r="207" s="2" customFormat="1" ht="24.15" customHeight="1">
      <c r="A207" s="37"/>
      <c r="B207" s="38"/>
      <c r="C207" s="218" t="s">
        <v>317</v>
      </c>
      <c r="D207" s="218" t="s">
        <v>141</v>
      </c>
      <c r="E207" s="219" t="s">
        <v>511</v>
      </c>
      <c r="F207" s="220" t="s">
        <v>512</v>
      </c>
      <c r="G207" s="221" t="s">
        <v>153</v>
      </c>
      <c r="H207" s="222">
        <v>13.6</v>
      </c>
      <c r="I207" s="223"/>
      <c r="J207" s="224">
        <f>ROUND(I207*H207,2)</f>
        <v>0</v>
      </c>
      <c r="K207" s="225"/>
      <c r="L207" s="43"/>
      <c r="M207" s="226" t="s">
        <v>1</v>
      </c>
      <c r="N207" s="227" t="s">
        <v>41</v>
      </c>
      <c r="O207" s="90"/>
      <c r="P207" s="228">
        <f>O207*H207</f>
        <v>0</v>
      </c>
      <c r="Q207" s="228">
        <v>0.0060000000000000001</v>
      </c>
      <c r="R207" s="228">
        <f>Q207*H207</f>
        <v>0.081600000000000006</v>
      </c>
      <c r="S207" s="228">
        <v>0</v>
      </c>
      <c r="T207" s="229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30" t="s">
        <v>224</v>
      </c>
      <c r="AT207" s="230" t="s">
        <v>141</v>
      </c>
      <c r="AU207" s="230" t="s">
        <v>86</v>
      </c>
      <c r="AY207" s="16" t="s">
        <v>139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6" t="s">
        <v>84</v>
      </c>
      <c r="BK207" s="231">
        <f>ROUND(I207*H207,2)</f>
        <v>0</v>
      </c>
      <c r="BL207" s="16" t="s">
        <v>224</v>
      </c>
      <c r="BM207" s="230" t="s">
        <v>513</v>
      </c>
    </row>
    <row r="208" s="13" customFormat="1">
      <c r="A208" s="13"/>
      <c r="B208" s="232"/>
      <c r="C208" s="233"/>
      <c r="D208" s="234" t="s">
        <v>147</v>
      </c>
      <c r="E208" s="235" t="s">
        <v>1</v>
      </c>
      <c r="F208" s="236" t="s">
        <v>514</v>
      </c>
      <c r="G208" s="233"/>
      <c r="H208" s="237">
        <v>13.6</v>
      </c>
      <c r="I208" s="238"/>
      <c r="J208" s="233"/>
      <c r="K208" s="233"/>
      <c r="L208" s="239"/>
      <c r="M208" s="240"/>
      <c r="N208" s="241"/>
      <c r="O208" s="241"/>
      <c r="P208" s="241"/>
      <c r="Q208" s="241"/>
      <c r="R208" s="241"/>
      <c r="S208" s="241"/>
      <c r="T208" s="24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3" t="s">
        <v>147</v>
      </c>
      <c r="AU208" s="243" t="s">
        <v>86</v>
      </c>
      <c r="AV208" s="13" t="s">
        <v>86</v>
      </c>
      <c r="AW208" s="13" t="s">
        <v>33</v>
      </c>
      <c r="AX208" s="13" t="s">
        <v>84</v>
      </c>
      <c r="AY208" s="243" t="s">
        <v>139</v>
      </c>
    </row>
    <row r="209" s="2" customFormat="1" ht="37.8" customHeight="1">
      <c r="A209" s="37"/>
      <c r="B209" s="38"/>
      <c r="C209" s="218" t="s">
        <v>323</v>
      </c>
      <c r="D209" s="218" t="s">
        <v>141</v>
      </c>
      <c r="E209" s="219" t="s">
        <v>515</v>
      </c>
      <c r="F209" s="220" t="s">
        <v>516</v>
      </c>
      <c r="G209" s="221" t="s">
        <v>153</v>
      </c>
      <c r="H209" s="222">
        <v>234.69999999999999</v>
      </c>
      <c r="I209" s="223"/>
      <c r="J209" s="224">
        <f>ROUND(I209*H209,2)</f>
        <v>0</v>
      </c>
      <c r="K209" s="225"/>
      <c r="L209" s="43"/>
      <c r="M209" s="226" t="s">
        <v>1</v>
      </c>
      <c r="N209" s="227" t="s">
        <v>41</v>
      </c>
      <c r="O209" s="90"/>
      <c r="P209" s="228">
        <f>O209*H209</f>
        <v>0</v>
      </c>
      <c r="Q209" s="228">
        <v>0.0071999999999999998</v>
      </c>
      <c r="R209" s="228">
        <f>Q209*H209</f>
        <v>1.6898399999999998</v>
      </c>
      <c r="S209" s="228">
        <v>0</v>
      </c>
      <c r="T209" s="229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30" t="s">
        <v>224</v>
      </c>
      <c r="AT209" s="230" t="s">
        <v>141</v>
      </c>
      <c r="AU209" s="230" t="s">
        <v>86</v>
      </c>
      <c r="AY209" s="16" t="s">
        <v>139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6" t="s">
        <v>84</v>
      </c>
      <c r="BK209" s="231">
        <f>ROUND(I209*H209,2)</f>
        <v>0</v>
      </c>
      <c r="BL209" s="16" t="s">
        <v>224</v>
      </c>
      <c r="BM209" s="230" t="s">
        <v>517</v>
      </c>
    </row>
    <row r="210" s="13" customFormat="1">
      <c r="A210" s="13"/>
      <c r="B210" s="232"/>
      <c r="C210" s="233"/>
      <c r="D210" s="234" t="s">
        <v>147</v>
      </c>
      <c r="E210" s="235" t="s">
        <v>1</v>
      </c>
      <c r="F210" s="236" t="s">
        <v>518</v>
      </c>
      <c r="G210" s="233"/>
      <c r="H210" s="237">
        <v>234.69999999999999</v>
      </c>
      <c r="I210" s="238"/>
      <c r="J210" s="233"/>
      <c r="K210" s="233"/>
      <c r="L210" s="239"/>
      <c r="M210" s="240"/>
      <c r="N210" s="241"/>
      <c r="O210" s="241"/>
      <c r="P210" s="241"/>
      <c r="Q210" s="241"/>
      <c r="R210" s="241"/>
      <c r="S210" s="241"/>
      <c r="T210" s="24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3" t="s">
        <v>147</v>
      </c>
      <c r="AU210" s="243" t="s">
        <v>86</v>
      </c>
      <c r="AV210" s="13" t="s">
        <v>86</v>
      </c>
      <c r="AW210" s="13" t="s">
        <v>33</v>
      </c>
      <c r="AX210" s="13" t="s">
        <v>84</v>
      </c>
      <c r="AY210" s="243" t="s">
        <v>139</v>
      </c>
    </row>
    <row r="211" s="12" customFormat="1" ht="22.8" customHeight="1">
      <c r="A211" s="12"/>
      <c r="B211" s="202"/>
      <c r="C211" s="203"/>
      <c r="D211" s="204" t="s">
        <v>75</v>
      </c>
      <c r="E211" s="216" t="s">
        <v>519</v>
      </c>
      <c r="F211" s="216" t="s">
        <v>520</v>
      </c>
      <c r="G211" s="203"/>
      <c r="H211" s="203"/>
      <c r="I211" s="206"/>
      <c r="J211" s="217">
        <f>BK211</f>
        <v>0</v>
      </c>
      <c r="K211" s="203"/>
      <c r="L211" s="208"/>
      <c r="M211" s="209"/>
      <c r="N211" s="210"/>
      <c r="O211" s="210"/>
      <c r="P211" s="211">
        <f>P212</f>
        <v>0</v>
      </c>
      <c r="Q211" s="210"/>
      <c r="R211" s="211">
        <f>R212</f>
        <v>0.039099999999999996</v>
      </c>
      <c r="S211" s="210"/>
      <c r="T211" s="212">
        <f>T212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13" t="s">
        <v>86</v>
      </c>
      <c r="AT211" s="214" t="s">
        <v>75</v>
      </c>
      <c r="AU211" s="214" t="s">
        <v>84</v>
      </c>
      <c r="AY211" s="213" t="s">
        <v>139</v>
      </c>
      <c r="BK211" s="215">
        <f>BK212</f>
        <v>0</v>
      </c>
    </row>
    <row r="212" s="2" customFormat="1" ht="24.15" customHeight="1">
      <c r="A212" s="37"/>
      <c r="B212" s="38"/>
      <c r="C212" s="218" t="s">
        <v>329</v>
      </c>
      <c r="D212" s="218" t="s">
        <v>141</v>
      </c>
      <c r="E212" s="219" t="s">
        <v>521</v>
      </c>
      <c r="F212" s="220" t="s">
        <v>522</v>
      </c>
      <c r="G212" s="221" t="s">
        <v>144</v>
      </c>
      <c r="H212" s="222">
        <v>34</v>
      </c>
      <c r="I212" s="223"/>
      <c r="J212" s="224">
        <f>ROUND(I212*H212,2)</f>
        <v>0</v>
      </c>
      <c r="K212" s="225"/>
      <c r="L212" s="43"/>
      <c r="M212" s="226" t="s">
        <v>1</v>
      </c>
      <c r="N212" s="227" t="s">
        <v>41</v>
      </c>
      <c r="O212" s="90"/>
      <c r="P212" s="228">
        <f>O212*H212</f>
        <v>0</v>
      </c>
      <c r="Q212" s="228">
        <v>0.00115</v>
      </c>
      <c r="R212" s="228">
        <f>Q212*H212</f>
        <v>0.039099999999999996</v>
      </c>
      <c r="S212" s="228">
        <v>0</v>
      </c>
      <c r="T212" s="229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30" t="s">
        <v>224</v>
      </c>
      <c r="AT212" s="230" t="s">
        <v>141</v>
      </c>
      <c r="AU212" s="230" t="s">
        <v>86</v>
      </c>
      <c r="AY212" s="16" t="s">
        <v>139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6" t="s">
        <v>84</v>
      </c>
      <c r="BK212" s="231">
        <f>ROUND(I212*H212,2)</f>
        <v>0</v>
      </c>
      <c r="BL212" s="16" t="s">
        <v>224</v>
      </c>
      <c r="BM212" s="230" t="s">
        <v>523</v>
      </c>
    </row>
    <row r="213" s="12" customFormat="1" ht="25.92" customHeight="1">
      <c r="A213" s="12"/>
      <c r="B213" s="202"/>
      <c r="C213" s="203"/>
      <c r="D213" s="204" t="s">
        <v>75</v>
      </c>
      <c r="E213" s="205" t="s">
        <v>354</v>
      </c>
      <c r="F213" s="205" t="s">
        <v>355</v>
      </c>
      <c r="G213" s="203"/>
      <c r="H213" s="203"/>
      <c r="I213" s="206"/>
      <c r="J213" s="207">
        <f>BK213</f>
        <v>0</v>
      </c>
      <c r="K213" s="203"/>
      <c r="L213" s="208"/>
      <c r="M213" s="209"/>
      <c r="N213" s="210"/>
      <c r="O213" s="210"/>
      <c r="P213" s="211">
        <f>SUM(P214:P217)</f>
        <v>0</v>
      </c>
      <c r="Q213" s="210"/>
      <c r="R213" s="211">
        <f>SUM(R214:R217)</f>
        <v>0</v>
      </c>
      <c r="S213" s="210"/>
      <c r="T213" s="212">
        <f>SUM(T214:T217)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13" t="s">
        <v>145</v>
      </c>
      <c r="AT213" s="214" t="s">
        <v>75</v>
      </c>
      <c r="AU213" s="214" t="s">
        <v>76</v>
      </c>
      <c r="AY213" s="213" t="s">
        <v>139</v>
      </c>
      <c r="BK213" s="215">
        <f>SUM(BK214:BK217)</f>
        <v>0</v>
      </c>
    </row>
    <row r="214" s="2" customFormat="1" ht="16.5" customHeight="1">
      <c r="A214" s="37"/>
      <c r="B214" s="38"/>
      <c r="C214" s="218" t="s">
        <v>336</v>
      </c>
      <c r="D214" s="218" t="s">
        <v>141</v>
      </c>
      <c r="E214" s="219" t="s">
        <v>357</v>
      </c>
      <c r="F214" s="220" t="s">
        <v>358</v>
      </c>
      <c r="G214" s="221" t="s">
        <v>359</v>
      </c>
      <c r="H214" s="222">
        <v>75</v>
      </c>
      <c r="I214" s="223"/>
      <c r="J214" s="224">
        <f>ROUND(I214*H214,2)</f>
        <v>0</v>
      </c>
      <c r="K214" s="225"/>
      <c r="L214" s="43"/>
      <c r="M214" s="226" t="s">
        <v>1</v>
      </c>
      <c r="N214" s="227" t="s">
        <v>41</v>
      </c>
      <c r="O214" s="90"/>
      <c r="P214" s="228">
        <f>O214*H214</f>
        <v>0</v>
      </c>
      <c r="Q214" s="228">
        <v>0</v>
      </c>
      <c r="R214" s="228">
        <f>Q214*H214</f>
        <v>0</v>
      </c>
      <c r="S214" s="228">
        <v>0</v>
      </c>
      <c r="T214" s="229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30" t="s">
        <v>360</v>
      </c>
      <c r="AT214" s="230" t="s">
        <v>141</v>
      </c>
      <c r="AU214" s="230" t="s">
        <v>84</v>
      </c>
      <c r="AY214" s="16" t="s">
        <v>139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6" t="s">
        <v>84</v>
      </c>
      <c r="BK214" s="231">
        <f>ROUND(I214*H214,2)</f>
        <v>0</v>
      </c>
      <c r="BL214" s="16" t="s">
        <v>360</v>
      </c>
      <c r="BM214" s="230" t="s">
        <v>524</v>
      </c>
    </row>
    <row r="215" s="13" customFormat="1">
      <c r="A215" s="13"/>
      <c r="B215" s="232"/>
      <c r="C215" s="233"/>
      <c r="D215" s="234" t="s">
        <v>147</v>
      </c>
      <c r="E215" s="235" t="s">
        <v>1</v>
      </c>
      <c r="F215" s="236" t="s">
        <v>525</v>
      </c>
      <c r="G215" s="233"/>
      <c r="H215" s="237">
        <v>50</v>
      </c>
      <c r="I215" s="238"/>
      <c r="J215" s="233"/>
      <c r="K215" s="233"/>
      <c r="L215" s="239"/>
      <c r="M215" s="240"/>
      <c r="N215" s="241"/>
      <c r="O215" s="241"/>
      <c r="P215" s="241"/>
      <c r="Q215" s="241"/>
      <c r="R215" s="241"/>
      <c r="S215" s="241"/>
      <c r="T215" s="24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3" t="s">
        <v>147</v>
      </c>
      <c r="AU215" s="243" t="s">
        <v>84</v>
      </c>
      <c r="AV215" s="13" t="s">
        <v>86</v>
      </c>
      <c r="AW215" s="13" t="s">
        <v>33</v>
      </c>
      <c r="AX215" s="13" t="s">
        <v>76</v>
      </c>
      <c r="AY215" s="243" t="s">
        <v>139</v>
      </c>
    </row>
    <row r="216" s="13" customFormat="1">
      <c r="A216" s="13"/>
      <c r="B216" s="232"/>
      <c r="C216" s="233"/>
      <c r="D216" s="234" t="s">
        <v>147</v>
      </c>
      <c r="E216" s="235" t="s">
        <v>1</v>
      </c>
      <c r="F216" s="236" t="s">
        <v>526</v>
      </c>
      <c r="G216" s="233"/>
      <c r="H216" s="237">
        <v>25</v>
      </c>
      <c r="I216" s="238"/>
      <c r="J216" s="233"/>
      <c r="K216" s="233"/>
      <c r="L216" s="239"/>
      <c r="M216" s="240"/>
      <c r="N216" s="241"/>
      <c r="O216" s="241"/>
      <c r="P216" s="241"/>
      <c r="Q216" s="241"/>
      <c r="R216" s="241"/>
      <c r="S216" s="241"/>
      <c r="T216" s="24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3" t="s">
        <v>147</v>
      </c>
      <c r="AU216" s="243" t="s">
        <v>84</v>
      </c>
      <c r="AV216" s="13" t="s">
        <v>86</v>
      </c>
      <c r="AW216" s="13" t="s">
        <v>33</v>
      </c>
      <c r="AX216" s="13" t="s">
        <v>76</v>
      </c>
      <c r="AY216" s="243" t="s">
        <v>139</v>
      </c>
    </row>
    <row r="217" s="14" customFormat="1">
      <c r="A217" s="14"/>
      <c r="B217" s="255"/>
      <c r="C217" s="256"/>
      <c r="D217" s="234" t="s">
        <v>147</v>
      </c>
      <c r="E217" s="257" t="s">
        <v>1</v>
      </c>
      <c r="F217" s="258" t="s">
        <v>193</v>
      </c>
      <c r="G217" s="256"/>
      <c r="H217" s="259">
        <v>75</v>
      </c>
      <c r="I217" s="260"/>
      <c r="J217" s="256"/>
      <c r="K217" s="256"/>
      <c r="L217" s="261"/>
      <c r="M217" s="269"/>
      <c r="N217" s="270"/>
      <c r="O217" s="270"/>
      <c r="P217" s="270"/>
      <c r="Q217" s="270"/>
      <c r="R217" s="270"/>
      <c r="S217" s="270"/>
      <c r="T217" s="271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5" t="s">
        <v>147</v>
      </c>
      <c r="AU217" s="265" t="s">
        <v>84</v>
      </c>
      <c r="AV217" s="14" t="s">
        <v>145</v>
      </c>
      <c r="AW217" s="14" t="s">
        <v>33</v>
      </c>
      <c r="AX217" s="14" t="s">
        <v>84</v>
      </c>
      <c r="AY217" s="265" t="s">
        <v>139</v>
      </c>
    </row>
    <row r="218" s="2" customFormat="1" ht="6.96" customHeight="1">
      <c r="A218" s="37"/>
      <c r="B218" s="65"/>
      <c r="C218" s="66"/>
      <c r="D218" s="66"/>
      <c r="E218" s="66"/>
      <c r="F218" s="66"/>
      <c r="G218" s="66"/>
      <c r="H218" s="66"/>
      <c r="I218" s="66"/>
      <c r="J218" s="66"/>
      <c r="K218" s="66"/>
      <c r="L218" s="43"/>
      <c r="M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</row>
  </sheetData>
  <sheetProtection sheet="1" autoFilter="0" formatColumns="0" formatRows="0" objects="1" scenarios="1" spinCount="100000" saltValue="9QJgxGCdXj84cp/t+cSBc1mfk1TAxk8EPy6dSyJp/TntAitG4idyBfK+RN5vJBAzo6M00OSVQC4SOxR8JrPYdw==" hashValue="gIa7v0zFccED3hxREwUA7JRvHiZfnvnrm4h4Z/d9mYyHuiJKBZqgYMplY3SUqGEoeugyD7ZQLAJ0Z7s5cceWXw==" algorithmName="SHA-512" password="CC35"/>
  <autoFilter ref="C126:K217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92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96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26.25" customHeight="1">
      <c r="B7" s="19"/>
      <c r="E7" s="140" t="str">
        <f>'Rekapitulace stavby'!K6</f>
        <v>Město Žacléř - Rekonstrukce a rozšíření prostor městského muzea a TIC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97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527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1. 9. 2024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">
        <v>31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32</v>
      </c>
      <c r="F21" s="37"/>
      <c r="G21" s="37"/>
      <c r="H21" s="37"/>
      <c r="I21" s="139" t="s">
        <v>27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34</v>
      </c>
      <c r="E23" s="37"/>
      <c r="F23" s="37"/>
      <c r="G23" s="37"/>
      <c r="H23" s="37"/>
      <c r="I23" s="139" t="s">
        <v>25</v>
      </c>
      <c r="J23" s="142" t="s">
        <v>31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32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ROUND(J137,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ROUND((SUM(BE137:BE307)),  2)</f>
        <v>0</v>
      </c>
      <c r="G33" s="37"/>
      <c r="H33" s="37"/>
      <c r="I33" s="154">
        <v>0.20999999999999999</v>
      </c>
      <c r="J33" s="153">
        <f>ROUND(((SUM(BE137:BE307))*I33),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ROUND((SUM(BF137:BF307)),  2)</f>
        <v>0</v>
      </c>
      <c r="G34" s="37"/>
      <c r="H34" s="37"/>
      <c r="I34" s="154">
        <v>0.12</v>
      </c>
      <c r="J34" s="153">
        <f>ROUND(((SUM(BF137:BF307))*I34),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ROUND((SUM(BG137:BG307)),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ROUND((SUM(BH137:BH307)),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ROUND((SUM(BI137:BI307)),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26.25" customHeight="1">
      <c r="A85" s="37"/>
      <c r="B85" s="38"/>
      <c r="C85" s="39"/>
      <c r="D85" s="39"/>
      <c r="E85" s="173" t="str">
        <f>E7</f>
        <v>Město Žacléř - Rekonstrukce a rozšíření prostor městského muzea a TIC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97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2024/9/1/3 - Sanační práce interiér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>Žacléř</v>
      </c>
      <c r="G89" s="39"/>
      <c r="H89" s="39"/>
      <c r="I89" s="31" t="s">
        <v>22</v>
      </c>
      <c r="J89" s="78" t="str">
        <f>IF(J12="","",J12)</f>
        <v>1. 9. 2024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Žacléř</v>
      </c>
      <c r="G91" s="39"/>
      <c r="H91" s="39"/>
      <c r="I91" s="31" t="s">
        <v>30</v>
      </c>
      <c r="J91" s="35" t="str">
        <f>E21</f>
        <v>Jiří Popelka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Jiří Popelka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100</v>
      </c>
      <c r="D94" s="175"/>
      <c r="E94" s="175"/>
      <c r="F94" s="175"/>
      <c r="G94" s="175"/>
      <c r="H94" s="175"/>
      <c r="I94" s="175"/>
      <c r="J94" s="176" t="s">
        <v>101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102</v>
      </c>
      <c r="D96" s="39"/>
      <c r="E96" s="39"/>
      <c r="F96" s="39"/>
      <c r="G96" s="39"/>
      <c r="H96" s="39"/>
      <c r="I96" s="39"/>
      <c r="J96" s="109">
        <f>J137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103</v>
      </c>
    </row>
    <row r="97" hidden="1" s="9" customFormat="1" ht="24.96" customHeight="1">
      <c r="A97" s="9"/>
      <c r="B97" s="178"/>
      <c r="C97" s="179"/>
      <c r="D97" s="180" t="s">
        <v>104</v>
      </c>
      <c r="E97" s="181"/>
      <c r="F97" s="181"/>
      <c r="G97" s="181"/>
      <c r="H97" s="181"/>
      <c r="I97" s="181"/>
      <c r="J97" s="182">
        <f>J138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106</v>
      </c>
      <c r="E98" s="187"/>
      <c r="F98" s="187"/>
      <c r="G98" s="187"/>
      <c r="H98" s="187"/>
      <c r="I98" s="187"/>
      <c r="J98" s="188">
        <f>J139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380</v>
      </c>
      <c r="E99" s="187"/>
      <c r="F99" s="187"/>
      <c r="G99" s="187"/>
      <c r="H99" s="187"/>
      <c r="I99" s="187"/>
      <c r="J99" s="188">
        <f>J155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4"/>
      <c r="C100" s="185"/>
      <c r="D100" s="186" t="s">
        <v>108</v>
      </c>
      <c r="E100" s="187"/>
      <c r="F100" s="187"/>
      <c r="G100" s="187"/>
      <c r="H100" s="187"/>
      <c r="I100" s="187"/>
      <c r="J100" s="188">
        <f>J158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4"/>
      <c r="C101" s="185"/>
      <c r="D101" s="186" t="s">
        <v>109</v>
      </c>
      <c r="E101" s="187"/>
      <c r="F101" s="187"/>
      <c r="G101" s="187"/>
      <c r="H101" s="187"/>
      <c r="I101" s="187"/>
      <c r="J101" s="188">
        <f>J214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4"/>
      <c r="C102" s="185"/>
      <c r="D102" s="186" t="s">
        <v>381</v>
      </c>
      <c r="E102" s="187"/>
      <c r="F102" s="187"/>
      <c r="G102" s="187"/>
      <c r="H102" s="187"/>
      <c r="I102" s="187"/>
      <c r="J102" s="188">
        <f>J217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78"/>
      <c r="C103" s="179"/>
      <c r="D103" s="180" t="s">
        <v>111</v>
      </c>
      <c r="E103" s="181"/>
      <c r="F103" s="181"/>
      <c r="G103" s="181"/>
      <c r="H103" s="181"/>
      <c r="I103" s="181"/>
      <c r="J103" s="182">
        <f>J219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84"/>
      <c r="C104" s="185"/>
      <c r="D104" s="186" t="s">
        <v>528</v>
      </c>
      <c r="E104" s="187"/>
      <c r="F104" s="187"/>
      <c r="G104" s="187"/>
      <c r="H104" s="187"/>
      <c r="I104" s="187"/>
      <c r="J104" s="188">
        <f>J220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4"/>
      <c r="C105" s="185"/>
      <c r="D105" s="186" t="s">
        <v>112</v>
      </c>
      <c r="E105" s="187"/>
      <c r="F105" s="187"/>
      <c r="G105" s="187"/>
      <c r="H105" s="187"/>
      <c r="I105" s="187"/>
      <c r="J105" s="188">
        <f>J222</f>
        <v>0</v>
      </c>
      <c r="K105" s="185"/>
      <c r="L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84"/>
      <c r="C106" s="185"/>
      <c r="D106" s="186" t="s">
        <v>113</v>
      </c>
      <c r="E106" s="187"/>
      <c r="F106" s="187"/>
      <c r="G106" s="187"/>
      <c r="H106" s="187"/>
      <c r="I106" s="187"/>
      <c r="J106" s="188">
        <f>J227</f>
        <v>0</v>
      </c>
      <c r="K106" s="185"/>
      <c r="L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84"/>
      <c r="C107" s="185"/>
      <c r="D107" s="186" t="s">
        <v>529</v>
      </c>
      <c r="E107" s="187"/>
      <c r="F107" s="187"/>
      <c r="G107" s="187"/>
      <c r="H107" s="187"/>
      <c r="I107" s="187"/>
      <c r="J107" s="188">
        <f>J235</f>
        <v>0</v>
      </c>
      <c r="K107" s="185"/>
      <c r="L107" s="18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84"/>
      <c r="C108" s="185"/>
      <c r="D108" s="186" t="s">
        <v>114</v>
      </c>
      <c r="E108" s="187"/>
      <c r="F108" s="187"/>
      <c r="G108" s="187"/>
      <c r="H108" s="187"/>
      <c r="I108" s="187"/>
      <c r="J108" s="188">
        <f>J237</f>
        <v>0</v>
      </c>
      <c r="K108" s="185"/>
      <c r="L108" s="18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84"/>
      <c r="C109" s="185"/>
      <c r="D109" s="186" t="s">
        <v>115</v>
      </c>
      <c r="E109" s="187"/>
      <c r="F109" s="187"/>
      <c r="G109" s="187"/>
      <c r="H109" s="187"/>
      <c r="I109" s="187"/>
      <c r="J109" s="188">
        <f>J240</f>
        <v>0</v>
      </c>
      <c r="K109" s="185"/>
      <c r="L109" s="18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10" customFormat="1" ht="19.92" customHeight="1">
      <c r="A110" s="10"/>
      <c r="B110" s="184"/>
      <c r="C110" s="185"/>
      <c r="D110" s="186" t="s">
        <v>530</v>
      </c>
      <c r="E110" s="187"/>
      <c r="F110" s="187"/>
      <c r="G110" s="187"/>
      <c r="H110" s="187"/>
      <c r="I110" s="187"/>
      <c r="J110" s="188">
        <f>J242</f>
        <v>0</v>
      </c>
      <c r="K110" s="185"/>
      <c r="L110" s="189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10" customFormat="1" ht="19.92" customHeight="1">
      <c r="A111" s="10"/>
      <c r="B111" s="184"/>
      <c r="C111" s="185"/>
      <c r="D111" s="186" t="s">
        <v>531</v>
      </c>
      <c r="E111" s="187"/>
      <c r="F111" s="187"/>
      <c r="G111" s="187"/>
      <c r="H111" s="187"/>
      <c r="I111" s="187"/>
      <c r="J111" s="188">
        <f>J244</f>
        <v>0</v>
      </c>
      <c r="K111" s="185"/>
      <c r="L111" s="189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10" customFormat="1" ht="19.92" customHeight="1">
      <c r="A112" s="10"/>
      <c r="B112" s="184"/>
      <c r="C112" s="185"/>
      <c r="D112" s="186" t="s">
        <v>116</v>
      </c>
      <c r="E112" s="187"/>
      <c r="F112" s="187"/>
      <c r="G112" s="187"/>
      <c r="H112" s="187"/>
      <c r="I112" s="187"/>
      <c r="J112" s="188">
        <f>J246</f>
        <v>0</v>
      </c>
      <c r="K112" s="185"/>
      <c r="L112" s="189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idden="1" s="10" customFormat="1" ht="19.92" customHeight="1">
      <c r="A113" s="10"/>
      <c r="B113" s="184"/>
      <c r="C113" s="185"/>
      <c r="D113" s="186" t="s">
        <v>118</v>
      </c>
      <c r="E113" s="187"/>
      <c r="F113" s="187"/>
      <c r="G113" s="187"/>
      <c r="H113" s="187"/>
      <c r="I113" s="187"/>
      <c r="J113" s="188">
        <f>J250</f>
        <v>0</v>
      </c>
      <c r="K113" s="185"/>
      <c r="L113" s="189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hidden="1" s="10" customFormat="1" ht="19.92" customHeight="1">
      <c r="A114" s="10"/>
      <c r="B114" s="184"/>
      <c r="C114" s="185"/>
      <c r="D114" s="186" t="s">
        <v>119</v>
      </c>
      <c r="E114" s="187"/>
      <c r="F114" s="187"/>
      <c r="G114" s="187"/>
      <c r="H114" s="187"/>
      <c r="I114" s="187"/>
      <c r="J114" s="188">
        <f>J268</f>
        <v>0</v>
      </c>
      <c r="K114" s="185"/>
      <c r="L114" s="189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hidden="1" s="10" customFormat="1" ht="19.92" customHeight="1">
      <c r="A115" s="10"/>
      <c r="B115" s="184"/>
      <c r="C115" s="185"/>
      <c r="D115" s="186" t="s">
        <v>120</v>
      </c>
      <c r="E115" s="187"/>
      <c r="F115" s="187"/>
      <c r="G115" s="187"/>
      <c r="H115" s="187"/>
      <c r="I115" s="187"/>
      <c r="J115" s="188">
        <f>J289</f>
        <v>0</v>
      </c>
      <c r="K115" s="185"/>
      <c r="L115" s="189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hidden="1" s="10" customFormat="1" ht="19.92" customHeight="1">
      <c r="A116" s="10"/>
      <c r="B116" s="184"/>
      <c r="C116" s="185"/>
      <c r="D116" s="186" t="s">
        <v>532</v>
      </c>
      <c r="E116" s="187"/>
      <c r="F116" s="187"/>
      <c r="G116" s="187"/>
      <c r="H116" s="187"/>
      <c r="I116" s="187"/>
      <c r="J116" s="188">
        <f>J298</f>
        <v>0</v>
      </c>
      <c r="K116" s="185"/>
      <c r="L116" s="189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hidden="1" s="10" customFormat="1" ht="19.92" customHeight="1">
      <c r="A117" s="10"/>
      <c r="B117" s="184"/>
      <c r="C117" s="185"/>
      <c r="D117" s="186" t="s">
        <v>533</v>
      </c>
      <c r="E117" s="187"/>
      <c r="F117" s="187"/>
      <c r="G117" s="187"/>
      <c r="H117" s="187"/>
      <c r="I117" s="187"/>
      <c r="J117" s="188">
        <f>J302</f>
        <v>0</v>
      </c>
      <c r="K117" s="185"/>
      <c r="L117" s="189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hidden="1" s="2" customFormat="1" ht="21.84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hidden="1" s="2" customFormat="1" ht="6.96" customHeight="1">
      <c r="A119" s="37"/>
      <c r="B119" s="65"/>
      <c r="C119" s="66"/>
      <c r="D119" s="66"/>
      <c r="E119" s="66"/>
      <c r="F119" s="66"/>
      <c r="G119" s="66"/>
      <c r="H119" s="66"/>
      <c r="I119" s="66"/>
      <c r="J119" s="66"/>
      <c r="K119" s="66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hidden="1"/>
    <row r="121" hidden="1"/>
    <row r="122" hidden="1"/>
    <row r="123" s="2" customFormat="1" ht="6.96" customHeight="1">
      <c r="A123" s="37"/>
      <c r="B123" s="67"/>
      <c r="C123" s="68"/>
      <c r="D123" s="68"/>
      <c r="E123" s="68"/>
      <c r="F123" s="68"/>
      <c r="G123" s="68"/>
      <c r="H123" s="68"/>
      <c r="I123" s="68"/>
      <c r="J123" s="68"/>
      <c r="K123" s="68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24.96" customHeight="1">
      <c r="A124" s="37"/>
      <c r="B124" s="38"/>
      <c r="C124" s="22" t="s">
        <v>124</v>
      </c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2" customHeight="1">
      <c r="A126" s="37"/>
      <c r="B126" s="38"/>
      <c r="C126" s="31" t="s">
        <v>16</v>
      </c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26.25" customHeight="1">
      <c r="A127" s="37"/>
      <c r="B127" s="38"/>
      <c r="C127" s="39"/>
      <c r="D127" s="39"/>
      <c r="E127" s="173" t="str">
        <f>E7</f>
        <v>Město Žacléř - Rekonstrukce a rozšíření prostor městského muzea a TIC</v>
      </c>
      <c r="F127" s="31"/>
      <c r="G127" s="31"/>
      <c r="H127" s="31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2" customHeight="1">
      <c r="A128" s="37"/>
      <c r="B128" s="38"/>
      <c r="C128" s="31" t="s">
        <v>97</v>
      </c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6.5" customHeight="1">
      <c r="A129" s="37"/>
      <c r="B129" s="38"/>
      <c r="C129" s="39"/>
      <c r="D129" s="39"/>
      <c r="E129" s="75" t="str">
        <f>E9</f>
        <v>2024/9/1/3 - Sanační práce interiér</v>
      </c>
      <c r="F129" s="39"/>
      <c r="G129" s="39"/>
      <c r="H129" s="39"/>
      <c r="I129" s="39"/>
      <c r="J129" s="39"/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6.96" customHeight="1">
      <c r="A130" s="37"/>
      <c r="B130" s="38"/>
      <c r="C130" s="39"/>
      <c r="D130" s="39"/>
      <c r="E130" s="39"/>
      <c r="F130" s="39"/>
      <c r="G130" s="39"/>
      <c r="H130" s="39"/>
      <c r="I130" s="39"/>
      <c r="J130" s="39"/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2" customHeight="1">
      <c r="A131" s="37"/>
      <c r="B131" s="38"/>
      <c r="C131" s="31" t="s">
        <v>20</v>
      </c>
      <c r="D131" s="39"/>
      <c r="E131" s="39"/>
      <c r="F131" s="26" t="str">
        <f>F12</f>
        <v>Žacléř</v>
      </c>
      <c r="G131" s="39"/>
      <c r="H131" s="39"/>
      <c r="I131" s="31" t="s">
        <v>22</v>
      </c>
      <c r="J131" s="78" t="str">
        <f>IF(J12="","",J12)</f>
        <v>1. 9. 2024</v>
      </c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6.96" customHeight="1">
      <c r="A132" s="37"/>
      <c r="B132" s="38"/>
      <c r="C132" s="39"/>
      <c r="D132" s="39"/>
      <c r="E132" s="39"/>
      <c r="F132" s="39"/>
      <c r="G132" s="39"/>
      <c r="H132" s="39"/>
      <c r="I132" s="39"/>
      <c r="J132" s="39"/>
      <c r="K132" s="39"/>
      <c r="L132" s="62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15.15" customHeight="1">
      <c r="A133" s="37"/>
      <c r="B133" s="38"/>
      <c r="C133" s="31" t="s">
        <v>24</v>
      </c>
      <c r="D133" s="39"/>
      <c r="E133" s="39"/>
      <c r="F133" s="26" t="str">
        <f>E15</f>
        <v>Město Žacléř</v>
      </c>
      <c r="G133" s="39"/>
      <c r="H133" s="39"/>
      <c r="I133" s="31" t="s">
        <v>30</v>
      </c>
      <c r="J133" s="35" t="str">
        <f>E21</f>
        <v>Jiří Popelka</v>
      </c>
      <c r="K133" s="39"/>
      <c r="L133" s="62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2" customFormat="1" ht="15.15" customHeight="1">
      <c r="A134" s="37"/>
      <c r="B134" s="38"/>
      <c r="C134" s="31" t="s">
        <v>28</v>
      </c>
      <c r="D134" s="39"/>
      <c r="E134" s="39"/>
      <c r="F134" s="26" t="str">
        <f>IF(E18="","",E18)</f>
        <v>Vyplň údaj</v>
      </c>
      <c r="G134" s="39"/>
      <c r="H134" s="39"/>
      <c r="I134" s="31" t="s">
        <v>34</v>
      </c>
      <c r="J134" s="35" t="str">
        <f>E24</f>
        <v>Jiří Popelka</v>
      </c>
      <c r="K134" s="39"/>
      <c r="L134" s="62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="2" customFormat="1" ht="10.32" customHeight="1">
      <c r="A135" s="37"/>
      <c r="B135" s="38"/>
      <c r="C135" s="39"/>
      <c r="D135" s="39"/>
      <c r="E135" s="39"/>
      <c r="F135" s="39"/>
      <c r="G135" s="39"/>
      <c r="H135" s="39"/>
      <c r="I135" s="39"/>
      <c r="J135" s="39"/>
      <c r="K135" s="39"/>
      <c r="L135" s="62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  <row r="136" s="11" customFormat="1" ht="29.28" customHeight="1">
      <c r="A136" s="190"/>
      <c r="B136" s="191"/>
      <c r="C136" s="192" t="s">
        <v>125</v>
      </c>
      <c r="D136" s="193" t="s">
        <v>61</v>
      </c>
      <c r="E136" s="193" t="s">
        <v>57</v>
      </c>
      <c r="F136" s="193" t="s">
        <v>58</v>
      </c>
      <c r="G136" s="193" t="s">
        <v>126</v>
      </c>
      <c r="H136" s="193" t="s">
        <v>127</v>
      </c>
      <c r="I136" s="193" t="s">
        <v>128</v>
      </c>
      <c r="J136" s="194" t="s">
        <v>101</v>
      </c>
      <c r="K136" s="195" t="s">
        <v>129</v>
      </c>
      <c r="L136" s="196"/>
      <c r="M136" s="99" t="s">
        <v>1</v>
      </c>
      <c r="N136" s="100" t="s">
        <v>40</v>
      </c>
      <c r="O136" s="100" t="s">
        <v>130</v>
      </c>
      <c r="P136" s="100" t="s">
        <v>131</v>
      </c>
      <c r="Q136" s="100" t="s">
        <v>132</v>
      </c>
      <c r="R136" s="100" t="s">
        <v>133</v>
      </c>
      <c r="S136" s="100" t="s">
        <v>134</v>
      </c>
      <c r="T136" s="101" t="s">
        <v>135</v>
      </c>
      <c r="U136" s="190"/>
      <c r="V136" s="190"/>
      <c r="W136" s="190"/>
      <c r="X136" s="190"/>
      <c r="Y136" s="190"/>
      <c r="Z136" s="190"/>
      <c r="AA136" s="190"/>
      <c r="AB136" s="190"/>
      <c r="AC136" s="190"/>
      <c r="AD136" s="190"/>
      <c r="AE136" s="190"/>
    </row>
    <row r="137" s="2" customFormat="1" ht="22.8" customHeight="1">
      <c r="A137" s="37"/>
      <c r="B137" s="38"/>
      <c r="C137" s="106" t="s">
        <v>136</v>
      </c>
      <c r="D137" s="39"/>
      <c r="E137" s="39"/>
      <c r="F137" s="39"/>
      <c r="G137" s="39"/>
      <c r="H137" s="39"/>
      <c r="I137" s="39"/>
      <c r="J137" s="197">
        <f>BK137</f>
        <v>0</v>
      </c>
      <c r="K137" s="39"/>
      <c r="L137" s="43"/>
      <c r="M137" s="102"/>
      <c r="N137" s="198"/>
      <c r="O137" s="103"/>
      <c r="P137" s="199">
        <f>P138+P219</f>
        <v>0</v>
      </c>
      <c r="Q137" s="103"/>
      <c r="R137" s="199">
        <f>R138+R219</f>
        <v>129.70926589000001</v>
      </c>
      <c r="S137" s="103"/>
      <c r="T137" s="200">
        <f>T138+T219</f>
        <v>0.0062460000000000007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75</v>
      </c>
      <c r="AU137" s="16" t="s">
        <v>103</v>
      </c>
      <c r="BK137" s="201">
        <f>BK138+BK219</f>
        <v>0</v>
      </c>
    </row>
    <row r="138" s="12" customFormat="1" ht="25.92" customHeight="1">
      <c r="A138" s="12"/>
      <c r="B138" s="202"/>
      <c r="C138" s="203"/>
      <c r="D138" s="204" t="s">
        <v>75</v>
      </c>
      <c r="E138" s="205" t="s">
        <v>137</v>
      </c>
      <c r="F138" s="205" t="s">
        <v>138</v>
      </c>
      <c r="G138" s="203"/>
      <c r="H138" s="203"/>
      <c r="I138" s="206"/>
      <c r="J138" s="207">
        <f>BK138</f>
        <v>0</v>
      </c>
      <c r="K138" s="203"/>
      <c r="L138" s="208"/>
      <c r="M138" s="209"/>
      <c r="N138" s="210"/>
      <c r="O138" s="210"/>
      <c r="P138" s="211">
        <f>P139+P155+P158+P214+P217</f>
        <v>0</v>
      </c>
      <c r="Q138" s="210"/>
      <c r="R138" s="211">
        <f>R139+R155+R158+R214+R217</f>
        <v>119.03911243</v>
      </c>
      <c r="S138" s="210"/>
      <c r="T138" s="212">
        <f>T139+T155+T158+T214+T217</f>
        <v>0.0062460000000000007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3" t="s">
        <v>84</v>
      </c>
      <c r="AT138" s="214" t="s">
        <v>75</v>
      </c>
      <c r="AU138" s="214" t="s">
        <v>76</v>
      </c>
      <c r="AY138" s="213" t="s">
        <v>139</v>
      </c>
      <c r="BK138" s="215">
        <f>BK139+BK155+BK158+BK214+BK217</f>
        <v>0</v>
      </c>
    </row>
    <row r="139" s="12" customFormat="1" ht="22.8" customHeight="1">
      <c r="A139" s="12"/>
      <c r="B139" s="202"/>
      <c r="C139" s="203"/>
      <c r="D139" s="204" t="s">
        <v>75</v>
      </c>
      <c r="E139" s="216" t="s">
        <v>149</v>
      </c>
      <c r="F139" s="216" t="s">
        <v>150</v>
      </c>
      <c r="G139" s="203"/>
      <c r="H139" s="203"/>
      <c r="I139" s="206"/>
      <c r="J139" s="217">
        <f>BK139</f>
        <v>0</v>
      </c>
      <c r="K139" s="203"/>
      <c r="L139" s="208"/>
      <c r="M139" s="209"/>
      <c r="N139" s="210"/>
      <c r="O139" s="210"/>
      <c r="P139" s="211">
        <f>SUM(P140:P154)</f>
        <v>0</v>
      </c>
      <c r="Q139" s="210"/>
      <c r="R139" s="211">
        <f>SUM(R140:R154)</f>
        <v>15.227613440000003</v>
      </c>
      <c r="S139" s="210"/>
      <c r="T139" s="212">
        <f>SUM(T140:T154)</f>
        <v>0.0062460000000000007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3" t="s">
        <v>84</v>
      </c>
      <c r="AT139" s="214" t="s">
        <v>75</v>
      </c>
      <c r="AU139" s="214" t="s">
        <v>84</v>
      </c>
      <c r="AY139" s="213" t="s">
        <v>139</v>
      </c>
      <c r="BK139" s="215">
        <f>SUM(BK140:BK154)</f>
        <v>0</v>
      </c>
    </row>
    <row r="140" s="2" customFormat="1" ht="24.15" customHeight="1">
      <c r="A140" s="37"/>
      <c r="B140" s="38"/>
      <c r="C140" s="218" t="s">
        <v>84</v>
      </c>
      <c r="D140" s="218" t="s">
        <v>141</v>
      </c>
      <c r="E140" s="219" t="s">
        <v>534</v>
      </c>
      <c r="F140" s="220" t="s">
        <v>535</v>
      </c>
      <c r="G140" s="221" t="s">
        <v>144</v>
      </c>
      <c r="H140" s="222">
        <v>3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41</v>
      </c>
      <c r="O140" s="90"/>
      <c r="P140" s="228">
        <f>O140*H140</f>
        <v>0</v>
      </c>
      <c r="Q140" s="228">
        <v>0.00029</v>
      </c>
      <c r="R140" s="228">
        <f>Q140*H140</f>
        <v>0.00087000000000000001</v>
      </c>
      <c r="S140" s="228">
        <v>1.0000000000000001E-05</v>
      </c>
      <c r="T140" s="229">
        <f>S140*H140</f>
        <v>3.0000000000000004E-05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145</v>
      </c>
      <c r="AT140" s="230" t="s">
        <v>141</v>
      </c>
      <c r="AU140" s="230" t="s">
        <v>86</v>
      </c>
      <c r="AY140" s="16" t="s">
        <v>139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84</v>
      </c>
      <c r="BK140" s="231">
        <f>ROUND(I140*H140,2)</f>
        <v>0</v>
      </c>
      <c r="BL140" s="16" t="s">
        <v>145</v>
      </c>
      <c r="BM140" s="230" t="s">
        <v>536</v>
      </c>
    </row>
    <row r="141" s="2" customFormat="1" ht="24.15" customHeight="1">
      <c r="A141" s="37"/>
      <c r="B141" s="38"/>
      <c r="C141" s="218" t="s">
        <v>86</v>
      </c>
      <c r="D141" s="218" t="s">
        <v>141</v>
      </c>
      <c r="E141" s="219" t="s">
        <v>537</v>
      </c>
      <c r="F141" s="220" t="s">
        <v>538</v>
      </c>
      <c r="G141" s="221" t="s">
        <v>144</v>
      </c>
      <c r="H141" s="222">
        <v>155.40000000000001</v>
      </c>
      <c r="I141" s="223"/>
      <c r="J141" s="224">
        <f>ROUND(I141*H141,2)</f>
        <v>0</v>
      </c>
      <c r="K141" s="225"/>
      <c r="L141" s="43"/>
      <c r="M141" s="226" t="s">
        <v>1</v>
      </c>
      <c r="N141" s="227" t="s">
        <v>41</v>
      </c>
      <c r="O141" s="90"/>
      <c r="P141" s="228">
        <f>O141*H141</f>
        <v>0</v>
      </c>
      <c r="Q141" s="228">
        <v>0.0018400000000000001</v>
      </c>
      <c r="R141" s="228">
        <f>Q141*H141</f>
        <v>0.28593600000000002</v>
      </c>
      <c r="S141" s="228">
        <v>4.0000000000000003E-05</v>
      </c>
      <c r="T141" s="229">
        <f>S141*H141</f>
        <v>0.006216000000000001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0" t="s">
        <v>145</v>
      </c>
      <c r="AT141" s="230" t="s">
        <v>141</v>
      </c>
      <c r="AU141" s="230" t="s">
        <v>86</v>
      </c>
      <c r="AY141" s="16" t="s">
        <v>139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6" t="s">
        <v>84</v>
      </c>
      <c r="BK141" s="231">
        <f>ROUND(I141*H141,2)</f>
        <v>0</v>
      </c>
      <c r="BL141" s="16" t="s">
        <v>145</v>
      </c>
      <c r="BM141" s="230" t="s">
        <v>539</v>
      </c>
    </row>
    <row r="142" s="13" customFormat="1">
      <c r="A142" s="13"/>
      <c r="B142" s="232"/>
      <c r="C142" s="233"/>
      <c r="D142" s="234" t="s">
        <v>147</v>
      </c>
      <c r="E142" s="235" t="s">
        <v>1</v>
      </c>
      <c r="F142" s="236" t="s">
        <v>540</v>
      </c>
      <c r="G142" s="233"/>
      <c r="H142" s="237">
        <v>155.40000000000001</v>
      </c>
      <c r="I142" s="238"/>
      <c r="J142" s="233"/>
      <c r="K142" s="233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147</v>
      </c>
      <c r="AU142" s="243" t="s">
        <v>86</v>
      </c>
      <c r="AV142" s="13" t="s">
        <v>86</v>
      </c>
      <c r="AW142" s="13" t="s">
        <v>33</v>
      </c>
      <c r="AX142" s="13" t="s">
        <v>84</v>
      </c>
      <c r="AY142" s="243" t="s">
        <v>139</v>
      </c>
    </row>
    <row r="143" s="2" customFormat="1" ht="24.15" customHeight="1">
      <c r="A143" s="37"/>
      <c r="B143" s="38"/>
      <c r="C143" s="218" t="s">
        <v>149</v>
      </c>
      <c r="D143" s="218" t="s">
        <v>141</v>
      </c>
      <c r="E143" s="219" t="s">
        <v>541</v>
      </c>
      <c r="F143" s="220" t="s">
        <v>542</v>
      </c>
      <c r="G143" s="221" t="s">
        <v>153</v>
      </c>
      <c r="H143" s="222">
        <v>94.912000000000006</v>
      </c>
      <c r="I143" s="223"/>
      <c r="J143" s="224">
        <f>ROUND(I143*H143,2)</f>
        <v>0</v>
      </c>
      <c r="K143" s="225"/>
      <c r="L143" s="43"/>
      <c r="M143" s="226" t="s">
        <v>1</v>
      </c>
      <c r="N143" s="227" t="s">
        <v>41</v>
      </c>
      <c r="O143" s="90"/>
      <c r="P143" s="228">
        <f>O143*H143</f>
        <v>0</v>
      </c>
      <c r="Q143" s="228">
        <v>0.14605000000000001</v>
      </c>
      <c r="R143" s="228">
        <f>Q143*H143</f>
        <v>13.861897600000003</v>
      </c>
      <c r="S143" s="228">
        <v>0</v>
      </c>
      <c r="T143" s="22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0" t="s">
        <v>145</v>
      </c>
      <c r="AT143" s="230" t="s">
        <v>141</v>
      </c>
      <c r="AU143" s="230" t="s">
        <v>86</v>
      </c>
      <c r="AY143" s="16" t="s">
        <v>139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6" t="s">
        <v>84</v>
      </c>
      <c r="BK143" s="231">
        <f>ROUND(I143*H143,2)</f>
        <v>0</v>
      </c>
      <c r="BL143" s="16" t="s">
        <v>145</v>
      </c>
      <c r="BM143" s="230" t="s">
        <v>543</v>
      </c>
    </row>
    <row r="144" s="13" customFormat="1">
      <c r="A144" s="13"/>
      <c r="B144" s="232"/>
      <c r="C144" s="233"/>
      <c r="D144" s="234" t="s">
        <v>147</v>
      </c>
      <c r="E144" s="235" t="s">
        <v>1</v>
      </c>
      <c r="F144" s="236" t="s">
        <v>544</v>
      </c>
      <c r="G144" s="233"/>
      <c r="H144" s="237">
        <v>33.600000000000001</v>
      </c>
      <c r="I144" s="238"/>
      <c r="J144" s="233"/>
      <c r="K144" s="233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147</v>
      </c>
      <c r="AU144" s="243" t="s">
        <v>86</v>
      </c>
      <c r="AV144" s="13" t="s">
        <v>86</v>
      </c>
      <c r="AW144" s="13" t="s">
        <v>33</v>
      </c>
      <c r="AX144" s="13" t="s">
        <v>76</v>
      </c>
      <c r="AY144" s="243" t="s">
        <v>139</v>
      </c>
    </row>
    <row r="145" s="13" customFormat="1">
      <c r="A145" s="13"/>
      <c r="B145" s="232"/>
      <c r="C145" s="233"/>
      <c r="D145" s="234" t="s">
        <v>147</v>
      </c>
      <c r="E145" s="235" t="s">
        <v>1</v>
      </c>
      <c r="F145" s="236" t="s">
        <v>545</v>
      </c>
      <c r="G145" s="233"/>
      <c r="H145" s="237">
        <v>17.280000000000001</v>
      </c>
      <c r="I145" s="238"/>
      <c r="J145" s="233"/>
      <c r="K145" s="233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147</v>
      </c>
      <c r="AU145" s="243" t="s">
        <v>86</v>
      </c>
      <c r="AV145" s="13" t="s">
        <v>86</v>
      </c>
      <c r="AW145" s="13" t="s">
        <v>33</v>
      </c>
      <c r="AX145" s="13" t="s">
        <v>76</v>
      </c>
      <c r="AY145" s="243" t="s">
        <v>139</v>
      </c>
    </row>
    <row r="146" s="13" customFormat="1">
      <c r="A146" s="13"/>
      <c r="B146" s="232"/>
      <c r="C146" s="233"/>
      <c r="D146" s="234" t="s">
        <v>147</v>
      </c>
      <c r="E146" s="235" t="s">
        <v>1</v>
      </c>
      <c r="F146" s="236" t="s">
        <v>546</v>
      </c>
      <c r="G146" s="233"/>
      <c r="H146" s="237">
        <v>15.231999999999999</v>
      </c>
      <c r="I146" s="238"/>
      <c r="J146" s="233"/>
      <c r="K146" s="233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147</v>
      </c>
      <c r="AU146" s="243" t="s">
        <v>86</v>
      </c>
      <c r="AV146" s="13" t="s">
        <v>86</v>
      </c>
      <c r="AW146" s="13" t="s">
        <v>33</v>
      </c>
      <c r="AX146" s="13" t="s">
        <v>76</v>
      </c>
      <c r="AY146" s="243" t="s">
        <v>139</v>
      </c>
    </row>
    <row r="147" s="13" customFormat="1">
      <c r="A147" s="13"/>
      <c r="B147" s="232"/>
      <c r="C147" s="233"/>
      <c r="D147" s="234" t="s">
        <v>147</v>
      </c>
      <c r="E147" s="235" t="s">
        <v>1</v>
      </c>
      <c r="F147" s="236" t="s">
        <v>547</v>
      </c>
      <c r="G147" s="233"/>
      <c r="H147" s="237">
        <v>28.800000000000001</v>
      </c>
      <c r="I147" s="238"/>
      <c r="J147" s="233"/>
      <c r="K147" s="233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147</v>
      </c>
      <c r="AU147" s="243" t="s">
        <v>86</v>
      </c>
      <c r="AV147" s="13" t="s">
        <v>86</v>
      </c>
      <c r="AW147" s="13" t="s">
        <v>33</v>
      </c>
      <c r="AX147" s="13" t="s">
        <v>76</v>
      </c>
      <c r="AY147" s="243" t="s">
        <v>139</v>
      </c>
    </row>
    <row r="148" s="14" customFormat="1">
      <c r="A148" s="14"/>
      <c r="B148" s="255"/>
      <c r="C148" s="256"/>
      <c r="D148" s="234" t="s">
        <v>147</v>
      </c>
      <c r="E148" s="257" t="s">
        <v>1</v>
      </c>
      <c r="F148" s="258" t="s">
        <v>193</v>
      </c>
      <c r="G148" s="256"/>
      <c r="H148" s="259">
        <v>94.911999999999992</v>
      </c>
      <c r="I148" s="260"/>
      <c r="J148" s="256"/>
      <c r="K148" s="256"/>
      <c r="L148" s="261"/>
      <c r="M148" s="262"/>
      <c r="N148" s="263"/>
      <c r="O148" s="263"/>
      <c r="P148" s="263"/>
      <c r="Q148" s="263"/>
      <c r="R148" s="263"/>
      <c r="S148" s="263"/>
      <c r="T148" s="26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5" t="s">
        <v>147</v>
      </c>
      <c r="AU148" s="265" t="s">
        <v>86</v>
      </c>
      <c r="AV148" s="14" t="s">
        <v>145</v>
      </c>
      <c r="AW148" s="14" t="s">
        <v>33</v>
      </c>
      <c r="AX148" s="14" t="s">
        <v>84</v>
      </c>
      <c r="AY148" s="265" t="s">
        <v>139</v>
      </c>
    </row>
    <row r="149" s="2" customFormat="1" ht="24.15" customHeight="1">
      <c r="A149" s="37"/>
      <c r="B149" s="38"/>
      <c r="C149" s="218" t="s">
        <v>145</v>
      </c>
      <c r="D149" s="218" t="s">
        <v>141</v>
      </c>
      <c r="E149" s="219" t="s">
        <v>548</v>
      </c>
      <c r="F149" s="220" t="s">
        <v>549</v>
      </c>
      <c r="G149" s="221" t="s">
        <v>153</v>
      </c>
      <c r="H149" s="222">
        <v>8.1280000000000001</v>
      </c>
      <c r="I149" s="223"/>
      <c r="J149" s="224">
        <f>ROUND(I149*H149,2)</f>
        <v>0</v>
      </c>
      <c r="K149" s="225"/>
      <c r="L149" s="43"/>
      <c r="M149" s="226" t="s">
        <v>1</v>
      </c>
      <c r="N149" s="227" t="s">
        <v>41</v>
      </c>
      <c r="O149" s="90"/>
      <c r="P149" s="228">
        <f>O149*H149</f>
        <v>0</v>
      </c>
      <c r="Q149" s="228">
        <v>0.069980000000000001</v>
      </c>
      <c r="R149" s="228">
        <f>Q149*H149</f>
        <v>0.56879743999999999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145</v>
      </c>
      <c r="AT149" s="230" t="s">
        <v>141</v>
      </c>
      <c r="AU149" s="230" t="s">
        <v>86</v>
      </c>
      <c r="AY149" s="16" t="s">
        <v>139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84</v>
      </c>
      <c r="BK149" s="231">
        <f>ROUND(I149*H149,2)</f>
        <v>0</v>
      </c>
      <c r="BL149" s="16" t="s">
        <v>145</v>
      </c>
      <c r="BM149" s="230" t="s">
        <v>550</v>
      </c>
    </row>
    <row r="150" s="13" customFormat="1">
      <c r="A150" s="13"/>
      <c r="B150" s="232"/>
      <c r="C150" s="233"/>
      <c r="D150" s="234" t="s">
        <v>147</v>
      </c>
      <c r="E150" s="235" t="s">
        <v>1</v>
      </c>
      <c r="F150" s="236" t="s">
        <v>551</v>
      </c>
      <c r="G150" s="233"/>
      <c r="H150" s="237">
        <v>8.1280000000000001</v>
      </c>
      <c r="I150" s="238"/>
      <c r="J150" s="233"/>
      <c r="K150" s="233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147</v>
      </c>
      <c r="AU150" s="243" t="s">
        <v>86</v>
      </c>
      <c r="AV150" s="13" t="s">
        <v>86</v>
      </c>
      <c r="AW150" s="13" t="s">
        <v>33</v>
      </c>
      <c r="AX150" s="13" t="s">
        <v>84</v>
      </c>
      <c r="AY150" s="243" t="s">
        <v>139</v>
      </c>
    </row>
    <row r="151" s="2" customFormat="1" ht="24.15" customHeight="1">
      <c r="A151" s="37"/>
      <c r="B151" s="38"/>
      <c r="C151" s="218" t="s">
        <v>163</v>
      </c>
      <c r="D151" s="218" t="s">
        <v>141</v>
      </c>
      <c r="E151" s="219" t="s">
        <v>552</v>
      </c>
      <c r="F151" s="220" t="s">
        <v>553</v>
      </c>
      <c r="G151" s="221" t="s">
        <v>153</v>
      </c>
      <c r="H151" s="222">
        <v>6.4400000000000004</v>
      </c>
      <c r="I151" s="223"/>
      <c r="J151" s="224">
        <f>ROUND(I151*H151,2)</f>
        <v>0</v>
      </c>
      <c r="K151" s="225"/>
      <c r="L151" s="43"/>
      <c r="M151" s="226" t="s">
        <v>1</v>
      </c>
      <c r="N151" s="227" t="s">
        <v>41</v>
      </c>
      <c r="O151" s="90"/>
      <c r="P151" s="228">
        <f>O151*H151</f>
        <v>0</v>
      </c>
      <c r="Q151" s="228">
        <v>0.079210000000000003</v>
      </c>
      <c r="R151" s="228">
        <f>Q151*H151</f>
        <v>0.51011240000000002</v>
      </c>
      <c r="S151" s="228">
        <v>0</v>
      </c>
      <c r="T151" s="22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0" t="s">
        <v>145</v>
      </c>
      <c r="AT151" s="230" t="s">
        <v>141</v>
      </c>
      <c r="AU151" s="230" t="s">
        <v>86</v>
      </c>
      <c r="AY151" s="16" t="s">
        <v>139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6" t="s">
        <v>84</v>
      </c>
      <c r="BK151" s="231">
        <f>ROUND(I151*H151,2)</f>
        <v>0</v>
      </c>
      <c r="BL151" s="16" t="s">
        <v>145</v>
      </c>
      <c r="BM151" s="230" t="s">
        <v>554</v>
      </c>
    </row>
    <row r="152" s="13" customFormat="1">
      <c r="A152" s="13"/>
      <c r="B152" s="232"/>
      <c r="C152" s="233"/>
      <c r="D152" s="234" t="s">
        <v>147</v>
      </c>
      <c r="E152" s="235" t="s">
        <v>1</v>
      </c>
      <c r="F152" s="236" t="s">
        <v>555</v>
      </c>
      <c r="G152" s="233"/>
      <c r="H152" s="237">
        <v>6.4400000000000004</v>
      </c>
      <c r="I152" s="238"/>
      <c r="J152" s="233"/>
      <c r="K152" s="233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147</v>
      </c>
      <c r="AU152" s="243" t="s">
        <v>86</v>
      </c>
      <c r="AV152" s="13" t="s">
        <v>86</v>
      </c>
      <c r="AW152" s="13" t="s">
        <v>33</v>
      </c>
      <c r="AX152" s="13" t="s">
        <v>84</v>
      </c>
      <c r="AY152" s="243" t="s">
        <v>139</v>
      </c>
    </row>
    <row r="153" s="2" customFormat="1" ht="16.5" customHeight="1">
      <c r="A153" s="37"/>
      <c r="B153" s="38"/>
      <c r="C153" s="218" t="s">
        <v>169</v>
      </c>
      <c r="D153" s="218" t="s">
        <v>141</v>
      </c>
      <c r="E153" s="219" t="s">
        <v>556</v>
      </c>
      <c r="F153" s="220" t="s">
        <v>557</v>
      </c>
      <c r="G153" s="221" t="s">
        <v>558</v>
      </c>
      <c r="H153" s="222">
        <v>1</v>
      </c>
      <c r="I153" s="223"/>
      <c r="J153" s="224">
        <f>ROUND(I153*H153,2)</f>
        <v>0</v>
      </c>
      <c r="K153" s="225"/>
      <c r="L153" s="43"/>
      <c r="M153" s="226" t="s">
        <v>1</v>
      </c>
      <c r="N153" s="227" t="s">
        <v>41</v>
      </c>
      <c r="O153" s="90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0" t="s">
        <v>145</v>
      </c>
      <c r="AT153" s="230" t="s">
        <v>141</v>
      </c>
      <c r="AU153" s="230" t="s">
        <v>86</v>
      </c>
      <c r="AY153" s="16" t="s">
        <v>139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6" t="s">
        <v>84</v>
      </c>
      <c r="BK153" s="231">
        <f>ROUND(I153*H153,2)</f>
        <v>0</v>
      </c>
      <c r="BL153" s="16" t="s">
        <v>145</v>
      </c>
      <c r="BM153" s="230" t="s">
        <v>559</v>
      </c>
    </row>
    <row r="154" s="13" customFormat="1">
      <c r="A154" s="13"/>
      <c r="B154" s="232"/>
      <c r="C154" s="233"/>
      <c r="D154" s="234" t="s">
        <v>147</v>
      </c>
      <c r="E154" s="235" t="s">
        <v>1</v>
      </c>
      <c r="F154" s="236" t="s">
        <v>84</v>
      </c>
      <c r="G154" s="233"/>
      <c r="H154" s="237">
        <v>1</v>
      </c>
      <c r="I154" s="238"/>
      <c r="J154" s="233"/>
      <c r="K154" s="233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147</v>
      </c>
      <c r="AU154" s="243" t="s">
        <v>86</v>
      </c>
      <c r="AV154" s="13" t="s">
        <v>86</v>
      </c>
      <c r="AW154" s="13" t="s">
        <v>33</v>
      </c>
      <c r="AX154" s="13" t="s">
        <v>84</v>
      </c>
      <c r="AY154" s="243" t="s">
        <v>139</v>
      </c>
    </row>
    <row r="155" s="12" customFormat="1" ht="22.8" customHeight="1">
      <c r="A155" s="12"/>
      <c r="B155" s="202"/>
      <c r="C155" s="203"/>
      <c r="D155" s="204" t="s">
        <v>75</v>
      </c>
      <c r="E155" s="216" t="s">
        <v>163</v>
      </c>
      <c r="F155" s="216" t="s">
        <v>435</v>
      </c>
      <c r="G155" s="203"/>
      <c r="H155" s="203"/>
      <c r="I155" s="206"/>
      <c r="J155" s="217">
        <f>BK155</f>
        <v>0</v>
      </c>
      <c r="K155" s="203"/>
      <c r="L155" s="208"/>
      <c r="M155" s="209"/>
      <c r="N155" s="210"/>
      <c r="O155" s="210"/>
      <c r="P155" s="211">
        <f>SUM(P156:P157)</f>
        <v>0</v>
      </c>
      <c r="Q155" s="210"/>
      <c r="R155" s="211">
        <f>SUM(R156:R157)</f>
        <v>0</v>
      </c>
      <c r="S155" s="210"/>
      <c r="T155" s="212">
        <f>SUM(T156:T157)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3" t="s">
        <v>84</v>
      </c>
      <c r="AT155" s="214" t="s">
        <v>75</v>
      </c>
      <c r="AU155" s="214" t="s">
        <v>84</v>
      </c>
      <c r="AY155" s="213" t="s">
        <v>139</v>
      </c>
      <c r="BK155" s="215">
        <f>SUM(BK156:BK157)</f>
        <v>0</v>
      </c>
    </row>
    <row r="156" s="2" customFormat="1" ht="21.75" customHeight="1">
      <c r="A156" s="37"/>
      <c r="B156" s="38"/>
      <c r="C156" s="218" t="s">
        <v>175</v>
      </c>
      <c r="D156" s="218" t="s">
        <v>141</v>
      </c>
      <c r="E156" s="219" t="s">
        <v>560</v>
      </c>
      <c r="F156" s="220" t="s">
        <v>561</v>
      </c>
      <c r="G156" s="221" t="s">
        <v>153</v>
      </c>
      <c r="H156" s="222">
        <v>141.52000000000001</v>
      </c>
      <c r="I156" s="223"/>
      <c r="J156" s="224">
        <f>ROUND(I156*H156,2)</f>
        <v>0</v>
      </c>
      <c r="K156" s="225"/>
      <c r="L156" s="43"/>
      <c r="M156" s="226" t="s">
        <v>1</v>
      </c>
      <c r="N156" s="227" t="s">
        <v>41</v>
      </c>
      <c r="O156" s="90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0" t="s">
        <v>145</v>
      </c>
      <c r="AT156" s="230" t="s">
        <v>141</v>
      </c>
      <c r="AU156" s="230" t="s">
        <v>86</v>
      </c>
      <c r="AY156" s="16" t="s">
        <v>139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6" t="s">
        <v>84</v>
      </c>
      <c r="BK156" s="231">
        <f>ROUND(I156*H156,2)</f>
        <v>0</v>
      </c>
      <c r="BL156" s="16" t="s">
        <v>145</v>
      </c>
      <c r="BM156" s="230" t="s">
        <v>562</v>
      </c>
    </row>
    <row r="157" s="13" customFormat="1">
      <c r="A157" s="13"/>
      <c r="B157" s="232"/>
      <c r="C157" s="233"/>
      <c r="D157" s="234" t="s">
        <v>147</v>
      </c>
      <c r="E157" s="235" t="s">
        <v>1</v>
      </c>
      <c r="F157" s="236" t="s">
        <v>563</v>
      </c>
      <c r="G157" s="233"/>
      <c r="H157" s="237">
        <v>141.52000000000001</v>
      </c>
      <c r="I157" s="238"/>
      <c r="J157" s="233"/>
      <c r="K157" s="233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147</v>
      </c>
      <c r="AU157" s="243" t="s">
        <v>86</v>
      </c>
      <c r="AV157" s="13" t="s">
        <v>86</v>
      </c>
      <c r="AW157" s="13" t="s">
        <v>33</v>
      </c>
      <c r="AX157" s="13" t="s">
        <v>84</v>
      </c>
      <c r="AY157" s="243" t="s">
        <v>139</v>
      </c>
    </row>
    <row r="158" s="12" customFormat="1" ht="22.8" customHeight="1">
      <c r="A158" s="12"/>
      <c r="B158" s="202"/>
      <c r="C158" s="203"/>
      <c r="D158" s="204" t="s">
        <v>75</v>
      </c>
      <c r="E158" s="216" t="s">
        <v>169</v>
      </c>
      <c r="F158" s="216" t="s">
        <v>181</v>
      </c>
      <c r="G158" s="203"/>
      <c r="H158" s="203"/>
      <c r="I158" s="206"/>
      <c r="J158" s="217">
        <f>BK158</f>
        <v>0</v>
      </c>
      <c r="K158" s="203"/>
      <c r="L158" s="208"/>
      <c r="M158" s="209"/>
      <c r="N158" s="210"/>
      <c r="O158" s="210"/>
      <c r="P158" s="211">
        <f>SUM(P159:P213)</f>
        <v>0</v>
      </c>
      <c r="Q158" s="210"/>
      <c r="R158" s="211">
        <f>SUM(R159:R213)</f>
        <v>99.737278990000007</v>
      </c>
      <c r="S158" s="210"/>
      <c r="T158" s="212">
        <f>SUM(T159:T213)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3" t="s">
        <v>84</v>
      </c>
      <c r="AT158" s="214" t="s">
        <v>75</v>
      </c>
      <c r="AU158" s="214" t="s">
        <v>84</v>
      </c>
      <c r="AY158" s="213" t="s">
        <v>139</v>
      </c>
      <c r="BK158" s="215">
        <f>SUM(BK159:BK213)</f>
        <v>0</v>
      </c>
    </row>
    <row r="159" s="2" customFormat="1" ht="21.75" customHeight="1">
      <c r="A159" s="37"/>
      <c r="B159" s="38"/>
      <c r="C159" s="218" t="s">
        <v>179</v>
      </c>
      <c r="D159" s="218" t="s">
        <v>141</v>
      </c>
      <c r="E159" s="219" t="s">
        <v>564</v>
      </c>
      <c r="F159" s="220" t="s">
        <v>565</v>
      </c>
      <c r="G159" s="221" t="s">
        <v>153</v>
      </c>
      <c r="H159" s="222">
        <v>363.80000000000001</v>
      </c>
      <c r="I159" s="223"/>
      <c r="J159" s="224">
        <f>ROUND(I159*H159,2)</f>
        <v>0</v>
      </c>
      <c r="K159" s="225"/>
      <c r="L159" s="43"/>
      <c r="M159" s="226" t="s">
        <v>1</v>
      </c>
      <c r="N159" s="227" t="s">
        <v>41</v>
      </c>
      <c r="O159" s="90"/>
      <c r="P159" s="228">
        <f>O159*H159</f>
        <v>0</v>
      </c>
      <c r="Q159" s="228">
        <v>0.0040000000000000001</v>
      </c>
      <c r="R159" s="228">
        <f>Q159*H159</f>
        <v>1.4552000000000001</v>
      </c>
      <c r="S159" s="228">
        <v>0</v>
      </c>
      <c r="T159" s="22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0" t="s">
        <v>145</v>
      </c>
      <c r="AT159" s="230" t="s">
        <v>141</v>
      </c>
      <c r="AU159" s="230" t="s">
        <v>86</v>
      </c>
      <c r="AY159" s="16" t="s">
        <v>139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6" t="s">
        <v>84</v>
      </c>
      <c r="BK159" s="231">
        <f>ROUND(I159*H159,2)</f>
        <v>0</v>
      </c>
      <c r="BL159" s="16" t="s">
        <v>145</v>
      </c>
      <c r="BM159" s="230" t="s">
        <v>566</v>
      </c>
    </row>
    <row r="160" s="2" customFormat="1" ht="37.8" customHeight="1">
      <c r="A160" s="37"/>
      <c r="B160" s="38"/>
      <c r="C160" s="218" t="s">
        <v>186</v>
      </c>
      <c r="D160" s="218" t="s">
        <v>141</v>
      </c>
      <c r="E160" s="219" t="s">
        <v>567</v>
      </c>
      <c r="F160" s="220" t="s">
        <v>568</v>
      </c>
      <c r="G160" s="221" t="s">
        <v>144</v>
      </c>
      <c r="H160" s="222">
        <v>295</v>
      </c>
      <c r="I160" s="223"/>
      <c r="J160" s="224">
        <f>ROUND(I160*H160,2)</f>
        <v>0</v>
      </c>
      <c r="K160" s="225"/>
      <c r="L160" s="43"/>
      <c r="M160" s="226" t="s">
        <v>1</v>
      </c>
      <c r="N160" s="227" t="s">
        <v>41</v>
      </c>
      <c r="O160" s="90"/>
      <c r="P160" s="228">
        <f>O160*H160</f>
        <v>0</v>
      </c>
      <c r="Q160" s="228">
        <v>0.0040000000000000001</v>
      </c>
      <c r="R160" s="228">
        <f>Q160*H160</f>
        <v>1.1799999999999999</v>
      </c>
      <c r="S160" s="228">
        <v>0</v>
      </c>
      <c r="T160" s="22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0" t="s">
        <v>145</v>
      </c>
      <c r="AT160" s="230" t="s">
        <v>141</v>
      </c>
      <c r="AU160" s="230" t="s">
        <v>86</v>
      </c>
      <c r="AY160" s="16" t="s">
        <v>139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6" t="s">
        <v>84</v>
      </c>
      <c r="BK160" s="231">
        <f>ROUND(I160*H160,2)</f>
        <v>0</v>
      </c>
      <c r="BL160" s="16" t="s">
        <v>145</v>
      </c>
      <c r="BM160" s="230" t="s">
        <v>569</v>
      </c>
    </row>
    <row r="161" s="13" customFormat="1">
      <c r="A161" s="13"/>
      <c r="B161" s="232"/>
      <c r="C161" s="233"/>
      <c r="D161" s="234" t="s">
        <v>147</v>
      </c>
      <c r="E161" s="235" t="s">
        <v>1</v>
      </c>
      <c r="F161" s="236" t="s">
        <v>570</v>
      </c>
      <c r="G161" s="233"/>
      <c r="H161" s="237">
        <v>22</v>
      </c>
      <c r="I161" s="238"/>
      <c r="J161" s="233"/>
      <c r="K161" s="233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147</v>
      </c>
      <c r="AU161" s="243" t="s">
        <v>86</v>
      </c>
      <c r="AV161" s="13" t="s">
        <v>86</v>
      </c>
      <c r="AW161" s="13" t="s">
        <v>33</v>
      </c>
      <c r="AX161" s="13" t="s">
        <v>76</v>
      </c>
      <c r="AY161" s="243" t="s">
        <v>139</v>
      </c>
    </row>
    <row r="162" s="13" customFormat="1">
      <c r="A162" s="13"/>
      <c r="B162" s="232"/>
      <c r="C162" s="233"/>
      <c r="D162" s="234" t="s">
        <v>147</v>
      </c>
      <c r="E162" s="235" t="s">
        <v>1</v>
      </c>
      <c r="F162" s="236" t="s">
        <v>571</v>
      </c>
      <c r="G162" s="233"/>
      <c r="H162" s="237">
        <v>21</v>
      </c>
      <c r="I162" s="238"/>
      <c r="J162" s="233"/>
      <c r="K162" s="233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147</v>
      </c>
      <c r="AU162" s="243" t="s">
        <v>86</v>
      </c>
      <c r="AV162" s="13" t="s">
        <v>86</v>
      </c>
      <c r="AW162" s="13" t="s">
        <v>33</v>
      </c>
      <c r="AX162" s="13" t="s">
        <v>76</v>
      </c>
      <c r="AY162" s="243" t="s">
        <v>139</v>
      </c>
    </row>
    <row r="163" s="13" customFormat="1">
      <c r="A163" s="13"/>
      <c r="B163" s="232"/>
      <c r="C163" s="233"/>
      <c r="D163" s="234" t="s">
        <v>147</v>
      </c>
      <c r="E163" s="235" t="s">
        <v>1</v>
      </c>
      <c r="F163" s="236" t="s">
        <v>572</v>
      </c>
      <c r="G163" s="233"/>
      <c r="H163" s="237">
        <v>20</v>
      </c>
      <c r="I163" s="238"/>
      <c r="J163" s="233"/>
      <c r="K163" s="233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147</v>
      </c>
      <c r="AU163" s="243" t="s">
        <v>86</v>
      </c>
      <c r="AV163" s="13" t="s">
        <v>86</v>
      </c>
      <c r="AW163" s="13" t="s">
        <v>33</v>
      </c>
      <c r="AX163" s="13" t="s">
        <v>76</v>
      </c>
      <c r="AY163" s="243" t="s">
        <v>139</v>
      </c>
    </row>
    <row r="164" s="13" customFormat="1">
      <c r="A164" s="13"/>
      <c r="B164" s="232"/>
      <c r="C164" s="233"/>
      <c r="D164" s="234" t="s">
        <v>147</v>
      </c>
      <c r="E164" s="235" t="s">
        <v>1</v>
      </c>
      <c r="F164" s="236" t="s">
        <v>573</v>
      </c>
      <c r="G164" s="233"/>
      <c r="H164" s="237">
        <v>47</v>
      </c>
      <c r="I164" s="238"/>
      <c r="J164" s="233"/>
      <c r="K164" s="233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147</v>
      </c>
      <c r="AU164" s="243" t="s">
        <v>86</v>
      </c>
      <c r="AV164" s="13" t="s">
        <v>86</v>
      </c>
      <c r="AW164" s="13" t="s">
        <v>33</v>
      </c>
      <c r="AX164" s="13" t="s">
        <v>76</v>
      </c>
      <c r="AY164" s="243" t="s">
        <v>139</v>
      </c>
    </row>
    <row r="165" s="13" customFormat="1">
      <c r="A165" s="13"/>
      <c r="B165" s="232"/>
      <c r="C165" s="233"/>
      <c r="D165" s="234" t="s">
        <v>147</v>
      </c>
      <c r="E165" s="235" t="s">
        <v>1</v>
      </c>
      <c r="F165" s="236" t="s">
        <v>574</v>
      </c>
      <c r="G165" s="233"/>
      <c r="H165" s="237">
        <v>11</v>
      </c>
      <c r="I165" s="238"/>
      <c r="J165" s="233"/>
      <c r="K165" s="233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147</v>
      </c>
      <c r="AU165" s="243" t="s">
        <v>86</v>
      </c>
      <c r="AV165" s="13" t="s">
        <v>86</v>
      </c>
      <c r="AW165" s="13" t="s">
        <v>33</v>
      </c>
      <c r="AX165" s="13" t="s">
        <v>76</v>
      </c>
      <c r="AY165" s="243" t="s">
        <v>139</v>
      </c>
    </row>
    <row r="166" s="13" customFormat="1">
      <c r="A166" s="13"/>
      <c r="B166" s="232"/>
      <c r="C166" s="233"/>
      <c r="D166" s="234" t="s">
        <v>147</v>
      </c>
      <c r="E166" s="235" t="s">
        <v>1</v>
      </c>
      <c r="F166" s="236" t="s">
        <v>575</v>
      </c>
      <c r="G166" s="233"/>
      <c r="H166" s="237">
        <v>1</v>
      </c>
      <c r="I166" s="238"/>
      <c r="J166" s="233"/>
      <c r="K166" s="233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147</v>
      </c>
      <c r="AU166" s="243" t="s">
        <v>86</v>
      </c>
      <c r="AV166" s="13" t="s">
        <v>86</v>
      </c>
      <c r="AW166" s="13" t="s">
        <v>33</v>
      </c>
      <c r="AX166" s="13" t="s">
        <v>76</v>
      </c>
      <c r="AY166" s="243" t="s">
        <v>139</v>
      </c>
    </row>
    <row r="167" s="13" customFormat="1">
      <c r="A167" s="13"/>
      <c r="B167" s="232"/>
      <c r="C167" s="233"/>
      <c r="D167" s="234" t="s">
        <v>147</v>
      </c>
      <c r="E167" s="235" t="s">
        <v>1</v>
      </c>
      <c r="F167" s="236" t="s">
        <v>576</v>
      </c>
      <c r="G167" s="233"/>
      <c r="H167" s="237">
        <v>16</v>
      </c>
      <c r="I167" s="238"/>
      <c r="J167" s="233"/>
      <c r="K167" s="233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147</v>
      </c>
      <c r="AU167" s="243" t="s">
        <v>86</v>
      </c>
      <c r="AV167" s="13" t="s">
        <v>86</v>
      </c>
      <c r="AW167" s="13" t="s">
        <v>33</v>
      </c>
      <c r="AX167" s="13" t="s">
        <v>76</v>
      </c>
      <c r="AY167" s="243" t="s">
        <v>139</v>
      </c>
    </row>
    <row r="168" s="13" customFormat="1">
      <c r="A168" s="13"/>
      <c r="B168" s="232"/>
      <c r="C168" s="233"/>
      <c r="D168" s="234" t="s">
        <v>147</v>
      </c>
      <c r="E168" s="235" t="s">
        <v>1</v>
      </c>
      <c r="F168" s="236" t="s">
        <v>577</v>
      </c>
      <c r="G168" s="233"/>
      <c r="H168" s="237">
        <v>22</v>
      </c>
      <c r="I168" s="238"/>
      <c r="J168" s="233"/>
      <c r="K168" s="233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147</v>
      </c>
      <c r="AU168" s="243" t="s">
        <v>86</v>
      </c>
      <c r="AV168" s="13" t="s">
        <v>86</v>
      </c>
      <c r="AW168" s="13" t="s">
        <v>33</v>
      </c>
      <c r="AX168" s="13" t="s">
        <v>76</v>
      </c>
      <c r="AY168" s="243" t="s">
        <v>139</v>
      </c>
    </row>
    <row r="169" s="13" customFormat="1">
      <c r="A169" s="13"/>
      <c r="B169" s="232"/>
      <c r="C169" s="233"/>
      <c r="D169" s="234" t="s">
        <v>147</v>
      </c>
      <c r="E169" s="235" t="s">
        <v>1</v>
      </c>
      <c r="F169" s="236" t="s">
        <v>578</v>
      </c>
      <c r="G169" s="233"/>
      <c r="H169" s="237">
        <v>17</v>
      </c>
      <c r="I169" s="238"/>
      <c r="J169" s="233"/>
      <c r="K169" s="233"/>
      <c r="L169" s="239"/>
      <c r="M169" s="240"/>
      <c r="N169" s="241"/>
      <c r="O169" s="241"/>
      <c r="P169" s="241"/>
      <c r="Q169" s="241"/>
      <c r="R169" s="241"/>
      <c r="S169" s="241"/>
      <c r="T169" s="24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3" t="s">
        <v>147</v>
      </c>
      <c r="AU169" s="243" t="s">
        <v>86</v>
      </c>
      <c r="AV169" s="13" t="s">
        <v>86</v>
      </c>
      <c r="AW169" s="13" t="s">
        <v>33</v>
      </c>
      <c r="AX169" s="13" t="s">
        <v>76</v>
      </c>
      <c r="AY169" s="243" t="s">
        <v>139</v>
      </c>
    </row>
    <row r="170" s="13" customFormat="1">
      <c r="A170" s="13"/>
      <c r="B170" s="232"/>
      <c r="C170" s="233"/>
      <c r="D170" s="234" t="s">
        <v>147</v>
      </c>
      <c r="E170" s="235" t="s">
        <v>1</v>
      </c>
      <c r="F170" s="236" t="s">
        <v>579</v>
      </c>
      <c r="G170" s="233"/>
      <c r="H170" s="237">
        <v>28</v>
      </c>
      <c r="I170" s="238"/>
      <c r="J170" s="233"/>
      <c r="K170" s="233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147</v>
      </c>
      <c r="AU170" s="243" t="s">
        <v>86</v>
      </c>
      <c r="AV170" s="13" t="s">
        <v>86</v>
      </c>
      <c r="AW170" s="13" t="s">
        <v>33</v>
      </c>
      <c r="AX170" s="13" t="s">
        <v>76</v>
      </c>
      <c r="AY170" s="243" t="s">
        <v>139</v>
      </c>
    </row>
    <row r="171" s="13" customFormat="1">
      <c r="A171" s="13"/>
      <c r="B171" s="232"/>
      <c r="C171" s="233"/>
      <c r="D171" s="234" t="s">
        <v>147</v>
      </c>
      <c r="E171" s="235" t="s">
        <v>1</v>
      </c>
      <c r="F171" s="236" t="s">
        <v>580</v>
      </c>
      <c r="G171" s="233"/>
      <c r="H171" s="237">
        <v>16</v>
      </c>
      <c r="I171" s="238"/>
      <c r="J171" s="233"/>
      <c r="K171" s="233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147</v>
      </c>
      <c r="AU171" s="243" t="s">
        <v>86</v>
      </c>
      <c r="AV171" s="13" t="s">
        <v>86</v>
      </c>
      <c r="AW171" s="13" t="s">
        <v>33</v>
      </c>
      <c r="AX171" s="13" t="s">
        <v>76</v>
      </c>
      <c r="AY171" s="243" t="s">
        <v>139</v>
      </c>
    </row>
    <row r="172" s="13" customFormat="1">
      <c r="A172" s="13"/>
      <c r="B172" s="232"/>
      <c r="C172" s="233"/>
      <c r="D172" s="234" t="s">
        <v>147</v>
      </c>
      <c r="E172" s="235" t="s">
        <v>1</v>
      </c>
      <c r="F172" s="236" t="s">
        <v>581</v>
      </c>
      <c r="G172" s="233"/>
      <c r="H172" s="237">
        <v>13</v>
      </c>
      <c r="I172" s="238"/>
      <c r="J172" s="233"/>
      <c r="K172" s="233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147</v>
      </c>
      <c r="AU172" s="243" t="s">
        <v>86</v>
      </c>
      <c r="AV172" s="13" t="s">
        <v>86</v>
      </c>
      <c r="AW172" s="13" t="s">
        <v>33</v>
      </c>
      <c r="AX172" s="13" t="s">
        <v>76</v>
      </c>
      <c r="AY172" s="243" t="s">
        <v>139</v>
      </c>
    </row>
    <row r="173" s="13" customFormat="1">
      <c r="A173" s="13"/>
      <c r="B173" s="232"/>
      <c r="C173" s="233"/>
      <c r="D173" s="234" t="s">
        <v>147</v>
      </c>
      <c r="E173" s="235" t="s">
        <v>1</v>
      </c>
      <c r="F173" s="236" t="s">
        <v>582</v>
      </c>
      <c r="G173" s="233"/>
      <c r="H173" s="237">
        <v>21.5</v>
      </c>
      <c r="I173" s="238"/>
      <c r="J173" s="233"/>
      <c r="K173" s="233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147</v>
      </c>
      <c r="AU173" s="243" t="s">
        <v>86</v>
      </c>
      <c r="AV173" s="13" t="s">
        <v>86</v>
      </c>
      <c r="AW173" s="13" t="s">
        <v>33</v>
      </c>
      <c r="AX173" s="13" t="s">
        <v>76</v>
      </c>
      <c r="AY173" s="243" t="s">
        <v>139</v>
      </c>
    </row>
    <row r="174" s="13" customFormat="1">
      <c r="A174" s="13"/>
      <c r="B174" s="232"/>
      <c r="C174" s="233"/>
      <c r="D174" s="234" t="s">
        <v>147</v>
      </c>
      <c r="E174" s="235" t="s">
        <v>1</v>
      </c>
      <c r="F174" s="236" t="s">
        <v>583</v>
      </c>
      <c r="G174" s="233"/>
      <c r="H174" s="237">
        <v>21.5</v>
      </c>
      <c r="I174" s="238"/>
      <c r="J174" s="233"/>
      <c r="K174" s="233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147</v>
      </c>
      <c r="AU174" s="243" t="s">
        <v>86</v>
      </c>
      <c r="AV174" s="13" t="s">
        <v>86</v>
      </c>
      <c r="AW174" s="13" t="s">
        <v>33</v>
      </c>
      <c r="AX174" s="13" t="s">
        <v>76</v>
      </c>
      <c r="AY174" s="243" t="s">
        <v>139</v>
      </c>
    </row>
    <row r="175" s="13" customFormat="1">
      <c r="A175" s="13"/>
      <c r="B175" s="232"/>
      <c r="C175" s="233"/>
      <c r="D175" s="234" t="s">
        <v>147</v>
      </c>
      <c r="E175" s="235" t="s">
        <v>1</v>
      </c>
      <c r="F175" s="236" t="s">
        <v>584</v>
      </c>
      <c r="G175" s="233"/>
      <c r="H175" s="237">
        <v>18</v>
      </c>
      <c r="I175" s="238"/>
      <c r="J175" s="233"/>
      <c r="K175" s="233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147</v>
      </c>
      <c r="AU175" s="243" t="s">
        <v>86</v>
      </c>
      <c r="AV175" s="13" t="s">
        <v>86</v>
      </c>
      <c r="AW175" s="13" t="s">
        <v>33</v>
      </c>
      <c r="AX175" s="13" t="s">
        <v>76</v>
      </c>
      <c r="AY175" s="243" t="s">
        <v>139</v>
      </c>
    </row>
    <row r="176" s="14" customFormat="1">
      <c r="A176" s="14"/>
      <c r="B176" s="255"/>
      <c r="C176" s="256"/>
      <c r="D176" s="234" t="s">
        <v>147</v>
      </c>
      <c r="E176" s="257" t="s">
        <v>1</v>
      </c>
      <c r="F176" s="258" t="s">
        <v>193</v>
      </c>
      <c r="G176" s="256"/>
      <c r="H176" s="259">
        <v>295</v>
      </c>
      <c r="I176" s="260"/>
      <c r="J176" s="256"/>
      <c r="K176" s="256"/>
      <c r="L176" s="261"/>
      <c r="M176" s="262"/>
      <c r="N176" s="263"/>
      <c r="O176" s="263"/>
      <c r="P176" s="263"/>
      <c r="Q176" s="263"/>
      <c r="R176" s="263"/>
      <c r="S176" s="263"/>
      <c r="T176" s="26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5" t="s">
        <v>147</v>
      </c>
      <c r="AU176" s="265" t="s">
        <v>86</v>
      </c>
      <c r="AV176" s="14" t="s">
        <v>145</v>
      </c>
      <c r="AW176" s="14" t="s">
        <v>33</v>
      </c>
      <c r="AX176" s="14" t="s">
        <v>84</v>
      </c>
      <c r="AY176" s="265" t="s">
        <v>139</v>
      </c>
    </row>
    <row r="177" s="2" customFormat="1" ht="24.15" customHeight="1">
      <c r="A177" s="37"/>
      <c r="B177" s="38"/>
      <c r="C177" s="218" t="s">
        <v>194</v>
      </c>
      <c r="D177" s="218" t="s">
        <v>141</v>
      </c>
      <c r="E177" s="219" t="s">
        <v>585</v>
      </c>
      <c r="F177" s="220" t="s">
        <v>586</v>
      </c>
      <c r="G177" s="221" t="s">
        <v>144</v>
      </c>
      <c r="H177" s="222">
        <v>295</v>
      </c>
      <c r="I177" s="223"/>
      <c r="J177" s="224">
        <f>ROUND(I177*H177,2)</f>
        <v>0</v>
      </c>
      <c r="K177" s="225"/>
      <c r="L177" s="43"/>
      <c r="M177" s="226" t="s">
        <v>1</v>
      </c>
      <c r="N177" s="227" t="s">
        <v>41</v>
      </c>
      <c r="O177" s="90"/>
      <c r="P177" s="228">
        <f>O177*H177</f>
        <v>0</v>
      </c>
      <c r="Q177" s="228">
        <v>0.0040000000000000001</v>
      </c>
      <c r="R177" s="228">
        <f>Q177*H177</f>
        <v>1.1799999999999999</v>
      </c>
      <c r="S177" s="228">
        <v>0</v>
      </c>
      <c r="T177" s="22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0" t="s">
        <v>145</v>
      </c>
      <c r="AT177" s="230" t="s">
        <v>141</v>
      </c>
      <c r="AU177" s="230" t="s">
        <v>86</v>
      </c>
      <c r="AY177" s="16" t="s">
        <v>139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6" t="s">
        <v>84</v>
      </c>
      <c r="BK177" s="231">
        <f>ROUND(I177*H177,2)</f>
        <v>0</v>
      </c>
      <c r="BL177" s="16" t="s">
        <v>145</v>
      </c>
      <c r="BM177" s="230" t="s">
        <v>587</v>
      </c>
    </row>
    <row r="178" s="13" customFormat="1">
      <c r="A178" s="13"/>
      <c r="B178" s="232"/>
      <c r="C178" s="233"/>
      <c r="D178" s="234" t="s">
        <v>147</v>
      </c>
      <c r="E178" s="235" t="s">
        <v>1</v>
      </c>
      <c r="F178" s="236" t="s">
        <v>570</v>
      </c>
      <c r="G178" s="233"/>
      <c r="H178" s="237">
        <v>22</v>
      </c>
      <c r="I178" s="238"/>
      <c r="J178" s="233"/>
      <c r="K178" s="233"/>
      <c r="L178" s="239"/>
      <c r="M178" s="240"/>
      <c r="N178" s="241"/>
      <c r="O178" s="241"/>
      <c r="P178" s="241"/>
      <c r="Q178" s="241"/>
      <c r="R178" s="241"/>
      <c r="S178" s="241"/>
      <c r="T178" s="24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3" t="s">
        <v>147</v>
      </c>
      <c r="AU178" s="243" t="s">
        <v>86</v>
      </c>
      <c r="AV178" s="13" t="s">
        <v>86</v>
      </c>
      <c r="AW178" s="13" t="s">
        <v>33</v>
      </c>
      <c r="AX178" s="13" t="s">
        <v>76</v>
      </c>
      <c r="AY178" s="243" t="s">
        <v>139</v>
      </c>
    </row>
    <row r="179" s="13" customFormat="1">
      <c r="A179" s="13"/>
      <c r="B179" s="232"/>
      <c r="C179" s="233"/>
      <c r="D179" s="234" t="s">
        <v>147</v>
      </c>
      <c r="E179" s="235" t="s">
        <v>1</v>
      </c>
      <c r="F179" s="236" t="s">
        <v>571</v>
      </c>
      <c r="G179" s="233"/>
      <c r="H179" s="237">
        <v>21</v>
      </c>
      <c r="I179" s="238"/>
      <c r="J179" s="233"/>
      <c r="K179" s="233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147</v>
      </c>
      <c r="AU179" s="243" t="s">
        <v>86</v>
      </c>
      <c r="AV179" s="13" t="s">
        <v>86</v>
      </c>
      <c r="AW179" s="13" t="s">
        <v>33</v>
      </c>
      <c r="AX179" s="13" t="s">
        <v>76</v>
      </c>
      <c r="AY179" s="243" t="s">
        <v>139</v>
      </c>
    </row>
    <row r="180" s="13" customFormat="1">
      <c r="A180" s="13"/>
      <c r="B180" s="232"/>
      <c r="C180" s="233"/>
      <c r="D180" s="234" t="s">
        <v>147</v>
      </c>
      <c r="E180" s="235" t="s">
        <v>1</v>
      </c>
      <c r="F180" s="236" t="s">
        <v>572</v>
      </c>
      <c r="G180" s="233"/>
      <c r="H180" s="237">
        <v>20</v>
      </c>
      <c r="I180" s="238"/>
      <c r="J180" s="233"/>
      <c r="K180" s="233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147</v>
      </c>
      <c r="AU180" s="243" t="s">
        <v>86</v>
      </c>
      <c r="AV180" s="13" t="s">
        <v>86</v>
      </c>
      <c r="AW180" s="13" t="s">
        <v>33</v>
      </c>
      <c r="AX180" s="13" t="s">
        <v>76</v>
      </c>
      <c r="AY180" s="243" t="s">
        <v>139</v>
      </c>
    </row>
    <row r="181" s="13" customFormat="1">
      <c r="A181" s="13"/>
      <c r="B181" s="232"/>
      <c r="C181" s="233"/>
      <c r="D181" s="234" t="s">
        <v>147</v>
      </c>
      <c r="E181" s="235" t="s">
        <v>1</v>
      </c>
      <c r="F181" s="236" t="s">
        <v>573</v>
      </c>
      <c r="G181" s="233"/>
      <c r="H181" s="237">
        <v>47</v>
      </c>
      <c r="I181" s="238"/>
      <c r="J181" s="233"/>
      <c r="K181" s="233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147</v>
      </c>
      <c r="AU181" s="243" t="s">
        <v>86</v>
      </c>
      <c r="AV181" s="13" t="s">
        <v>86</v>
      </c>
      <c r="AW181" s="13" t="s">
        <v>33</v>
      </c>
      <c r="AX181" s="13" t="s">
        <v>76</v>
      </c>
      <c r="AY181" s="243" t="s">
        <v>139</v>
      </c>
    </row>
    <row r="182" s="13" customFormat="1">
      <c r="A182" s="13"/>
      <c r="B182" s="232"/>
      <c r="C182" s="233"/>
      <c r="D182" s="234" t="s">
        <v>147</v>
      </c>
      <c r="E182" s="235" t="s">
        <v>1</v>
      </c>
      <c r="F182" s="236" t="s">
        <v>574</v>
      </c>
      <c r="G182" s="233"/>
      <c r="H182" s="237">
        <v>11</v>
      </c>
      <c r="I182" s="238"/>
      <c r="J182" s="233"/>
      <c r="K182" s="233"/>
      <c r="L182" s="239"/>
      <c r="M182" s="240"/>
      <c r="N182" s="241"/>
      <c r="O182" s="241"/>
      <c r="P182" s="241"/>
      <c r="Q182" s="241"/>
      <c r="R182" s="241"/>
      <c r="S182" s="241"/>
      <c r="T182" s="24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3" t="s">
        <v>147</v>
      </c>
      <c r="AU182" s="243" t="s">
        <v>86</v>
      </c>
      <c r="AV182" s="13" t="s">
        <v>86</v>
      </c>
      <c r="AW182" s="13" t="s">
        <v>33</v>
      </c>
      <c r="AX182" s="13" t="s">
        <v>76</v>
      </c>
      <c r="AY182" s="243" t="s">
        <v>139</v>
      </c>
    </row>
    <row r="183" s="13" customFormat="1">
      <c r="A183" s="13"/>
      <c r="B183" s="232"/>
      <c r="C183" s="233"/>
      <c r="D183" s="234" t="s">
        <v>147</v>
      </c>
      <c r="E183" s="235" t="s">
        <v>1</v>
      </c>
      <c r="F183" s="236" t="s">
        <v>575</v>
      </c>
      <c r="G183" s="233"/>
      <c r="H183" s="237">
        <v>1</v>
      </c>
      <c r="I183" s="238"/>
      <c r="J183" s="233"/>
      <c r="K183" s="233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147</v>
      </c>
      <c r="AU183" s="243" t="s">
        <v>86</v>
      </c>
      <c r="AV183" s="13" t="s">
        <v>86</v>
      </c>
      <c r="AW183" s="13" t="s">
        <v>33</v>
      </c>
      <c r="AX183" s="13" t="s">
        <v>76</v>
      </c>
      <c r="AY183" s="243" t="s">
        <v>139</v>
      </c>
    </row>
    <row r="184" s="13" customFormat="1">
      <c r="A184" s="13"/>
      <c r="B184" s="232"/>
      <c r="C184" s="233"/>
      <c r="D184" s="234" t="s">
        <v>147</v>
      </c>
      <c r="E184" s="235" t="s">
        <v>1</v>
      </c>
      <c r="F184" s="236" t="s">
        <v>576</v>
      </c>
      <c r="G184" s="233"/>
      <c r="H184" s="237">
        <v>16</v>
      </c>
      <c r="I184" s="238"/>
      <c r="J184" s="233"/>
      <c r="K184" s="233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147</v>
      </c>
      <c r="AU184" s="243" t="s">
        <v>86</v>
      </c>
      <c r="AV184" s="13" t="s">
        <v>86</v>
      </c>
      <c r="AW184" s="13" t="s">
        <v>33</v>
      </c>
      <c r="AX184" s="13" t="s">
        <v>76</v>
      </c>
      <c r="AY184" s="243" t="s">
        <v>139</v>
      </c>
    </row>
    <row r="185" s="13" customFormat="1">
      <c r="A185" s="13"/>
      <c r="B185" s="232"/>
      <c r="C185" s="233"/>
      <c r="D185" s="234" t="s">
        <v>147</v>
      </c>
      <c r="E185" s="235" t="s">
        <v>1</v>
      </c>
      <c r="F185" s="236" t="s">
        <v>577</v>
      </c>
      <c r="G185" s="233"/>
      <c r="H185" s="237">
        <v>22</v>
      </c>
      <c r="I185" s="238"/>
      <c r="J185" s="233"/>
      <c r="K185" s="233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147</v>
      </c>
      <c r="AU185" s="243" t="s">
        <v>86</v>
      </c>
      <c r="AV185" s="13" t="s">
        <v>86</v>
      </c>
      <c r="AW185" s="13" t="s">
        <v>33</v>
      </c>
      <c r="AX185" s="13" t="s">
        <v>76</v>
      </c>
      <c r="AY185" s="243" t="s">
        <v>139</v>
      </c>
    </row>
    <row r="186" s="13" customFormat="1">
      <c r="A186" s="13"/>
      <c r="B186" s="232"/>
      <c r="C186" s="233"/>
      <c r="D186" s="234" t="s">
        <v>147</v>
      </c>
      <c r="E186" s="235" t="s">
        <v>1</v>
      </c>
      <c r="F186" s="236" t="s">
        <v>578</v>
      </c>
      <c r="G186" s="233"/>
      <c r="H186" s="237">
        <v>17</v>
      </c>
      <c r="I186" s="238"/>
      <c r="J186" s="233"/>
      <c r="K186" s="233"/>
      <c r="L186" s="239"/>
      <c r="M186" s="240"/>
      <c r="N186" s="241"/>
      <c r="O186" s="241"/>
      <c r="P186" s="241"/>
      <c r="Q186" s="241"/>
      <c r="R186" s="241"/>
      <c r="S186" s="241"/>
      <c r="T186" s="24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3" t="s">
        <v>147</v>
      </c>
      <c r="AU186" s="243" t="s">
        <v>86</v>
      </c>
      <c r="AV186" s="13" t="s">
        <v>86</v>
      </c>
      <c r="AW186" s="13" t="s">
        <v>33</v>
      </c>
      <c r="AX186" s="13" t="s">
        <v>76</v>
      </c>
      <c r="AY186" s="243" t="s">
        <v>139</v>
      </c>
    </row>
    <row r="187" s="13" customFormat="1">
      <c r="A187" s="13"/>
      <c r="B187" s="232"/>
      <c r="C187" s="233"/>
      <c r="D187" s="234" t="s">
        <v>147</v>
      </c>
      <c r="E187" s="235" t="s">
        <v>1</v>
      </c>
      <c r="F187" s="236" t="s">
        <v>579</v>
      </c>
      <c r="G187" s="233"/>
      <c r="H187" s="237">
        <v>28</v>
      </c>
      <c r="I187" s="238"/>
      <c r="J187" s="233"/>
      <c r="K187" s="233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147</v>
      </c>
      <c r="AU187" s="243" t="s">
        <v>86</v>
      </c>
      <c r="AV187" s="13" t="s">
        <v>86</v>
      </c>
      <c r="AW187" s="13" t="s">
        <v>33</v>
      </c>
      <c r="AX187" s="13" t="s">
        <v>76</v>
      </c>
      <c r="AY187" s="243" t="s">
        <v>139</v>
      </c>
    </row>
    <row r="188" s="13" customFormat="1">
      <c r="A188" s="13"/>
      <c r="B188" s="232"/>
      <c r="C188" s="233"/>
      <c r="D188" s="234" t="s">
        <v>147</v>
      </c>
      <c r="E188" s="235" t="s">
        <v>1</v>
      </c>
      <c r="F188" s="236" t="s">
        <v>580</v>
      </c>
      <c r="G188" s="233"/>
      <c r="H188" s="237">
        <v>16</v>
      </c>
      <c r="I188" s="238"/>
      <c r="J188" s="233"/>
      <c r="K188" s="233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147</v>
      </c>
      <c r="AU188" s="243" t="s">
        <v>86</v>
      </c>
      <c r="AV188" s="13" t="s">
        <v>86</v>
      </c>
      <c r="AW188" s="13" t="s">
        <v>33</v>
      </c>
      <c r="AX188" s="13" t="s">
        <v>76</v>
      </c>
      <c r="AY188" s="243" t="s">
        <v>139</v>
      </c>
    </row>
    <row r="189" s="13" customFormat="1">
      <c r="A189" s="13"/>
      <c r="B189" s="232"/>
      <c r="C189" s="233"/>
      <c r="D189" s="234" t="s">
        <v>147</v>
      </c>
      <c r="E189" s="235" t="s">
        <v>1</v>
      </c>
      <c r="F189" s="236" t="s">
        <v>581</v>
      </c>
      <c r="G189" s="233"/>
      <c r="H189" s="237">
        <v>13</v>
      </c>
      <c r="I189" s="238"/>
      <c r="J189" s="233"/>
      <c r="K189" s="233"/>
      <c r="L189" s="239"/>
      <c r="M189" s="240"/>
      <c r="N189" s="241"/>
      <c r="O189" s="241"/>
      <c r="P189" s="241"/>
      <c r="Q189" s="241"/>
      <c r="R189" s="241"/>
      <c r="S189" s="241"/>
      <c r="T189" s="24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3" t="s">
        <v>147</v>
      </c>
      <c r="AU189" s="243" t="s">
        <v>86</v>
      </c>
      <c r="AV189" s="13" t="s">
        <v>86</v>
      </c>
      <c r="AW189" s="13" t="s">
        <v>33</v>
      </c>
      <c r="AX189" s="13" t="s">
        <v>76</v>
      </c>
      <c r="AY189" s="243" t="s">
        <v>139</v>
      </c>
    </row>
    <row r="190" s="13" customFormat="1">
      <c r="A190" s="13"/>
      <c r="B190" s="232"/>
      <c r="C190" s="233"/>
      <c r="D190" s="234" t="s">
        <v>147</v>
      </c>
      <c r="E190" s="235" t="s">
        <v>1</v>
      </c>
      <c r="F190" s="236" t="s">
        <v>582</v>
      </c>
      <c r="G190" s="233"/>
      <c r="H190" s="237">
        <v>21.5</v>
      </c>
      <c r="I190" s="238"/>
      <c r="J190" s="233"/>
      <c r="K190" s="233"/>
      <c r="L190" s="239"/>
      <c r="M190" s="240"/>
      <c r="N190" s="241"/>
      <c r="O190" s="241"/>
      <c r="P190" s="241"/>
      <c r="Q190" s="241"/>
      <c r="R190" s="241"/>
      <c r="S190" s="241"/>
      <c r="T190" s="24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3" t="s">
        <v>147</v>
      </c>
      <c r="AU190" s="243" t="s">
        <v>86</v>
      </c>
      <c r="AV190" s="13" t="s">
        <v>86</v>
      </c>
      <c r="AW190" s="13" t="s">
        <v>33</v>
      </c>
      <c r="AX190" s="13" t="s">
        <v>76</v>
      </c>
      <c r="AY190" s="243" t="s">
        <v>139</v>
      </c>
    </row>
    <row r="191" s="13" customFormat="1">
      <c r="A191" s="13"/>
      <c r="B191" s="232"/>
      <c r="C191" s="233"/>
      <c r="D191" s="234" t="s">
        <v>147</v>
      </c>
      <c r="E191" s="235" t="s">
        <v>1</v>
      </c>
      <c r="F191" s="236" t="s">
        <v>583</v>
      </c>
      <c r="G191" s="233"/>
      <c r="H191" s="237">
        <v>21.5</v>
      </c>
      <c r="I191" s="238"/>
      <c r="J191" s="233"/>
      <c r="K191" s="233"/>
      <c r="L191" s="239"/>
      <c r="M191" s="240"/>
      <c r="N191" s="241"/>
      <c r="O191" s="241"/>
      <c r="P191" s="241"/>
      <c r="Q191" s="241"/>
      <c r="R191" s="241"/>
      <c r="S191" s="241"/>
      <c r="T191" s="24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3" t="s">
        <v>147</v>
      </c>
      <c r="AU191" s="243" t="s">
        <v>86</v>
      </c>
      <c r="AV191" s="13" t="s">
        <v>86</v>
      </c>
      <c r="AW191" s="13" t="s">
        <v>33</v>
      </c>
      <c r="AX191" s="13" t="s">
        <v>76</v>
      </c>
      <c r="AY191" s="243" t="s">
        <v>139</v>
      </c>
    </row>
    <row r="192" s="13" customFormat="1">
      <c r="A192" s="13"/>
      <c r="B192" s="232"/>
      <c r="C192" s="233"/>
      <c r="D192" s="234" t="s">
        <v>147</v>
      </c>
      <c r="E192" s="235" t="s">
        <v>1</v>
      </c>
      <c r="F192" s="236" t="s">
        <v>584</v>
      </c>
      <c r="G192" s="233"/>
      <c r="H192" s="237">
        <v>18</v>
      </c>
      <c r="I192" s="238"/>
      <c r="J192" s="233"/>
      <c r="K192" s="233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147</v>
      </c>
      <c r="AU192" s="243" t="s">
        <v>86</v>
      </c>
      <c r="AV192" s="13" t="s">
        <v>86</v>
      </c>
      <c r="AW192" s="13" t="s">
        <v>33</v>
      </c>
      <c r="AX192" s="13" t="s">
        <v>76</v>
      </c>
      <c r="AY192" s="243" t="s">
        <v>139</v>
      </c>
    </row>
    <row r="193" s="14" customFormat="1">
      <c r="A193" s="14"/>
      <c r="B193" s="255"/>
      <c r="C193" s="256"/>
      <c r="D193" s="234" t="s">
        <v>147</v>
      </c>
      <c r="E193" s="257" t="s">
        <v>1</v>
      </c>
      <c r="F193" s="258" t="s">
        <v>193</v>
      </c>
      <c r="G193" s="256"/>
      <c r="H193" s="259">
        <v>295</v>
      </c>
      <c r="I193" s="260"/>
      <c r="J193" s="256"/>
      <c r="K193" s="256"/>
      <c r="L193" s="261"/>
      <c r="M193" s="262"/>
      <c r="N193" s="263"/>
      <c r="O193" s="263"/>
      <c r="P193" s="263"/>
      <c r="Q193" s="263"/>
      <c r="R193" s="263"/>
      <c r="S193" s="263"/>
      <c r="T193" s="26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5" t="s">
        <v>147</v>
      </c>
      <c r="AU193" s="265" t="s">
        <v>86</v>
      </c>
      <c r="AV193" s="14" t="s">
        <v>145</v>
      </c>
      <c r="AW193" s="14" t="s">
        <v>33</v>
      </c>
      <c r="AX193" s="14" t="s">
        <v>84</v>
      </c>
      <c r="AY193" s="265" t="s">
        <v>139</v>
      </c>
    </row>
    <row r="194" s="2" customFormat="1" ht="21.75" customHeight="1">
      <c r="A194" s="37"/>
      <c r="B194" s="38"/>
      <c r="C194" s="218" t="s">
        <v>199</v>
      </c>
      <c r="D194" s="218" t="s">
        <v>141</v>
      </c>
      <c r="E194" s="219" t="s">
        <v>588</v>
      </c>
      <c r="F194" s="220" t="s">
        <v>589</v>
      </c>
      <c r="G194" s="221" t="s">
        <v>153</v>
      </c>
      <c r="H194" s="222">
        <v>25</v>
      </c>
      <c r="I194" s="223"/>
      <c r="J194" s="224">
        <f>ROUND(I194*H194,2)</f>
        <v>0</v>
      </c>
      <c r="K194" s="225"/>
      <c r="L194" s="43"/>
      <c r="M194" s="226" t="s">
        <v>1</v>
      </c>
      <c r="N194" s="227" t="s">
        <v>41</v>
      </c>
      <c r="O194" s="90"/>
      <c r="P194" s="228">
        <f>O194*H194</f>
        <v>0</v>
      </c>
      <c r="Q194" s="228">
        <v>0.0043800000000000002</v>
      </c>
      <c r="R194" s="228">
        <f>Q194*H194</f>
        <v>0.1095</v>
      </c>
      <c r="S194" s="228">
        <v>0</v>
      </c>
      <c r="T194" s="22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0" t="s">
        <v>145</v>
      </c>
      <c r="AT194" s="230" t="s">
        <v>141</v>
      </c>
      <c r="AU194" s="230" t="s">
        <v>86</v>
      </c>
      <c r="AY194" s="16" t="s">
        <v>139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6" t="s">
        <v>84</v>
      </c>
      <c r="BK194" s="231">
        <f>ROUND(I194*H194,2)</f>
        <v>0</v>
      </c>
      <c r="BL194" s="16" t="s">
        <v>145</v>
      </c>
      <c r="BM194" s="230" t="s">
        <v>590</v>
      </c>
    </row>
    <row r="195" s="13" customFormat="1">
      <c r="A195" s="13"/>
      <c r="B195" s="232"/>
      <c r="C195" s="233"/>
      <c r="D195" s="234" t="s">
        <v>147</v>
      </c>
      <c r="E195" s="235" t="s">
        <v>1</v>
      </c>
      <c r="F195" s="236" t="s">
        <v>591</v>
      </c>
      <c r="G195" s="233"/>
      <c r="H195" s="237">
        <v>25</v>
      </c>
      <c r="I195" s="238"/>
      <c r="J195" s="233"/>
      <c r="K195" s="233"/>
      <c r="L195" s="239"/>
      <c r="M195" s="240"/>
      <c r="N195" s="241"/>
      <c r="O195" s="241"/>
      <c r="P195" s="241"/>
      <c r="Q195" s="241"/>
      <c r="R195" s="241"/>
      <c r="S195" s="241"/>
      <c r="T195" s="24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3" t="s">
        <v>147</v>
      </c>
      <c r="AU195" s="243" t="s">
        <v>86</v>
      </c>
      <c r="AV195" s="13" t="s">
        <v>86</v>
      </c>
      <c r="AW195" s="13" t="s">
        <v>33</v>
      </c>
      <c r="AX195" s="13" t="s">
        <v>84</v>
      </c>
      <c r="AY195" s="243" t="s">
        <v>139</v>
      </c>
    </row>
    <row r="196" s="2" customFormat="1" ht="21.75" customHeight="1">
      <c r="A196" s="37"/>
      <c r="B196" s="38"/>
      <c r="C196" s="218" t="s">
        <v>8</v>
      </c>
      <c r="D196" s="218" t="s">
        <v>141</v>
      </c>
      <c r="E196" s="219" t="s">
        <v>592</v>
      </c>
      <c r="F196" s="220" t="s">
        <v>589</v>
      </c>
      <c r="G196" s="221" t="s">
        <v>153</v>
      </c>
      <c r="H196" s="222">
        <v>16.256</v>
      </c>
      <c r="I196" s="223"/>
      <c r="J196" s="224">
        <f>ROUND(I196*H196,2)</f>
        <v>0</v>
      </c>
      <c r="K196" s="225"/>
      <c r="L196" s="43"/>
      <c r="M196" s="226" t="s">
        <v>1</v>
      </c>
      <c r="N196" s="227" t="s">
        <v>41</v>
      </c>
      <c r="O196" s="90"/>
      <c r="P196" s="228">
        <f>O196*H196</f>
        <v>0</v>
      </c>
      <c r="Q196" s="228">
        <v>0.0043800000000000002</v>
      </c>
      <c r="R196" s="228">
        <f>Q196*H196</f>
        <v>0.071201280000000006</v>
      </c>
      <c r="S196" s="228">
        <v>0</v>
      </c>
      <c r="T196" s="22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0" t="s">
        <v>145</v>
      </c>
      <c r="AT196" s="230" t="s">
        <v>141</v>
      </c>
      <c r="AU196" s="230" t="s">
        <v>86</v>
      </c>
      <c r="AY196" s="16" t="s">
        <v>139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6" t="s">
        <v>84</v>
      </c>
      <c r="BK196" s="231">
        <f>ROUND(I196*H196,2)</f>
        <v>0</v>
      </c>
      <c r="BL196" s="16" t="s">
        <v>145</v>
      </c>
      <c r="BM196" s="230" t="s">
        <v>593</v>
      </c>
    </row>
    <row r="197" s="13" customFormat="1">
      <c r="A197" s="13"/>
      <c r="B197" s="232"/>
      <c r="C197" s="233"/>
      <c r="D197" s="234" t="s">
        <v>147</v>
      </c>
      <c r="E197" s="235" t="s">
        <v>1</v>
      </c>
      <c r="F197" s="236" t="s">
        <v>594</v>
      </c>
      <c r="G197" s="233"/>
      <c r="H197" s="237">
        <v>16.256</v>
      </c>
      <c r="I197" s="238"/>
      <c r="J197" s="233"/>
      <c r="K197" s="233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147</v>
      </c>
      <c r="AU197" s="243" t="s">
        <v>86</v>
      </c>
      <c r="AV197" s="13" t="s">
        <v>86</v>
      </c>
      <c r="AW197" s="13" t="s">
        <v>33</v>
      </c>
      <c r="AX197" s="13" t="s">
        <v>84</v>
      </c>
      <c r="AY197" s="243" t="s">
        <v>139</v>
      </c>
    </row>
    <row r="198" s="2" customFormat="1" ht="24.15" customHeight="1">
      <c r="A198" s="37"/>
      <c r="B198" s="38"/>
      <c r="C198" s="218" t="s">
        <v>209</v>
      </c>
      <c r="D198" s="218" t="s">
        <v>141</v>
      </c>
      <c r="E198" s="219" t="s">
        <v>595</v>
      </c>
      <c r="F198" s="220" t="s">
        <v>596</v>
      </c>
      <c r="G198" s="221" t="s">
        <v>153</v>
      </c>
      <c r="H198" s="222">
        <v>512</v>
      </c>
      <c r="I198" s="223"/>
      <c r="J198" s="224">
        <f>ROUND(I198*H198,2)</f>
        <v>0</v>
      </c>
      <c r="K198" s="225"/>
      <c r="L198" s="43"/>
      <c r="M198" s="226" t="s">
        <v>1</v>
      </c>
      <c r="N198" s="227" t="s">
        <v>41</v>
      </c>
      <c r="O198" s="90"/>
      <c r="P198" s="228">
        <f>O198*H198</f>
        <v>0</v>
      </c>
      <c r="Q198" s="228">
        <v>0.012</v>
      </c>
      <c r="R198" s="228">
        <f>Q198*H198</f>
        <v>6.1440000000000001</v>
      </c>
      <c r="S198" s="228">
        <v>0</v>
      </c>
      <c r="T198" s="229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0" t="s">
        <v>145</v>
      </c>
      <c r="AT198" s="230" t="s">
        <v>141</v>
      </c>
      <c r="AU198" s="230" t="s">
        <v>86</v>
      </c>
      <c r="AY198" s="16" t="s">
        <v>139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6" t="s">
        <v>84</v>
      </c>
      <c r="BK198" s="231">
        <f>ROUND(I198*H198,2)</f>
        <v>0</v>
      </c>
      <c r="BL198" s="16" t="s">
        <v>145</v>
      </c>
      <c r="BM198" s="230" t="s">
        <v>597</v>
      </c>
    </row>
    <row r="199" s="2" customFormat="1" ht="24.15" customHeight="1">
      <c r="A199" s="37"/>
      <c r="B199" s="38"/>
      <c r="C199" s="218" t="s">
        <v>214</v>
      </c>
      <c r="D199" s="218" t="s">
        <v>141</v>
      </c>
      <c r="E199" s="219" t="s">
        <v>598</v>
      </c>
      <c r="F199" s="220" t="s">
        <v>599</v>
      </c>
      <c r="G199" s="221" t="s">
        <v>153</v>
      </c>
      <c r="H199" s="222">
        <v>512</v>
      </c>
      <c r="I199" s="223"/>
      <c r="J199" s="224">
        <f>ROUND(I199*H199,2)</f>
        <v>0</v>
      </c>
      <c r="K199" s="225"/>
      <c r="L199" s="43"/>
      <c r="M199" s="226" t="s">
        <v>1</v>
      </c>
      <c r="N199" s="227" t="s">
        <v>41</v>
      </c>
      <c r="O199" s="90"/>
      <c r="P199" s="228">
        <f>O199*H199</f>
        <v>0</v>
      </c>
      <c r="Q199" s="228">
        <v>0.021000000000000001</v>
      </c>
      <c r="R199" s="228">
        <f>Q199*H199</f>
        <v>10.752000000000001</v>
      </c>
      <c r="S199" s="228">
        <v>0</v>
      </c>
      <c r="T199" s="229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0" t="s">
        <v>145</v>
      </c>
      <c r="AT199" s="230" t="s">
        <v>141</v>
      </c>
      <c r="AU199" s="230" t="s">
        <v>86</v>
      </c>
      <c r="AY199" s="16" t="s">
        <v>139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6" t="s">
        <v>84</v>
      </c>
      <c r="BK199" s="231">
        <f>ROUND(I199*H199,2)</f>
        <v>0</v>
      </c>
      <c r="BL199" s="16" t="s">
        <v>145</v>
      </c>
      <c r="BM199" s="230" t="s">
        <v>600</v>
      </c>
    </row>
    <row r="200" s="2" customFormat="1" ht="16.5" customHeight="1">
      <c r="A200" s="37"/>
      <c r="B200" s="38"/>
      <c r="C200" s="218" t="s">
        <v>219</v>
      </c>
      <c r="D200" s="218" t="s">
        <v>141</v>
      </c>
      <c r="E200" s="219" t="s">
        <v>601</v>
      </c>
      <c r="F200" s="220" t="s">
        <v>602</v>
      </c>
      <c r="G200" s="221" t="s">
        <v>153</v>
      </c>
      <c r="H200" s="222">
        <v>1045</v>
      </c>
      <c r="I200" s="223"/>
      <c r="J200" s="224">
        <f>ROUND(I200*H200,2)</f>
        <v>0</v>
      </c>
      <c r="K200" s="225"/>
      <c r="L200" s="43"/>
      <c r="M200" s="226" t="s">
        <v>1</v>
      </c>
      <c r="N200" s="227" t="s">
        <v>41</v>
      </c>
      <c r="O200" s="90"/>
      <c r="P200" s="228">
        <f>O200*H200</f>
        <v>0</v>
      </c>
      <c r="Q200" s="228">
        <v>0.0040000000000000001</v>
      </c>
      <c r="R200" s="228">
        <f>Q200*H200</f>
        <v>4.1799999999999997</v>
      </c>
      <c r="S200" s="228">
        <v>0</v>
      </c>
      <c r="T200" s="229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30" t="s">
        <v>145</v>
      </c>
      <c r="AT200" s="230" t="s">
        <v>141</v>
      </c>
      <c r="AU200" s="230" t="s">
        <v>86</v>
      </c>
      <c r="AY200" s="16" t="s">
        <v>139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6" t="s">
        <v>84</v>
      </c>
      <c r="BK200" s="231">
        <f>ROUND(I200*H200,2)</f>
        <v>0</v>
      </c>
      <c r="BL200" s="16" t="s">
        <v>145</v>
      </c>
      <c r="BM200" s="230" t="s">
        <v>603</v>
      </c>
    </row>
    <row r="201" s="13" customFormat="1">
      <c r="A201" s="13"/>
      <c r="B201" s="232"/>
      <c r="C201" s="233"/>
      <c r="D201" s="234" t="s">
        <v>147</v>
      </c>
      <c r="E201" s="235" t="s">
        <v>1</v>
      </c>
      <c r="F201" s="236" t="s">
        <v>604</v>
      </c>
      <c r="G201" s="233"/>
      <c r="H201" s="237">
        <v>1045</v>
      </c>
      <c r="I201" s="238"/>
      <c r="J201" s="233"/>
      <c r="K201" s="233"/>
      <c r="L201" s="239"/>
      <c r="M201" s="240"/>
      <c r="N201" s="241"/>
      <c r="O201" s="241"/>
      <c r="P201" s="241"/>
      <c r="Q201" s="241"/>
      <c r="R201" s="241"/>
      <c r="S201" s="241"/>
      <c r="T201" s="24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3" t="s">
        <v>147</v>
      </c>
      <c r="AU201" s="243" t="s">
        <v>86</v>
      </c>
      <c r="AV201" s="13" t="s">
        <v>86</v>
      </c>
      <c r="AW201" s="13" t="s">
        <v>33</v>
      </c>
      <c r="AX201" s="13" t="s">
        <v>84</v>
      </c>
      <c r="AY201" s="243" t="s">
        <v>139</v>
      </c>
    </row>
    <row r="202" s="2" customFormat="1" ht="33" customHeight="1">
      <c r="A202" s="37"/>
      <c r="B202" s="38"/>
      <c r="C202" s="218" t="s">
        <v>224</v>
      </c>
      <c r="D202" s="218" t="s">
        <v>141</v>
      </c>
      <c r="E202" s="219" t="s">
        <v>605</v>
      </c>
      <c r="F202" s="220" t="s">
        <v>606</v>
      </c>
      <c r="G202" s="221" t="s">
        <v>166</v>
      </c>
      <c r="H202" s="222">
        <v>0.47999999999999998</v>
      </c>
      <c r="I202" s="223"/>
      <c r="J202" s="224">
        <f>ROUND(I202*H202,2)</f>
        <v>0</v>
      </c>
      <c r="K202" s="225"/>
      <c r="L202" s="43"/>
      <c r="M202" s="226" t="s">
        <v>1</v>
      </c>
      <c r="N202" s="227" t="s">
        <v>41</v>
      </c>
      <c r="O202" s="90"/>
      <c r="P202" s="228">
        <f>O202*H202</f>
        <v>0</v>
      </c>
      <c r="Q202" s="228">
        <v>2.5018699999999998</v>
      </c>
      <c r="R202" s="228">
        <f>Q202*H202</f>
        <v>1.2008975999999998</v>
      </c>
      <c r="S202" s="228">
        <v>0</v>
      </c>
      <c r="T202" s="229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0" t="s">
        <v>145</v>
      </c>
      <c r="AT202" s="230" t="s">
        <v>141</v>
      </c>
      <c r="AU202" s="230" t="s">
        <v>86</v>
      </c>
      <c r="AY202" s="16" t="s">
        <v>139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6" t="s">
        <v>84</v>
      </c>
      <c r="BK202" s="231">
        <f>ROUND(I202*H202,2)</f>
        <v>0</v>
      </c>
      <c r="BL202" s="16" t="s">
        <v>145</v>
      </c>
      <c r="BM202" s="230" t="s">
        <v>607</v>
      </c>
    </row>
    <row r="203" s="13" customFormat="1">
      <c r="A203" s="13"/>
      <c r="B203" s="232"/>
      <c r="C203" s="233"/>
      <c r="D203" s="234" t="s">
        <v>147</v>
      </c>
      <c r="E203" s="235" t="s">
        <v>1</v>
      </c>
      <c r="F203" s="236" t="s">
        <v>608</v>
      </c>
      <c r="G203" s="233"/>
      <c r="H203" s="237">
        <v>0.47999999999999998</v>
      </c>
      <c r="I203" s="238"/>
      <c r="J203" s="233"/>
      <c r="K203" s="233"/>
      <c r="L203" s="239"/>
      <c r="M203" s="240"/>
      <c r="N203" s="241"/>
      <c r="O203" s="241"/>
      <c r="P203" s="241"/>
      <c r="Q203" s="241"/>
      <c r="R203" s="241"/>
      <c r="S203" s="241"/>
      <c r="T203" s="24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3" t="s">
        <v>147</v>
      </c>
      <c r="AU203" s="243" t="s">
        <v>86</v>
      </c>
      <c r="AV203" s="13" t="s">
        <v>86</v>
      </c>
      <c r="AW203" s="13" t="s">
        <v>33</v>
      </c>
      <c r="AX203" s="13" t="s">
        <v>84</v>
      </c>
      <c r="AY203" s="243" t="s">
        <v>139</v>
      </c>
    </row>
    <row r="204" s="2" customFormat="1" ht="33" customHeight="1">
      <c r="A204" s="37"/>
      <c r="B204" s="38"/>
      <c r="C204" s="218" t="s">
        <v>229</v>
      </c>
      <c r="D204" s="218" t="s">
        <v>141</v>
      </c>
      <c r="E204" s="219" t="s">
        <v>609</v>
      </c>
      <c r="F204" s="220" t="s">
        <v>606</v>
      </c>
      <c r="G204" s="221" t="s">
        <v>166</v>
      </c>
      <c r="H204" s="222">
        <v>14.151999999999999</v>
      </c>
      <c r="I204" s="223"/>
      <c r="J204" s="224">
        <f>ROUND(I204*H204,2)</f>
        <v>0</v>
      </c>
      <c r="K204" s="225"/>
      <c r="L204" s="43"/>
      <c r="M204" s="226" t="s">
        <v>1</v>
      </c>
      <c r="N204" s="227" t="s">
        <v>41</v>
      </c>
      <c r="O204" s="90"/>
      <c r="P204" s="228">
        <f>O204*H204</f>
        <v>0</v>
      </c>
      <c r="Q204" s="228">
        <v>2.5018699999999998</v>
      </c>
      <c r="R204" s="228">
        <f>Q204*H204</f>
        <v>35.406464239999998</v>
      </c>
      <c r="S204" s="228">
        <v>0</v>
      </c>
      <c r="T204" s="229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0" t="s">
        <v>145</v>
      </c>
      <c r="AT204" s="230" t="s">
        <v>141</v>
      </c>
      <c r="AU204" s="230" t="s">
        <v>86</v>
      </c>
      <c r="AY204" s="16" t="s">
        <v>139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6" t="s">
        <v>84</v>
      </c>
      <c r="BK204" s="231">
        <f>ROUND(I204*H204,2)</f>
        <v>0</v>
      </c>
      <c r="BL204" s="16" t="s">
        <v>145</v>
      </c>
      <c r="BM204" s="230" t="s">
        <v>610</v>
      </c>
    </row>
    <row r="205" s="13" customFormat="1">
      <c r="A205" s="13"/>
      <c r="B205" s="232"/>
      <c r="C205" s="233"/>
      <c r="D205" s="234" t="s">
        <v>147</v>
      </c>
      <c r="E205" s="235" t="s">
        <v>1</v>
      </c>
      <c r="F205" s="236" t="s">
        <v>611</v>
      </c>
      <c r="G205" s="233"/>
      <c r="H205" s="237">
        <v>14.151999999999999</v>
      </c>
      <c r="I205" s="238"/>
      <c r="J205" s="233"/>
      <c r="K205" s="233"/>
      <c r="L205" s="239"/>
      <c r="M205" s="240"/>
      <c r="N205" s="241"/>
      <c r="O205" s="241"/>
      <c r="P205" s="241"/>
      <c r="Q205" s="241"/>
      <c r="R205" s="241"/>
      <c r="S205" s="241"/>
      <c r="T205" s="24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3" t="s">
        <v>147</v>
      </c>
      <c r="AU205" s="243" t="s">
        <v>86</v>
      </c>
      <c r="AV205" s="13" t="s">
        <v>86</v>
      </c>
      <c r="AW205" s="13" t="s">
        <v>33</v>
      </c>
      <c r="AX205" s="13" t="s">
        <v>84</v>
      </c>
      <c r="AY205" s="243" t="s">
        <v>139</v>
      </c>
    </row>
    <row r="206" s="2" customFormat="1" ht="16.5" customHeight="1">
      <c r="A206" s="37"/>
      <c r="B206" s="38"/>
      <c r="C206" s="218" t="s">
        <v>233</v>
      </c>
      <c r="D206" s="218" t="s">
        <v>141</v>
      </c>
      <c r="E206" s="219" t="s">
        <v>461</v>
      </c>
      <c r="F206" s="220" t="s">
        <v>462</v>
      </c>
      <c r="G206" s="221" t="s">
        <v>172</v>
      </c>
      <c r="H206" s="222">
        <v>0.53100000000000003</v>
      </c>
      <c r="I206" s="223"/>
      <c r="J206" s="224">
        <f>ROUND(I206*H206,2)</f>
        <v>0</v>
      </c>
      <c r="K206" s="225"/>
      <c r="L206" s="43"/>
      <c r="M206" s="226" t="s">
        <v>1</v>
      </c>
      <c r="N206" s="227" t="s">
        <v>41</v>
      </c>
      <c r="O206" s="90"/>
      <c r="P206" s="228">
        <f>O206*H206</f>
        <v>0</v>
      </c>
      <c r="Q206" s="228">
        <v>1.06277</v>
      </c>
      <c r="R206" s="228">
        <f>Q206*H206</f>
        <v>0.56433087000000004</v>
      </c>
      <c r="S206" s="228">
        <v>0</v>
      </c>
      <c r="T206" s="229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30" t="s">
        <v>145</v>
      </c>
      <c r="AT206" s="230" t="s">
        <v>141</v>
      </c>
      <c r="AU206" s="230" t="s">
        <v>86</v>
      </c>
      <c r="AY206" s="16" t="s">
        <v>139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6" t="s">
        <v>84</v>
      </c>
      <c r="BK206" s="231">
        <f>ROUND(I206*H206,2)</f>
        <v>0</v>
      </c>
      <c r="BL206" s="16" t="s">
        <v>145</v>
      </c>
      <c r="BM206" s="230" t="s">
        <v>612</v>
      </c>
    </row>
    <row r="207" s="13" customFormat="1">
      <c r="A207" s="13"/>
      <c r="B207" s="232"/>
      <c r="C207" s="233"/>
      <c r="D207" s="234" t="s">
        <v>147</v>
      </c>
      <c r="E207" s="235" t="s">
        <v>1</v>
      </c>
      <c r="F207" s="236" t="s">
        <v>613</v>
      </c>
      <c r="G207" s="233"/>
      <c r="H207" s="237">
        <v>0.53100000000000003</v>
      </c>
      <c r="I207" s="238"/>
      <c r="J207" s="233"/>
      <c r="K207" s="233"/>
      <c r="L207" s="239"/>
      <c r="M207" s="240"/>
      <c r="N207" s="241"/>
      <c r="O207" s="241"/>
      <c r="P207" s="241"/>
      <c r="Q207" s="241"/>
      <c r="R207" s="241"/>
      <c r="S207" s="241"/>
      <c r="T207" s="24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3" t="s">
        <v>147</v>
      </c>
      <c r="AU207" s="243" t="s">
        <v>86</v>
      </c>
      <c r="AV207" s="13" t="s">
        <v>86</v>
      </c>
      <c r="AW207" s="13" t="s">
        <v>33</v>
      </c>
      <c r="AX207" s="13" t="s">
        <v>84</v>
      </c>
      <c r="AY207" s="243" t="s">
        <v>139</v>
      </c>
    </row>
    <row r="208" s="2" customFormat="1" ht="21.75" customHeight="1">
      <c r="A208" s="37"/>
      <c r="B208" s="38"/>
      <c r="C208" s="218" t="s">
        <v>252</v>
      </c>
      <c r="D208" s="218" t="s">
        <v>141</v>
      </c>
      <c r="E208" s="219" t="s">
        <v>614</v>
      </c>
      <c r="F208" s="220" t="s">
        <v>615</v>
      </c>
      <c r="G208" s="221" t="s">
        <v>153</v>
      </c>
      <c r="H208" s="222">
        <v>141.5</v>
      </c>
      <c r="I208" s="223"/>
      <c r="J208" s="224">
        <f>ROUND(I208*H208,2)</f>
        <v>0</v>
      </c>
      <c r="K208" s="225"/>
      <c r="L208" s="43"/>
      <c r="M208" s="226" t="s">
        <v>1</v>
      </c>
      <c r="N208" s="227" t="s">
        <v>41</v>
      </c>
      <c r="O208" s="90"/>
      <c r="P208" s="228">
        <f>O208*H208</f>
        <v>0</v>
      </c>
      <c r="Q208" s="228">
        <v>0.16177</v>
      </c>
      <c r="R208" s="228">
        <f>Q208*H208</f>
        <v>22.890454999999999</v>
      </c>
      <c r="S208" s="228">
        <v>0</v>
      </c>
      <c r="T208" s="229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30" t="s">
        <v>145</v>
      </c>
      <c r="AT208" s="230" t="s">
        <v>141</v>
      </c>
      <c r="AU208" s="230" t="s">
        <v>86</v>
      </c>
      <c r="AY208" s="16" t="s">
        <v>139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6" t="s">
        <v>84</v>
      </c>
      <c r="BK208" s="231">
        <f>ROUND(I208*H208,2)</f>
        <v>0</v>
      </c>
      <c r="BL208" s="16" t="s">
        <v>145</v>
      </c>
      <c r="BM208" s="230" t="s">
        <v>616</v>
      </c>
    </row>
    <row r="209" s="2" customFormat="1" ht="16.5" customHeight="1">
      <c r="A209" s="37"/>
      <c r="B209" s="38"/>
      <c r="C209" s="244" t="s">
        <v>259</v>
      </c>
      <c r="D209" s="244" t="s">
        <v>176</v>
      </c>
      <c r="E209" s="245" t="s">
        <v>617</v>
      </c>
      <c r="F209" s="246" t="s">
        <v>618</v>
      </c>
      <c r="G209" s="247" t="s">
        <v>217</v>
      </c>
      <c r="H209" s="248">
        <v>3396</v>
      </c>
      <c r="I209" s="249"/>
      <c r="J209" s="250">
        <f>ROUND(I209*H209,2)</f>
        <v>0</v>
      </c>
      <c r="K209" s="251"/>
      <c r="L209" s="252"/>
      <c r="M209" s="253" t="s">
        <v>1</v>
      </c>
      <c r="N209" s="254" t="s">
        <v>41</v>
      </c>
      <c r="O209" s="90"/>
      <c r="P209" s="228">
        <f>O209*H209</f>
        <v>0</v>
      </c>
      <c r="Q209" s="228">
        <v>0.0041000000000000003</v>
      </c>
      <c r="R209" s="228">
        <f>Q209*H209</f>
        <v>13.9236</v>
      </c>
      <c r="S209" s="228">
        <v>0</v>
      </c>
      <c r="T209" s="229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30" t="s">
        <v>179</v>
      </c>
      <c r="AT209" s="230" t="s">
        <v>176</v>
      </c>
      <c r="AU209" s="230" t="s">
        <v>86</v>
      </c>
      <c r="AY209" s="16" t="s">
        <v>139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6" t="s">
        <v>84</v>
      </c>
      <c r="BK209" s="231">
        <f>ROUND(I209*H209,2)</f>
        <v>0</v>
      </c>
      <c r="BL209" s="16" t="s">
        <v>145</v>
      </c>
      <c r="BM209" s="230" t="s">
        <v>619</v>
      </c>
    </row>
    <row r="210" s="13" customFormat="1">
      <c r="A210" s="13"/>
      <c r="B210" s="232"/>
      <c r="C210" s="233"/>
      <c r="D210" s="234" t="s">
        <v>147</v>
      </c>
      <c r="E210" s="235" t="s">
        <v>1</v>
      </c>
      <c r="F210" s="236" t="s">
        <v>620</v>
      </c>
      <c r="G210" s="233"/>
      <c r="H210" s="237">
        <v>3396</v>
      </c>
      <c r="I210" s="238"/>
      <c r="J210" s="233"/>
      <c r="K210" s="233"/>
      <c r="L210" s="239"/>
      <c r="M210" s="240"/>
      <c r="N210" s="241"/>
      <c r="O210" s="241"/>
      <c r="P210" s="241"/>
      <c r="Q210" s="241"/>
      <c r="R210" s="241"/>
      <c r="S210" s="241"/>
      <c r="T210" s="24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3" t="s">
        <v>147</v>
      </c>
      <c r="AU210" s="243" t="s">
        <v>86</v>
      </c>
      <c r="AV210" s="13" t="s">
        <v>86</v>
      </c>
      <c r="AW210" s="13" t="s">
        <v>33</v>
      </c>
      <c r="AX210" s="13" t="s">
        <v>84</v>
      </c>
      <c r="AY210" s="243" t="s">
        <v>139</v>
      </c>
    </row>
    <row r="211" s="2" customFormat="1" ht="24.15" customHeight="1">
      <c r="A211" s="37"/>
      <c r="B211" s="38"/>
      <c r="C211" s="218" t="s">
        <v>7</v>
      </c>
      <c r="D211" s="218" t="s">
        <v>141</v>
      </c>
      <c r="E211" s="219" t="s">
        <v>621</v>
      </c>
      <c r="F211" s="220" t="s">
        <v>622</v>
      </c>
      <c r="G211" s="221" t="s">
        <v>217</v>
      </c>
      <c r="H211" s="222">
        <v>16</v>
      </c>
      <c r="I211" s="223"/>
      <c r="J211" s="224">
        <f>ROUND(I211*H211,2)</f>
        <v>0</v>
      </c>
      <c r="K211" s="225"/>
      <c r="L211" s="43"/>
      <c r="M211" s="226" t="s">
        <v>1</v>
      </c>
      <c r="N211" s="227" t="s">
        <v>41</v>
      </c>
      <c r="O211" s="90"/>
      <c r="P211" s="228">
        <f>O211*H211</f>
        <v>0</v>
      </c>
      <c r="Q211" s="228">
        <v>0.017770000000000001</v>
      </c>
      <c r="R211" s="228">
        <f>Q211*H211</f>
        <v>0.28432000000000002</v>
      </c>
      <c r="S211" s="228">
        <v>0</v>
      </c>
      <c r="T211" s="229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30" t="s">
        <v>145</v>
      </c>
      <c r="AT211" s="230" t="s">
        <v>141</v>
      </c>
      <c r="AU211" s="230" t="s">
        <v>86</v>
      </c>
      <c r="AY211" s="16" t="s">
        <v>139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6" t="s">
        <v>84</v>
      </c>
      <c r="BK211" s="231">
        <f>ROUND(I211*H211,2)</f>
        <v>0</v>
      </c>
      <c r="BL211" s="16" t="s">
        <v>145</v>
      </c>
      <c r="BM211" s="230" t="s">
        <v>623</v>
      </c>
    </row>
    <row r="212" s="2" customFormat="1" ht="24.15" customHeight="1">
      <c r="A212" s="37"/>
      <c r="B212" s="38"/>
      <c r="C212" s="244" t="s">
        <v>267</v>
      </c>
      <c r="D212" s="244" t="s">
        <v>176</v>
      </c>
      <c r="E212" s="245" t="s">
        <v>624</v>
      </c>
      <c r="F212" s="246" t="s">
        <v>625</v>
      </c>
      <c r="G212" s="247" t="s">
        <v>217</v>
      </c>
      <c r="H212" s="248">
        <v>16</v>
      </c>
      <c r="I212" s="249"/>
      <c r="J212" s="250">
        <f>ROUND(I212*H212,2)</f>
        <v>0</v>
      </c>
      <c r="K212" s="251"/>
      <c r="L212" s="252"/>
      <c r="M212" s="253" t="s">
        <v>1</v>
      </c>
      <c r="N212" s="254" t="s">
        <v>41</v>
      </c>
      <c r="O212" s="90"/>
      <c r="P212" s="228">
        <f>O212*H212</f>
        <v>0</v>
      </c>
      <c r="Q212" s="228">
        <v>0.012489999999999999</v>
      </c>
      <c r="R212" s="228">
        <f>Q212*H212</f>
        <v>0.19983999999999999</v>
      </c>
      <c r="S212" s="228">
        <v>0</v>
      </c>
      <c r="T212" s="229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30" t="s">
        <v>179</v>
      </c>
      <c r="AT212" s="230" t="s">
        <v>176</v>
      </c>
      <c r="AU212" s="230" t="s">
        <v>86</v>
      </c>
      <c r="AY212" s="16" t="s">
        <v>139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6" t="s">
        <v>84</v>
      </c>
      <c r="BK212" s="231">
        <f>ROUND(I212*H212,2)</f>
        <v>0</v>
      </c>
      <c r="BL212" s="16" t="s">
        <v>145</v>
      </c>
      <c r="BM212" s="230" t="s">
        <v>626</v>
      </c>
    </row>
    <row r="213" s="2" customFormat="1" ht="16.5" customHeight="1">
      <c r="A213" s="37"/>
      <c r="B213" s="38"/>
      <c r="C213" s="218" t="s">
        <v>272</v>
      </c>
      <c r="D213" s="218" t="s">
        <v>141</v>
      </c>
      <c r="E213" s="219" t="s">
        <v>627</v>
      </c>
      <c r="F213" s="220" t="s">
        <v>628</v>
      </c>
      <c r="G213" s="221" t="s">
        <v>217</v>
      </c>
      <c r="H213" s="222">
        <v>11</v>
      </c>
      <c r="I213" s="223"/>
      <c r="J213" s="224">
        <f>ROUND(I213*H213,2)</f>
        <v>0</v>
      </c>
      <c r="K213" s="225"/>
      <c r="L213" s="43"/>
      <c r="M213" s="226" t="s">
        <v>1</v>
      </c>
      <c r="N213" s="227" t="s">
        <v>41</v>
      </c>
      <c r="O213" s="90"/>
      <c r="P213" s="228">
        <f>O213*H213</f>
        <v>0</v>
      </c>
      <c r="Q213" s="228">
        <v>0.017770000000000001</v>
      </c>
      <c r="R213" s="228">
        <f>Q213*H213</f>
        <v>0.19547000000000001</v>
      </c>
      <c r="S213" s="228">
        <v>0</v>
      </c>
      <c r="T213" s="229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30" t="s">
        <v>145</v>
      </c>
      <c r="AT213" s="230" t="s">
        <v>141</v>
      </c>
      <c r="AU213" s="230" t="s">
        <v>86</v>
      </c>
      <c r="AY213" s="16" t="s">
        <v>139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6" t="s">
        <v>84</v>
      </c>
      <c r="BK213" s="231">
        <f>ROUND(I213*H213,2)</f>
        <v>0</v>
      </c>
      <c r="BL213" s="16" t="s">
        <v>145</v>
      </c>
      <c r="BM213" s="230" t="s">
        <v>629</v>
      </c>
    </row>
    <row r="214" s="12" customFormat="1" ht="22.8" customHeight="1">
      <c r="A214" s="12"/>
      <c r="B214" s="202"/>
      <c r="C214" s="203"/>
      <c r="D214" s="204" t="s">
        <v>75</v>
      </c>
      <c r="E214" s="216" t="s">
        <v>186</v>
      </c>
      <c r="F214" s="216" t="s">
        <v>187</v>
      </c>
      <c r="G214" s="203"/>
      <c r="H214" s="203"/>
      <c r="I214" s="206"/>
      <c r="J214" s="217">
        <f>BK214</f>
        <v>0</v>
      </c>
      <c r="K214" s="203"/>
      <c r="L214" s="208"/>
      <c r="M214" s="209"/>
      <c r="N214" s="210"/>
      <c r="O214" s="210"/>
      <c r="P214" s="211">
        <f>SUM(P215:P216)</f>
        <v>0</v>
      </c>
      <c r="Q214" s="210"/>
      <c r="R214" s="211">
        <f>SUM(R215:R216)</f>
        <v>4.0742199999999995</v>
      </c>
      <c r="S214" s="210"/>
      <c r="T214" s="212">
        <f>SUM(T215:T216)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13" t="s">
        <v>84</v>
      </c>
      <c r="AT214" s="214" t="s">
        <v>75</v>
      </c>
      <c r="AU214" s="214" t="s">
        <v>84</v>
      </c>
      <c r="AY214" s="213" t="s">
        <v>139</v>
      </c>
      <c r="BK214" s="215">
        <f>SUM(BK215:BK216)</f>
        <v>0</v>
      </c>
    </row>
    <row r="215" s="2" customFormat="1" ht="16.5" customHeight="1">
      <c r="A215" s="37"/>
      <c r="B215" s="38"/>
      <c r="C215" s="218" t="s">
        <v>280</v>
      </c>
      <c r="D215" s="218" t="s">
        <v>141</v>
      </c>
      <c r="E215" s="219" t="s">
        <v>630</v>
      </c>
      <c r="F215" s="220" t="s">
        <v>631</v>
      </c>
      <c r="G215" s="221" t="s">
        <v>217</v>
      </c>
      <c r="H215" s="222">
        <v>2</v>
      </c>
      <c r="I215" s="223"/>
      <c r="J215" s="224">
        <f>ROUND(I215*H215,2)</f>
        <v>0</v>
      </c>
      <c r="K215" s="225"/>
      <c r="L215" s="43"/>
      <c r="M215" s="226" t="s">
        <v>1</v>
      </c>
      <c r="N215" s="227" t="s">
        <v>41</v>
      </c>
      <c r="O215" s="90"/>
      <c r="P215" s="228">
        <f>O215*H215</f>
        <v>0</v>
      </c>
      <c r="Q215" s="228">
        <v>0.00011</v>
      </c>
      <c r="R215" s="228">
        <f>Q215*H215</f>
        <v>0.00022000000000000001</v>
      </c>
      <c r="S215" s="228">
        <v>0</v>
      </c>
      <c r="T215" s="229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30" t="s">
        <v>145</v>
      </c>
      <c r="AT215" s="230" t="s">
        <v>141</v>
      </c>
      <c r="AU215" s="230" t="s">
        <v>86</v>
      </c>
      <c r="AY215" s="16" t="s">
        <v>139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6" t="s">
        <v>84</v>
      </c>
      <c r="BK215" s="231">
        <f>ROUND(I215*H215,2)</f>
        <v>0</v>
      </c>
      <c r="BL215" s="16" t="s">
        <v>145</v>
      </c>
      <c r="BM215" s="230" t="s">
        <v>632</v>
      </c>
    </row>
    <row r="216" s="2" customFormat="1" ht="24.15" customHeight="1">
      <c r="A216" s="37"/>
      <c r="B216" s="38"/>
      <c r="C216" s="218" t="s">
        <v>284</v>
      </c>
      <c r="D216" s="218" t="s">
        <v>141</v>
      </c>
      <c r="E216" s="219" t="s">
        <v>633</v>
      </c>
      <c r="F216" s="220" t="s">
        <v>634</v>
      </c>
      <c r="G216" s="221" t="s">
        <v>153</v>
      </c>
      <c r="H216" s="222">
        <v>194</v>
      </c>
      <c r="I216" s="223"/>
      <c r="J216" s="224">
        <f>ROUND(I216*H216,2)</f>
        <v>0</v>
      </c>
      <c r="K216" s="225"/>
      <c r="L216" s="43"/>
      <c r="M216" s="226" t="s">
        <v>1</v>
      </c>
      <c r="N216" s="227" t="s">
        <v>41</v>
      </c>
      <c r="O216" s="90"/>
      <c r="P216" s="228">
        <f>O216*H216</f>
        <v>0</v>
      </c>
      <c r="Q216" s="228">
        <v>0.021000000000000001</v>
      </c>
      <c r="R216" s="228">
        <f>Q216*H216</f>
        <v>4.0739999999999998</v>
      </c>
      <c r="S216" s="228">
        <v>0</v>
      </c>
      <c r="T216" s="229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30" t="s">
        <v>145</v>
      </c>
      <c r="AT216" s="230" t="s">
        <v>141</v>
      </c>
      <c r="AU216" s="230" t="s">
        <v>86</v>
      </c>
      <c r="AY216" s="16" t="s">
        <v>139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6" t="s">
        <v>84</v>
      </c>
      <c r="BK216" s="231">
        <f>ROUND(I216*H216,2)</f>
        <v>0</v>
      </c>
      <c r="BL216" s="16" t="s">
        <v>145</v>
      </c>
      <c r="BM216" s="230" t="s">
        <v>635</v>
      </c>
    </row>
    <row r="217" s="12" customFormat="1" ht="22.8" customHeight="1">
      <c r="A217" s="12"/>
      <c r="B217" s="202"/>
      <c r="C217" s="203"/>
      <c r="D217" s="204" t="s">
        <v>75</v>
      </c>
      <c r="E217" s="216" t="s">
        <v>493</v>
      </c>
      <c r="F217" s="216" t="s">
        <v>494</v>
      </c>
      <c r="G217" s="203"/>
      <c r="H217" s="203"/>
      <c r="I217" s="206"/>
      <c r="J217" s="217">
        <f>BK217</f>
        <v>0</v>
      </c>
      <c r="K217" s="203"/>
      <c r="L217" s="208"/>
      <c r="M217" s="209"/>
      <c r="N217" s="210"/>
      <c r="O217" s="210"/>
      <c r="P217" s="211">
        <f>P218</f>
        <v>0</v>
      </c>
      <c r="Q217" s="210"/>
      <c r="R217" s="211">
        <f>R218</f>
        <v>0</v>
      </c>
      <c r="S217" s="210"/>
      <c r="T217" s="212">
        <f>T218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13" t="s">
        <v>84</v>
      </c>
      <c r="AT217" s="214" t="s">
        <v>75</v>
      </c>
      <c r="AU217" s="214" t="s">
        <v>84</v>
      </c>
      <c r="AY217" s="213" t="s">
        <v>139</v>
      </c>
      <c r="BK217" s="215">
        <f>BK218</f>
        <v>0</v>
      </c>
    </row>
    <row r="218" s="2" customFormat="1" ht="24.15" customHeight="1">
      <c r="A218" s="37"/>
      <c r="B218" s="38"/>
      <c r="C218" s="218" t="s">
        <v>288</v>
      </c>
      <c r="D218" s="218" t="s">
        <v>141</v>
      </c>
      <c r="E218" s="219" t="s">
        <v>636</v>
      </c>
      <c r="F218" s="220" t="s">
        <v>637</v>
      </c>
      <c r="G218" s="221" t="s">
        <v>172</v>
      </c>
      <c r="H218" s="222">
        <v>119.039</v>
      </c>
      <c r="I218" s="223"/>
      <c r="J218" s="224">
        <f>ROUND(I218*H218,2)</f>
        <v>0</v>
      </c>
      <c r="K218" s="225"/>
      <c r="L218" s="43"/>
      <c r="M218" s="226" t="s">
        <v>1</v>
      </c>
      <c r="N218" s="227" t="s">
        <v>41</v>
      </c>
      <c r="O218" s="90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30" t="s">
        <v>145</v>
      </c>
      <c r="AT218" s="230" t="s">
        <v>141</v>
      </c>
      <c r="AU218" s="230" t="s">
        <v>86</v>
      </c>
      <c r="AY218" s="16" t="s">
        <v>139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6" t="s">
        <v>84</v>
      </c>
      <c r="BK218" s="231">
        <f>ROUND(I218*H218,2)</f>
        <v>0</v>
      </c>
      <c r="BL218" s="16" t="s">
        <v>145</v>
      </c>
      <c r="BM218" s="230" t="s">
        <v>638</v>
      </c>
    </row>
    <row r="219" s="12" customFormat="1" ht="25.92" customHeight="1">
      <c r="A219" s="12"/>
      <c r="B219" s="202"/>
      <c r="C219" s="203"/>
      <c r="D219" s="204" t="s">
        <v>75</v>
      </c>
      <c r="E219" s="205" t="s">
        <v>276</v>
      </c>
      <c r="F219" s="205" t="s">
        <v>277</v>
      </c>
      <c r="G219" s="203"/>
      <c r="H219" s="203"/>
      <c r="I219" s="206"/>
      <c r="J219" s="207">
        <f>BK219</f>
        <v>0</v>
      </c>
      <c r="K219" s="203"/>
      <c r="L219" s="208"/>
      <c r="M219" s="209"/>
      <c r="N219" s="210"/>
      <c r="O219" s="210"/>
      <c r="P219" s="211">
        <f>P220+P222+P227+P235+P237+P240+P242+P244+P246+P250+P268+P289+P298+P302</f>
        <v>0</v>
      </c>
      <c r="Q219" s="210"/>
      <c r="R219" s="211">
        <f>R220+R222+R227+R235+R237+R240+R242+R244+R246+R250+R268+R289+R298+R302</f>
        <v>10.670153459999998</v>
      </c>
      <c r="S219" s="210"/>
      <c r="T219" s="212">
        <f>T220+T222+T227+T235+T237+T240+T242+T244+T246+T250+T268+T289+T298+T302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3" t="s">
        <v>86</v>
      </c>
      <c r="AT219" s="214" t="s">
        <v>75</v>
      </c>
      <c r="AU219" s="214" t="s">
        <v>76</v>
      </c>
      <c r="AY219" s="213" t="s">
        <v>139</v>
      </c>
      <c r="BK219" s="215">
        <f>BK220+BK222+BK227+BK235+BK237+BK240+BK242+BK244+BK246+BK250+BK268+BK289+BK298+BK302</f>
        <v>0</v>
      </c>
    </row>
    <row r="220" s="12" customFormat="1" ht="22.8" customHeight="1">
      <c r="A220" s="12"/>
      <c r="B220" s="202"/>
      <c r="C220" s="203"/>
      <c r="D220" s="204" t="s">
        <v>75</v>
      </c>
      <c r="E220" s="216" t="s">
        <v>639</v>
      </c>
      <c r="F220" s="216" t="s">
        <v>640</v>
      </c>
      <c r="G220" s="203"/>
      <c r="H220" s="203"/>
      <c r="I220" s="206"/>
      <c r="J220" s="217">
        <f>BK220</f>
        <v>0</v>
      </c>
      <c r="K220" s="203"/>
      <c r="L220" s="208"/>
      <c r="M220" s="209"/>
      <c r="N220" s="210"/>
      <c r="O220" s="210"/>
      <c r="P220" s="211">
        <f>P221</f>
        <v>0</v>
      </c>
      <c r="Q220" s="210"/>
      <c r="R220" s="211">
        <f>R221</f>
        <v>0.0071000000000000004</v>
      </c>
      <c r="S220" s="210"/>
      <c r="T220" s="212">
        <f>T221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13" t="s">
        <v>86</v>
      </c>
      <c r="AT220" s="214" t="s">
        <v>75</v>
      </c>
      <c r="AU220" s="214" t="s">
        <v>84</v>
      </c>
      <c r="AY220" s="213" t="s">
        <v>139</v>
      </c>
      <c r="BK220" s="215">
        <f>BK221</f>
        <v>0</v>
      </c>
    </row>
    <row r="221" s="2" customFormat="1" ht="21.75" customHeight="1">
      <c r="A221" s="37"/>
      <c r="B221" s="38"/>
      <c r="C221" s="218" t="s">
        <v>294</v>
      </c>
      <c r="D221" s="218" t="s">
        <v>141</v>
      </c>
      <c r="E221" s="219" t="s">
        <v>641</v>
      </c>
      <c r="F221" s="220" t="s">
        <v>642</v>
      </c>
      <c r="G221" s="221" t="s">
        <v>144</v>
      </c>
      <c r="H221" s="222">
        <v>5</v>
      </c>
      <c r="I221" s="223"/>
      <c r="J221" s="224">
        <f>ROUND(I221*H221,2)</f>
        <v>0</v>
      </c>
      <c r="K221" s="225"/>
      <c r="L221" s="43"/>
      <c r="M221" s="226" t="s">
        <v>1</v>
      </c>
      <c r="N221" s="227" t="s">
        <v>41</v>
      </c>
      <c r="O221" s="90"/>
      <c r="P221" s="228">
        <f>O221*H221</f>
        <v>0</v>
      </c>
      <c r="Q221" s="228">
        <v>0.00142</v>
      </c>
      <c r="R221" s="228">
        <f>Q221*H221</f>
        <v>0.0071000000000000004</v>
      </c>
      <c r="S221" s="228">
        <v>0</v>
      </c>
      <c r="T221" s="229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30" t="s">
        <v>224</v>
      </c>
      <c r="AT221" s="230" t="s">
        <v>141</v>
      </c>
      <c r="AU221" s="230" t="s">
        <v>86</v>
      </c>
      <c r="AY221" s="16" t="s">
        <v>139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6" t="s">
        <v>84</v>
      </c>
      <c r="BK221" s="231">
        <f>ROUND(I221*H221,2)</f>
        <v>0</v>
      </c>
      <c r="BL221" s="16" t="s">
        <v>224</v>
      </c>
      <c r="BM221" s="230" t="s">
        <v>643</v>
      </c>
    </row>
    <row r="222" s="12" customFormat="1" ht="22.8" customHeight="1">
      <c r="A222" s="12"/>
      <c r="B222" s="202"/>
      <c r="C222" s="203"/>
      <c r="D222" s="204" t="s">
        <v>75</v>
      </c>
      <c r="E222" s="216" t="s">
        <v>278</v>
      </c>
      <c r="F222" s="216" t="s">
        <v>279</v>
      </c>
      <c r="G222" s="203"/>
      <c r="H222" s="203"/>
      <c r="I222" s="206"/>
      <c r="J222" s="217">
        <f>BK222</f>
        <v>0</v>
      </c>
      <c r="K222" s="203"/>
      <c r="L222" s="208"/>
      <c r="M222" s="209"/>
      <c r="N222" s="210"/>
      <c r="O222" s="210"/>
      <c r="P222" s="211">
        <f>SUM(P223:P226)</f>
        <v>0</v>
      </c>
      <c r="Q222" s="210"/>
      <c r="R222" s="211">
        <f>SUM(R223:R226)</f>
        <v>0.015100000000000001</v>
      </c>
      <c r="S222" s="210"/>
      <c r="T222" s="212">
        <f>SUM(T223:T226)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13" t="s">
        <v>86</v>
      </c>
      <c r="AT222" s="214" t="s">
        <v>75</v>
      </c>
      <c r="AU222" s="214" t="s">
        <v>84</v>
      </c>
      <c r="AY222" s="213" t="s">
        <v>139</v>
      </c>
      <c r="BK222" s="215">
        <f>SUM(BK223:BK226)</f>
        <v>0</v>
      </c>
    </row>
    <row r="223" s="2" customFormat="1" ht="24.15" customHeight="1">
      <c r="A223" s="37"/>
      <c r="B223" s="38"/>
      <c r="C223" s="218" t="s">
        <v>299</v>
      </c>
      <c r="D223" s="218" t="s">
        <v>141</v>
      </c>
      <c r="E223" s="219" t="s">
        <v>644</v>
      </c>
      <c r="F223" s="220" t="s">
        <v>645</v>
      </c>
      <c r="G223" s="221" t="s">
        <v>144</v>
      </c>
      <c r="H223" s="222">
        <v>20</v>
      </c>
      <c r="I223" s="223"/>
      <c r="J223" s="224">
        <f>ROUND(I223*H223,2)</f>
        <v>0</v>
      </c>
      <c r="K223" s="225"/>
      <c r="L223" s="43"/>
      <c r="M223" s="226" t="s">
        <v>1</v>
      </c>
      <c r="N223" s="227" t="s">
        <v>41</v>
      </c>
      <c r="O223" s="90"/>
      <c r="P223" s="228">
        <f>O223*H223</f>
        <v>0</v>
      </c>
      <c r="Q223" s="228">
        <v>0.00014999999999999999</v>
      </c>
      <c r="R223" s="228">
        <f>Q223*H223</f>
        <v>0.0029999999999999996</v>
      </c>
      <c r="S223" s="228">
        <v>0</v>
      </c>
      <c r="T223" s="229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30" t="s">
        <v>224</v>
      </c>
      <c r="AT223" s="230" t="s">
        <v>141</v>
      </c>
      <c r="AU223" s="230" t="s">
        <v>86</v>
      </c>
      <c r="AY223" s="16" t="s">
        <v>139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6" t="s">
        <v>84</v>
      </c>
      <c r="BK223" s="231">
        <f>ROUND(I223*H223,2)</f>
        <v>0</v>
      </c>
      <c r="BL223" s="16" t="s">
        <v>224</v>
      </c>
      <c r="BM223" s="230" t="s">
        <v>646</v>
      </c>
    </row>
    <row r="224" s="2" customFormat="1" ht="24.15" customHeight="1">
      <c r="A224" s="37"/>
      <c r="B224" s="38"/>
      <c r="C224" s="218" t="s">
        <v>305</v>
      </c>
      <c r="D224" s="218" t="s">
        <v>141</v>
      </c>
      <c r="E224" s="219" t="s">
        <v>647</v>
      </c>
      <c r="F224" s="220" t="s">
        <v>648</v>
      </c>
      <c r="G224" s="221" t="s">
        <v>144</v>
      </c>
      <c r="H224" s="222">
        <v>15</v>
      </c>
      <c r="I224" s="223"/>
      <c r="J224" s="224">
        <f>ROUND(I224*H224,2)</f>
        <v>0</v>
      </c>
      <c r="K224" s="225"/>
      <c r="L224" s="43"/>
      <c r="M224" s="226" t="s">
        <v>1</v>
      </c>
      <c r="N224" s="227" t="s">
        <v>41</v>
      </c>
      <c r="O224" s="90"/>
      <c r="P224" s="228">
        <f>O224*H224</f>
        <v>0</v>
      </c>
      <c r="Q224" s="228">
        <v>0.00020000000000000001</v>
      </c>
      <c r="R224" s="228">
        <f>Q224*H224</f>
        <v>0.0030000000000000001</v>
      </c>
      <c r="S224" s="228">
        <v>0</v>
      </c>
      <c r="T224" s="229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30" t="s">
        <v>224</v>
      </c>
      <c r="AT224" s="230" t="s">
        <v>141</v>
      </c>
      <c r="AU224" s="230" t="s">
        <v>86</v>
      </c>
      <c r="AY224" s="16" t="s">
        <v>139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6" t="s">
        <v>84</v>
      </c>
      <c r="BK224" s="231">
        <f>ROUND(I224*H224,2)</f>
        <v>0</v>
      </c>
      <c r="BL224" s="16" t="s">
        <v>224</v>
      </c>
      <c r="BM224" s="230" t="s">
        <v>649</v>
      </c>
    </row>
    <row r="225" s="2" customFormat="1" ht="24.15" customHeight="1">
      <c r="A225" s="37"/>
      <c r="B225" s="38"/>
      <c r="C225" s="218" t="s">
        <v>311</v>
      </c>
      <c r="D225" s="218" t="s">
        <v>141</v>
      </c>
      <c r="E225" s="219" t="s">
        <v>650</v>
      </c>
      <c r="F225" s="220" t="s">
        <v>651</v>
      </c>
      <c r="G225" s="221" t="s">
        <v>144</v>
      </c>
      <c r="H225" s="222">
        <v>15</v>
      </c>
      <c r="I225" s="223"/>
      <c r="J225" s="224">
        <f>ROUND(I225*H225,2)</f>
        <v>0</v>
      </c>
      <c r="K225" s="225"/>
      <c r="L225" s="43"/>
      <c r="M225" s="226" t="s">
        <v>1</v>
      </c>
      <c r="N225" s="227" t="s">
        <v>41</v>
      </c>
      <c r="O225" s="90"/>
      <c r="P225" s="228">
        <f>O225*H225</f>
        <v>0</v>
      </c>
      <c r="Q225" s="228">
        <v>0.00059000000000000003</v>
      </c>
      <c r="R225" s="228">
        <f>Q225*H225</f>
        <v>0.0088500000000000002</v>
      </c>
      <c r="S225" s="228">
        <v>0</v>
      </c>
      <c r="T225" s="229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30" t="s">
        <v>224</v>
      </c>
      <c r="AT225" s="230" t="s">
        <v>141</v>
      </c>
      <c r="AU225" s="230" t="s">
        <v>86</v>
      </c>
      <c r="AY225" s="16" t="s">
        <v>139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6" t="s">
        <v>84</v>
      </c>
      <c r="BK225" s="231">
        <f>ROUND(I225*H225,2)</f>
        <v>0</v>
      </c>
      <c r="BL225" s="16" t="s">
        <v>224</v>
      </c>
      <c r="BM225" s="230" t="s">
        <v>652</v>
      </c>
    </row>
    <row r="226" s="2" customFormat="1" ht="16.5" customHeight="1">
      <c r="A226" s="37"/>
      <c r="B226" s="38"/>
      <c r="C226" s="218" t="s">
        <v>317</v>
      </c>
      <c r="D226" s="218" t="s">
        <v>141</v>
      </c>
      <c r="E226" s="219" t="s">
        <v>653</v>
      </c>
      <c r="F226" s="220" t="s">
        <v>654</v>
      </c>
      <c r="G226" s="221" t="s">
        <v>655</v>
      </c>
      <c r="H226" s="222">
        <v>1</v>
      </c>
      <c r="I226" s="223"/>
      <c r="J226" s="224">
        <f>ROUND(I226*H226,2)</f>
        <v>0</v>
      </c>
      <c r="K226" s="225"/>
      <c r="L226" s="43"/>
      <c r="M226" s="226" t="s">
        <v>1</v>
      </c>
      <c r="N226" s="227" t="s">
        <v>41</v>
      </c>
      <c r="O226" s="90"/>
      <c r="P226" s="228">
        <f>O226*H226</f>
        <v>0</v>
      </c>
      <c r="Q226" s="228">
        <v>0.00025000000000000001</v>
      </c>
      <c r="R226" s="228">
        <f>Q226*H226</f>
        <v>0.00025000000000000001</v>
      </c>
      <c r="S226" s="228">
        <v>0</v>
      </c>
      <c r="T226" s="229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30" t="s">
        <v>224</v>
      </c>
      <c r="AT226" s="230" t="s">
        <v>141</v>
      </c>
      <c r="AU226" s="230" t="s">
        <v>86</v>
      </c>
      <c r="AY226" s="16" t="s">
        <v>139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6" t="s">
        <v>84</v>
      </c>
      <c r="BK226" s="231">
        <f>ROUND(I226*H226,2)</f>
        <v>0</v>
      </c>
      <c r="BL226" s="16" t="s">
        <v>224</v>
      </c>
      <c r="BM226" s="230" t="s">
        <v>656</v>
      </c>
    </row>
    <row r="227" s="12" customFormat="1" ht="22.8" customHeight="1">
      <c r="A227" s="12"/>
      <c r="B227" s="202"/>
      <c r="C227" s="203"/>
      <c r="D227" s="204" t="s">
        <v>75</v>
      </c>
      <c r="E227" s="216" t="s">
        <v>292</v>
      </c>
      <c r="F227" s="216" t="s">
        <v>293</v>
      </c>
      <c r="G227" s="203"/>
      <c r="H227" s="203"/>
      <c r="I227" s="206"/>
      <c r="J227" s="217">
        <f>BK227</f>
        <v>0</v>
      </c>
      <c r="K227" s="203"/>
      <c r="L227" s="208"/>
      <c r="M227" s="209"/>
      <c r="N227" s="210"/>
      <c r="O227" s="210"/>
      <c r="P227" s="211">
        <f>SUM(P228:P234)</f>
        <v>0</v>
      </c>
      <c r="Q227" s="210"/>
      <c r="R227" s="211">
        <f>SUM(R228:R234)</f>
        <v>0.03653</v>
      </c>
      <c r="S227" s="210"/>
      <c r="T227" s="212">
        <f>SUM(T228:T234)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3" t="s">
        <v>86</v>
      </c>
      <c r="AT227" s="214" t="s">
        <v>75</v>
      </c>
      <c r="AU227" s="214" t="s">
        <v>84</v>
      </c>
      <c r="AY227" s="213" t="s">
        <v>139</v>
      </c>
      <c r="BK227" s="215">
        <f>SUM(BK228:BK234)</f>
        <v>0</v>
      </c>
    </row>
    <row r="228" s="2" customFormat="1" ht="24.15" customHeight="1">
      <c r="A228" s="37"/>
      <c r="B228" s="38"/>
      <c r="C228" s="218" t="s">
        <v>323</v>
      </c>
      <c r="D228" s="218" t="s">
        <v>141</v>
      </c>
      <c r="E228" s="219" t="s">
        <v>657</v>
      </c>
      <c r="F228" s="220" t="s">
        <v>658</v>
      </c>
      <c r="G228" s="221" t="s">
        <v>297</v>
      </c>
      <c r="H228" s="222">
        <v>1</v>
      </c>
      <c r="I228" s="223"/>
      <c r="J228" s="224">
        <f>ROUND(I228*H228,2)</f>
        <v>0</v>
      </c>
      <c r="K228" s="225"/>
      <c r="L228" s="43"/>
      <c r="M228" s="226" t="s">
        <v>1</v>
      </c>
      <c r="N228" s="227" t="s">
        <v>41</v>
      </c>
      <c r="O228" s="90"/>
      <c r="P228" s="228">
        <f>O228*H228</f>
        <v>0</v>
      </c>
      <c r="Q228" s="228">
        <v>0.017469999999999999</v>
      </c>
      <c r="R228" s="228">
        <f>Q228*H228</f>
        <v>0.017469999999999999</v>
      </c>
      <c r="S228" s="228">
        <v>0</v>
      </c>
      <c r="T228" s="229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30" t="s">
        <v>224</v>
      </c>
      <c r="AT228" s="230" t="s">
        <v>141</v>
      </c>
      <c r="AU228" s="230" t="s">
        <v>86</v>
      </c>
      <c r="AY228" s="16" t="s">
        <v>139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6" t="s">
        <v>84</v>
      </c>
      <c r="BK228" s="231">
        <f>ROUND(I228*H228,2)</f>
        <v>0</v>
      </c>
      <c r="BL228" s="16" t="s">
        <v>224</v>
      </c>
      <c r="BM228" s="230" t="s">
        <v>659</v>
      </c>
    </row>
    <row r="229" s="2" customFormat="1" ht="24.15" customHeight="1">
      <c r="A229" s="37"/>
      <c r="B229" s="38"/>
      <c r="C229" s="218" t="s">
        <v>329</v>
      </c>
      <c r="D229" s="218" t="s">
        <v>141</v>
      </c>
      <c r="E229" s="219" t="s">
        <v>660</v>
      </c>
      <c r="F229" s="220" t="s">
        <v>661</v>
      </c>
      <c r="G229" s="221" t="s">
        <v>297</v>
      </c>
      <c r="H229" s="222">
        <v>1</v>
      </c>
      <c r="I229" s="223"/>
      <c r="J229" s="224">
        <f>ROUND(I229*H229,2)</f>
        <v>0</v>
      </c>
      <c r="K229" s="225"/>
      <c r="L229" s="43"/>
      <c r="M229" s="226" t="s">
        <v>1</v>
      </c>
      <c r="N229" s="227" t="s">
        <v>41</v>
      </c>
      <c r="O229" s="90"/>
      <c r="P229" s="228">
        <f>O229*H229</f>
        <v>0</v>
      </c>
      <c r="Q229" s="228">
        <v>0.015469999999999999</v>
      </c>
      <c r="R229" s="228">
        <f>Q229*H229</f>
        <v>0.015469999999999999</v>
      </c>
      <c r="S229" s="228">
        <v>0</v>
      </c>
      <c r="T229" s="229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30" t="s">
        <v>224</v>
      </c>
      <c r="AT229" s="230" t="s">
        <v>141</v>
      </c>
      <c r="AU229" s="230" t="s">
        <v>86</v>
      </c>
      <c r="AY229" s="16" t="s">
        <v>139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6" t="s">
        <v>84</v>
      </c>
      <c r="BK229" s="231">
        <f>ROUND(I229*H229,2)</f>
        <v>0</v>
      </c>
      <c r="BL229" s="16" t="s">
        <v>224</v>
      </c>
      <c r="BM229" s="230" t="s">
        <v>662</v>
      </c>
    </row>
    <row r="230" s="2" customFormat="1" ht="16.5" customHeight="1">
      <c r="A230" s="37"/>
      <c r="B230" s="38"/>
      <c r="C230" s="218" t="s">
        <v>336</v>
      </c>
      <c r="D230" s="218" t="s">
        <v>141</v>
      </c>
      <c r="E230" s="219" t="s">
        <v>663</v>
      </c>
      <c r="F230" s="220" t="s">
        <v>664</v>
      </c>
      <c r="G230" s="221" t="s">
        <v>217</v>
      </c>
      <c r="H230" s="222">
        <v>1</v>
      </c>
      <c r="I230" s="223"/>
      <c r="J230" s="224">
        <f>ROUND(I230*H230,2)</f>
        <v>0</v>
      </c>
      <c r="K230" s="225"/>
      <c r="L230" s="43"/>
      <c r="M230" s="226" t="s">
        <v>1</v>
      </c>
      <c r="N230" s="227" t="s">
        <v>41</v>
      </c>
      <c r="O230" s="90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30" t="s">
        <v>224</v>
      </c>
      <c r="AT230" s="230" t="s">
        <v>141</v>
      </c>
      <c r="AU230" s="230" t="s">
        <v>86</v>
      </c>
      <c r="AY230" s="16" t="s">
        <v>139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6" t="s">
        <v>84</v>
      </c>
      <c r="BK230" s="231">
        <f>ROUND(I230*H230,2)</f>
        <v>0</v>
      </c>
      <c r="BL230" s="16" t="s">
        <v>224</v>
      </c>
      <c r="BM230" s="230" t="s">
        <v>665</v>
      </c>
    </row>
    <row r="231" s="2" customFormat="1" ht="16.5" customHeight="1">
      <c r="A231" s="37"/>
      <c r="B231" s="38"/>
      <c r="C231" s="244" t="s">
        <v>342</v>
      </c>
      <c r="D231" s="244" t="s">
        <v>176</v>
      </c>
      <c r="E231" s="245" t="s">
        <v>666</v>
      </c>
      <c r="F231" s="246" t="s">
        <v>667</v>
      </c>
      <c r="G231" s="247" t="s">
        <v>217</v>
      </c>
      <c r="H231" s="248">
        <v>1</v>
      </c>
      <c r="I231" s="249"/>
      <c r="J231" s="250">
        <f>ROUND(I231*H231,2)</f>
        <v>0</v>
      </c>
      <c r="K231" s="251"/>
      <c r="L231" s="252"/>
      <c r="M231" s="253" t="s">
        <v>1</v>
      </c>
      <c r="N231" s="254" t="s">
        <v>41</v>
      </c>
      <c r="O231" s="90"/>
      <c r="P231" s="228">
        <f>O231*H231</f>
        <v>0</v>
      </c>
      <c r="Q231" s="228">
        <v>0.00075000000000000002</v>
      </c>
      <c r="R231" s="228">
        <f>Q231*H231</f>
        <v>0.00075000000000000002</v>
      </c>
      <c r="S231" s="228">
        <v>0</v>
      </c>
      <c r="T231" s="229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30" t="s">
        <v>323</v>
      </c>
      <c r="AT231" s="230" t="s">
        <v>176</v>
      </c>
      <c r="AU231" s="230" t="s">
        <v>86</v>
      </c>
      <c r="AY231" s="16" t="s">
        <v>139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6" t="s">
        <v>84</v>
      </c>
      <c r="BK231" s="231">
        <f>ROUND(I231*H231,2)</f>
        <v>0</v>
      </c>
      <c r="BL231" s="16" t="s">
        <v>224</v>
      </c>
      <c r="BM231" s="230" t="s">
        <v>668</v>
      </c>
    </row>
    <row r="232" s="2" customFormat="1" ht="16.5" customHeight="1">
      <c r="A232" s="37"/>
      <c r="B232" s="38"/>
      <c r="C232" s="218" t="s">
        <v>349</v>
      </c>
      <c r="D232" s="218" t="s">
        <v>141</v>
      </c>
      <c r="E232" s="219" t="s">
        <v>669</v>
      </c>
      <c r="F232" s="220" t="s">
        <v>670</v>
      </c>
      <c r="G232" s="221" t="s">
        <v>217</v>
      </c>
      <c r="H232" s="222">
        <v>1</v>
      </c>
      <c r="I232" s="223"/>
      <c r="J232" s="224">
        <f>ROUND(I232*H232,2)</f>
        <v>0</v>
      </c>
      <c r="K232" s="225"/>
      <c r="L232" s="43"/>
      <c r="M232" s="226" t="s">
        <v>1</v>
      </c>
      <c r="N232" s="227" t="s">
        <v>41</v>
      </c>
      <c r="O232" s="90"/>
      <c r="P232" s="228">
        <f>O232*H232</f>
        <v>0</v>
      </c>
      <c r="Q232" s="228">
        <v>0</v>
      </c>
      <c r="R232" s="228">
        <f>Q232*H232</f>
        <v>0</v>
      </c>
      <c r="S232" s="228">
        <v>0</v>
      </c>
      <c r="T232" s="229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30" t="s">
        <v>224</v>
      </c>
      <c r="AT232" s="230" t="s">
        <v>141</v>
      </c>
      <c r="AU232" s="230" t="s">
        <v>86</v>
      </c>
      <c r="AY232" s="16" t="s">
        <v>139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6" t="s">
        <v>84</v>
      </c>
      <c r="BK232" s="231">
        <f>ROUND(I232*H232,2)</f>
        <v>0</v>
      </c>
      <c r="BL232" s="16" t="s">
        <v>224</v>
      </c>
      <c r="BM232" s="230" t="s">
        <v>671</v>
      </c>
    </row>
    <row r="233" s="2" customFormat="1" ht="21.75" customHeight="1">
      <c r="A233" s="37"/>
      <c r="B233" s="38"/>
      <c r="C233" s="244" t="s">
        <v>356</v>
      </c>
      <c r="D233" s="244" t="s">
        <v>176</v>
      </c>
      <c r="E233" s="245" t="s">
        <v>672</v>
      </c>
      <c r="F233" s="246" t="s">
        <v>673</v>
      </c>
      <c r="G233" s="247" t="s">
        <v>217</v>
      </c>
      <c r="H233" s="248">
        <v>1</v>
      </c>
      <c r="I233" s="249"/>
      <c r="J233" s="250">
        <f>ROUND(I233*H233,2)</f>
        <v>0</v>
      </c>
      <c r="K233" s="251"/>
      <c r="L233" s="252"/>
      <c r="M233" s="253" t="s">
        <v>1</v>
      </c>
      <c r="N233" s="254" t="s">
        <v>41</v>
      </c>
      <c r="O233" s="90"/>
      <c r="P233" s="228">
        <f>O233*H233</f>
        <v>0</v>
      </c>
      <c r="Q233" s="228">
        <v>0.001</v>
      </c>
      <c r="R233" s="228">
        <f>Q233*H233</f>
        <v>0.001</v>
      </c>
      <c r="S233" s="228">
        <v>0</v>
      </c>
      <c r="T233" s="229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30" t="s">
        <v>323</v>
      </c>
      <c r="AT233" s="230" t="s">
        <v>176</v>
      </c>
      <c r="AU233" s="230" t="s">
        <v>86</v>
      </c>
      <c r="AY233" s="16" t="s">
        <v>139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6" t="s">
        <v>84</v>
      </c>
      <c r="BK233" s="231">
        <f>ROUND(I233*H233,2)</f>
        <v>0</v>
      </c>
      <c r="BL233" s="16" t="s">
        <v>224</v>
      </c>
      <c r="BM233" s="230" t="s">
        <v>674</v>
      </c>
    </row>
    <row r="234" s="2" customFormat="1" ht="16.5" customHeight="1">
      <c r="A234" s="37"/>
      <c r="B234" s="38"/>
      <c r="C234" s="218" t="s">
        <v>363</v>
      </c>
      <c r="D234" s="218" t="s">
        <v>141</v>
      </c>
      <c r="E234" s="219" t="s">
        <v>675</v>
      </c>
      <c r="F234" s="220" t="s">
        <v>676</v>
      </c>
      <c r="G234" s="221" t="s">
        <v>297</v>
      </c>
      <c r="H234" s="222">
        <v>1</v>
      </c>
      <c r="I234" s="223"/>
      <c r="J234" s="224">
        <f>ROUND(I234*H234,2)</f>
        <v>0</v>
      </c>
      <c r="K234" s="225"/>
      <c r="L234" s="43"/>
      <c r="M234" s="226" t="s">
        <v>1</v>
      </c>
      <c r="N234" s="227" t="s">
        <v>41</v>
      </c>
      <c r="O234" s="90"/>
      <c r="P234" s="228">
        <f>O234*H234</f>
        <v>0</v>
      </c>
      <c r="Q234" s="228">
        <v>0.0018400000000000001</v>
      </c>
      <c r="R234" s="228">
        <f>Q234*H234</f>
        <v>0.0018400000000000001</v>
      </c>
      <c r="S234" s="228">
        <v>0</v>
      </c>
      <c r="T234" s="229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30" t="s">
        <v>224</v>
      </c>
      <c r="AT234" s="230" t="s">
        <v>141</v>
      </c>
      <c r="AU234" s="230" t="s">
        <v>86</v>
      </c>
      <c r="AY234" s="16" t="s">
        <v>139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6" t="s">
        <v>84</v>
      </c>
      <c r="BK234" s="231">
        <f>ROUND(I234*H234,2)</f>
        <v>0</v>
      </c>
      <c r="BL234" s="16" t="s">
        <v>224</v>
      </c>
      <c r="BM234" s="230" t="s">
        <v>677</v>
      </c>
    </row>
    <row r="235" s="12" customFormat="1" ht="22.8" customHeight="1">
      <c r="A235" s="12"/>
      <c r="B235" s="202"/>
      <c r="C235" s="203"/>
      <c r="D235" s="204" t="s">
        <v>75</v>
      </c>
      <c r="E235" s="216" t="s">
        <v>678</v>
      </c>
      <c r="F235" s="216" t="s">
        <v>679</v>
      </c>
      <c r="G235" s="203"/>
      <c r="H235" s="203"/>
      <c r="I235" s="206"/>
      <c r="J235" s="217">
        <f>BK235</f>
        <v>0</v>
      </c>
      <c r="K235" s="203"/>
      <c r="L235" s="208"/>
      <c r="M235" s="209"/>
      <c r="N235" s="210"/>
      <c r="O235" s="210"/>
      <c r="P235" s="211">
        <f>P236</f>
        <v>0</v>
      </c>
      <c r="Q235" s="210"/>
      <c r="R235" s="211">
        <f>R236</f>
        <v>0.0091999999999999998</v>
      </c>
      <c r="S235" s="210"/>
      <c r="T235" s="212">
        <f>T236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13" t="s">
        <v>86</v>
      </c>
      <c r="AT235" s="214" t="s">
        <v>75</v>
      </c>
      <c r="AU235" s="214" t="s">
        <v>84</v>
      </c>
      <c r="AY235" s="213" t="s">
        <v>139</v>
      </c>
      <c r="BK235" s="215">
        <f>BK236</f>
        <v>0</v>
      </c>
    </row>
    <row r="236" s="2" customFormat="1" ht="37.8" customHeight="1">
      <c r="A236" s="37"/>
      <c r="B236" s="38"/>
      <c r="C236" s="218" t="s">
        <v>371</v>
      </c>
      <c r="D236" s="218" t="s">
        <v>141</v>
      </c>
      <c r="E236" s="219" t="s">
        <v>680</v>
      </c>
      <c r="F236" s="220" t="s">
        <v>681</v>
      </c>
      <c r="G236" s="221" t="s">
        <v>297</v>
      </c>
      <c r="H236" s="222">
        <v>1</v>
      </c>
      <c r="I236" s="223"/>
      <c r="J236" s="224">
        <f>ROUND(I236*H236,2)</f>
        <v>0</v>
      </c>
      <c r="K236" s="225"/>
      <c r="L236" s="43"/>
      <c r="M236" s="226" t="s">
        <v>1</v>
      </c>
      <c r="N236" s="227" t="s">
        <v>41</v>
      </c>
      <c r="O236" s="90"/>
      <c r="P236" s="228">
        <f>O236*H236</f>
        <v>0</v>
      </c>
      <c r="Q236" s="228">
        <v>0.0091999999999999998</v>
      </c>
      <c r="R236" s="228">
        <f>Q236*H236</f>
        <v>0.0091999999999999998</v>
      </c>
      <c r="S236" s="228">
        <v>0</v>
      </c>
      <c r="T236" s="229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30" t="s">
        <v>224</v>
      </c>
      <c r="AT236" s="230" t="s">
        <v>141</v>
      </c>
      <c r="AU236" s="230" t="s">
        <v>86</v>
      </c>
      <c r="AY236" s="16" t="s">
        <v>139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6" t="s">
        <v>84</v>
      </c>
      <c r="BK236" s="231">
        <f>ROUND(I236*H236,2)</f>
        <v>0</v>
      </c>
      <c r="BL236" s="16" t="s">
        <v>224</v>
      </c>
      <c r="BM236" s="230" t="s">
        <v>682</v>
      </c>
    </row>
    <row r="237" s="12" customFormat="1" ht="22.8" customHeight="1">
      <c r="A237" s="12"/>
      <c r="B237" s="202"/>
      <c r="C237" s="203"/>
      <c r="D237" s="204" t="s">
        <v>75</v>
      </c>
      <c r="E237" s="216" t="s">
        <v>303</v>
      </c>
      <c r="F237" s="216" t="s">
        <v>304</v>
      </c>
      <c r="G237" s="203"/>
      <c r="H237" s="203"/>
      <c r="I237" s="206"/>
      <c r="J237" s="217">
        <f>BK237</f>
        <v>0</v>
      </c>
      <c r="K237" s="203"/>
      <c r="L237" s="208"/>
      <c r="M237" s="209"/>
      <c r="N237" s="210"/>
      <c r="O237" s="210"/>
      <c r="P237" s="211">
        <f>SUM(P238:P239)</f>
        <v>0</v>
      </c>
      <c r="Q237" s="210"/>
      <c r="R237" s="211">
        <f>SUM(R238:R239)</f>
        <v>0.051619999999999999</v>
      </c>
      <c r="S237" s="210"/>
      <c r="T237" s="212">
        <f>SUM(T238:T239)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3" t="s">
        <v>86</v>
      </c>
      <c r="AT237" s="214" t="s">
        <v>75</v>
      </c>
      <c r="AU237" s="214" t="s">
        <v>84</v>
      </c>
      <c r="AY237" s="213" t="s">
        <v>139</v>
      </c>
      <c r="BK237" s="215">
        <f>SUM(BK238:BK239)</f>
        <v>0</v>
      </c>
    </row>
    <row r="238" s="2" customFormat="1" ht="24.15" customHeight="1">
      <c r="A238" s="37"/>
      <c r="B238" s="38"/>
      <c r="C238" s="218" t="s">
        <v>683</v>
      </c>
      <c r="D238" s="218" t="s">
        <v>141</v>
      </c>
      <c r="E238" s="219" t="s">
        <v>684</v>
      </c>
      <c r="F238" s="220" t="s">
        <v>685</v>
      </c>
      <c r="G238" s="221" t="s">
        <v>144</v>
      </c>
      <c r="H238" s="222">
        <v>50</v>
      </c>
      <c r="I238" s="223"/>
      <c r="J238" s="224">
        <f>ROUND(I238*H238,2)</f>
        <v>0</v>
      </c>
      <c r="K238" s="225"/>
      <c r="L238" s="43"/>
      <c r="M238" s="226" t="s">
        <v>1</v>
      </c>
      <c r="N238" s="227" t="s">
        <v>41</v>
      </c>
      <c r="O238" s="90"/>
      <c r="P238" s="228">
        <f>O238*H238</f>
        <v>0</v>
      </c>
      <c r="Q238" s="228">
        <v>0.00044999999999999999</v>
      </c>
      <c r="R238" s="228">
        <f>Q238*H238</f>
        <v>0.022499999999999999</v>
      </c>
      <c r="S238" s="228">
        <v>0</v>
      </c>
      <c r="T238" s="229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30" t="s">
        <v>224</v>
      </c>
      <c r="AT238" s="230" t="s">
        <v>141</v>
      </c>
      <c r="AU238" s="230" t="s">
        <v>86</v>
      </c>
      <c r="AY238" s="16" t="s">
        <v>139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6" t="s">
        <v>84</v>
      </c>
      <c r="BK238" s="231">
        <f>ROUND(I238*H238,2)</f>
        <v>0</v>
      </c>
      <c r="BL238" s="16" t="s">
        <v>224</v>
      </c>
      <c r="BM238" s="230" t="s">
        <v>686</v>
      </c>
    </row>
    <row r="239" s="2" customFormat="1" ht="24.15" customHeight="1">
      <c r="A239" s="37"/>
      <c r="B239" s="38"/>
      <c r="C239" s="218" t="s">
        <v>687</v>
      </c>
      <c r="D239" s="218" t="s">
        <v>141</v>
      </c>
      <c r="E239" s="219" t="s">
        <v>688</v>
      </c>
      <c r="F239" s="220" t="s">
        <v>689</v>
      </c>
      <c r="G239" s="221" t="s">
        <v>144</v>
      </c>
      <c r="H239" s="222">
        <v>52</v>
      </c>
      <c r="I239" s="223"/>
      <c r="J239" s="224">
        <f>ROUND(I239*H239,2)</f>
        <v>0</v>
      </c>
      <c r="K239" s="225"/>
      <c r="L239" s="43"/>
      <c r="M239" s="226" t="s">
        <v>1</v>
      </c>
      <c r="N239" s="227" t="s">
        <v>41</v>
      </c>
      <c r="O239" s="90"/>
      <c r="P239" s="228">
        <f>O239*H239</f>
        <v>0</v>
      </c>
      <c r="Q239" s="228">
        <v>0.00055999999999999995</v>
      </c>
      <c r="R239" s="228">
        <f>Q239*H239</f>
        <v>0.029119999999999997</v>
      </c>
      <c r="S239" s="228">
        <v>0</v>
      </c>
      <c r="T239" s="229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30" t="s">
        <v>224</v>
      </c>
      <c r="AT239" s="230" t="s">
        <v>141</v>
      </c>
      <c r="AU239" s="230" t="s">
        <v>86</v>
      </c>
      <c r="AY239" s="16" t="s">
        <v>139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6" t="s">
        <v>84</v>
      </c>
      <c r="BK239" s="231">
        <f>ROUND(I239*H239,2)</f>
        <v>0</v>
      </c>
      <c r="BL239" s="16" t="s">
        <v>224</v>
      </c>
      <c r="BM239" s="230" t="s">
        <v>690</v>
      </c>
    </row>
    <row r="240" s="12" customFormat="1" ht="22.8" customHeight="1">
      <c r="A240" s="12"/>
      <c r="B240" s="202"/>
      <c r="C240" s="203"/>
      <c r="D240" s="204" t="s">
        <v>75</v>
      </c>
      <c r="E240" s="216" t="s">
        <v>309</v>
      </c>
      <c r="F240" s="216" t="s">
        <v>310</v>
      </c>
      <c r="G240" s="203"/>
      <c r="H240" s="203"/>
      <c r="I240" s="206"/>
      <c r="J240" s="217">
        <f>BK240</f>
        <v>0</v>
      </c>
      <c r="K240" s="203"/>
      <c r="L240" s="208"/>
      <c r="M240" s="209"/>
      <c r="N240" s="210"/>
      <c r="O240" s="210"/>
      <c r="P240" s="211">
        <f>P241</f>
        <v>0</v>
      </c>
      <c r="Q240" s="210"/>
      <c r="R240" s="211">
        <f>R241</f>
        <v>0</v>
      </c>
      <c r="S240" s="210"/>
      <c r="T240" s="212">
        <f>T241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13" t="s">
        <v>86</v>
      </c>
      <c r="AT240" s="214" t="s">
        <v>75</v>
      </c>
      <c r="AU240" s="214" t="s">
        <v>84</v>
      </c>
      <c r="AY240" s="213" t="s">
        <v>139</v>
      </c>
      <c r="BK240" s="215">
        <f>BK241</f>
        <v>0</v>
      </c>
    </row>
    <row r="241" s="2" customFormat="1" ht="24.15" customHeight="1">
      <c r="A241" s="37"/>
      <c r="B241" s="38"/>
      <c r="C241" s="218" t="s">
        <v>691</v>
      </c>
      <c r="D241" s="218" t="s">
        <v>141</v>
      </c>
      <c r="E241" s="219" t="s">
        <v>692</v>
      </c>
      <c r="F241" s="220" t="s">
        <v>693</v>
      </c>
      <c r="G241" s="221" t="s">
        <v>217</v>
      </c>
      <c r="H241" s="222">
        <v>13</v>
      </c>
      <c r="I241" s="223"/>
      <c r="J241" s="224">
        <f>ROUND(I241*H241,2)</f>
        <v>0</v>
      </c>
      <c r="K241" s="225"/>
      <c r="L241" s="43"/>
      <c r="M241" s="226" t="s">
        <v>1</v>
      </c>
      <c r="N241" s="227" t="s">
        <v>41</v>
      </c>
      <c r="O241" s="90"/>
      <c r="P241" s="228">
        <f>O241*H241</f>
        <v>0</v>
      </c>
      <c r="Q241" s="228">
        <v>0</v>
      </c>
      <c r="R241" s="228">
        <f>Q241*H241</f>
        <v>0</v>
      </c>
      <c r="S241" s="228">
        <v>0</v>
      </c>
      <c r="T241" s="229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30" t="s">
        <v>224</v>
      </c>
      <c r="AT241" s="230" t="s">
        <v>141</v>
      </c>
      <c r="AU241" s="230" t="s">
        <v>86</v>
      </c>
      <c r="AY241" s="16" t="s">
        <v>139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6" t="s">
        <v>84</v>
      </c>
      <c r="BK241" s="231">
        <f>ROUND(I241*H241,2)</f>
        <v>0</v>
      </c>
      <c r="BL241" s="16" t="s">
        <v>224</v>
      </c>
      <c r="BM241" s="230" t="s">
        <v>694</v>
      </c>
    </row>
    <row r="242" s="12" customFormat="1" ht="22.8" customHeight="1">
      <c r="A242" s="12"/>
      <c r="B242" s="202"/>
      <c r="C242" s="203"/>
      <c r="D242" s="204" t="s">
        <v>75</v>
      </c>
      <c r="E242" s="216" t="s">
        <v>695</v>
      </c>
      <c r="F242" s="216" t="s">
        <v>696</v>
      </c>
      <c r="G242" s="203"/>
      <c r="H242" s="203"/>
      <c r="I242" s="206"/>
      <c r="J242" s="217">
        <f>BK242</f>
        <v>0</v>
      </c>
      <c r="K242" s="203"/>
      <c r="L242" s="208"/>
      <c r="M242" s="209"/>
      <c r="N242" s="210"/>
      <c r="O242" s="210"/>
      <c r="P242" s="211">
        <f>P243</f>
        <v>0</v>
      </c>
      <c r="Q242" s="210"/>
      <c r="R242" s="211">
        <f>R243</f>
        <v>0</v>
      </c>
      <c r="S242" s="210"/>
      <c r="T242" s="212">
        <f>T243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13" t="s">
        <v>86</v>
      </c>
      <c r="AT242" s="214" t="s">
        <v>75</v>
      </c>
      <c r="AU242" s="214" t="s">
        <v>84</v>
      </c>
      <c r="AY242" s="213" t="s">
        <v>139</v>
      </c>
      <c r="BK242" s="215">
        <f>BK243</f>
        <v>0</v>
      </c>
    </row>
    <row r="243" s="2" customFormat="1" ht="24.15" customHeight="1">
      <c r="A243" s="37"/>
      <c r="B243" s="38"/>
      <c r="C243" s="218" t="s">
        <v>697</v>
      </c>
      <c r="D243" s="218" t="s">
        <v>141</v>
      </c>
      <c r="E243" s="219" t="s">
        <v>698</v>
      </c>
      <c r="F243" s="220" t="s">
        <v>699</v>
      </c>
      <c r="G243" s="221" t="s">
        <v>144</v>
      </c>
      <c r="H243" s="222">
        <v>1</v>
      </c>
      <c r="I243" s="223"/>
      <c r="J243" s="224">
        <f>ROUND(I243*H243,2)</f>
        <v>0</v>
      </c>
      <c r="K243" s="225"/>
      <c r="L243" s="43"/>
      <c r="M243" s="226" t="s">
        <v>1</v>
      </c>
      <c r="N243" s="227" t="s">
        <v>41</v>
      </c>
      <c r="O243" s="90"/>
      <c r="P243" s="228">
        <f>O243*H243</f>
        <v>0</v>
      </c>
      <c r="Q243" s="228">
        <v>0</v>
      </c>
      <c r="R243" s="228">
        <f>Q243*H243</f>
        <v>0</v>
      </c>
      <c r="S243" s="228">
        <v>0</v>
      </c>
      <c r="T243" s="229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30" t="s">
        <v>224</v>
      </c>
      <c r="AT243" s="230" t="s">
        <v>141</v>
      </c>
      <c r="AU243" s="230" t="s">
        <v>86</v>
      </c>
      <c r="AY243" s="16" t="s">
        <v>139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6" t="s">
        <v>84</v>
      </c>
      <c r="BK243" s="231">
        <f>ROUND(I243*H243,2)</f>
        <v>0</v>
      </c>
      <c r="BL243" s="16" t="s">
        <v>224</v>
      </c>
      <c r="BM243" s="230" t="s">
        <v>700</v>
      </c>
    </row>
    <row r="244" s="12" customFormat="1" ht="22.8" customHeight="1">
      <c r="A244" s="12"/>
      <c r="B244" s="202"/>
      <c r="C244" s="203"/>
      <c r="D244" s="204" t="s">
        <v>75</v>
      </c>
      <c r="E244" s="216" t="s">
        <v>701</v>
      </c>
      <c r="F244" s="216" t="s">
        <v>702</v>
      </c>
      <c r="G244" s="203"/>
      <c r="H244" s="203"/>
      <c r="I244" s="206"/>
      <c r="J244" s="217">
        <f>BK244</f>
        <v>0</v>
      </c>
      <c r="K244" s="203"/>
      <c r="L244" s="208"/>
      <c r="M244" s="209"/>
      <c r="N244" s="210"/>
      <c r="O244" s="210"/>
      <c r="P244" s="211">
        <f>P245</f>
        <v>0</v>
      </c>
      <c r="Q244" s="210"/>
      <c r="R244" s="211">
        <f>R245</f>
        <v>0</v>
      </c>
      <c r="S244" s="210"/>
      <c r="T244" s="212">
        <f>T245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13" t="s">
        <v>86</v>
      </c>
      <c r="AT244" s="214" t="s">
        <v>75</v>
      </c>
      <c r="AU244" s="214" t="s">
        <v>84</v>
      </c>
      <c r="AY244" s="213" t="s">
        <v>139</v>
      </c>
      <c r="BK244" s="215">
        <f>BK245</f>
        <v>0</v>
      </c>
    </row>
    <row r="245" s="2" customFormat="1" ht="16.5" customHeight="1">
      <c r="A245" s="37"/>
      <c r="B245" s="38"/>
      <c r="C245" s="218" t="s">
        <v>703</v>
      </c>
      <c r="D245" s="218" t="s">
        <v>141</v>
      </c>
      <c r="E245" s="219" t="s">
        <v>704</v>
      </c>
      <c r="F245" s="220" t="s">
        <v>705</v>
      </c>
      <c r="G245" s="221" t="s">
        <v>153</v>
      </c>
      <c r="H245" s="222">
        <v>32</v>
      </c>
      <c r="I245" s="223"/>
      <c r="J245" s="224">
        <f>ROUND(I245*H245,2)</f>
        <v>0</v>
      </c>
      <c r="K245" s="225"/>
      <c r="L245" s="43"/>
      <c r="M245" s="226" t="s">
        <v>1</v>
      </c>
      <c r="N245" s="227" t="s">
        <v>41</v>
      </c>
      <c r="O245" s="90"/>
      <c r="P245" s="228">
        <f>O245*H245</f>
        <v>0</v>
      </c>
      <c r="Q245" s="228">
        <v>0</v>
      </c>
      <c r="R245" s="228">
        <f>Q245*H245</f>
        <v>0</v>
      </c>
      <c r="S245" s="228">
        <v>0</v>
      </c>
      <c r="T245" s="229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30" t="s">
        <v>224</v>
      </c>
      <c r="AT245" s="230" t="s">
        <v>141</v>
      </c>
      <c r="AU245" s="230" t="s">
        <v>86</v>
      </c>
      <c r="AY245" s="16" t="s">
        <v>139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6" t="s">
        <v>84</v>
      </c>
      <c r="BK245" s="231">
        <f>ROUND(I245*H245,2)</f>
        <v>0</v>
      </c>
      <c r="BL245" s="16" t="s">
        <v>224</v>
      </c>
      <c r="BM245" s="230" t="s">
        <v>706</v>
      </c>
    </row>
    <row r="246" s="12" customFormat="1" ht="22.8" customHeight="1">
      <c r="A246" s="12"/>
      <c r="B246" s="202"/>
      <c r="C246" s="203"/>
      <c r="D246" s="204" t="s">
        <v>75</v>
      </c>
      <c r="E246" s="216" t="s">
        <v>315</v>
      </c>
      <c r="F246" s="216" t="s">
        <v>316</v>
      </c>
      <c r="G246" s="203"/>
      <c r="H246" s="203"/>
      <c r="I246" s="206"/>
      <c r="J246" s="217">
        <f>BK246</f>
        <v>0</v>
      </c>
      <c r="K246" s="203"/>
      <c r="L246" s="208"/>
      <c r="M246" s="209"/>
      <c r="N246" s="210"/>
      <c r="O246" s="210"/>
      <c r="P246" s="211">
        <f>SUM(P247:P249)</f>
        <v>0</v>
      </c>
      <c r="Q246" s="210"/>
      <c r="R246" s="211">
        <f>SUM(R247:R249)</f>
        <v>0.093864000000000003</v>
      </c>
      <c r="S246" s="210"/>
      <c r="T246" s="212">
        <f>SUM(T247:T249)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13" t="s">
        <v>86</v>
      </c>
      <c r="AT246" s="214" t="s">
        <v>75</v>
      </c>
      <c r="AU246" s="214" t="s">
        <v>84</v>
      </c>
      <c r="AY246" s="213" t="s">
        <v>139</v>
      </c>
      <c r="BK246" s="215">
        <f>SUM(BK247:BK249)</f>
        <v>0</v>
      </c>
    </row>
    <row r="247" s="2" customFormat="1" ht="24.15" customHeight="1">
      <c r="A247" s="37"/>
      <c r="B247" s="38"/>
      <c r="C247" s="218" t="s">
        <v>707</v>
      </c>
      <c r="D247" s="218" t="s">
        <v>141</v>
      </c>
      <c r="E247" s="219" t="s">
        <v>708</v>
      </c>
      <c r="F247" s="220" t="s">
        <v>709</v>
      </c>
      <c r="G247" s="221" t="s">
        <v>153</v>
      </c>
      <c r="H247" s="222">
        <v>5.29</v>
      </c>
      <c r="I247" s="223"/>
      <c r="J247" s="224">
        <f>ROUND(I247*H247,2)</f>
        <v>0</v>
      </c>
      <c r="K247" s="225"/>
      <c r="L247" s="43"/>
      <c r="M247" s="226" t="s">
        <v>1</v>
      </c>
      <c r="N247" s="227" t="s">
        <v>41</v>
      </c>
      <c r="O247" s="90"/>
      <c r="P247" s="228">
        <f>O247*H247</f>
        <v>0</v>
      </c>
      <c r="Q247" s="228">
        <v>0.0126</v>
      </c>
      <c r="R247" s="228">
        <f>Q247*H247</f>
        <v>0.066654000000000005</v>
      </c>
      <c r="S247" s="228">
        <v>0</v>
      </c>
      <c r="T247" s="229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30" t="s">
        <v>224</v>
      </c>
      <c r="AT247" s="230" t="s">
        <v>141</v>
      </c>
      <c r="AU247" s="230" t="s">
        <v>86</v>
      </c>
      <c r="AY247" s="16" t="s">
        <v>139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6" t="s">
        <v>84</v>
      </c>
      <c r="BK247" s="231">
        <f>ROUND(I247*H247,2)</f>
        <v>0</v>
      </c>
      <c r="BL247" s="16" t="s">
        <v>224</v>
      </c>
      <c r="BM247" s="230" t="s">
        <v>710</v>
      </c>
    </row>
    <row r="248" s="13" customFormat="1">
      <c r="A248" s="13"/>
      <c r="B248" s="232"/>
      <c r="C248" s="233"/>
      <c r="D248" s="234" t="s">
        <v>147</v>
      </c>
      <c r="E248" s="235" t="s">
        <v>1</v>
      </c>
      <c r="F248" s="236" t="s">
        <v>711</v>
      </c>
      <c r="G248" s="233"/>
      <c r="H248" s="237">
        <v>5.29</v>
      </c>
      <c r="I248" s="238"/>
      <c r="J248" s="233"/>
      <c r="K248" s="233"/>
      <c r="L248" s="239"/>
      <c r="M248" s="240"/>
      <c r="N248" s="241"/>
      <c r="O248" s="241"/>
      <c r="P248" s="241"/>
      <c r="Q248" s="241"/>
      <c r="R248" s="241"/>
      <c r="S248" s="241"/>
      <c r="T248" s="242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3" t="s">
        <v>147</v>
      </c>
      <c r="AU248" s="243" t="s">
        <v>86</v>
      </c>
      <c r="AV248" s="13" t="s">
        <v>86</v>
      </c>
      <c r="AW248" s="13" t="s">
        <v>33</v>
      </c>
      <c r="AX248" s="13" t="s">
        <v>84</v>
      </c>
      <c r="AY248" s="243" t="s">
        <v>139</v>
      </c>
    </row>
    <row r="249" s="2" customFormat="1" ht="21.75" customHeight="1">
      <c r="A249" s="37"/>
      <c r="B249" s="38"/>
      <c r="C249" s="218" t="s">
        <v>712</v>
      </c>
      <c r="D249" s="218" t="s">
        <v>141</v>
      </c>
      <c r="E249" s="219" t="s">
        <v>713</v>
      </c>
      <c r="F249" s="220" t="s">
        <v>714</v>
      </c>
      <c r="G249" s="221" t="s">
        <v>144</v>
      </c>
      <c r="H249" s="222">
        <v>3</v>
      </c>
      <c r="I249" s="223"/>
      <c r="J249" s="224">
        <f>ROUND(I249*H249,2)</f>
        <v>0</v>
      </c>
      <c r="K249" s="225"/>
      <c r="L249" s="43"/>
      <c r="M249" s="226" t="s">
        <v>1</v>
      </c>
      <c r="N249" s="227" t="s">
        <v>41</v>
      </c>
      <c r="O249" s="90"/>
      <c r="P249" s="228">
        <f>O249*H249</f>
        <v>0</v>
      </c>
      <c r="Q249" s="228">
        <v>0.0090699999999999999</v>
      </c>
      <c r="R249" s="228">
        <f>Q249*H249</f>
        <v>0.027209999999999998</v>
      </c>
      <c r="S249" s="228">
        <v>0</v>
      </c>
      <c r="T249" s="229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30" t="s">
        <v>224</v>
      </c>
      <c r="AT249" s="230" t="s">
        <v>141</v>
      </c>
      <c r="AU249" s="230" t="s">
        <v>86</v>
      </c>
      <c r="AY249" s="16" t="s">
        <v>139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6" t="s">
        <v>84</v>
      </c>
      <c r="BK249" s="231">
        <f>ROUND(I249*H249,2)</f>
        <v>0</v>
      </c>
      <c r="BL249" s="16" t="s">
        <v>224</v>
      </c>
      <c r="BM249" s="230" t="s">
        <v>715</v>
      </c>
    </row>
    <row r="250" s="12" customFormat="1" ht="22.8" customHeight="1">
      <c r="A250" s="12"/>
      <c r="B250" s="202"/>
      <c r="C250" s="203"/>
      <c r="D250" s="204" t="s">
        <v>75</v>
      </c>
      <c r="E250" s="216" t="s">
        <v>327</v>
      </c>
      <c r="F250" s="216" t="s">
        <v>328</v>
      </c>
      <c r="G250" s="203"/>
      <c r="H250" s="203"/>
      <c r="I250" s="206"/>
      <c r="J250" s="217">
        <f>BK250</f>
        <v>0</v>
      </c>
      <c r="K250" s="203"/>
      <c r="L250" s="208"/>
      <c r="M250" s="209"/>
      <c r="N250" s="210"/>
      <c r="O250" s="210"/>
      <c r="P250" s="211">
        <f>SUM(P251:P267)</f>
        <v>0</v>
      </c>
      <c r="Q250" s="210"/>
      <c r="R250" s="211">
        <f>SUM(R251:R267)</f>
        <v>3.8973498999999996</v>
      </c>
      <c r="S250" s="210"/>
      <c r="T250" s="212">
        <f>SUM(T251:T267)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13" t="s">
        <v>86</v>
      </c>
      <c r="AT250" s="214" t="s">
        <v>75</v>
      </c>
      <c r="AU250" s="214" t="s">
        <v>84</v>
      </c>
      <c r="AY250" s="213" t="s">
        <v>139</v>
      </c>
      <c r="BK250" s="215">
        <f>SUM(BK251:BK267)</f>
        <v>0</v>
      </c>
    </row>
    <row r="251" s="2" customFormat="1" ht="16.5" customHeight="1">
      <c r="A251" s="37"/>
      <c r="B251" s="38"/>
      <c r="C251" s="218" t="s">
        <v>716</v>
      </c>
      <c r="D251" s="218" t="s">
        <v>141</v>
      </c>
      <c r="E251" s="219" t="s">
        <v>717</v>
      </c>
      <c r="F251" s="220" t="s">
        <v>718</v>
      </c>
      <c r="G251" s="221" t="s">
        <v>153</v>
      </c>
      <c r="H251" s="222">
        <v>115.19</v>
      </c>
      <c r="I251" s="223"/>
      <c r="J251" s="224">
        <f>ROUND(I251*H251,2)</f>
        <v>0</v>
      </c>
      <c r="K251" s="225"/>
      <c r="L251" s="43"/>
      <c r="M251" s="226" t="s">
        <v>1</v>
      </c>
      <c r="N251" s="227" t="s">
        <v>41</v>
      </c>
      <c r="O251" s="90"/>
      <c r="P251" s="228">
        <f>O251*H251</f>
        <v>0</v>
      </c>
      <c r="Q251" s="228">
        <v>0</v>
      </c>
      <c r="R251" s="228">
        <f>Q251*H251</f>
        <v>0</v>
      </c>
      <c r="S251" s="228">
        <v>0</v>
      </c>
      <c r="T251" s="229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30" t="s">
        <v>224</v>
      </c>
      <c r="AT251" s="230" t="s">
        <v>141</v>
      </c>
      <c r="AU251" s="230" t="s">
        <v>86</v>
      </c>
      <c r="AY251" s="16" t="s">
        <v>139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6" t="s">
        <v>84</v>
      </c>
      <c r="BK251" s="231">
        <f>ROUND(I251*H251,2)</f>
        <v>0</v>
      </c>
      <c r="BL251" s="16" t="s">
        <v>224</v>
      </c>
      <c r="BM251" s="230" t="s">
        <v>719</v>
      </c>
    </row>
    <row r="252" s="13" customFormat="1">
      <c r="A252" s="13"/>
      <c r="B252" s="232"/>
      <c r="C252" s="233"/>
      <c r="D252" s="234" t="s">
        <v>147</v>
      </c>
      <c r="E252" s="235" t="s">
        <v>1</v>
      </c>
      <c r="F252" s="236" t="s">
        <v>720</v>
      </c>
      <c r="G252" s="233"/>
      <c r="H252" s="237">
        <v>18.219999999999999</v>
      </c>
      <c r="I252" s="238"/>
      <c r="J252" s="233"/>
      <c r="K252" s="233"/>
      <c r="L252" s="239"/>
      <c r="M252" s="240"/>
      <c r="N252" s="241"/>
      <c r="O252" s="241"/>
      <c r="P252" s="241"/>
      <c r="Q252" s="241"/>
      <c r="R252" s="241"/>
      <c r="S252" s="241"/>
      <c r="T252" s="242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3" t="s">
        <v>147</v>
      </c>
      <c r="AU252" s="243" t="s">
        <v>86</v>
      </c>
      <c r="AV252" s="13" t="s">
        <v>86</v>
      </c>
      <c r="AW252" s="13" t="s">
        <v>33</v>
      </c>
      <c r="AX252" s="13" t="s">
        <v>76</v>
      </c>
      <c r="AY252" s="243" t="s">
        <v>139</v>
      </c>
    </row>
    <row r="253" s="13" customFormat="1">
      <c r="A253" s="13"/>
      <c r="B253" s="232"/>
      <c r="C253" s="233"/>
      <c r="D253" s="234" t="s">
        <v>147</v>
      </c>
      <c r="E253" s="235" t="s">
        <v>1</v>
      </c>
      <c r="F253" s="236" t="s">
        <v>721</v>
      </c>
      <c r="G253" s="233"/>
      <c r="H253" s="237">
        <v>17.34</v>
      </c>
      <c r="I253" s="238"/>
      <c r="J253" s="233"/>
      <c r="K253" s="233"/>
      <c r="L253" s="239"/>
      <c r="M253" s="240"/>
      <c r="N253" s="241"/>
      <c r="O253" s="241"/>
      <c r="P253" s="241"/>
      <c r="Q253" s="241"/>
      <c r="R253" s="241"/>
      <c r="S253" s="241"/>
      <c r="T253" s="242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3" t="s">
        <v>147</v>
      </c>
      <c r="AU253" s="243" t="s">
        <v>86</v>
      </c>
      <c r="AV253" s="13" t="s">
        <v>86</v>
      </c>
      <c r="AW253" s="13" t="s">
        <v>33</v>
      </c>
      <c r="AX253" s="13" t="s">
        <v>76</v>
      </c>
      <c r="AY253" s="243" t="s">
        <v>139</v>
      </c>
    </row>
    <row r="254" s="13" customFormat="1">
      <c r="A254" s="13"/>
      <c r="B254" s="232"/>
      <c r="C254" s="233"/>
      <c r="D254" s="234" t="s">
        <v>147</v>
      </c>
      <c r="E254" s="235" t="s">
        <v>1</v>
      </c>
      <c r="F254" s="236" t="s">
        <v>722</v>
      </c>
      <c r="G254" s="233"/>
      <c r="H254" s="237">
        <v>17.239999999999998</v>
      </c>
      <c r="I254" s="238"/>
      <c r="J254" s="233"/>
      <c r="K254" s="233"/>
      <c r="L254" s="239"/>
      <c r="M254" s="240"/>
      <c r="N254" s="241"/>
      <c r="O254" s="241"/>
      <c r="P254" s="241"/>
      <c r="Q254" s="241"/>
      <c r="R254" s="241"/>
      <c r="S254" s="241"/>
      <c r="T254" s="242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3" t="s">
        <v>147</v>
      </c>
      <c r="AU254" s="243" t="s">
        <v>86</v>
      </c>
      <c r="AV254" s="13" t="s">
        <v>86</v>
      </c>
      <c r="AW254" s="13" t="s">
        <v>33</v>
      </c>
      <c r="AX254" s="13" t="s">
        <v>76</v>
      </c>
      <c r="AY254" s="243" t="s">
        <v>139</v>
      </c>
    </row>
    <row r="255" s="13" customFormat="1">
      <c r="A255" s="13"/>
      <c r="B255" s="232"/>
      <c r="C255" s="233"/>
      <c r="D255" s="234" t="s">
        <v>147</v>
      </c>
      <c r="E255" s="235" t="s">
        <v>1</v>
      </c>
      <c r="F255" s="236" t="s">
        <v>723</v>
      </c>
      <c r="G255" s="233"/>
      <c r="H255" s="237">
        <v>53.350000000000001</v>
      </c>
      <c r="I255" s="238"/>
      <c r="J255" s="233"/>
      <c r="K255" s="233"/>
      <c r="L255" s="239"/>
      <c r="M255" s="240"/>
      <c r="N255" s="241"/>
      <c r="O255" s="241"/>
      <c r="P255" s="241"/>
      <c r="Q255" s="241"/>
      <c r="R255" s="241"/>
      <c r="S255" s="241"/>
      <c r="T255" s="242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3" t="s">
        <v>147</v>
      </c>
      <c r="AU255" s="243" t="s">
        <v>86</v>
      </c>
      <c r="AV255" s="13" t="s">
        <v>86</v>
      </c>
      <c r="AW255" s="13" t="s">
        <v>33</v>
      </c>
      <c r="AX255" s="13" t="s">
        <v>76</v>
      </c>
      <c r="AY255" s="243" t="s">
        <v>139</v>
      </c>
    </row>
    <row r="256" s="13" customFormat="1">
      <c r="A256" s="13"/>
      <c r="B256" s="232"/>
      <c r="C256" s="233"/>
      <c r="D256" s="234" t="s">
        <v>147</v>
      </c>
      <c r="E256" s="235" t="s">
        <v>1</v>
      </c>
      <c r="F256" s="236" t="s">
        <v>724</v>
      </c>
      <c r="G256" s="233"/>
      <c r="H256" s="237">
        <v>2.98</v>
      </c>
      <c r="I256" s="238"/>
      <c r="J256" s="233"/>
      <c r="K256" s="233"/>
      <c r="L256" s="239"/>
      <c r="M256" s="240"/>
      <c r="N256" s="241"/>
      <c r="O256" s="241"/>
      <c r="P256" s="241"/>
      <c r="Q256" s="241"/>
      <c r="R256" s="241"/>
      <c r="S256" s="241"/>
      <c r="T256" s="24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3" t="s">
        <v>147</v>
      </c>
      <c r="AU256" s="243" t="s">
        <v>86</v>
      </c>
      <c r="AV256" s="13" t="s">
        <v>86</v>
      </c>
      <c r="AW256" s="13" t="s">
        <v>33</v>
      </c>
      <c r="AX256" s="13" t="s">
        <v>76</v>
      </c>
      <c r="AY256" s="243" t="s">
        <v>139</v>
      </c>
    </row>
    <row r="257" s="13" customFormat="1">
      <c r="A257" s="13"/>
      <c r="B257" s="232"/>
      <c r="C257" s="233"/>
      <c r="D257" s="234" t="s">
        <v>147</v>
      </c>
      <c r="E257" s="235" t="s">
        <v>1</v>
      </c>
      <c r="F257" s="236" t="s">
        <v>725</v>
      </c>
      <c r="G257" s="233"/>
      <c r="H257" s="237">
        <v>6.0599999999999996</v>
      </c>
      <c r="I257" s="238"/>
      <c r="J257" s="233"/>
      <c r="K257" s="233"/>
      <c r="L257" s="239"/>
      <c r="M257" s="240"/>
      <c r="N257" s="241"/>
      <c r="O257" s="241"/>
      <c r="P257" s="241"/>
      <c r="Q257" s="241"/>
      <c r="R257" s="241"/>
      <c r="S257" s="241"/>
      <c r="T257" s="24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3" t="s">
        <v>147</v>
      </c>
      <c r="AU257" s="243" t="s">
        <v>86</v>
      </c>
      <c r="AV257" s="13" t="s">
        <v>86</v>
      </c>
      <c r="AW257" s="13" t="s">
        <v>33</v>
      </c>
      <c r="AX257" s="13" t="s">
        <v>76</v>
      </c>
      <c r="AY257" s="243" t="s">
        <v>139</v>
      </c>
    </row>
    <row r="258" s="14" customFormat="1">
      <c r="A258" s="14"/>
      <c r="B258" s="255"/>
      <c r="C258" s="256"/>
      <c r="D258" s="234" t="s">
        <v>147</v>
      </c>
      <c r="E258" s="257" t="s">
        <v>1</v>
      </c>
      <c r="F258" s="258" t="s">
        <v>193</v>
      </c>
      <c r="G258" s="256"/>
      <c r="H258" s="259">
        <v>115.19000000000001</v>
      </c>
      <c r="I258" s="260"/>
      <c r="J258" s="256"/>
      <c r="K258" s="256"/>
      <c r="L258" s="261"/>
      <c r="M258" s="262"/>
      <c r="N258" s="263"/>
      <c r="O258" s="263"/>
      <c r="P258" s="263"/>
      <c r="Q258" s="263"/>
      <c r="R258" s="263"/>
      <c r="S258" s="263"/>
      <c r="T258" s="26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5" t="s">
        <v>147</v>
      </c>
      <c r="AU258" s="265" t="s">
        <v>86</v>
      </c>
      <c r="AV258" s="14" t="s">
        <v>145</v>
      </c>
      <c r="AW258" s="14" t="s">
        <v>33</v>
      </c>
      <c r="AX258" s="14" t="s">
        <v>84</v>
      </c>
      <c r="AY258" s="265" t="s">
        <v>139</v>
      </c>
    </row>
    <row r="259" s="2" customFormat="1" ht="16.5" customHeight="1">
      <c r="A259" s="37"/>
      <c r="B259" s="38"/>
      <c r="C259" s="218" t="s">
        <v>726</v>
      </c>
      <c r="D259" s="218" t="s">
        <v>141</v>
      </c>
      <c r="E259" s="219" t="s">
        <v>727</v>
      </c>
      <c r="F259" s="220" t="s">
        <v>728</v>
      </c>
      <c r="G259" s="221" t="s">
        <v>153</v>
      </c>
      <c r="H259" s="222">
        <v>115.19</v>
      </c>
      <c r="I259" s="223"/>
      <c r="J259" s="224">
        <f>ROUND(I259*H259,2)</f>
        <v>0</v>
      </c>
      <c r="K259" s="225"/>
      <c r="L259" s="43"/>
      <c r="M259" s="226" t="s">
        <v>1</v>
      </c>
      <c r="N259" s="227" t="s">
        <v>41</v>
      </c>
      <c r="O259" s="90"/>
      <c r="P259" s="228">
        <f>O259*H259</f>
        <v>0</v>
      </c>
      <c r="Q259" s="228">
        <v>0.00029999999999999997</v>
      </c>
      <c r="R259" s="228">
        <f>Q259*H259</f>
        <v>0.034556999999999997</v>
      </c>
      <c r="S259" s="228">
        <v>0</v>
      </c>
      <c r="T259" s="229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30" t="s">
        <v>224</v>
      </c>
      <c r="AT259" s="230" t="s">
        <v>141</v>
      </c>
      <c r="AU259" s="230" t="s">
        <v>86</v>
      </c>
      <c r="AY259" s="16" t="s">
        <v>139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6" t="s">
        <v>84</v>
      </c>
      <c r="BK259" s="231">
        <f>ROUND(I259*H259,2)</f>
        <v>0</v>
      </c>
      <c r="BL259" s="16" t="s">
        <v>224</v>
      </c>
      <c r="BM259" s="230" t="s">
        <v>729</v>
      </c>
    </row>
    <row r="260" s="2" customFormat="1" ht="33" customHeight="1">
      <c r="A260" s="37"/>
      <c r="B260" s="38"/>
      <c r="C260" s="218" t="s">
        <v>730</v>
      </c>
      <c r="D260" s="218" t="s">
        <v>141</v>
      </c>
      <c r="E260" s="219" t="s">
        <v>731</v>
      </c>
      <c r="F260" s="220" t="s">
        <v>732</v>
      </c>
      <c r="G260" s="221" t="s">
        <v>144</v>
      </c>
      <c r="H260" s="222">
        <v>114</v>
      </c>
      <c r="I260" s="223"/>
      <c r="J260" s="224">
        <f>ROUND(I260*H260,2)</f>
        <v>0</v>
      </c>
      <c r="K260" s="225"/>
      <c r="L260" s="43"/>
      <c r="M260" s="226" t="s">
        <v>1</v>
      </c>
      <c r="N260" s="227" t="s">
        <v>41</v>
      </c>
      <c r="O260" s="90"/>
      <c r="P260" s="228">
        <f>O260*H260</f>
        <v>0</v>
      </c>
      <c r="Q260" s="228">
        <v>0.00042999999999999999</v>
      </c>
      <c r="R260" s="228">
        <f>Q260*H260</f>
        <v>0.049020000000000001</v>
      </c>
      <c r="S260" s="228">
        <v>0</v>
      </c>
      <c r="T260" s="229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30" t="s">
        <v>224</v>
      </c>
      <c r="AT260" s="230" t="s">
        <v>141</v>
      </c>
      <c r="AU260" s="230" t="s">
        <v>86</v>
      </c>
      <c r="AY260" s="16" t="s">
        <v>139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16" t="s">
        <v>84</v>
      </c>
      <c r="BK260" s="231">
        <f>ROUND(I260*H260,2)</f>
        <v>0</v>
      </c>
      <c r="BL260" s="16" t="s">
        <v>224</v>
      </c>
      <c r="BM260" s="230" t="s">
        <v>733</v>
      </c>
    </row>
    <row r="261" s="2" customFormat="1" ht="37.8" customHeight="1">
      <c r="A261" s="37"/>
      <c r="B261" s="38"/>
      <c r="C261" s="218" t="s">
        <v>734</v>
      </c>
      <c r="D261" s="218" t="s">
        <v>141</v>
      </c>
      <c r="E261" s="219" t="s">
        <v>735</v>
      </c>
      <c r="F261" s="220" t="s">
        <v>736</v>
      </c>
      <c r="G261" s="221" t="s">
        <v>153</v>
      </c>
      <c r="H261" s="222">
        <v>115.19</v>
      </c>
      <c r="I261" s="223"/>
      <c r="J261" s="224">
        <f>ROUND(I261*H261,2)</f>
        <v>0</v>
      </c>
      <c r="K261" s="225"/>
      <c r="L261" s="43"/>
      <c r="M261" s="226" t="s">
        <v>1</v>
      </c>
      <c r="N261" s="227" t="s">
        <v>41</v>
      </c>
      <c r="O261" s="90"/>
      <c r="P261" s="228">
        <f>O261*H261</f>
        <v>0</v>
      </c>
      <c r="Q261" s="228">
        <v>0.0077099999999999998</v>
      </c>
      <c r="R261" s="228">
        <f>Q261*H261</f>
        <v>0.88811489999999993</v>
      </c>
      <c r="S261" s="228">
        <v>0</v>
      </c>
      <c r="T261" s="229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30" t="s">
        <v>224</v>
      </c>
      <c r="AT261" s="230" t="s">
        <v>141</v>
      </c>
      <c r="AU261" s="230" t="s">
        <v>86</v>
      </c>
      <c r="AY261" s="16" t="s">
        <v>139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6" t="s">
        <v>84</v>
      </c>
      <c r="BK261" s="231">
        <f>ROUND(I261*H261,2)</f>
        <v>0</v>
      </c>
      <c r="BL261" s="16" t="s">
        <v>224</v>
      </c>
      <c r="BM261" s="230" t="s">
        <v>737</v>
      </c>
    </row>
    <row r="262" s="13" customFormat="1">
      <c r="A262" s="13"/>
      <c r="B262" s="232"/>
      <c r="C262" s="233"/>
      <c r="D262" s="234" t="s">
        <v>147</v>
      </c>
      <c r="E262" s="235" t="s">
        <v>1</v>
      </c>
      <c r="F262" s="236" t="s">
        <v>738</v>
      </c>
      <c r="G262" s="233"/>
      <c r="H262" s="237">
        <v>115.19</v>
      </c>
      <c r="I262" s="238"/>
      <c r="J262" s="233"/>
      <c r="K262" s="233"/>
      <c r="L262" s="239"/>
      <c r="M262" s="240"/>
      <c r="N262" s="241"/>
      <c r="O262" s="241"/>
      <c r="P262" s="241"/>
      <c r="Q262" s="241"/>
      <c r="R262" s="241"/>
      <c r="S262" s="241"/>
      <c r="T262" s="24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3" t="s">
        <v>147</v>
      </c>
      <c r="AU262" s="243" t="s">
        <v>86</v>
      </c>
      <c r="AV262" s="13" t="s">
        <v>86</v>
      </c>
      <c r="AW262" s="13" t="s">
        <v>33</v>
      </c>
      <c r="AX262" s="13" t="s">
        <v>84</v>
      </c>
      <c r="AY262" s="243" t="s">
        <v>139</v>
      </c>
    </row>
    <row r="263" s="2" customFormat="1" ht="33" customHeight="1">
      <c r="A263" s="37"/>
      <c r="B263" s="38"/>
      <c r="C263" s="244" t="s">
        <v>739</v>
      </c>
      <c r="D263" s="244" t="s">
        <v>176</v>
      </c>
      <c r="E263" s="245" t="s">
        <v>740</v>
      </c>
      <c r="F263" s="246" t="s">
        <v>741</v>
      </c>
      <c r="G263" s="247" t="s">
        <v>153</v>
      </c>
      <c r="H263" s="248">
        <v>132.46899999999999</v>
      </c>
      <c r="I263" s="249"/>
      <c r="J263" s="250">
        <f>ROUND(I263*H263,2)</f>
        <v>0</v>
      </c>
      <c r="K263" s="251"/>
      <c r="L263" s="252"/>
      <c r="M263" s="253" t="s">
        <v>1</v>
      </c>
      <c r="N263" s="254" t="s">
        <v>41</v>
      </c>
      <c r="O263" s="90"/>
      <c r="P263" s="228">
        <f>O263*H263</f>
        <v>0</v>
      </c>
      <c r="Q263" s="228">
        <v>0.021999999999999999</v>
      </c>
      <c r="R263" s="228">
        <f>Q263*H263</f>
        <v>2.9143179999999997</v>
      </c>
      <c r="S263" s="228">
        <v>0</v>
      </c>
      <c r="T263" s="229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30" t="s">
        <v>323</v>
      </c>
      <c r="AT263" s="230" t="s">
        <v>176</v>
      </c>
      <c r="AU263" s="230" t="s">
        <v>86</v>
      </c>
      <c r="AY263" s="16" t="s">
        <v>139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6" t="s">
        <v>84</v>
      </c>
      <c r="BK263" s="231">
        <f>ROUND(I263*H263,2)</f>
        <v>0</v>
      </c>
      <c r="BL263" s="16" t="s">
        <v>224</v>
      </c>
      <c r="BM263" s="230" t="s">
        <v>742</v>
      </c>
    </row>
    <row r="264" s="13" customFormat="1">
      <c r="A264" s="13"/>
      <c r="B264" s="232"/>
      <c r="C264" s="233"/>
      <c r="D264" s="234" t="s">
        <v>147</v>
      </c>
      <c r="E264" s="233"/>
      <c r="F264" s="236" t="s">
        <v>743</v>
      </c>
      <c r="G264" s="233"/>
      <c r="H264" s="237">
        <v>132.46899999999999</v>
      </c>
      <c r="I264" s="238"/>
      <c r="J264" s="233"/>
      <c r="K264" s="233"/>
      <c r="L264" s="239"/>
      <c r="M264" s="240"/>
      <c r="N264" s="241"/>
      <c r="O264" s="241"/>
      <c r="P264" s="241"/>
      <c r="Q264" s="241"/>
      <c r="R264" s="241"/>
      <c r="S264" s="241"/>
      <c r="T264" s="24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3" t="s">
        <v>147</v>
      </c>
      <c r="AU264" s="243" t="s">
        <v>86</v>
      </c>
      <c r="AV264" s="13" t="s">
        <v>86</v>
      </c>
      <c r="AW264" s="13" t="s">
        <v>4</v>
      </c>
      <c r="AX264" s="13" t="s">
        <v>84</v>
      </c>
      <c r="AY264" s="243" t="s">
        <v>139</v>
      </c>
    </row>
    <row r="265" s="2" customFormat="1" ht="16.5" customHeight="1">
      <c r="A265" s="37"/>
      <c r="B265" s="38"/>
      <c r="C265" s="218" t="s">
        <v>744</v>
      </c>
      <c r="D265" s="218" t="s">
        <v>141</v>
      </c>
      <c r="E265" s="219" t="s">
        <v>745</v>
      </c>
      <c r="F265" s="220" t="s">
        <v>746</v>
      </c>
      <c r="G265" s="221" t="s">
        <v>144</v>
      </c>
      <c r="H265" s="222">
        <v>126</v>
      </c>
      <c r="I265" s="223"/>
      <c r="J265" s="224">
        <f>ROUND(I265*H265,2)</f>
        <v>0</v>
      </c>
      <c r="K265" s="225"/>
      <c r="L265" s="43"/>
      <c r="M265" s="226" t="s">
        <v>1</v>
      </c>
      <c r="N265" s="227" t="s">
        <v>41</v>
      </c>
      <c r="O265" s="90"/>
      <c r="P265" s="228">
        <f>O265*H265</f>
        <v>0</v>
      </c>
      <c r="Q265" s="228">
        <v>9.0000000000000006E-05</v>
      </c>
      <c r="R265" s="228">
        <f>Q265*H265</f>
        <v>0.011340000000000001</v>
      </c>
      <c r="S265" s="228">
        <v>0</v>
      </c>
      <c r="T265" s="229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30" t="s">
        <v>224</v>
      </c>
      <c r="AT265" s="230" t="s">
        <v>141</v>
      </c>
      <c r="AU265" s="230" t="s">
        <v>86</v>
      </c>
      <c r="AY265" s="16" t="s">
        <v>139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6" t="s">
        <v>84</v>
      </c>
      <c r="BK265" s="231">
        <f>ROUND(I265*H265,2)</f>
        <v>0</v>
      </c>
      <c r="BL265" s="16" t="s">
        <v>224</v>
      </c>
      <c r="BM265" s="230" t="s">
        <v>747</v>
      </c>
    </row>
    <row r="266" s="13" customFormat="1">
      <c r="A266" s="13"/>
      <c r="B266" s="232"/>
      <c r="C266" s="233"/>
      <c r="D266" s="234" t="s">
        <v>147</v>
      </c>
      <c r="E266" s="235" t="s">
        <v>1</v>
      </c>
      <c r="F266" s="236" t="s">
        <v>748</v>
      </c>
      <c r="G266" s="233"/>
      <c r="H266" s="237">
        <v>126</v>
      </c>
      <c r="I266" s="238"/>
      <c r="J266" s="233"/>
      <c r="K266" s="233"/>
      <c r="L266" s="239"/>
      <c r="M266" s="240"/>
      <c r="N266" s="241"/>
      <c r="O266" s="241"/>
      <c r="P266" s="241"/>
      <c r="Q266" s="241"/>
      <c r="R266" s="241"/>
      <c r="S266" s="241"/>
      <c r="T266" s="24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3" t="s">
        <v>147</v>
      </c>
      <c r="AU266" s="243" t="s">
        <v>86</v>
      </c>
      <c r="AV266" s="13" t="s">
        <v>86</v>
      </c>
      <c r="AW266" s="13" t="s">
        <v>33</v>
      </c>
      <c r="AX266" s="13" t="s">
        <v>84</v>
      </c>
      <c r="AY266" s="243" t="s">
        <v>139</v>
      </c>
    </row>
    <row r="267" s="2" customFormat="1" ht="24.15" customHeight="1">
      <c r="A267" s="37"/>
      <c r="B267" s="38"/>
      <c r="C267" s="218" t="s">
        <v>749</v>
      </c>
      <c r="D267" s="218" t="s">
        <v>141</v>
      </c>
      <c r="E267" s="219" t="s">
        <v>750</v>
      </c>
      <c r="F267" s="220" t="s">
        <v>751</v>
      </c>
      <c r="G267" s="221" t="s">
        <v>172</v>
      </c>
      <c r="H267" s="222">
        <v>3.8969999999999998</v>
      </c>
      <c r="I267" s="223"/>
      <c r="J267" s="224">
        <f>ROUND(I267*H267,2)</f>
        <v>0</v>
      </c>
      <c r="K267" s="225"/>
      <c r="L267" s="43"/>
      <c r="M267" s="226" t="s">
        <v>1</v>
      </c>
      <c r="N267" s="227" t="s">
        <v>41</v>
      </c>
      <c r="O267" s="90"/>
      <c r="P267" s="228">
        <f>O267*H267</f>
        <v>0</v>
      </c>
      <c r="Q267" s="228">
        <v>0</v>
      </c>
      <c r="R267" s="228">
        <f>Q267*H267</f>
        <v>0</v>
      </c>
      <c r="S267" s="228">
        <v>0</v>
      </c>
      <c r="T267" s="229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30" t="s">
        <v>224</v>
      </c>
      <c r="AT267" s="230" t="s">
        <v>141</v>
      </c>
      <c r="AU267" s="230" t="s">
        <v>86</v>
      </c>
      <c r="AY267" s="16" t="s">
        <v>139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6" t="s">
        <v>84</v>
      </c>
      <c r="BK267" s="231">
        <f>ROUND(I267*H267,2)</f>
        <v>0</v>
      </c>
      <c r="BL267" s="16" t="s">
        <v>224</v>
      </c>
      <c r="BM267" s="230" t="s">
        <v>752</v>
      </c>
    </row>
    <row r="268" s="12" customFormat="1" ht="22.8" customHeight="1">
      <c r="A268" s="12"/>
      <c r="B268" s="202"/>
      <c r="C268" s="203"/>
      <c r="D268" s="204" t="s">
        <v>75</v>
      </c>
      <c r="E268" s="216" t="s">
        <v>334</v>
      </c>
      <c r="F268" s="216" t="s">
        <v>335</v>
      </c>
      <c r="G268" s="203"/>
      <c r="H268" s="203"/>
      <c r="I268" s="206"/>
      <c r="J268" s="217">
        <f>BK268</f>
        <v>0</v>
      </c>
      <c r="K268" s="203"/>
      <c r="L268" s="208"/>
      <c r="M268" s="209"/>
      <c r="N268" s="210"/>
      <c r="O268" s="210"/>
      <c r="P268" s="211">
        <f>SUM(P269:P288)</f>
        <v>0</v>
      </c>
      <c r="Q268" s="210"/>
      <c r="R268" s="211">
        <f>SUM(R269:R288)</f>
        <v>3.7900229999999997</v>
      </c>
      <c r="S268" s="210"/>
      <c r="T268" s="212">
        <f>SUM(T269:T288)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13" t="s">
        <v>86</v>
      </c>
      <c r="AT268" s="214" t="s">
        <v>75</v>
      </c>
      <c r="AU268" s="214" t="s">
        <v>84</v>
      </c>
      <c r="AY268" s="213" t="s">
        <v>139</v>
      </c>
      <c r="BK268" s="215">
        <f>SUM(BK269:BK288)</f>
        <v>0</v>
      </c>
    </row>
    <row r="269" s="2" customFormat="1" ht="16.5" customHeight="1">
      <c r="A269" s="37"/>
      <c r="B269" s="38"/>
      <c r="C269" s="218" t="s">
        <v>753</v>
      </c>
      <c r="D269" s="218" t="s">
        <v>141</v>
      </c>
      <c r="E269" s="219" t="s">
        <v>754</v>
      </c>
      <c r="F269" s="220" t="s">
        <v>755</v>
      </c>
      <c r="G269" s="221" t="s">
        <v>153</v>
      </c>
      <c r="H269" s="222">
        <v>106.44</v>
      </c>
      <c r="I269" s="223"/>
      <c r="J269" s="224">
        <f>ROUND(I269*H269,2)</f>
        <v>0</v>
      </c>
      <c r="K269" s="225"/>
      <c r="L269" s="43"/>
      <c r="M269" s="226" t="s">
        <v>1</v>
      </c>
      <c r="N269" s="227" t="s">
        <v>41</v>
      </c>
      <c r="O269" s="90"/>
      <c r="P269" s="228">
        <f>O269*H269</f>
        <v>0</v>
      </c>
      <c r="Q269" s="228">
        <v>0</v>
      </c>
      <c r="R269" s="228">
        <f>Q269*H269</f>
        <v>0</v>
      </c>
      <c r="S269" s="228">
        <v>0</v>
      </c>
      <c r="T269" s="229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30" t="s">
        <v>224</v>
      </c>
      <c r="AT269" s="230" t="s">
        <v>141</v>
      </c>
      <c r="AU269" s="230" t="s">
        <v>86</v>
      </c>
      <c r="AY269" s="16" t="s">
        <v>139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6" t="s">
        <v>84</v>
      </c>
      <c r="BK269" s="231">
        <f>ROUND(I269*H269,2)</f>
        <v>0</v>
      </c>
      <c r="BL269" s="16" t="s">
        <v>224</v>
      </c>
      <c r="BM269" s="230" t="s">
        <v>756</v>
      </c>
    </row>
    <row r="270" s="13" customFormat="1">
      <c r="A270" s="13"/>
      <c r="B270" s="232"/>
      <c r="C270" s="233"/>
      <c r="D270" s="234" t="s">
        <v>147</v>
      </c>
      <c r="E270" s="235" t="s">
        <v>1</v>
      </c>
      <c r="F270" s="236" t="s">
        <v>757</v>
      </c>
      <c r="G270" s="233"/>
      <c r="H270" s="237">
        <v>44.299999999999997</v>
      </c>
      <c r="I270" s="238"/>
      <c r="J270" s="233"/>
      <c r="K270" s="233"/>
      <c r="L270" s="239"/>
      <c r="M270" s="240"/>
      <c r="N270" s="241"/>
      <c r="O270" s="241"/>
      <c r="P270" s="241"/>
      <c r="Q270" s="241"/>
      <c r="R270" s="241"/>
      <c r="S270" s="241"/>
      <c r="T270" s="24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3" t="s">
        <v>147</v>
      </c>
      <c r="AU270" s="243" t="s">
        <v>86</v>
      </c>
      <c r="AV270" s="13" t="s">
        <v>86</v>
      </c>
      <c r="AW270" s="13" t="s">
        <v>33</v>
      </c>
      <c r="AX270" s="13" t="s">
        <v>76</v>
      </c>
      <c r="AY270" s="243" t="s">
        <v>139</v>
      </c>
    </row>
    <row r="271" s="13" customFormat="1">
      <c r="A271" s="13"/>
      <c r="B271" s="232"/>
      <c r="C271" s="233"/>
      <c r="D271" s="234" t="s">
        <v>147</v>
      </c>
      <c r="E271" s="235" t="s">
        <v>1</v>
      </c>
      <c r="F271" s="236" t="s">
        <v>758</v>
      </c>
      <c r="G271" s="233"/>
      <c r="H271" s="237">
        <v>43.159999999999997</v>
      </c>
      <c r="I271" s="238"/>
      <c r="J271" s="233"/>
      <c r="K271" s="233"/>
      <c r="L271" s="239"/>
      <c r="M271" s="240"/>
      <c r="N271" s="241"/>
      <c r="O271" s="241"/>
      <c r="P271" s="241"/>
      <c r="Q271" s="241"/>
      <c r="R271" s="241"/>
      <c r="S271" s="241"/>
      <c r="T271" s="24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3" t="s">
        <v>147</v>
      </c>
      <c r="AU271" s="243" t="s">
        <v>86</v>
      </c>
      <c r="AV271" s="13" t="s">
        <v>86</v>
      </c>
      <c r="AW271" s="13" t="s">
        <v>33</v>
      </c>
      <c r="AX271" s="13" t="s">
        <v>76</v>
      </c>
      <c r="AY271" s="243" t="s">
        <v>139</v>
      </c>
    </row>
    <row r="272" s="13" customFormat="1">
      <c r="A272" s="13"/>
      <c r="B272" s="232"/>
      <c r="C272" s="233"/>
      <c r="D272" s="234" t="s">
        <v>147</v>
      </c>
      <c r="E272" s="235" t="s">
        <v>1</v>
      </c>
      <c r="F272" s="236" t="s">
        <v>759</v>
      </c>
      <c r="G272" s="233"/>
      <c r="H272" s="237">
        <v>15.529999999999999</v>
      </c>
      <c r="I272" s="238"/>
      <c r="J272" s="233"/>
      <c r="K272" s="233"/>
      <c r="L272" s="239"/>
      <c r="M272" s="240"/>
      <c r="N272" s="241"/>
      <c r="O272" s="241"/>
      <c r="P272" s="241"/>
      <c r="Q272" s="241"/>
      <c r="R272" s="241"/>
      <c r="S272" s="241"/>
      <c r="T272" s="242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3" t="s">
        <v>147</v>
      </c>
      <c r="AU272" s="243" t="s">
        <v>86</v>
      </c>
      <c r="AV272" s="13" t="s">
        <v>86</v>
      </c>
      <c r="AW272" s="13" t="s">
        <v>33</v>
      </c>
      <c r="AX272" s="13" t="s">
        <v>76</v>
      </c>
      <c r="AY272" s="243" t="s">
        <v>139</v>
      </c>
    </row>
    <row r="273" s="13" customFormat="1">
      <c r="A273" s="13"/>
      <c r="B273" s="232"/>
      <c r="C273" s="233"/>
      <c r="D273" s="234" t="s">
        <v>147</v>
      </c>
      <c r="E273" s="235" t="s">
        <v>1</v>
      </c>
      <c r="F273" s="236" t="s">
        <v>760</v>
      </c>
      <c r="G273" s="233"/>
      <c r="H273" s="237">
        <v>3.4500000000000002</v>
      </c>
      <c r="I273" s="238"/>
      <c r="J273" s="233"/>
      <c r="K273" s="233"/>
      <c r="L273" s="239"/>
      <c r="M273" s="240"/>
      <c r="N273" s="241"/>
      <c r="O273" s="241"/>
      <c r="P273" s="241"/>
      <c r="Q273" s="241"/>
      <c r="R273" s="241"/>
      <c r="S273" s="241"/>
      <c r="T273" s="24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3" t="s">
        <v>147</v>
      </c>
      <c r="AU273" s="243" t="s">
        <v>86</v>
      </c>
      <c r="AV273" s="13" t="s">
        <v>86</v>
      </c>
      <c r="AW273" s="13" t="s">
        <v>33</v>
      </c>
      <c r="AX273" s="13" t="s">
        <v>76</v>
      </c>
      <c r="AY273" s="243" t="s">
        <v>139</v>
      </c>
    </row>
    <row r="274" s="14" customFormat="1">
      <c r="A274" s="14"/>
      <c r="B274" s="255"/>
      <c r="C274" s="256"/>
      <c r="D274" s="234" t="s">
        <v>147</v>
      </c>
      <c r="E274" s="257" t="s">
        <v>1</v>
      </c>
      <c r="F274" s="258" t="s">
        <v>193</v>
      </c>
      <c r="G274" s="256"/>
      <c r="H274" s="259">
        <v>106.44</v>
      </c>
      <c r="I274" s="260"/>
      <c r="J274" s="256"/>
      <c r="K274" s="256"/>
      <c r="L274" s="261"/>
      <c r="M274" s="262"/>
      <c r="N274" s="263"/>
      <c r="O274" s="263"/>
      <c r="P274" s="263"/>
      <c r="Q274" s="263"/>
      <c r="R274" s="263"/>
      <c r="S274" s="263"/>
      <c r="T274" s="26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5" t="s">
        <v>147</v>
      </c>
      <c r="AU274" s="265" t="s">
        <v>86</v>
      </c>
      <c r="AV274" s="14" t="s">
        <v>145</v>
      </c>
      <c r="AW274" s="14" t="s">
        <v>33</v>
      </c>
      <c r="AX274" s="14" t="s">
        <v>84</v>
      </c>
      <c r="AY274" s="265" t="s">
        <v>139</v>
      </c>
    </row>
    <row r="275" s="2" customFormat="1" ht="24.15" customHeight="1">
      <c r="A275" s="37"/>
      <c r="B275" s="38"/>
      <c r="C275" s="218" t="s">
        <v>761</v>
      </c>
      <c r="D275" s="218" t="s">
        <v>141</v>
      </c>
      <c r="E275" s="219" t="s">
        <v>762</v>
      </c>
      <c r="F275" s="220" t="s">
        <v>763</v>
      </c>
      <c r="G275" s="221" t="s">
        <v>153</v>
      </c>
      <c r="H275" s="222">
        <v>106.44</v>
      </c>
      <c r="I275" s="223"/>
      <c r="J275" s="224">
        <f>ROUND(I275*H275,2)</f>
        <v>0</v>
      </c>
      <c r="K275" s="225"/>
      <c r="L275" s="43"/>
      <c r="M275" s="226" t="s">
        <v>1</v>
      </c>
      <c r="N275" s="227" t="s">
        <v>41</v>
      </c>
      <c r="O275" s="90"/>
      <c r="P275" s="228">
        <f>O275*H275</f>
        <v>0</v>
      </c>
      <c r="Q275" s="228">
        <v>3.0000000000000001E-05</v>
      </c>
      <c r="R275" s="228">
        <f>Q275*H275</f>
        <v>0.0031932000000000002</v>
      </c>
      <c r="S275" s="228">
        <v>0</v>
      </c>
      <c r="T275" s="229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30" t="s">
        <v>224</v>
      </c>
      <c r="AT275" s="230" t="s">
        <v>141</v>
      </c>
      <c r="AU275" s="230" t="s">
        <v>86</v>
      </c>
      <c r="AY275" s="16" t="s">
        <v>139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6" t="s">
        <v>84</v>
      </c>
      <c r="BK275" s="231">
        <f>ROUND(I275*H275,2)</f>
        <v>0</v>
      </c>
      <c r="BL275" s="16" t="s">
        <v>224</v>
      </c>
      <c r="BM275" s="230" t="s">
        <v>764</v>
      </c>
    </row>
    <row r="276" s="2" customFormat="1" ht="37.8" customHeight="1">
      <c r="A276" s="37"/>
      <c r="B276" s="38"/>
      <c r="C276" s="218" t="s">
        <v>765</v>
      </c>
      <c r="D276" s="218" t="s">
        <v>141</v>
      </c>
      <c r="E276" s="219" t="s">
        <v>766</v>
      </c>
      <c r="F276" s="220" t="s">
        <v>767</v>
      </c>
      <c r="G276" s="221" t="s">
        <v>153</v>
      </c>
      <c r="H276" s="222">
        <v>221.63</v>
      </c>
      <c r="I276" s="223"/>
      <c r="J276" s="224">
        <f>ROUND(I276*H276,2)</f>
        <v>0</v>
      </c>
      <c r="K276" s="225"/>
      <c r="L276" s="43"/>
      <c r="M276" s="226" t="s">
        <v>1</v>
      </c>
      <c r="N276" s="227" t="s">
        <v>41</v>
      </c>
      <c r="O276" s="90"/>
      <c r="P276" s="228">
        <f>O276*H276</f>
        <v>0</v>
      </c>
      <c r="Q276" s="228">
        <v>0.014999999999999999</v>
      </c>
      <c r="R276" s="228">
        <f>Q276*H276</f>
        <v>3.3244499999999997</v>
      </c>
      <c r="S276" s="228">
        <v>0</v>
      </c>
      <c r="T276" s="229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30" t="s">
        <v>224</v>
      </c>
      <c r="AT276" s="230" t="s">
        <v>141</v>
      </c>
      <c r="AU276" s="230" t="s">
        <v>86</v>
      </c>
      <c r="AY276" s="16" t="s">
        <v>139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6" t="s">
        <v>84</v>
      </c>
      <c r="BK276" s="231">
        <f>ROUND(I276*H276,2)</f>
        <v>0</v>
      </c>
      <c r="BL276" s="16" t="s">
        <v>224</v>
      </c>
      <c r="BM276" s="230" t="s">
        <v>768</v>
      </c>
    </row>
    <row r="277" s="13" customFormat="1">
      <c r="A277" s="13"/>
      <c r="B277" s="232"/>
      <c r="C277" s="233"/>
      <c r="D277" s="234" t="s">
        <v>147</v>
      </c>
      <c r="E277" s="235" t="s">
        <v>1</v>
      </c>
      <c r="F277" s="236" t="s">
        <v>769</v>
      </c>
      <c r="G277" s="233"/>
      <c r="H277" s="237">
        <v>221.63</v>
      </c>
      <c r="I277" s="238"/>
      <c r="J277" s="233"/>
      <c r="K277" s="233"/>
      <c r="L277" s="239"/>
      <c r="M277" s="240"/>
      <c r="N277" s="241"/>
      <c r="O277" s="241"/>
      <c r="P277" s="241"/>
      <c r="Q277" s="241"/>
      <c r="R277" s="241"/>
      <c r="S277" s="241"/>
      <c r="T277" s="242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3" t="s">
        <v>147</v>
      </c>
      <c r="AU277" s="243" t="s">
        <v>86</v>
      </c>
      <c r="AV277" s="13" t="s">
        <v>86</v>
      </c>
      <c r="AW277" s="13" t="s">
        <v>33</v>
      </c>
      <c r="AX277" s="13" t="s">
        <v>84</v>
      </c>
      <c r="AY277" s="243" t="s">
        <v>139</v>
      </c>
    </row>
    <row r="278" s="2" customFormat="1" ht="24.15" customHeight="1">
      <c r="A278" s="37"/>
      <c r="B278" s="38"/>
      <c r="C278" s="218" t="s">
        <v>770</v>
      </c>
      <c r="D278" s="218" t="s">
        <v>141</v>
      </c>
      <c r="E278" s="219" t="s">
        <v>771</v>
      </c>
      <c r="F278" s="220" t="s">
        <v>772</v>
      </c>
      <c r="G278" s="221" t="s">
        <v>153</v>
      </c>
      <c r="H278" s="222">
        <v>106.44</v>
      </c>
      <c r="I278" s="223"/>
      <c r="J278" s="224">
        <f>ROUND(I278*H278,2)</f>
        <v>0</v>
      </c>
      <c r="K278" s="225"/>
      <c r="L278" s="43"/>
      <c r="M278" s="226" t="s">
        <v>1</v>
      </c>
      <c r="N278" s="227" t="s">
        <v>41</v>
      </c>
      <c r="O278" s="90"/>
      <c r="P278" s="228">
        <f>O278*H278</f>
        <v>0</v>
      </c>
      <c r="Q278" s="228">
        <v>0.00035</v>
      </c>
      <c r="R278" s="228">
        <f>Q278*H278</f>
        <v>0.037253999999999995</v>
      </c>
      <c r="S278" s="228">
        <v>0</v>
      </c>
      <c r="T278" s="229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30" t="s">
        <v>224</v>
      </c>
      <c r="AT278" s="230" t="s">
        <v>141</v>
      </c>
      <c r="AU278" s="230" t="s">
        <v>86</v>
      </c>
      <c r="AY278" s="16" t="s">
        <v>139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6" t="s">
        <v>84</v>
      </c>
      <c r="BK278" s="231">
        <f>ROUND(I278*H278,2)</f>
        <v>0</v>
      </c>
      <c r="BL278" s="16" t="s">
        <v>224</v>
      </c>
      <c r="BM278" s="230" t="s">
        <v>773</v>
      </c>
    </row>
    <row r="279" s="2" customFormat="1" ht="33" customHeight="1">
      <c r="A279" s="37"/>
      <c r="B279" s="38"/>
      <c r="C279" s="244" t="s">
        <v>774</v>
      </c>
      <c r="D279" s="244" t="s">
        <v>176</v>
      </c>
      <c r="E279" s="245" t="s">
        <v>775</v>
      </c>
      <c r="F279" s="246" t="s">
        <v>776</v>
      </c>
      <c r="G279" s="247" t="s">
        <v>153</v>
      </c>
      <c r="H279" s="248">
        <v>117.084</v>
      </c>
      <c r="I279" s="249"/>
      <c r="J279" s="250">
        <f>ROUND(I279*H279,2)</f>
        <v>0</v>
      </c>
      <c r="K279" s="251"/>
      <c r="L279" s="252"/>
      <c r="M279" s="253" t="s">
        <v>1</v>
      </c>
      <c r="N279" s="254" t="s">
        <v>41</v>
      </c>
      <c r="O279" s="90"/>
      <c r="P279" s="228">
        <f>O279*H279</f>
        <v>0</v>
      </c>
      <c r="Q279" s="228">
        <v>0.0033999999999999998</v>
      </c>
      <c r="R279" s="228">
        <f>Q279*H279</f>
        <v>0.39808559999999998</v>
      </c>
      <c r="S279" s="228">
        <v>0</v>
      </c>
      <c r="T279" s="229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30" t="s">
        <v>323</v>
      </c>
      <c r="AT279" s="230" t="s">
        <v>176</v>
      </c>
      <c r="AU279" s="230" t="s">
        <v>86</v>
      </c>
      <c r="AY279" s="16" t="s">
        <v>139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6" t="s">
        <v>84</v>
      </c>
      <c r="BK279" s="231">
        <f>ROUND(I279*H279,2)</f>
        <v>0</v>
      </c>
      <c r="BL279" s="16" t="s">
        <v>224</v>
      </c>
      <c r="BM279" s="230" t="s">
        <v>777</v>
      </c>
    </row>
    <row r="280" s="13" customFormat="1">
      <c r="A280" s="13"/>
      <c r="B280" s="232"/>
      <c r="C280" s="233"/>
      <c r="D280" s="234" t="s">
        <v>147</v>
      </c>
      <c r="E280" s="233"/>
      <c r="F280" s="236" t="s">
        <v>778</v>
      </c>
      <c r="G280" s="233"/>
      <c r="H280" s="237">
        <v>117.084</v>
      </c>
      <c r="I280" s="238"/>
      <c r="J280" s="233"/>
      <c r="K280" s="233"/>
      <c r="L280" s="239"/>
      <c r="M280" s="240"/>
      <c r="N280" s="241"/>
      <c r="O280" s="241"/>
      <c r="P280" s="241"/>
      <c r="Q280" s="241"/>
      <c r="R280" s="241"/>
      <c r="S280" s="241"/>
      <c r="T280" s="242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3" t="s">
        <v>147</v>
      </c>
      <c r="AU280" s="243" t="s">
        <v>86</v>
      </c>
      <c r="AV280" s="13" t="s">
        <v>86</v>
      </c>
      <c r="AW280" s="13" t="s">
        <v>4</v>
      </c>
      <c r="AX280" s="13" t="s">
        <v>84</v>
      </c>
      <c r="AY280" s="243" t="s">
        <v>139</v>
      </c>
    </row>
    <row r="281" s="2" customFormat="1" ht="16.5" customHeight="1">
      <c r="A281" s="37"/>
      <c r="B281" s="38"/>
      <c r="C281" s="218" t="s">
        <v>779</v>
      </c>
      <c r="D281" s="218" t="s">
        <v>141</v>
      </c>
      <c r="E281" s="219" t="s">
        <v>780</v>
      </c>
      <c r="F281" s="220" t="s">
        <v>781</v>
      </c>
      <c r="G281" s="221" t="s">
        <v>144</v>
      </c>
      <c r="H281" s="222">
        <v>79.530000000000001</v>
      </c>
      <c r="I281" s="223"/>
      <c r="J281" s="224">
        <f>ROUND(I281*H281,2)</f>
        <v>0</v>
      </c>
      <c r="K281" s="225"/>
      <c r="L281" s="43"/>
      <c r="M281" s="226" t="s">
        <v>1</v>
      </c>
      <c r="N281" s="227" t="s">
        <v>41</v>
      </c>
      <c r="O281" s="90"/>
      <c r="P281" s="228">
        <f>O281*H281</f>
        <v>0</v>
      </c>
      <c r="Q281" s="228">
        <v>1.0000000000000001E-05</v>
      </c>
      <c r="R281" s="228">
        <f>Q281*H281</f>
        <v>0.00079530000000000009</v>
      </c>
      <c r="S281" s="228">
        <v>0</v>
      </c>
      <c r="T281" s="229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30" t="s">
        <v>224</v>
      </c>
      <c r="AT281" s="230" t="s">
        <v>141</v>
      </c>
      <c r="AU281" s="230" t="s">
        <v>86</v>
      </c>
      <c r="AY281" s="16" t="s">
        <v>139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6" t="s">
        <v>84</v>
      </c>
      <c r="BK281" s="231">
        <f>ROUND(I281*H281,2)</f>
        <v>0</v>
      </c>
      <c r="BL281" s="16" t="s">
        <v>224</v>
      </c>
      <c r="BM281" s="230" t="s">
        <v>782</v>
      </c>
    </row>
    <row r="282" s="13" customFormat="1">
      <c r="A282" s="13"/>
      <c r="B282" s="232"/>
      <c r="C282" s="233"/>
      <c r="D282" s="234" t="s">
        <v>147</v>
      </c>
      <c r="E282" s="235" t="s">
        <v>1</v>
      </c>
      <c r="F282" s="236" t="s">
        <v>783</v>
      </c>
      <c r="G282" s="233"/>
      <c r="H282" s="237">
        <v>29</v>
      </c>
      <c r="I282" s="238"/>
      <c r="J282" s="233"/>
      <c r="K282" s="233"/>
      <c r="L282" s="239"/>
      <c r="M282" s="240"/>
      <c r="N282" s="241"/>
      <c r="O282" s="241"/>
      <c r="P282" s="241"/>
      <c r="Q282" s="241"/>
      <c r="R282" s="241"/>
      <c r="S282" s="241"/>
      <c r="T282" s="24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3" t="s">
        <v>147</v>
      </c>
      <c r="AU282" s="243" t="s">
        <v>86</v>
      </c>
      <c r="AV282" s="13" t="s">
        <v>86</v>
      </c>
      <c r="AW282" s="13" t="s">
        <v>33</v>
      </c>
      <c r="AX282" s="13" t="s">
        <v>76</v>
      </c>
      <c r="AY282" s="243" t="s">
        <v>139</v>
      </c>
    </row>
    <row r="283" s="13" customFormat="1">
      <c r="A283" s="13"/>
      <c r="B283" s="232"/>
      <c r="C283" s="233"/>
      <c r="D283" s="234" t="s">
        <v>147</v>
      </c>
      <c r="E283" s="235" t="s">
        <v>1</v>
      </c>
      <c r="F283" s="236" t="s">
        <v>784</v>
      </c>
      <c r="G283" s="233"/>
      <c r="H283" s="237">
        <v>28</v>
      </c>
      <c r="I283" s="238"/>
      <c r="J283" s="233"/>
      <c r="K283" s="233"/>
      <c r="L283" s="239"/>
      <c r="M283" s="240"/>
      <c r="N283" s="241"/>
      <c r="O283" s="241"/>
      <c r="P283" s="241"/>
      <c r="Q283" s="241"/>
      <c r="R283" s="241"/>
      <c r="S283" s="241"/>
      <c r="T283" s="24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3" t="s">
        <v>147</v>
      </c>
      <c r="AU283" s="243" t="s">
        <v>86</v>
      </c>
      <c r="AV283" s="13" t="s">
        <v>86</v>
      </c>
      <c r="AW283" s="13" t="s">
        <v>33</v>
      </c>
      <c r="AX283" s="13" t="s">
        <v>76</v>
      </c>
      <c r="AY283" s="243" t="s">
        <v>139</v>
      </c>
    </row>
    <row r="284" s="13" customFormat="1">
      <c r="A284" s="13"/>
      <c r="B284" s="232"/>
      <c r="C284" s="233"/>
      <c r="D284" s="234" t="s">
        <v>147</v>
      </c>
      <c r="E284" s="235" t="s">
        <v>1</v>
      </c>
      <c r="F284" s="236" t="s">
        <v>759</v>
      </c>
      <c r="G284" s="233"/>
      <c r="H284" s="237">
        <v>15.529999999999999</v>
      </c>
      <c r="I284" s="238"/>
      <c r="J284" s="233"/>
      <c r="K284" s="233"/>
      <c r="L284" s="239"/>
      <c r="M284" s="240"/>
      <c r="N284" s="241"/>
      <c r="O284" s="241"/>
      <c r="P284" s="241"/>
      <c r="Q284" s="241"/>
      <c r="R284" s="241"/>
      <c r="S284" s="241"/>
      <c r="T284" s="242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3" t="s">
        <v>147</v>
      </c>
      <c r="AU284" s="243" t="s">
        <v>86</v>
      </c>
      <c r="AV284" s="13" t="s">
        <v>86</v>
      </c>
      <c r="AW284" s="13" t="s">
        <v>33</v>
      </c>
      <c r="AX284" s="13" t="s">
        <v>76</v>
      </c>
      <c r="AY284" s="243" t="s">
        <v>139</v>
      </c>
    </row>
    <row r="285" s="13" customFormat="1">
      <c r="A285" s="13"/>
      <c r="B285" s="232"/>
      <c r="C285" s="233"/>
      <c r="D285" s="234" t="s">
        <v>147</v>
      </c>
      <c r="E285" s="235" t="s">
        <v>1</v>
      </c>
      <c r="F285" s="236" t="s">
        <v>785</v>
      </c>
      <c r="G285" s="233"/>
      <c r="H285" s="237">
        <v>7</v>
      </c>
      <c r="I285" s="238"/>
      <c r="J285" s="233"/>
      <c r="K285" s="233"/>
      <c r="L285" s="239"/>
      <c r="M285" s="240"/>
      <c r="N285" s="241"/>
      <c r="O285" s="241"/>
      <c r="P285" s="241"/>
      <c r="Q285" s="241"/>
      <c r="R285" s="241"/>
      <c r="S285" s="241"/>
      <c r="T285" s="242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3" t="s">
        <v>147</v>
      </c>
      <c r="AU285" s="243" t="s">
        <v>86</v>
      </c>
      <c r="AV285" s="13" t="s">
        <v>86</v>
      </c>
      <c r="AW285" s="13" t="s">
        <v>33</v>
      </c>
      <c r="AX285" s="13" t="s">
        <v>76</v>
      </c>
      <c r="AY285" s="243" t="s">
        <v>139</v>
      </c>
    </row>
    <row r="286" s="14" customFormat="1">
      <c r="A286" s="14"/>
      <c r="B286" s="255"/>
      <c r="C286" s="256"/>
      <c r="D286" s="234" t="s">
        <v>147</v>
      </c>
      <c r="E286" s="257" t="s">
        <v>1</v>
      </c>
      <c r="F286" s="258" t="s">
        <v>193</v>
      </c>
      <c r="G286" s="256"/>
      <c r="H286" s="259">
        <v>79.530000000000001</v>
      </c>
      <c r="I286" s="260"/>
      <c r="J286" s="256"/>
      <c r="K286" s="256"/>
      <c r="L286" s="261"/>
      <c r="M286" s="262"/>
      <c r="N286" s="263"/>
      <c r="O286" s="263"/>
      <c r="P286" s="263"/>
      <c r="Q286" s="263"/>
      <c r="R286" s="263"/>
      <c r="S286" s="263"/>
      <c r="T286" s="26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5" t="s">
        <v>147</v>
      </c>
      <c r="AU286" s="265" t="s">
        <v>86</v>
      </c>
      <c r="AV286" s="14" t="s">
        <v>145</v>
      </c>
      <c r="AW286" s="14" t="s">
        <v>33</v>
      </c>
      <c r="AX286" s="14" t="s">
        <v>84</v>
      </c>
      <c r="AY286" s="265" t="s">
        <v>139</v>
      </c>
    </row>
    <row r="287" s="2" customFormat="1" ht="16.5" customHeight="1">
      <c r="A287" s="37"/>
      <c r="B287" s="38"/>
      <c r="C287" s="244" t="s">
        <v>786</v>
      </c>
      <c r="D287" s="244" t="s">
        <v>176</v>
      </c>
      <c r="E287" s="245" t="s">
        <v>787</v>
      </c>
      <c r="F287" s="246" t="s">
        <v>788</v>
      </c>
      <c r="G287" s="247" t="s">
        <v>144</v>
      </c>
      <c r="H287" s="248">
        <v>87.483000000000004</v>
      </c>
      <c r="I287" s="249"/>
      <c r="J287" s="250">
        <f>ROUND(I287*H287,2)</f>
        <v>0</v>
      </c>
      <c r="K287" s="251"/>
      <c r="L287" s="252"/>
      <c r="M287" s="253" t="s">
        <v>1</v>
      </c>
      <c r="N287" s="254" t="s">
        <v>41</v>
      </c>
      <c r="O287" s="90"/>
      <c r="P287" s="228">
        <f>O287*H287</f>
        <v>0</v>
      </c>
      <c r="Q287" s="228">
        <v>0.00029999999999999997</v>
      </c>
      <c r="R287" s="228">
        <f>Q287*H287</f>
        <v>0.026244899999999998</v>
      </c>
      <c r="S287" s="228">
        <v>0</v>
      </c>
      <c r="T287" s="229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230" t="s">
        <v>323</v>
      </c>
      <c r="AT287" s="230" t="s">
        <v>176</v>
      </c>
      <c r="AU287" s="230" t="s">
        <v>86</v>
      </c>
      <c r="AY287" s="16" t="s">
        <v>139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6" t="s">
        <v>84</v>
      </c>
      <c r="BK287" s="231">
        <f>ROUND(I287*H287,2)</f>
        <v>0</v>
      </c>
      <c r="BL287" s="16" t="s">
        <v>224</v>
      </c>
      <c r="BM287" s="230" t="s">
        <v>789</v>
      </c>
    </row>
    <row r="288" s="13" customFormat="1">
      <c r="A288" s="13"/>
      <c r="B288" s="232"/>
      <c r="C288" s="233"/>
      <c r="D288" s="234" t="s">
        <v>147</v>
      </c>
      <c r="E288" s="233"/>
      <c r="F288" s="236" t="s">
        <v>790</v>
      </c>
      <c r="G288" s="233"/>
      <c r="H288" s="237">
        <v>87.483000000000004</v>
      </c>
      <c r="I288" s="238"/>
      <c r="J288" s="233"/>
      <c r="K288" s="233"/>
      <c r="L288" s="239"/>
      <c r="M288" s="240"/>
      <c r="N288" s="241"/>
      <c r="O288" s="241"/>
      <c r="P288" s="241"/>
      <c r="Q288" s="241"/>
      <c r="R288" s="241"/>
      <c r="S288" s="241"/>
      <c r="T288" s="242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3" t="s">
        <v>147</v>
      </c>
      <c r="AU288" s="243" t="s">
        <v>86</v>
      </c>
      <c r="AV288" s="13" t="s">
        <v>86</v>
      </c>
      <c r="AW288" s="13" t="s">
        <v>4</v>
      </c>
      <c r="AX288" s="13" t="s">
        <v>84</v>
      </c>
      <c r="AY288" s="243" t="s">
        <v>139</v>
      </c>
    </row>
    <row r="289" s="12" customFormat="1" ht="22.8" customHeight="1">
      <c r="A289" s="12"/>
      <c r="B289" s="202"/>
      <c r="C289" s="203"/>
      <c r="D289" s="204" t="s">
        <v>75</v>
      </c>
      <c r="E289" s="216" t="s">
        <v>347</v>
      </c>
      <c r="F289" s="216" t="s">
        <v>348</v>
      </c>
      <c r="G289" s="203"/>
      <c r="H289" s="203"/>
      <c r="I289" s="206"/>
      <c r="J289" s="217">
        <f>BK289</f>
        <v>0</v>
      </c>
      <c r="K289" s="203"/>
      <c r="L289" s="208"/>
      <c r="M289" s="209"/>
      <c r="N289" s="210"/>
      <c r="O289" s="210"/>
      <c r="P289" s="211">
        <f>SUM(P290:P297)</f>
        <v>0</v>
      </c>
      <c r="Q289" s="210"/>
      <c r="R289" s="211">
        <f>SUM(R290:R297)</f>
        <v>0.60136716000000001</v>
      </c>
      <c r="S289" s="210"/>
      <c r="T289" s="212">
        <f>SUM(T290:T297)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13" t="s">
        <v>86</v>
      </c>
      <c r="AT289" s="214" t="s">
        <v>75</v>
      </c>
      <c r="AU289" s="214" t="s">
        <v>84</v>
      </c>
      <c r="AY289" s="213" t="s">
        <v>139</v>
      </c>
      <c r="BK289" s="215">
        <f>SUM(BK290:BK297)</f>
        <v>0</v>
      </c>
    </row>
    <row r="290" s="2" customFormat="1" ht="16.5" customHeight="1">
      <c r="A290" s="37"/>
      <c r="B290" s="38"/>
      <c r="C290" s="218" t="s">
        <v>791</v>
      </c>
      <c r="D290" s="218" t="s">
        <v>141</v>
      </c>
      <c r="E290" s="219" t="s">
        <v>792</v>
      </c>
      <c r="F290" s="220" t="s">
        <v>793</v>
      </c>
      <c r="G290" s="221" t="s">
        <v>153</v>
      </c>
      <c r="H290" s="222">
        <v>21.16</v>
      </c>
      <c r="I290" s="223"/>
      <c r="J290" s="224">
        <f>ROUND(I290*H290,2)</f>
        <v>0</v>
      </c>
      <c r="K290" s="225"/>
      <c r="L290" s="43"/>
      <c r="M290" s="226" t="s">
        <v>1</v>
      </c>
      <c r="N290" s="227" t="s">
        <v>41</v>
      </c>
      <c r="O290" s="90"/>
      <c r="P290" s="228">
        <f>O290*H290</f>
        <v>0</v>
      </c>
      <c r="Q290" s="228">
        <v>0</v>
      </c>
      <c r="R290" s="228">
        <f>Q290*H290</f>
        <v>0</v>
      </c>
      <c r="S290" s="228">
        <v>0</v>
      </c>
      <c r="T290" s="229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30" t="s">
        <v>224</v>
      </c>
      <c r="AT290" s="230" t="s">
        <v>141</v>
      </c>
      <c r="AU290" s="230" t="s">
        <v>86</v>
      </c>
      <c r="AY290" s="16" t="s">
        <v>139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6" t="s">
        <v>84</v>
      </c>
      <c r="BK290" s="231">
        <f>ROUND(I290*H290,2)</f>
        <v>0</v>
      </c>
      <c r="BL290" s="16" t="s">
        <v>224</v>
      </c>
      <c r="BM290" s="230" t="s">
        <v>794</v>
      </c>
    </row>
    <row r="291" s="2" customFormat="1" ht="16.5" customHeight="1">
      <c r="A291" s="37"/>
      <c r="B291" s="38"/>
      <c r="C291" s="218" t="s">
        <v>795</v>
      </c>
      <c r="D291" s="218" t="s">
        <v>141</v>
      </c>
      <c r="E291" s="219" t="s">
        <v>796</v>
      </c>
      <c r="F291" s="220" t="s">
        <v>797</v>
      </c>
      <c r="G291" s="221" t="s">
        <v>153</v>
      </c>
      <c r="H291" s="222">
        <v>21.16</v>
      </c>
      <c r="I291" s="223"/>
      <c r="J291" s="224">
        <f>ROUND(I291*H291,2)</f>
        <v>0</v>
      </c>
      <c r="K291" s="225"/>
      <c r="L291" s="43"/>
      <c r="M291" s="226" t="s">
        <v>1</v>
      </c>
      <c r="N291" s="227" t="s">
        <v>41</v>
      </c>
      <c r="O291" s="90"/>
      <c r="P291" s="228">
        <f>O291*H291</f>
        <v>0</v>
      </c>
      <c r="Q291" s="228">
        <v>0.00029999999999999997</v>
      </c>
      <c r="R291" s="228">
        <f>Q291*H291</f>
        <v>0.0063479999999999995</v>
      </c>
      <c r="S291" s="228">
        <v>0</v>
      </c>
      <c r="T291" s="229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30" t="s">
        <v>224</v>
      </c>
      <c r="AT291" s="230" t="s">
        <v>141</v>
      </c>
      <c r="AU291" s="230" t="s">
        <v>86</v>
      </c>
      <c r="AY291" s="16" t="s">
        <v>139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6" t="s">
        <v>84</v>
      </c>
      <c r="BK291" s="231">
        <f>ROUND(I291*H291,2)</f>
        <v>0</v>
      </c>
      <c r="BL291" s="16" t="s">
        <v>224</v>
      </c>
      <c r="BM291" s="230" t="s">
        <v>798</v>
      </c>
    </row>
    <row r="292" s="2" customFormat="1" ht="33" customHeight="1">
      <c r="A292" s="37"/>
      <c r="B292" s="38"/>
      <c r="C292" s="218" t="s">
        <v>799</v>
      </c>
      <c r="D292" s="218" t="s">
        <v>141</v>
      </c>
      <c r="E292" s="219" t="s">
        <v>800</v>
      </c>
      <c r="F292" s="220" t="s">
        <v>801</v>
      </c>
      <c r="G292" s="221" t="s">
        <v>153</v>
      </c>
      <c r="H292" s="222">
        <v>21.16</v>
      </c>
      <c r="I292" s="223"/>
      <c r="J292" s="224">
        <f>ROUND(I292*H292,2)</f>
        <v>0</v>
      </c>
      <c r="K292" s="225"/>
      <c r="L292" s="43"/>
      <c r="M292" s="226" t="s">
        <v>1</v>
      </c>
      <c r="N292" s="227" t="s">
        <v>41</v>
      </c>
      <c r="O292" s="90"/>
      <c r="P292" s="228">
        <f>O292*H292</f>
        <v>0</v>
      </c>
      <c r="Q292" s="228">
        <v>0.0075500000000000003</v>
      </c>
      <c r="R292" s="228">
        <f>Q292*H292</f>
        <v>0.15975800000000001</v>
      </c>
      <c r="S292" s="228">
        <v>0</v>
      </c>
      <c r="T292" s="229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30" t="s">
        <v>224</v>
      </c>
      <c r="AT292" s="230" t="s">
        <v>141</v>
      </c>
      <c r="AU292" s="230" t="s">
        <v>86</v>
      </c>
      <c r="AY292" s="16" t="s">
        <v>139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6" t="s">
        <v>84</v>
      </c>
      <c r="BK292" s="231">
        <f>ROUND(I292*H292,2)</f>
        <v>0</v>
      </c>
      <c r="BL292" s="16" t="s">
        <v>224</v>
      </c>
      <c r="BM292" s="230" t="s">
        <v>802</v>
      </c>
    </row>
    <row r="293" s="13" customFormat="1">
      <c r="A293" s="13"/>
      <c r="B293" s="232"/>
      <c r="C293" s="233"/>
      <c r="D293" s="234" t="s">
        <v>147</v>
      </c>
      <c r="E293" s="235" t="s">
        <v>1</v>
      </c>
      <c r="F293" s="236" t="s">
        <v>803</v>
      </c>
      <c r="G293" s="233"/>
      <c r="H293" s="237">
        <v>21.16</v>
      </c>
      <c r="I293" s="238"/>
      <c r="J293" s="233"/>
      <c r="K293" s="233"/>
      <c r="L293" s="239"/>
      <c r="M293" s="240"/>
      <c r="N293" s="241"/>
      <c r="O293" s="241"/>
      <c r="P293" s="241"/>
      <c r="Q293" s="241"/>
      <c r="R293" s="241"/>
      <c r="S293" s="241"/>
      <c r="T293" s="242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3" t="s">
        <v>147</v>
      </c>
      <c r="AU293" s="243" t="s">
        <v>86</v>
      </c>
      <c r="AV293" s="13" t="s">
        <v>86</v>
      </c>
      <c r="AW293" s="13" t="s">
        <v>33</v>
      </c>
      <c r="AX293" s="13" t="s">
        <v>84</v>
      </c>
      <c r="AY293" s="243" t="s">
        <v>139</v>
      </c>
    </row>
    <row r="294" s="2" customFormat="1" ht="37.8" customHeight="1">
      <c r="A294" s="37"/>
      <c r="B294" s="38"/>
      <c r="C294" s="244" t="s">
        <v>804</v>
      </c>
      <c r="D294" s="244" t="s">
        <v>176</v>
      </c>
      <c r="E294" s="245" t="s">
        <v>805</v>
      </c>
      <c r="F294" s="246" t="s">
        <v>806</v>
      </c>
      <c r="G294" s="247" t="s">
        <v>153</v>
      </c>
      <c r="H294" s="248">
        <v>23.276</v>
      </c>
      <c r="I294" s="249"/>
      <c r="J294" s="250">
        <f>ROUND(I294*H294,2)</f>
        <v>0</v>
      </c>
      <c r="K294" s="251"/>
      <c r="L294" s="252"/>
      <c r="M294" s="253" t="s">
        <v>1</v>
      </c>
      <c r="N294" s="254" t="s">
        <v>41</v>
      </c>
      <c r="O294" s="90"/>
      <c r="P294" s="228">
        <f>O294*H294</f>
        <v>0</v>
      </c>
      <c r="Q294" s="228">
        <v>0.018409999999999999</v>
      </c>
      <c r="R294" s="228">
        <f>Q294*H294</f>
        <v>0.42851116</v>
      </c>
      <c r="S294" s="228">
        <v>0</v>
      </c>
      <c r="T294" s="229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230" t="s">
        <v>323</v>
      </c>
      <c r="AT294" s="230" t="s">
        <v>176</v>
      </c>
      <c r="AU294" s="230" t="s">
        <v>86</v>
      </c>
      <c r="AY294" s="16" t="s">
        <v>139</v>
      </c>
      <c r="BE294" s="231">
        <f>IF(N294="základní",J294,0)</f>
        <v>0</v>
      </c>
      <c r="BF294" s="231">
        <f>IF(N294="snížená",J294,0)</f>
        <v>0</v>
      </c>
      <c r="BG294" s="231">
        <f>IF(N294="zákl. přenesená",J294,0)</f>
        <v>0</v>
      </c>
      <c r="BH294" s="231">
        <f>IF(N294="sníž. přenesená",J294,0)</f>
        <v>0</v>
      </c>
      <c r="BI294" s="231">
        <f>IF(N294="nulová",J294,0)</f>
        <v>0</v>
      </c>
      <c r="BJ294" s="16" t="s">
        <v>84</v>
      </c>
      <c r="BK294" s="231">
        <f>ROUND(I294*H294,2)</f>
        <v>0</v>
      </c>
      <c r="BL294" s="16" t="s">
        <v>224</v>
      </c>
      <c r="BM294" s="230" t="s">
        <v>807</v>
      </c>
    </row>
    <row r="295" s="13" customFormat="1">
      <c r="A295" s="13"/>
      <c r="B295" s="232"/>
      <c r="C295" s="233"/>
      <c r="D295" s="234" t="s">
        <v>147</v>
      </c>
      <c r="E295" s="233"/>
      <c r="F295" s="236" t="s">
        <v>808</v>
      </c>
      <c r="G295" s="233"/>
      <c r="H295" s="237">
        <v>23.276</v>
      </c>
      <c r="I295" s="238"/>
      <c r="J295" s="233"/>
      <c r="K295" s="233"/>
      <c r="L295" s="239"/>
      <c r="M295" s="240"/>
      <c r="N295" s="241"/>
      <c r="O295" s="241"/>
      <c r="P295" s="241"/>
      <c r="Q295" s="241"/>
      <c r="R295" s="241"/>
      <c r="S295" s="241"/>
      <c r="T295" s="242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3" t="s">
        <v>147</v>
      </c>
      <c r="AU295" s="243" t="s">
        <v>86</v>
      </c>
      <c r="AV295" s="13" t="s">
        <v>86</v>
      </c>
      <c r="AW295" s="13" t="s">
        <v>4</v>
      </c>
      <c r="AX295" s="13" t="s">
        <v>84</v>
      </c>
      <c r="AY295" s="243" t="s">
        <v>139</v>
      </c>
    </row>
    <row r="296" s="2" customFormat="1" ht="16.5" customHeight="1">
      <c r="A296" s="37"/>
      <c r="B296" s="38"/>
      <c r="C296" s="218" t="s">
        <v>809</v>
      </c>
      <c r="D296" s="218" t="s">
        <v>141</v>
      </c>
      <c r="E296" s="219" t="s">
        <v>810</v>
      </c>
      <c r="F296" s="220" t="s">
        <v>811</v>
      </c>
      <c r="G296" s="221" t="s">
        <v>144</v>
      </c>
      <c r="H296" s="222">
        <v>75</v>
      </c>
      <c r="I296" s="223"/>
      <c r="J296" s="224">
        <f>ROUND(I296*H296,2)</f>
        <v>0</v>
      </c>
      <c r="K296" s="225"/>
      <c r="L296" s="43"/>
      <c r="M296" s="226" t="s">
        <v>1</v>
      </c>
      <c r="N296" s="227" t="s">
        <v>41</v>
      </c>
      <c r="O296" s="90"/>
      <c r="P296" s="228">
        <f>O296*H296</f>
        <v>0</v>
      </c>
      <c r="Q296" s="228">
        <v>9.0000000000000006E-05</v>
      </c>
      <c r="R296" s="228">
        <f>Q296*H296</f>
        <v>0.0067500000000000008</v>
      </c>
      <c r="S296" s="228">
        <v>0</v>
      </c>
      <c r="T296" s="229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30" t="s">
        <v>224</v>
      </c>
      <c r="AT296" s="230" t="s">
        <v>141</v>
      </c>
      <c r="AU296" s="230" t="s">
        <v>86</v>
      </c>
      <c r="AY296" s="16" t="s">
        <v>139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6" t="s">
        <v>84</v>
      </c>
      <c r="BK296" s="231">
        <f>ROUND(I296*H296,2)</f>
        <v>0</v>
      </c>
      <c r="BL296" s="16" t="s">
        <v>224</v>
      </c>
      <c r="BM296" s="230" t="s">
        <v>812</v>
      </c>
    </row>
    <row r="297" s="2" customFormat="1" ht="24.15" customHeight="1">
      <c r="A297" s="37"/>
      <c r="B297" s="38"/>
      <c r="C297" s="218" t="s">
        <v>813</v>
      </c>
      <c r="D297" s="218" t="s">
        <v>141</v>
      </c>
      <c r="E297" s="219" t="s">
        <v>814</v>
      </c>
      <c r="F297" s="220" t="s">
        <v>815</v>
      </c>
      <c r="G297" s="221" t="s">
        <v>172</v>
      </c>
      <c r="H297" s="222">
        <v>0.60099999999999998</v>
      </c>
      <c r="I297" s="223"/>
      <c r="J297" s="224">
        <f>ROUND(I297*H297,2)</f>
        <v>0</v>
      </c>
      <c r="K297" s="225"/>
      <c r="L297" s="43"/>
      <c r="M297" s="226" t="s">
        <v>1</v>
      </c>
      <c r="N297" s="227" t="s">
        <v>41</v>
      </c>
      <c r="O297" s="90"/>
      <c r="P297" s="228">
        <f>O297*H297</f>
        <v>0</v>
      </c>
      <c r="Q297" s="228">
        <v>0</v>
      </c>
      <c r="R297" s="228">
        <f>Q297*H297</f>
        <v>0</v>
      </c>
      <c r="S297" s="228">
        <v>0</v>
      </c>
      <c r="T297" s="229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30" t="s">
        <v>224</v>
      </c>
      <c r="AT297" s="230" t="s">
        <v>141</v>
      </c>
      <c r="AU297" s="230" t="s">
        <v>86</v>
      </c>
      <c r="AY297" s="16" t="s">
        <v>139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6" t="s">
        <v>84</v>
      </c>
      <c r="BK297" s="231">
        <f>ROUND(I297*H297,2)</f>
        <v>0</v>
      </c>
      <c r="BL297" s="16" t="s">
        <v>224</v>
      </c>
      <c r="BM297" s="230" t="s">
        <v>816</v>
      </c>
    </row>
    <row r="298" s="12" customFormat="1" ht="22.8" customHeight="1">
      <c r="A298" s="12"/>
      <c r="B298" s="202"/>
      <c r="C298" s="203"/>
      <c r="D298" s="204" t="s">
        <v>75</v>
      </c>
      <c r="E298" s="216" t="s">
        <v>817</v>
      </c>
      <c r="F298" s="216" t="s">
        <v>818</v>
      </c>
      <c r="G298" s="203"/>
      <c r="H298" s="203"/>
      <c r="I298" s="206"/>
      <c r="J298" s="217">
        <f>BK298</f>
        <v>0</v>
      </c>
      <c r="K298" s="203"/>
      <c r="L298" s="208"/>
      <c r="M298" s="209"/>
      <c r="N298" s="210"/>
      <c r="O298" s="210"/>
      <c r="P298" s="211">
        <f>SUM(P299:P301)</f>
        <v>0</v>
      </c>
      <c r="Q298" s="210"/>
      <c r="R298" s="211">
        <f>SUM(R299:R301)</f>
        <v>1.1839994</v>
      </c>
      <c r="S298" s="210"/>
      <c r="T298" s="212">
        <f>SUM(T299:T301)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13" t="s">
        <v>86</v>
      </c>
      <c r="AT298" s="214" t="s">
        <v>75</v>
      </c>
      <c r="AU298" s="214" t="s">
        <v>84</v>
      </c>
      <c r="AY298" s="213" t="s">
        <v>139</v>
      </c>
      <c r="BK298" s="215">
        <f>SUM(BK299:BK301)</f>
        <v>0</v>
      </c>
    </row>
    <row r="299" s="2" customFormat="1" ht="21.75" customHeight="1">
      <c r="A299" s="37"/>
      <c r="B299" s="38"/>
      <c r="C299" s="218" t="s">
        <v>819</v>
      </c>
      <c r="D299" s="218" t="s">
        <v>141</v>
      </c>
      <c r="E299" s="219" t="s">
        <v>820</v>
      </c>
      <c r="F299" s="220" t="s">
        <v>821</v>
      </c>
      <c r="G299" s="221" t="s">
        <v>153</v>
      </c>
      <c r="H299" s="222">
        <v>363.19</v>
      </c>
      <c r="I299" s="223"/>
      <c r="J299" s="224">
        <f>ROUND(I299*H299,2)</f>
        <v>0</v>
      </c>
      <c r="K299" s="225"/>
      <c r="L299" s="43"/>
      <c r="M299" s="226" t="s">
        <v>1</v>
      </c>
      <c r="N299" s="227" t="s">
        <v>41</v>
      </c>
      <c r="O299" s="90"/>
      <c r="P299" s="228">
        <f>O299*H299</f>
        <v>0</v>
      </c>
      <c r="Q299" s="228">
        <v>0.00042999999999999999</v>
      </c>
      <c r="R299" s="228">
        <f>Q299*H299</f>
        <v>0.1561717</v>
      </c>
      <c r="S299" s="228">
        <v>0</v>
      </c>
      <c r="T299" s="229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230" t="s">
        <v>224</v>
      </c>
      <c r="AT299" s="230" t="s">
        <v>141</v>
      </c>
      <c r="AU299" s="230" t="s">
        <v>86</v>
      </c>
      <c r="AY299" s="16" t="s">
        <v>139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6" t="s">
        <v>84</v>
      </c>
      <c r="BK299" s="231">
        <f>ROUND(I299*H299,2)</f>
        <v>0</v>
      </c>
      <c r="BL299" s="16" t="s">
        <v>224</v>
      </c>
      <c r="BM299" s="230" t="s">
        <v>822</v>
      </c>
    </row>
    <row r="300" s="2" customFormat="1" ht="24.15" customHeight="1">
      <c r="A300" s="37"/>
      <c r="B300" s="38"/>
      <c r="C300" s="218" t="s">
        <v>823</v>
      </c>
      <c r="D300" s="218" t="s">
        <v>141</v>
      </c>
      <c r="E300" s="219" t="s">
        <v>824</v>
      </c>
      <c r="F300" s="220" t="s">
        <v>825</v>
      </c>
      <c r="G300" s="221" t="s">
        <v>153</v>
      </c>
      <c r="H300" s="222">
        <v>363.19</v>
      </c>
      <c r="I300" s="223"/>
      <c r="J300" s="224">
        <f>ROUND(I300*H300,2)</f>
        <v>0</v>
      </c>
      <c r="K300" s="225"/>
      <c r="L300" s="43"/>
      <c r="M300" s="226" t="s">
        <v>1</v>
      </c>
      <c r="N300" s="227" t="s">
        <v>41</v>
      </c>
      <c r="O300" s="90"/>
      <c r="P300" s="228">
        <f>O300*H300</f>
        <v>0</v>
      </c>
      <c r="Q300" s="228">
        <v>0.00033</v>
      </c>
      <c r="R300" s="228">
        <f>Q300*H300</f>
        <v>0.11985269999999999</v>
      </c>
      <c r="S300" s="228">
        <v>0</v>
      </c>
      <c r="T300" s="229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230" t="s">
        <v>224</v>
      </c>
      <c r="AT300" s="230" t="s">
        <v>141</v>
      </c>
      <c r="AU300" s="230" t="s">
        <v>86</v>
      </c>
      <c r="AY300" s="16" t="s">
        <v>139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6" t="s">
        <v>84</v>
      </c>
      <c r="BK300" s="231">
        <f>ROUND(I300*H300,2)</f>
        <v>0</v>
      </c>
      <c r="BL300" s="16" t="s">
        <v>224</v>
      </c>
      <c r="BM300" s="230" t="s">
        <v>826</v>
      </c>
    </row>
    <row r="301" s="2" customFormat="1" ht="24.15" customHeight="1">
      <c r="A301" s="37"/>
      <c r="B301" s="38"/>
      <c r="C301" s="218" t="s">
        <v>827</v>
      </c>
      <c r="D301" s="218" t="s">
        <v>141</v>
      </c>
      <c r="E301" s="219" t="s">
        <v>828</v>
      </c>
      <c r="F301" s="220" t="s">
        <v>829</v>
      </c>
      <c r="G301" s="221" t="s">
        <v>153</v>
      </c>
      <c r="H301" s="222">
        <v>363.19</v>
      </c>
      <c r="I301" s="223"/>
      <c r="J301" s="224">
        <f>ROUND(I301*H301,2)</f>
        <v>0</v>
      </c>
      <c r="K301" s="225"/>
      <c r="L301" s="43"/>
      <c r="M301" s="226" t="s">
        <v>1</v>
      </c>
      <c r="N301" s="227" t="s">
        <v>41</v>
      </c>
      <c r="O301" s="90"/>
      <c r="P301" s="228">
        <f>O301*H301</f>
        <v>0</v>
      </c>
      <c r="Q301" s="228">
        <v>0.0025000000000000001</v>
      </c>
      <c r="R301" s="228">
        <f>Q301*H301</f>
        <v>0.90797499999999998</v>
      </c>
      <c r="S301" s="228">
        <v>0</v>
      </c>
      <c r="T301" s="229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230" t="s">
        <v>224</v>
      </c>
      <c r="AT301" s="230" t="s">
        <v>141</v>
      </c>
      <c r="AU301" s="230" t="s">
        <v>86</v>
      </c>
      <c r="AY301" s="16" t="s">
        <v>139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6" t="s">
        <v>84</v>
      </c>
      <c r="BK301" s="231">
        <f>ROUND(I301*H301,2)</f>
        <v>0</v>
      </c>
      <c r="BL301" s="16" t="s">
        <v>224</v>
      </c>
      <c r="BM301" s="230" t="s">
        <v>830</v>
      </c>
    </row>
    <row r="302" s="12" customFormat="1" ht="22.8" customHeight="1">
      <c r="A302" s="12"/>
      <c r="B302" s="202"/>
      <c r="C302" s="203"/>
      <c r="D302" s="204" t="s">
        <v>75</v>
      </c>
      <c r="E302" s="216" t="s">
        <v>831</v>
      </c>
      <c r="F302" s="216" t="s">
        <v>832</v>
      </c>
      <c r="G302" s="203"/>
      <c r="H302" s="203"/>
      <c r="I302" s="206"/>
      <c r="J302" s="217">
        <f>BK302</f>
        <v>0</v>
      </c>
      <c r="K302" s="203"/>
      <c r="L302" s="208"/>
      <c r="M302" s="209"/>
      <c r="N302" s="210"/>
      <c r="O302" s="210"/>
      <c r="P302" s="211">
        <f>SUM(P303:P307)</f>
        <v>0</v>
      </c>
      <c r="Q302" s="210"/>
      <c r="R302" s="211">
        <f>SUM(R303:R307)</f>
        <v>0.98399999999999999</v>
      </c>
      <c r="S302" s="210"/>
      <c r="T302" s="212">
        <f>SUM(T303:T307)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213" t="s">
        <v>86</v>
      </c>
      <c r="AT302" s="214" t="s">
        <v>75</v>
      </c>
      <c r="AU302" s="214" t="s">
        <v>84</v>
      </c>
      <c r="AY302" s="213" t="s">
        <v>139</v>
      </c>
      <c r="BK302" s="215">
        <f>SUM(BK303:BK307)</f>
        <v>0</v>
      </c>
    </row>
    <row r="303" s="2" customFormat="1" ht="24.15" customHeight="1">
      <c r="A303" s="37"/>
      <c r="B303" s="38"/>
      <c r="C303" s="218" t="s">
        <v>833</v>
      </c>
      <c r="D303" s="218" t="s">
        <v>141</v>
      </c>
      <c r="E303" s="219" t="s">
        <v>834</v>
      </c>
      <c r="F303" s="220" t="s">
        <v>835</v>
      </c>
      <c r="G303" s="221" t="s">
        <v>153</v>
      </c>
      <c r="H303" s="222">
        <v>1400</v>
      </c>
      <c r="I303" s="223"/>
      <c r="J303" s="224">
        <f>ROUND(I303*H303,2)</f>
        <v>0</v>
      </c>
      <c r="K303" s="225"/>
      <c r="L303" s="43"/>
      <c r="M303" s="226" t="s">
        <v>1</v>
      </c>
      <c r="N303" s="227" t="s">
        <v>41</v>
      </c>
      <c r="O303" s="90"/>
      <c r="P303" s="228">
        <f>O303*H303</f>
        <v>0</v>
      </c>
      <c r="Q303" s="228">
        <v>0</v>
      </c>
      <c r="R303" s="228">
        <f>Q303*H303</f>
        <v>0</v>
      </c>
      <c r="S303" s="228">
        <v>0</v>
      </c>
      <c r="T303" s="229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230" t="s">
        <v>224</v>
      </c>
      <c r="AT303" s="230" t="s">
        <v>141</v>
      </c>
      <c r="AU303" s="230" t="s">
        <v>86</v>
      </c>
      <c r="AY303" s="16" t="s">
        <v>139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6" t="s">
        <v>84</v>
      </c>
      <c r="BK303" s="231">
        <f>ROUND(I303*H303,2)</f>
        <v>0</v>
      </c>
      <c r="BL303" s="16" t="s">
        <v>224</v>
      </c>
      <c r="BM303" s="230" t="s">
        <v>836</v>
      </c>
    </row>
    <row r="304" s="13" customFormat="1">
      <c r="A304" s="13"/>
      <c r="B304" s="232"/>
      <c r="C304" s="233"/>
      <c r="D304" s="234" t="s">
        <v>147</v>
      </c>
      <c r="E304" s="235" t="s">
        <v>1</v>
      </c>
      <c r="F304" s="236" t="s">
        <v>837</v>
      </c>
      <c r="G304" s="233"/>
      <c r="H304" s="237">
        <v>1400</v>
      </c>
      <c r="I304" s="238"/>
      <c r="J304" s="233"/>
      <c r="K304" s="233"/>
      <c r="L304" s="239"/>
      <c r="M304" s="240"/>
      <c r="N304" s="241"/>
      <c r="O304" s="241"/>
      <c r="P304" s="241"/>
      <c r="Q304" s="241"/>
      <c r="R304" s="241"/>
      <c r="S304" s="241"/>
      <c r="T304" s="242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3" t="s">
        <v>147</v>
      </c>
      <c r="AU304" s="243" t="s">
        <v>86</v>
      </c>
      <c r="AV304" s="13" t="s">
        <v>86</v>
      </c>
      <c r="AW304" s="13" t="s">
        <v>33</v>
      </c>
      <c r="AX304" s="13" t="s">
        <v>84</v>
      </c>
      <c r="AY304" s="243" t="s">
        <v>139</v>
      </c>
    </row>
    <row r="305" s="2" customFormat="1" ht="24.15" customHeight="1">
      <c r="A305" s="37"/>
      <c r="B305" s="38"/>
      <c r="C305" s="218" t="s">
        <v>838</v>
      </c>
      <c r="D305" s="218" t="s">
        <v>141</v>
      </c>
      <c r="E305" s="219" t="s">
        <v>839</v>
      </c>
      <c r="F305" s="220" t="s">
        <v>840</v>
      </c>
      <c r="G305" s="221" t="s">
        <v>153</v>
      </c>
      <c r="H305" s="222">
        <v>1400</v>
      </c>
      <c r="I305" s="223"/>
      <c r="J305" s="224">
        <f>ROUND(I305*H305,2)</f>
        <v>0</v>
      </c>
      <c r="K305" s="225"/>
      <c r="L305" s="43"/>
      <c r="M305" s="226" t="s">
        <v>1</v>
      </c>
      <c r="N305" s="227" t="s">
        <v>41</v>
      </c>
      <c r="O305" s="90"/>
      <c r="P305" s="228">
        <f>O305*H305</f>
        <v>0</v>
      </c>
      <c r="Q305" s="228">
        <v>0.00021000000000000001</v>
      </c>
      <c r="R305" s="228">
        <f>Q305*H305</f>
        <v>0.29400000000000004</v>
      </c>
      <c r="S305" s="228">
        <v>0</v>
      </c>
      <c r="T305" s="229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230" t="s">
        <v>224</v>
      </c>
      <c r="AT305" s="230" t="s">
        <v>141</v>
      </c>
      <c r="AU305" s="230" t="s">
        <v>86</v>
      </c>
      <c r="AY305" s="16" t="s">
        <v>139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6" t="s">
        <v>84</v>
      </c>
      <c r="BK305" s="231">
        <f>ROUND(I305*H305,2)</f>
        <v>0</v>
      </c>
      <c r="BL305" s="16" t="s">
        <v>224</v>
      </c>
      <c r="BM305" s="230" t="s">
        <v>841</v>
      </c>
    </row>
    <row r="306" s="2" customFormat="1" ht="33" customHeight="1">
      <c r="A306" s="37"/>
      <c r="B306" s="38"/>
      <c r="C306" s="218" t="s">
        <v>842</v>
      </c>
      <c r="D306" s="218" t="s">
        <v>141</v>
      </c>
      <c r="E306" s="219" t="s">
        <v>843</v>
      </c>
      <c r="F306" s="220" t="s">
        <v>844</v>
      </c>
      <c r="G306" s="221" t="s">
        <v>153</v>
      </c>
      <c r="H306" s="222">
        <v>1400</v>
      </c>
      <c r="I306" s="223"/>
      <c r="J306" s="224">
        <f>ROUND(I306*H306,2)</f>
        <v>0</v>
      </c>
      <c r="K306" s="225"/>
      <c r="L306" s="43"/>
      <c r="M306" s="226" t="s">
        <v>1</v>
      </c>
      <c r="N306" s="227" t="s">
        <v>41</v>
      </c>
      <c r="O306" s="90"/>
      <c r="P306" s="228">
        <f>O306*H306</f>
        <v>0</v>
      </c>
      <c r="Q306" s="228">
        <v>0.00027</v>
      </c>
      <c r="R306" s="228">
        <f>Q306*H306</f>
        <v>0.378</v>
      </c>
      <c r="S306" s="228">
        <v>0</v>
      </c>
      <c r="T306" s="229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30" t="s">
        <v>224</v>
      </c>
      <c r="AT306" s="230" t="s">
        <v>141</v>
      </c>
      <c r="AU306" s="230" t="s">
        <v>86</v>
      </c>
      <c r="AY306" s="16" t="s">
        <v>139</v>
      </c>
      <c r="BE306" s="231">
        <f>IF(N306="základní",J306,0)</f>
        <v>0</v>
      </c>
      <c r="BF306" s="231">
        <f>IF(N306="snížená",J306,0)</f>
        <v>0</v>
      </c>
      <c r="BG306" s="231">
        <f>IF(N306="zákl. přenesená",J306,0)</f>
        <v>0</v>
      </c>
      <c r="BH306" s="231">
        <f>IF(N306="sníž. přenesená",J306,0)</f>
        <v>0</v>
      </c>
      <c r="BI306" s="231">
        <f>IF(N306="nulová",J306,0)</f>
        <v>0</v>
      </c>
      <c r="BJ306" s="16" t="s">
        <v>84</v>
      </c>
      <c r="BK306" s="231">
        <f>ROUND(I306*H306,2)</f>
        <v>0</v>
      </c>
      <c r="BL306" s="16" t="s">
        <v>224</v>
      </c>
      <c r="BM306" s="230" t="s">
        <v>845</v>
      </c>
    </row>
    <row r="307" s="2" customFormat="1" ht="33" customHeight="1">
      <c r="A307" s="37"/>
      <c r="B307" s="38"/>
      <c r="C307" s="244" t="s">
        <v>846</v>
      </c>
      <c r="D307" s="244" t="s">
        <v>176</v>
      </c>
      <c r="E307" s="245" t="s">
        <v>847</v>
      </c>
      <c r="F307" s="246" t="s">
        <v>848</v>
      </c>
      <c r="G307" s="247" t="s">
        <v>217</v>
      </c>
      <c r="H307" s="248">
        <v>16</v>
      </c>
      <c r="I307" s="249"/>
      <c r="J307" s="250">
        <f>ROUND(I307*H307,2)</f>
        <v>0</v>
      </c>
      <c r="K307" s="251"/>
      <c r="L307" s="252"/>
      <c r="M307" s="272" t="s">
        <v>1</v>
      </c>
      <c r="N307" s="273" t="s">
        <v>41</v>
      </c>
      <c r="O307" s="274"/>
      <c r="P307" s="275">
        <f>O307*H307</f>
        <v>0</v>
      </c>
      <c r="Q307" s="275">
        <v>0.0195</v>
      </c>
      <c r="R307" s="275">
        <f>Q307*H307</f>
        <v>0.312</v>
      </c>
      <c r="S307" s="275">
        <v>0</v>
      </c>
      <c r="T307" s="276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230" t="s">
        <v>323</v>
      </c>
      <c r="AT307" s="230" t="s">
        <v>176</v>
      </c>
      <c r="AU307" s="230" t="s">
        <v>86</v>
      </c>
      <c r="AY307" s="16" t="s">
        <v>139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6" t="s">
        <v>84</v>
      </c>
      <c r="BK307" s="231">
        <f>ROUND(I307*H307,2)</f>
        <v>0</v>
      </c>
      <c r="BL307" s="16" t="s">
        <v>224</v>
      </c>
      <c r="BM307" s="230" t="s">
        <v>849</v>
      </c>
    </row>
    <row r="308" s="2" customFormat="1" ht="6.96" customHeight="1">
      <c r="A308" s="37"/>
      <c r="B308" s="65"/>
      <c r="C308" s="66"/>
      <c r="D308" s="66"/>
      <c r="E308" s="66"/>
      <c r="F308" s="66"/>
      <c r="G308" s="66"/>
      <c r="H308" s="66"/>
      <c r="I308" s="66"/>
      <c r="J308" s="66"/>
      <c r="K308" s="66"/>
      <c r="L308" s="43"/>
      <c r="M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</row>
  </sheetData>
  <sheetProtection sheet="1" autoFilter="0" formatColumns="0" formatRows="0" objects="1" scenarios="1" spinCount="100000" saltValue="Jd9OHvudKro86Y/+TJ/OkBxjWGPTP7Gex4kskpZhZJNoEvWNEbh8CGMxsaZCijCaD3bblddTz2MkMyxdj4L8pw==" hashValue="Qjy5MvKWclH/EMeQyzp0+aLb7NbsapOgOoNkP6Gd5UsScXa/W6/Sk+oPpdAEcNSWK96osjcz9JlbyZO+aoR2CA==" algorithmName="SHA-512" password="CC35"/>
  <autoFilter ref="C136:K307"/>
  <mergeCells count="9">
    <mergeCell ref="E7:H7"/>
    <mergeCell ref="E9:H9"/>
    <mergeCell ref="E18:H18"/>
    <mergeCell ref="E27:H27"/>
    <mergeCell ref="E85:H85"/>
    <mergeCell ref="E87:H87"/>
    <mergeCell ref="E127:H127"/>
    <mergeCell ref="E129:H12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95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96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26.25" customHeight="1">
      <c r="B7" s="19"/>
      <c r="E7" s="140" t="str">
        <f>'Rekapitulace stavby'!K6</f>
        <v>Město Žacléř - Rekonstrukce a rozšíření prostor městského muzea a TIC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97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850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1. 9. 2024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">
        <v>31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32</v>
      </c>
      <c r="F21" s="37"/>
      <c r="G21" s="37"/>
      <c r="H21" s="37"/>
      <c r="I21" s="139" t="s">
        <v>27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34</v>
      </c>
      <c r="E23" s="37"/>
      <c r="F23" s="37"/>
      <c r="G23" s="37"/>
      <c r="H23" s="37"/>
      <c r="I23" s="139" t="s">
        <v>25</v>
      </c>
      <c r="J23" s="142" t="s">
        <v>31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32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ROUND(J129,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ROUND((SUM(BE129:BE178)),  2)</f>
        <v>0</v>
      </c>
      <c r="G33" s="37"/>
      <c r="H33" s="37"/>
      <c r="I33" s="154">
        <v>0.20999999999999999</v>
      </c>
      <c r="J33" s="153">
        <f>ROUND(((SUM(BE129:BE178))*I33),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ROUND((SUM(BF129:BF178)),  2)</f>
        <v>0</v>
      </c>
      <c r="G34" s="37"/>
      <c r="H34" s="37"/>
      <c r="I34" s="154">
        <v>0.12</v>
      </c>
      <c r="J34" s="153">
        <f>ROUND(((SUM(BF129:BF178))*I34),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ROUND((SUM(BG129:BG178)),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ROUND((SUM(BH129:BH178)),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ROUND((SUM(BI129:BI178)),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26.25" customHeight="1">
      <c r="A85" s="37"/>
      <c r="B85" s="38"/>
      <c r="C85" s="39"/>
      <c r="D85" s="39"/>
      <c r="E85" s="173" t="str">
        <f>E7</f>
        <v>Město Žacléř - Rekonstrukce a rozšíření prostor městského muzea a TIC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97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2024/9/1/4 - Ostaní náklady - neuznatelné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>Žacléř</v>
      </c>
      <c r="G89" s="39"/>
      <c r="H89" s="39"/>
      <c r="I89" s="31" t="s">
        <v>22</v>
      </c>
      <c r="J89" s="78" t="str">
        <f>IF(J12="","",J12)</f>
        <v>1. 9. 2024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Žacléř</v>
      </c>
      <c r="G91" s="39"/>
      <c r="H91" s="39"/>
      <c r="I91" s="31" t="s">
        <v>30</v>
      </c>
      <c r="J91" s="35" t="str">
        <f>E21</f>
        <v>Jiří Popelka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Jiří Popelka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100</v>
      </c>
      <c r="D94" s="175"/>
      <c r="E94" s="175"/>
      <c r="F94" s="175"/>
      <c r="G94" s="175"/>
      <c r="H94" s="175"/>
      <c r="I94" s="175"/>
      <c r="J94" s="176" t="s">
        <v>101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102</v>
      </c>
      <c r="D96" s="39"/>
      <c r="E96" s="39"/>
      <c r="F96" s="39"/>
      <c r="G96" s="39"/>
      <c r="H96" s="39"/>
      <c r="I96" s="39"/>
      <c r="J96" s="109">
        <f>J129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103</v>
      </c>
    </row>
    <row r="97" hidden="1" s="9" customFormat="1" ht="24.96" customHeight="1">
      <c r="A97" s="9"/>
      <c r="B97" s="178"/>
      <c r="C97" s="179"/>
      <c r="D97" s="180" t="s">
        <v>104</v>
      </c>
      <c r="E97" s="181"/>
      <c r="F97" s="181"/>
      <c r="G97" s="181"/>
      <c r="H97" s="181"/>
      <c r="I97" s="181"/>
      <c r="J97" s="182">
        <f>J130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105</v>
      </c>
      <c r="E98" s="187"/>
      <c r="F98" s="187"/>
      <c r="G98" s="187"/>
      <c r="H98" s="187"/>
      <c r="I98" s="187"/>
      <c r="J98" s="188">
        <f>J131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380</v>
      </c>
      <c r="E99" s="187"/>
      <c r="F99" s="187"/>
      <c r="G99" s="187"/>
      <c r="H99" s="187"/>
      <c r="I99" s="187"/>
      <c r="J99" s="188">
        <f>J136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4"/>
      <c r="C100" s="185"/>
      <c r="D100" s="186" t="s">
        <v>108</v>
      </c>
      <c r="E100" s="187"/>
      <c r="F100" s="187"/>
      <c r="G100" s="187"/>
      <c r="H100" s="187"/>
      <c r="I100" s="187"/>
      <c r="J100" s="188">
        <f>J153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4"/>
      <c r="C101" s="185"/>
      <c r="D101" s="186" t="s">
        <v>109</v>
      </c>
      <c r="E101" s="187"/>
      <c r="F101" s="187"/>
      <c r="G101" s="187"/>
      <c r="H101" s="187"/>
      <c r="I101" s="187"/>
      <c r="J101" s="188">
        <f>J156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4"/>
      <c r="C102" s="185"/>
      <c r="D102" s="186" t="s">
        <v>381</v>
      </c>
      <c r="E102" s="187"/>
      <c r="F102" s="187"/>
      <c r="G102" s="187"/>
      <c r="H102" s="187"/>
      <c r="I102" s="187"/>
      <c r="J102" s="188">
        <f>J160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78"/>
      <c r="C103" s="179"/>
      <c r="D103" s="180" t="s">
        <v>111</v>
      </c>
      <c r="E103" s="181"/>
      <c r="F103" s="181"/>
      <c r="G103" s="181"/>
      <c r="H103" s="181"/>
      <c r="I103" s="181"/>
      <c r="J103" s="182">
        <f>J162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84"/>
      <c r="C104" s="185"/>
      <c r="D104" s="186" t="s">
        <v>530</v>
      </c>
      <c r="E104" s="187"/>
      <c r="F104" s="187"/>
      <c r="G104" s="187"/>
      <c r="H104" s="187"/>
      <c r="I104" s="187"/>
      <c r="J104" s="188">
        <f>J163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4"/>
      <c r="C105" s="185"/>
      <c r="D105" s="186" t="s">
        <v>851</v>
      </c>
      <c r="E105" s="187"/>
      <c r="F105" s="187"/>
      <c r="G105" s="187"/>
      <c r="H105" s="187"/>
      <c r="I105" s="187"/>
      <c r="J105" s="188">
        <f>J165</f>
        <v>0</v>
      </c>
      <c r="K105" s="185"/>
      <c r="L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9" customFormat="1" ht="24.96" customHeight="1">
      <c r="A106" s="9"/>
      <c r="B106" s="178"/>
      <c r="C106" s="179"/>
      <c r="D106" s="180" t="s">
        <v>122</v>
      </c>
      <c r="E106" s="181"/>
      <c r="F106" s="181"/>
      <c r="G106" s="181"/>
      <c r="H106" s="181"/>
      <c r="I106" s="181"/>
      <c r="J106" s="182">
        <f>J169</f>
        <v>0</v>
      </c>
      <c r="K106" s="179"/>
      <c r="L106" s="18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10" customFormat="1" ht="19.92" customHeight="1">
      <c r="A107" s="10"/>
      <c r="B107" s="184"/>
      <c r="C107" s="185"/>
      <c r="D107" s="186" t="s">
        <v>852</v>
      </c>
      <c r="E107" s="187"/>
      <c r="F107" s="187"/>
      <c r="G107" s="187"/>
      <c r="H107" s="187"/>
      <c r="I107" s="187"/>
      <c r="J107" s="188">
        <f>J170</f>
        <v>0</v>
      </c>
      <c r="K107" s="185"/>
      <c r="L107" s="18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84"/>
      <c r="C108" s="185"/>
      <c r="D108" s="186" t="s">
        <v>853</v>
      </c>
      <c r="E108" s="187"/>
      <c r="F108" s="187"/>
      <c r="G108" s="187"/>
      <c r="H108" s="187"/>
      <c r="I108" s="187"/>
      <c r="J108" s="188">
        <f>J174</f>
        <v>0</v>
      </c>
      <c r="K108" s="185"/>
      <c r="L108" s="18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84"/>
      <c r="C109" s="185"/>
      <c r="D109" s="186" t="s">
        <v>123</v>
      </c>
      <c r="E109" s="187"/>
      <c r="F109" s="187"/>
      <c r="G109" s="187"/>
      <c r="H109" s="187"/>
      <c r="I109" s="187"/>
      <c r="J109" s="188">
        <f>J176</f>
        <v>0</v>
      </c>
      <c r="K109" s="185"/>
      <c r="L109" s="18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2" customFormat="1" ht="21.84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hidden="1" s="2" customFormat="1" ht="6.96" customHeight="1">
      <c r="A111" s="37"/>
      <c r="B111" s="65"/>
      <c r="C111" s="66"/>
      <c r="D111" s="66"/>
      <c r="E111" s="66"/>
      <c r="F111" s="66"/>
      <c r="G111" s="66"/>
      <c r="H111" s="66"/>
      <c r="I111" s="66"/>
      <c r="J111" s="66"/>
      <c r="K111" s="66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hidden="1"/>
    <row r="113" hidden="1"/>
    <row r="114" hidden="1"/>
    <row r="115" s="2" customFormat="1" ht="6.96" customHeight="1">
      <c r="A115" s="37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4.96" customHeight="1">
      <c r="A116" s="37"/>
      <c r="B116" s="38"/>
      <c r="C116" s="22" t="s">
        <v>124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16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6.25" customHeight="1">
      <c r="A119" s="37"/>
      <c r="B119" s="38"/>
      <c r="C119" s="39"/>
      <c r="D119" s="39"/>
      <c r="E119" s="173" t="str">
        <f>E7</f>
        <v>Město Žacléř - Rekonstrukce a rozšíření prostor městského muzea a TIC</v>
      </c>
      <c r="F119" s="31"/>
      <c r="G119" s="31"/>
      <c r="H119" s="31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97</v>
      </c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6.5" customHeight="1">
      <c r="A121" s="37"/>
      <c r="B121" s="38"/>
      <c r="C121" s="39"/>
      <c r="D121" s="39"/>
      <c r="E121" s="75" t="str">
        <f>E9</f>
        <v>2024/9/1/4 - Ostaní náklady - neuznatelné náklady</v>
      </c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20</v>
      </c>
      <c r="D123" s="39"/>
      <c r="E123" s="39"/>
      <c r="F123" s="26" t="str">
        <f>F12</f>
        <v>Žacléř</v>
      </c>
      <c r="G123" s="39"/>
      <c r="H123" s="39"/>
      <c r="I123" s="31" t="s">
        <v>22</v>
      </c>
      <c r="J123" s="78" t="str">
        <f>IF(J12="","",J12)</f>
        <v>1. 9. 2024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24</v>
      </c>
      <c r="D125" s="39"/>
      <c r="E125" s="39"/>
      <c r="F125" s="26" t="str">
        <f>E15</f>
        <v>Město Žacléř</v>
      </c>
      <c r="G125" s="39"/>
      <c r="H125" s="39"/>
      <c r="I125" s="31" t="s">
        <v>30</v>
      </c>
      <c r="J125" s="35" t="str">
        <f>E21</f>
        <v>Jiří Popelka</v>
      </c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28</v>
      </c>
      <c r="D126" s="39"/>
      <c r="E126" s="39"/>
      <c r="F126" s="26" t="str">
        <f>IF(E18="","",E18)</f>
        <v>Vyplň údaj</v>
      </c>
      <c r="G126" s="39"/>
      <c r="H126" s="39"/>
      <c r="I126" s="31" t="s">
        <v>34</v>
      </c>
      <c r="J126" s="35" t="str">
        <f>E24</f>
        <v>Jiří Popelka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0.32" customHeight="1">
      <c r="A127" s="37"/>
      <c r="B127" s="38"/>
      <c r="C127" s="39"/>
      <c r="D127" s="39"/>
      <c r="E127" s="39"/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11" customFormat="1" ht="29.28" customHeight="1">
      <c r="A128" s="190"/>
      <c r="B128" s="191"/>
      <c r="C128" s="192" t="s">
        <v>125</v>
      </c>
      <c r="D128" s="193" t="s">
        <v>61</v>
      </c>
      <c r="E128" s="193" t="s">
        <v>57</v>
      </c>
      <c r="F128" s="193" t="s">
        <v>58</v>
      </c>
      <c r="G128" s="193" t="s">
        <v>126</v>
      </c>
      <c r="H128" s="193" t="s">
        <v>127</v>
      </c>
      <c r="I128" s="193" t="s">
        <v>128</v>
      </c>
      <c r="J128" s="194" t="s">
        <v>101</v>
      </c>
      <c r="K128" s="195" t="s">
        <v>129</v>
      </c>
      <c r="L128" s="196"/>
      <c r="M128" s="99" t="s">
        <v>1</v>
      </c>
      <c r="N128" s="100" t="s">
        <v>40</v>
      </c>
      <c r="O128" s="100" t="s">
        <v>130</v>
      </c>
      <c r="P128" s="100" t="s">
        <v>131</v>
      </c>
      <c r="Q128" s="100" t="s">
        <v>132</v>
      </c>
      <c r="R128" s="100" t="s">
        <v>133</v>
      </c>
      <c r="S128" s="100" t="s">
        <v>134</v>
      </c>
      <c r="T128" s="101" t="s">
        <v>135</v>
      </c>
      <c r="U128" s="190"/>
      <c r="V128" s="190"/>
      <c r="W128" s="190"/>
      <c r="X128" s="190"/>
      <c r="Y128" s="190"/>
      <c r="Z128" s="190"/>
      <c r="AA128" s="190"/>
      <c r="AB128" s="190"/>
      <c r="AC128" s="190"/>
      <c r="AD128" s="190"/>
      <c r="AE128" s="190"/>
    </row>
    <row r="129" s="2" customFormat="1" ht="22.8" customHeight="1">
      <c r="A129" s="37"/>
      <c r="B129" s="38"/>
      <c r="C129" s="106" t="s">
        <v>136</v>
      </c>
      <c r="D129" s="39"/>
      <c r="E129" s="39"/>
      <c r="F129" s="39"/>
      <c r="G129" s="39"/>
      <c r="H129" s="39"/>
      <c r="I129" s="39"/>
      <c r="J129" s="197">
        <f>BK129</f>
        <v>0</v>
      </c>
      <c r="K129" s="39"/>
      <c r="L129" s="43"/>
      <c r="M129" s="102"/>
      <c r="N129" s="198"/>
      <c r="O129" s="103"/>
      <c r="P129" s="199">
        <f>P130+P162+P169</f>
        <v>0</v>
      </c>
      <c r="Q129" s="103"/>
      <c r="R129" s="199">
        <f>R130+R162+R169</f>
        <v>44.079019359999997</v>
      </c>
      <c r="S129" s="103"/>
      <c r="T129" s="200">
        <f>T130+T162+T169</f>
        <v>27.658200000000001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75</v>
      </c>
      <c r="AU129" s="16" t="s">
        <v>103</v>
      </c>
      <c r="BK129" s="201">
        <f>BK130+BK162+BK169</f>
        <v>0</v>
      </c>
    </row>
    <row r="130" s="12" customFormat="1" ht="25.92" customHeight="1">
      <c r="A130" s="12"/>
      <c r="B130" s="202"/>
      <c r="C130" s="203"/>
      <c r="D130" s="204" t="s">
        <v>75</v>
      </c>
      <c r="E130" s="205" t="s">
        <v>137</v>
      </c>
      <c r="F130" s="205" t="s">
        <v>138</v>
      </c>
      <c r="G130" s="203"/>
      <c r="H130" s="203"/>
      <c r="I130" s="206"/>
      <c r="J130" s="207">
        <f>BK130</f>
        <v>0</v>
      </c>
      <c r="K130" s="203"/>
      <c r="L130" s="208"/>
      <c r="M130" s="209"/>
      <c r="N130" s="210"/>
      <c r="O130" s="210"/>
      <c r="P130" s="211">
        <f>P131+P136+P153+P156+P160</f>
        <v>0</v>
      </c>
      <c r="Q130" s="210"/>
      <c r="R130" s="211">
        <f>R131+R136+R153+R156+R160</f>
        <v>43.520019359999999</v>
      </c>
      <c r="S130" s="210"/>
      <c r="T130" s="212">
        <f>T131+T136+T153+T156+T160</f>
        <v>27.658200000000001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84</v>
      </c>
      <c r="AT130" s="214" t="s">
        <v>75</v>
      </c>
      <c r="AU130" s="214" t="s">
        <v>76</v>
      </c>
      <c r="AY130" s="213" t="s">
        <v>139</v>
      </c>
      <c r="BK130" s="215">
        <f>BK131+BK136+BK153+BK156+BK160</f>
        <v>0</v>
      </c>
    </row>
    <row r="131" s="12" customFormat="1" ht="22.8" customHeight="1">
      <c r="A131" s="12"/>
      <c r="B131" s="202"/>
      <c r="C131" s="203"/>
      <c r="D131" s="204" t="s">
        <v>75</v>
      </c>
      <c r="E131" s="216" t="s">
        <v>84</v>
      </c>
      <c r="F131" s="216" t="s">
        <v>140</v>
      </c>
      <c r="G131" s="203"/>
      <c r="H131" s="203"/>
      <c r="I131" s="206"/>
      <c r="J131" s="217">
        <f>BK131</f>
        <v>0</v>
      </c>
      <c r="K131" s="203"/>
      <c r="L131" s="208"/>
      <c r="M131" s="209"/>
      <c r="N131" s="210"/>
      <c r="O131" s="210"/>
      <c r="P131" s="211">
        <f>SUM(P132:P135)</f>
        <v>0</v>
      </c>
      <c r="Q131" s="210"/>
      <c r="R131" s="211">
        <f>SUM(R132:R135)</f>
        <v>0</v>
      </c>
      <c r="S131" s="210"/>
      <c r="T131" s="212">
        <f>SUM(T132:T135)</f>
        <v>25.918200000000002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3" t="s">
        <v>84</v>
      </c>
      <c r="AT131" s="214" t="s">
        <v>75</v>
      </c>
      <c r="AU131" s="214" t="s">
        <v>84</v>
      </c>
      <c r="AY131" s="213" t="s">
        <v>139</v>
      </c>
      <c r="BK131" s="215">
        <f>SUM(BK132:BK135)</f>
        <v>0</v>
      </c>
    </row>
    <row r="132" s="2" customFormat="1" ht="24.15" customHeight="1">
      <c r="A132" s="37"/>
      <c r="B132" s="38"/>
      <c r="C132" s="218" t="s">
        <v>84</v>
      </c>
      <c r="D132" s="218" t="s">
        <v>141</v>
      </c>
      <c r="E132" s="219" t="s">
        <v>854</v>
      </c>
      <c r="F132" s="220" t="s">
        <v>855</v>
      </c>
      <c r="G132" s="221" t="s">
        <v>153</v>
      </c>
      <c r="H132" s="222">
        <v>101.64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41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0.255</v>
      </c>
      <c r="T132" s="229">
        <f>S132*H132</f>
        <v>25.918200000000002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145</v>
      </c>
      <c r="AT132" s="230" t="s">
        <v>141</v>
      </c>
      <c r="AU132" s="230" t="s">
        <v>86</v>
      </c>
      <c r="AY132" s="16" t="s">
        <v>139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84</v>
      </c>
      <c r="BK132" s="231">
        <f>ROUND(I132*H132,2)</f>
        <v>0</v>
      </c>
      <c r="BL132" s="16" t="s">
        <v>145</v>
      </c>
      <c r="BM132" s="230" t="s">
        <v>856</v>
      </c>
    </row>
    <row r="133" s="13" customFormat="1">
      <c r="A133" s="13"/>
      <c r="B133" s="232"/>
      <c r="C133" s="233"/>
      <c r="D133" s="234" t="s">
        <v>147</v>
      </c>
      <c r="E133" s="235" t="s">
        <v>1</v>
      </c>
      <c r="F133" s="236" t="s">
        <v>857</v>
      </c>
      <c r="G133" s="233"/>
      <c r="H133" s="237">
        <v>66.840000000000003</v>
      </c>
      <c r="I133" s="238"/>
      <c r="J133" s="233"/>
      <c r="K133" s="233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147</v>
      </c>
      <c r="AU133" s="243" t="s">
        <v>86</v>
      </c>
      <c r="AV133" s="13" t="s">
        <v>86</v>
      </c>
      <c r="AW133" s="13" t="s">
        <v>33</v>
      </c>
      <c r="AX133" s="13" t="s">
        <v>76</v>
      </c>
      <c r="AY133" s="243" t="s">
        <v>139</v>
      </c>
    </row>
    <row r="134" s="13" customFormat="1">
      <c r="A134" s="13"/>
      <c r="B134" s="232"/>
      <c r="C134" s="233"/>
      <c r="D134" s="234" t="s">
        <v>147</v>
      </c>
      <c r="E134" s="235" t="s">
        <v>1</v>
      </c>
      <c r="F134" s="236" t="s">
        <v>858</v>
      </c>
      <c r="G134" s="233"/>
      <c r="H134" s="237">
        <v>34.799999999999997</v>
      </c>
      <c r="I134" s="238"/>
      <c r="J134" s="233"/>
      <c r="K134" s="233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147</v>
      </c>
      <c r="AU134" s="243" t="s">
        <v>86</v>
      </c>
      <c r="AV134" s="13" t="s">
        <v>86</v>
      </c>
      <c r="AW134" s="13" t="s">
        <v>33</v>
      </c>
      <c r="AX134" s="13" t="s">
        <v>76</v>
      </c>
      <c r="AY134" s="243" t="s">
        <v>139</v>
      </c>
    </row>
    <row r="135" s="14" customFormat="1">
      <c r="A135" s="14"/>
      <c r="B135" s="255"/>
      <c r="C135" s="256"/>
      <c r="D135" s="234" t="s">
        <v>147</v>
      </c>
      <c r="E135" s="257" t="s">
        <v>1</v>
      </c>
      <c r="F135" s="258" t="s">
        <v>193</v>
      </c>
      <c r="G135" s="256"/>
      <c r="H135" s="259">
        <v>101.64</v>
      </c>
      <c r="I135" s="260"/>
      <c r="J135" s="256"/>
      <c r="K135" s="256"/>
      <c r="L135" s="261"/>
      <c r="M135" s="262"/>
      <c r="N135" s="263"/>
      <c r="O135" s="263"/>
      <c r="P135" s="263"/>
      <c r="Q135" s="263"/>
      <c r="R135" s="263"/>
      <c r="S135" s="263"/>
      <c r="T135" s="26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5" t="s">
        <v>147</v>
      </c>
      <c r="AU135" s="265" t="s">
        <v>86</v>
      </c>
      <c r="AV135" s="14" t="s">
        <v>145</v>
      </c>
      <c r="AW135" s="14" t="s">
        <v>33</v>
      </c>
      <c r="AX135" s="14" t="s">
        <v>84</v>
      </c>
      <c r="AY135" s="265" t="s">
        <v>139</v>
      </c>
    </row>
    <row r="136" s="12" customFormat="1" ht="22.8" customHeight="1">
      <c r="A136" s="12"/>
      <c r="B136" s="202"/>
      <c r="C136" s="203"/>
      <c r="D136" s="204" t="s">
        <v>75</v>
      </c>
      <c r="E136" s="216" t="s">
        <v>163</v>
      </c>
      <c r="F136" s="216" t="s">
        <v>435</v>
      </c>
      <c r="G136" s="203"/>
      <c r="H136" s="203"/>
      <c r="I136" s="206"/>
      <c r="J136" s="217">
        <f>BK136</f>
        <v>0</v>
      </c>
      <c r="K136" s="203"/>
      <c r="L136" s="208"/>
      <c r="M136" s="209"/>
      <c r="N136" s="210"/>
      <c r="O136" s="210"/>
      <c r="P136" s="211">
        <f>SUM(P137:P152)</f>
        <v>0</v>
      </c>
      <c r="Q136" s="210"/>
      <c r="R136" s="211">
        <f>SUM(R137:R152)</f>
        <v>33.484209360000001</v>
      </c>
      <c r="S136" s="210"/>
      <c r="T136" s="212">
        <f>SUM(T137:T152)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3" t="s">
        <v>84</v>
      </c>
      <c r="AT136" s="214" t="s">
        <v>75</v>
      </c>
      <c r="AU136" s="214" t="s">
        <v>84</v>
      </c>
      <c r="AY136" s="213" t="s">
        <v>139</v>
      </c>
      <c r="BK136" s="215">
        <f>SUM(BK137:BK152)</f>
        <v>0</v>
      </c>
    </row>
    <row r="137" s="2" customFormat="1" ht="21.75" customHeight="1">
      <c r="A137" s="37"/>
      <c r="B137" s="38"/>
      <c r="C137" s="218" t="s">
        <v>86</v>
      </c>
      <c r="D137" s="218" t="s">
        <v>141</v>
      </c>
      <c r="E137" s="219" t="s">
        <v>859</v>
      </c>
      <c r="F137" s="220" t="s">
        <v>860</v>
      </c>
      <c r="G137" s="221" t="s">
        <v>153</v>
      </c>
      <c r="H137" s="222">
        <v>101.64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41</v>
      </c>
      <c r="O137" s="90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145</v>
      </c>
      <c r="AT137" s="230" t="s">
        <v>141</v>
      </c>
      <c r="AU137" s="230" t="s">
        <v>86</v>
      </c>
      <c r="AY137" s="16" t="s">
        <v>139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84</v>
      </c>
      <c r="BK137" s="231">
        <f>ROUND(I137*H137,2)</f>
        <v>0</v>
      </c>
      <c r="BL137" s="16" t="s">
        <v>145</v>
      </c>
      <c r="BM137" s="230" t="s">
        <v>861</v>
      </c>
    </row>
    <row r="138" s="2" customFormat="1" ht="21.75" customHeight="1">
      <c r="A138" s="37"/>
      <c r="B138" s="38"/>
      <c r="C138" s="218" t="s">
        <v>149</v>
      </c>
      <c r="D138" s="218" t="s">
        <v>141</v>
      </c>
      <c r="E138" s="219" t="s">
        <v>862</v>
      </c>
      <c r="F138" s="220" t="s">
        <v>863</v>
      </c>
      <c r="G138" s="221" t="s">
        <v>153</v>
      </c>
      <c r="H138" s="222">
        <v>101.64</v>
      </c>
      <c r="I138" s="223"/>
      <c r="J138" s="224">
        <f>ROUND(I138*H138,2)</f>
        <v>0</v>
      </c>
      <c r="K138" s="225"/>
      <c r="L138" s="43"/>
      <c r="M138" s="226" t="s">
        <v>1</v>
      </c>
      <c r="N138" s="227" t="s">
        <v>41</v>
      </c>
      <c r="O138" s="90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145</v>
      </c>
      <c r="AT138" s="230" t="s">
        <v>141</v>
      </c>
      <c r="AU138" s="230" t="s">
        <v>86</v>
      </c>
      <c r="AY138" s="16" t="s">
        <v>139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84</v>
      </c>
      <c r="BK138" s="231">
        <f>ROUND(I138*H138,2)</f>
        <v>0</v>
      </c>
      <c r="BL138" s="16" t="s">
        <v>145</v>
      </c>
      <c r="BM138" s="230" t="s">
        <v>864</v>
      </c>
    </row>
    <row r="139" s="13" customFormat="1">
      <c r="A139" s="13"/>
      <c r="B139" s="232"/>
      <c r="C139" s="233"/>
      <c r="D139" s="234" t="s">
        <v>147</v>
      </c>
      <c r="E139" s="235" t="s">
        <v>1</v>
      </c>
      <c r="F139" s="236" t="s">
        <v>865</v>
      </c>
      <c r="G139" s="233"/>
      <c r="H139" s="237">
        <v>101.64</v>
      </c>
      <c r="I139" s="238"/>
      <c r="J139" s="233"/>
      <c r="K139" s="233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147</v>
      </c>
      <c r="AU139" s="243" t="s">
        <v>86</v>
      </c>
      <c r="AV139" s="13" t="s">
        <v>86</v>
      </c>
      <c r="AW139" s="13" t="s">
        <v>33</v>
      </c>
      <c r="AX139" s="13" t="s">
        <v>84</v>
      </c>
      <c r="AY139" s="243" t="s">
        <v>139</v>
      </c>
    </row>
    <row r="140" s="2" customFormat="1" ht="21.75" customHeight="1">
      <c r="A140" s="37"/>
      <c r="B140" s="38"/>
      <c r="C140" s="218" t="s">
        <v>145</v>
      </c>
      <c r="D140" s="218" t="s">
        <v>141</v>
      </c>
      <c r="E140" s="219" t="s">
        <v>866</v>
      </c>
      <c r="F140" s="220" t="s">
        <v>867</v>
      </c>
      <c r="G140" s="221" t="s">
        <v>153</v>
      </c>
      <c r="H140" s="222">
        <v>39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41</v>
      </c>
      <c r="O140" s="90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145</v>
      </c>
      <c r="AT140" s="230" t="s">
        <v>141</v>
      </c>
      <c r="AU140" s="230" t="s">
        <v>86</v>
      </c>
      <c r="AY140" s="16" t="s">
        <v>139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84</v>
      </c>
      <c r="BK140" s="231">
        <f>ROUND(I140*H140,2)</f>
        <v>0</v>
      </c>
      <c r="BL140" s="16" t="s">
        <v>145</v>
      </c>
      <c r="BM140" s="230" t="s">
        <v>868</v>
      </c>
    </row>
    <row r="141" s="13" customFormat="1">
      <c r="A141" s="13"/>
      <c r="B141" s="232"/>
      <c r="C141" s="233"/>
      <c r="D141" s="234" t="s">
        <v>147</v>
      </c>
      <c r="E141" s="235" t="s">
        <v>1</v>
      </c>
      <c r="F141" s="236" t="s">
        <v>869</v>
      </c>
      <c r="G141" s="233"/>
      <c r="H141" s="237">
        <v>39</v>
      </c>
      <c r="I141" s="238"/>
      <c r="J141" s="233"/>
      <c r="K141" s="233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147</v>
      </c>
      <c r="AU141" s="243" t="s">
        <v>86</v>
      </c>
      <c r="AV141" s="13" t="s">
        <v>86</v>
      </c>
      <c r="AW141" s="13" t="s">
        <v>33</v>
      </c>
      <c r="AX141" s="13" t="s">
        <v>84</v>
      </c>
      <c r="AY141" s="243" t="s">
        <v>139</v>
      </c>
    </row>
    <row r="142" s="2" customFormat="1" ht="21.75" customHeight="1">
      <c r="A142" s="37"/>
      <c r="B142" s="38"/>
      <c r="C142" s="218" t="s">
        <v>163</v>
      </c>
      <c r="D142" s="218" t="s">
        <v>141</v>
      </c>
      <c r="E142" s="219" t="s">
        <v>560</v>
      </c>
      <c r="F142" s="220" t="s">
        <v>561</v>
      </c>
      <c r="G142" s="221" t="s">
        <v>153</v>
      </c>
      <c r="H142" s="222">
        <v>101.64</v>
      </c>
      <c r="I142" s="223"/>
      <c r="J142" s="224">
        <f>ROUND(I142*H142,2)</f>
        <v>0</v>
      </c>
      <c r="K142" s="225"/>
      <c r="L142" s="43"/>
      <c r="M142" s="226" t="s">
        <v>1</v>
      </c>
      <c r="N142" s="227" t="s">
        <v>41</v>
      </c>
      <c r="O142" s="90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145</v>
      </c>
      <c r="AT142" s="230" t="s">
        <v>141</v>
      </c>
      <c r="AU142" s="230" t="s">
        <v>86</v>
      </c>
      <c r="AY142" s="16" t="s">
        <v>139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84</v>
      </c>
      <c r="BK142" s="231">
        <f>ROUND(I142*H142,2)</f>
        <v>0</v>
      </c>
      <c r="BL142" s="16" t="s">
        <v>145</v>
      </c>
      <c r="BM142" s="230" t="s">
        <v>870</v>
      </c>
    </row>
    <row r="143" s="13" customFormat="1">
      <c r="A143" s="13"/>
      <c r="B143" s="232"/>
      <c r="C143" s="233"/>
      <c r="D143" s="234" t="s">
        <v>147</v>
      </c>
      <c r="E143" s="235" t="s">
        <v>1</v>
      </c>
      <c r="F143" s="236" t="s">
        <v>479</v>
      </c>
      <c r="G143" s="233"/>
      <c r="H143" s="237">
        <v>15.92</v>
      </c>
      <c r="I143" s="238"/>
      <c r="J143" s="233"/>
      <c r="K143" s="233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147</v>
      </c>
      <c r="AU143" s="243" t="s">
        <v>86</v>
      </c>
      <c r="AV143" s="13" t="s">
        <v>86</v>
      </c>
      <c r="AW143" s="13" t="s">
        <v>33</v>
      </c>
      <c r="AX143" s="13" t="s">
        <v>76</v>
      </c>
      <c r="AY143" s="243" t="s">
        <v>139</v>
      </c>
    </row>
    <row r="144" s="13" customFormat="1">
      <c r="A144" s="13"/>
      <c r="B144" s="232"/>
      <c r="C144" s="233"/>
      <c r="D144" s="234" t="s">
        <v>147</v>
      </c>
      <c r="E144" s="235" t="s">
        <v>1</v>
      </c>
      <c r="F144" s="236" t="s">
        <v>871</v>
      </c>
      <c r="G144" s="233"/>
      <c r="H144" s="237">
        <v>101.64</v>
      </c>
      <c r="I144" s="238"/>
      <c r="J144" s="233"/>
      <c r="K144" s="233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147</v>
      </c>
      <c r="AU144" s="243" t="s">
        <v>86</v>
      </c>
      <c r="AV144" s="13" t="s">
        <v>86</v>
      </c>
      <c r="AW144" s="13" t="s">
        <v>33</v>
      </c>
      <c r="AX144" s="13" t="s">
        <v>84</v>
      </c>
      <c r="AY144" s="243" t="s">
        <v>139</v>
      </c>
    </row>
    <row r="145" s="2" customFormat="1" ht="21.75" customHeight="1">
      <c r="A145" s="37"/>
      <c r="B145" s="38"/>
      <c r="C145" s="218" t="s">
        <v>169</v>
      </c>
      <c r="D145" s="218" t="s">
        <v>141</v>
      </c>
      <c r="E145" s="219" t="s">
        <v>872</v>
      </c>
      <c r="F145" s="220" t="s">
        <v>873</v>
      </c>
      <c r="G145" s="221" t="s">
        <v>153</v>
      </c>
      <c r="H145" s="222">
        <v>16</v>
      </c>
      <c r="I145" s="223"/>
      <c r="J145" s="224">
        <f>ROUND(I145*H145,2)</f>
        <v>0</v>
      </c>
      <c r="K145" s="225"/>
      <c r="L145" s="43"/>
      <c r="M145" s="226" t="s">
        <v>1</v>
      </c>
      <c r="N145" s="227" t="s">
        <v>41</v>
      </c>
      <c r="O145" s="90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0" t="s">
        <v>145</v>
      </c>
      <c r="AT145" s="230" t="s">
        <v>141</v>
      </c>
      <c r="AU145" s="230" t="s">
        <v>86</v>
      </c>
      <c r="AY145" s="16" t="s">
        <v>139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6" t="s">
        <v>84</v>
      </c>
      <c r="BK145" s="231">
        <f>ROUND(I145*H145,2)</f>
        <v>0</v>
      </c>
      <c r="BL145" s="16" t="s">
        <v>145</v>
      </c>
      <c r="BM145" s="230" t="s">
        <v>874</v>
      </c>
    </row>
    <row r="146" s="13" customFormat="1">
      <c r="A146" s="13"/>
      <c r="B146" s="232"/>
      <c r="C146" s="233"/>
      <c r="D146" s="234" t="s">
        <v>147</v>
      </c>
      <c r="E146" s="235" t="s">
        <v>1</v>
      </c>
      <c r="F146" s="236" t="s">
        <v>875</v>
      </c>
      <c r="G146" s="233"/>
      <c r="H146" s="237">
        <v>16</v>
      </c>
      <c r="I146" s="238"/>
      <c r="J146" s="233"/>
      <c r="K146" s="233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147</v>
      </c>
      <c r="AU146" s="243" t="s">
        <v>86</v>
      </c>
      <c r="AV146" s="13" t="s">
        <v>86</v>
      </c>
      <c r="AW146" s="13" t="s">
        <v>33</v>
      </c>
      <c r="AX146" s="13" t="s">
        <v>84</v>
      </c>
      <c r="AY146" s="243" t="s">
        <v>139</v>
      </c>
    </row>
    <row r="147" s="2" customFormat="1" ht="24.15" customHeight="1">
      <c r="A147" s="37"/>
      <c r="B147" s="38"/>
      <c r="C147" s="218" t="s">
        <v>175</v>
      </c>
      <c r="D147" s="218" t="s">
        <v>141</v>
      </c>
      <c r="E147" s="219" t="s">
        <v>876</v>
      </c>
      <c r="F147" s="220" t="s">
        <v>877</v>
      </c>
      <c r="G147" s="221" t="s">
        <v>153</v>
      </c>
      <c r="H147" s="222">
        <v>101.64</v>
      </c>
      <c r="I147" s="223"/>
      <c r="J147" s="224">
        <f>ROUND(I147*H147,2)</f>
        <v>0</v>
      </c>
      <c r="K147" s="225"/>
      <c r="L147" s="43"/>
      <c r="M147" s="226" t="s">
        <v>1</v>
      </c>
      <c r="N147" s="227" t="s">
        <v>41</v>
      </c>
      <c r="O147" s="90"/>
      <c r="P147" s="228">
        <f>O147*H147</f>
        <v>0</v>
      </c>
      <c r="Q147" s="228">
        <v>0.16700000000000001</v>
      </c>
      <c r="R147" s="228">
        <f>Q147*H147</f>
        <v>16.973880000000001</v>
      </c>
      <c r="S147" s="228">
        <v>0</v>
      </c>
      <c r="T147" s="22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0" t="s">
        <v>145</v>
      </c>
      <c r="AT147" s="230" t="s">
        <v>141</v>
      </c>
      <c r="AU147" s="230" t="s">
        <v>86</v>
      </c>
      <c r="AY147" s="16" t="s">
        <v>139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6" t="s">
        <v>84</v>
      </c>
      <c r="BK147" s="231">
        <f>ROUND(I147*H147,2)</f>
        <v>0</v>
      </c>
      <c r="BL147" s="16" t="s">
        <v>145</v>
      </c>
      <c r="BM147" s="230" t="s">
        <v>878</v>
      </c>
    </row>
    <row r="148" s="2" customFormat="1" ht="16.5" customHeight="1">
      <c r="A148" s="37"/>
      <c r="B148" s="38"/>
      <c r="C148" s="244" t="s">
        <v>179</v>
      </c>
      <c r="D148" s="244" t="s">
        <v>176</v>
      </c>
      <c r="E148" s="245" t="s">
        <v>879</v>
      </c>
      <c r="F148" s="246" t="s">
        <v>880</v>
      </c>
      <c r="G148" s="247" t="s">
        <v>153</v>
      </c>
      <c r="H148" s="248">
        <v>111.804</v>
      </c>
      <c r="I148" s="249"/>
      <c r="J148" s="250">
        <f>ROUND(I148*H148,2)</f>
        <v>0</v>
      </c>
      <c r="K148" s="251"/>
      <c r="L148" s="252"/>
      <c r="M148" s="253" t="s">
        <v>1</v>
      </c>
      <c r="N148" s="254" t="s">
        <v>41</v>
      </c>
      <c r="O148" s="90"/>
      <c r="P148" s="228">
        <f>O148*H148</f>
        <v>0</v>
      </c>
      <c r="Q148" s="228">
        <v>0.11799999999999999</v>
      </c>
      <c r="R148" s="228">
        <f>Q148*H148</f>
        <v>13.192872</v>
      </c>
      <c r="S148" s="228">
        <v>0</v>
      </c>
      <c r="T148" s="22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0" t="s">
        <v>179</v>
      </c>
      <c r="AT148" s="230" t="s">
        <v>176</v>
      </c>
      <c r="AU148" s="230" t="s">
        <v>86</v>
      </c>
      <c r="AY148" s="16" t="s">
        <v>139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6" t="s">
        <v>84</v>
      </c>
      <c r="BK148" s="231">
        <f>ROUND(I148*H148,2)</f>
        <v>0</v>
      </c>
      <c r="BL148" s="16" t="s">
        <v>145</v>
      </c>
      <c r="BM148" s="230" t="s">
        <v>881</v>
      </c>
    </row>
    <row r="149" s="13" customFormat="1">
      <c r="A149" s="13"/>
      <c r="B149" s="232"/>
      <c r="C149" s="233"/>
      <c r="D149" s="234" t="s">
        <v>147</v>
      </c>
      <c r="E149" s="233"/>
      <c r="F149" s="236" t="s">
        <v>882</v>
      </c>
      <c r="G149" s="233"/>
      <c r="H149" s="237">
        <v>111.804</v>
      </c>
      <c r="I149" s="238"/>
      <c r="J149" s="233"/>
      <c r="K149" s="233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147</v>
      </c>
      <c r="AU149" s="243" t="s">
        <v>86</v>
      </c>
      <c r="AV149" s="13" t="s">
        <v>86</v>
      </c>
      <c r="AW149" s="13" t="s">
        <v>4</v>
      </c>
      <c r="AX149" s="13" t="s">
        <v>84</v>
      </c>
      <c r="AY149" s="243" t="s">
        <v>139</v>
      </c>
    </row>
    <row r="150" s="2" customFormat="1" ht="24.15" customHeight="1">
      <c r="A150" s="37"/>
      <c r="B150" s="38"/>
      <c r="C150" s="218" t="s">
        <v>186</v>
      </c>
      <c r="D150" s="218" t="s">
        <v>141</v>
      </c>
      <c r="E150" s="219" t="s">
        <v>883</v>
      </c>
      <c r="F150" s="220" t="s">
        <v>884</v>
      </c>
      <c r="G150" s="221" t="s">
        <v>153</v>
      </c>
      <c r="H150" s="222">
        <v>15.92</v>
      </c>
      <c r="I150" s="223"/>
      <c r="J150" s="224">
        <f>ROUND(I150*H150,2)</f>
        <v>0</v>
      </c>
      <c r="K150" s="225"/>
      <c r="L150" s="43"/>
      <c r="M150" s="226" t="s">
        <v>1</v>
      </c>
      <c r="N150" s="227" t="s">
        <v>41</v>
      </c>
      <c r="O150" s="90"/>
      <c r="P150" s="228">
        <f>O150*H150</f>
        <v>0</v>
      </c>
      <c r="Q150" s="228">
        <v>0.089219999999999994</v>
      </c>
      <c r="R150" s="228">
        <f>Q150*H150</f>
        <v>1.4203823999999998</v>
      </c>
      <c r="S150" s="228">
        <v>0</v>
      </c>
      <c r="T150" s="22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0" t="s">
        <v>145</v>
      </c>
      <c r="AT150" s="230" t="s">
        <v>141</v>
      </c>
      <c r="AU150" s="230" t="s">
        <v>86</v>
      </c>
      <c r="AY150" s="16" t="s">
        <v>139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6" t="s">
        <v>84</v>
      </c>
      <c r="BK150" s="231">
        <f>ROUND(I150*H150,2)</f>
        <v>0</v>
      </c>
      <c r="BL150" s="16" t="s">
        <v>145</v>
      </c>
      <c r="BM150" s="230" t="s">
        <v>885</v>
      </c>
    </row>
    <row r="151" s="2" customFormat="1" ht="24.15" customHeight="1">
      <c r="A151" s="37"/>
      <c r="B151" s="38"/>
      <c r="C151" s="244" t="s">
        <v>194</v>
      </c>
      <c r="D151" s="244" t="s">
        <v>176</v>
      </c>
      <c r="E151" s="245" t="s">
        <v>886</v>
      </c>
      <c r="F151" s="246" t="s">
        <v>887</v>
      </c>
      <c r="G151" s="247" t="s">
        <v>153</v>
      </c>
      <c r="H151" s="248">
        <v>17.512</v>
      </c>
      <c r="I151" s="249"/>
      <c r="J151" s="250">
        <f>ROUND(I151*H151,2)</f>
        <v>0</v>
      </c>
      <c r="K151" s="251"/>
      <c r="L151" s="252"/>
      <c r="M151" s="253" t="s">
        <v>1</v>
      </c>
      <c r="N151" s="254" t="s">
        <v>41</v>
      </c>
      <c r="O151" s="90"/>
      <c r="P151" s="228">
        <f>O151*H151</f>
        <v>0</v>
      </c>
      <c r="Q151" s="228">
        <v>0.10833</v>
      </c>
      <c r="R151" s="228">
        <f>Q151*H151</f>
        <v>1.8970749599999999</v>
      </c>
      <c r="S151" s="228">
        <v>0</v>
      </c>
      <c r="T151" s="22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0" t="s">
        <v>179</v>
      </c>
      <c r="AT151" s="230" t="s">
        <v>176</v>
      </c>
      <c r="AU151" s="230" t="s">
        <v>86</v>
      </c>
      <c r="AY151" s="16" t="s">
        <v>139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6" t="s">
        <v>84</v>
      </c>
      <c r="BK151" s="231">
        <f>ROUND(I151*H151,2)</f>
        <v>0</v>
      </c>
      <c r="BL151" s="16" t="s">
        <v>145</v>
      </c>
      <c r="BM151" s="230" t="s">
        <v>888</v>
      </c>
    </row>
    <row r="152" s="13" customFormat="1">
      <c r="A152" s="13"/>
      <c r="B152" s="232"/>
      <c r="C152" s="233"/>
      <c r="D152" s="234" t="s">
        <v>147</v>
      </c>
      <c r="E152" s="233"/>
      <c r="F152" s="236" t="s">
        <v>889</v>
      </c>
      <c r="G152" s="233"/>
      <c r="H152" s="237">
        <v>17.512</v>
      </c>
      <c r="I152" s="238"/>
      <c r="J152" s="233"/>
      <c r="K152" s="233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147</v>
      </c>
      <c r="AU152" s="243" t="s">
        <v>86</v>
      </c>
      <c r="AV152" s="13" t="s">
        <v>86</v>
      </c>
      <c r="AW152" s="13" t="s">
        <v>4</v>
      </c>
      <c r="AX152" s="13" t="s">
        <v>84</v>
      </c>
      <c r="AY152" s="243" t="s">
        <v>139</v>
      </c>
    </row>
    <row r="153" s="12" customFormat="1" ht="22.8" customHeight="1">
      <c r="A153" s="12"/>
      <c r="B153" s="202"/>
      <c r="C153" s="203"/>
      <c r="D153" s="204" t="s">
        <v>75</v>
      </c>
      <c r="E153" s="216" t="s">
        <v>169</v>
      </c>
      <c r="F153" s="216" t="s">
        <v>181</v>
      </c>
      <c r="G153" s="203"/>
      <c r="H153" s="203"/>
      <c r="I153" s="206"/>
      <c r="J153" s="217">
        <f>BK153</f>
        <v>0</v>
      </c>
      <c r="K153" s="203"/>
      <c r="L153" s="208"/>
      <c r="M153" s="209"/>
      <c r="N153" s="210"/>
      <c r="O153" s="210"/>
      <c r="P153" s="211">
        <f>SUM(P154:P155)</f>
        <v>0</v>
      </c>
      <c r="Q153" s="210"/>
      <c r="R153" s="211">
        <f>SUM(R154:R155)</f>
        <v>9.50976</v>
      </c>
      <c r="S153" s="210"/>
      <c r="T153" s="212">
        <f>SUM(T154:T155)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3" t="s">
        <v>84</v>
      </c>
      <c r="AT153" s="214" t="s">
        <v>75</v>
      </c>
      <c r="AU153" s="214" t="s">
        <v>84</v>
      </c>
      <c r="AY153" s="213" t="s">
        <v>139</v>
      </c>
      <c r="BK153" s="215">
        <f>SUM(BK154:BK155)</f>
        <v>0</v>
      </c>
    </row>
    <row r="154" s="2" customFormat="1" ht="21.75" customHeight="1">
      <c r="A154" s="37"/>
      <c r="B154" s="38"/>
      <c r="C154" s="218" t="s">
        <v>199</v>
      </c>
      <c r="D154" s="218" t="s">
        <v>141</v>
      </c>
      <c r="E154" s="219" t="s">
        <v>890</v>
      </c>
      <c r="F154" s="220" t="s">
        <v>891</v>
      </c>
      <c r="G154" s="221" t="s">
        <v>153</v>
      </c>
      <c r="H154" s="222">
        <v>39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41</v>
      </c>
      <c r="O154" s="90"/>
      <c r="P154" s="228">
        <f>O154*H154</f>
        <v>0</v>
      </c>
      <c r="Q154" s="228">
        <v>0.24384</v>
      </c>
      <c r="R154" s="228">
        <f>Q154*H154</f>
        <v>9.50976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145</v>
      </c>
      <c r="AT154" s="230" t="s">
        <v>141</v>
      </c>
      <c r="AU154" s="230" t="s">
        <v>86</v>
      </c>
      <c r="AY154" s="16" t="s">
        <v>139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84</v>
      </c>
      <c r="BK154" s="231">
        <f>ROUND(I154*H154,2)</f>
        <v>0</v>
      </c>
      <c r="BL154" s="16" t="s">
        <v>145</v>
      </c>
      <c r="BM154" s="230" t="s">
        <v>892</v>
      </c>
    </row>
    <row r="155" s="13" customFormat="1">
      <c r="A155" s="13"/>
      <c r="B155" s="232"/>
      <c r="C155" s="233"/>
      <c r="D155" s="234" t="s">
        <v>147</v>
      </c>
      <c r="E155" s="235" t="s">
        <v>1</v>
      </c>
      <c r="F155" s="236" t="s">
        <v>893</v>
      </c>
      <c r="G155" s="233"/>
      <c r="H155" s="237">
        <v>39</v>
      </c>
      <c r="I155" s="238"/>
      <c r="J155" s="233"/>
      <c r="K155" s="233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147</v>
      </c>
      <c r="AU155" s="243" t="s">
        <v>86</v>
      </c>
      <c r="AV155" s="13" t="s">
        <v>86</v>
      </c>
      <c r="AW155" s="13" t="s">
        <v>33</v>
      </c>
      <c r="AX155" s="13" t="s">
        <v>84</v>
      </c>
      <c r="AY155" s="243" t="s">
        <v>139</v>
      </c>
    </row>
    <row r="156" s="12" customFormat="1" ht="22.8" customHeight="1">
      <c r="A156" s="12"/>
      <c r="B156" s="202"/>
      <c r="C156" s="203"/>
      <c r="D156" s="204" t="s">
        <v>75</v>
      </c>
      <c r="E156" s="216" t="s">
        <v>186</v>
      </c>
      <c r="F156" s="216" t="s">
        <v>187</v>
      </c>
      <c r="G156" s="203"/>
      <c r="H156" s="203"/>
      <c r="I156" s="206"/>
      <c r="J156" s="217">
        <f>BK156</f>
        <v>0</v>
      </c>
      <c r="K156" s="203"/>
      <c r="L156" s="208"/>
      <c r="M156" s="209"/>
      <c r="N156" s="210"/>
      <c r="O156" s="210"/>
      <c r="P156" s="211">
        <f>SUM(P157:P159)</f>
        <v>0</v>
      </c>
      <c r="Q156" s="210"/>
      <c r="R156" s="211">
        <f>SUM(R157:R159)</f>
        <v>0.52604999999999991</v>
      </c>
      <c r="S156" s="210"/>
      <c r="T156" s="212">
        <f>SUM(T157:T159)</f>
        <v>1.7399999999999998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3" t="s">
        <v>84</v>
      </c>
      <c r="AT156" s="214" t="s">
        <v>75</v>
      </c>
      <c r="AU156" s="214" t="s">
        <v>84</v>
      </c>
      <c r="AY156" s="213" t="s">
        <v>139</v>
      </c>
      <c r="BK156" s="215">
        <f>SUM(BK157:BK159)</f>
        <v>0</v>
      </c>
    </row>
    <row r="157" s="2" customFormat="1" ht="33" customHeight="1">
      <c r="A157" s="37"/>
      <c r="B157" s="38"/>
      <c r="C157" s="218" t="s">
        <v>8</v>
      </c>
      <c r="D157" s="218" t="s">
        <v>141</v>
      </c>
      <c r="E157" s="219" t="s">
        <v>894</v>
      </c>
      <c r="F157" s="220" t="s">
        <v>895</v>
      </c>
      <c r="G157" s="221" t="s">
        <v>144</v>
      </c>
      <c r="H157" s="222">
        <v>2.5</v>
      </c>
      <c r="I157" s="223"/>
      <c r="J157" s="224">
        <f>ROUND(I157*H157,2)</f>
        <v>0</v>
      </c>
      <c r="K157" s="225"/>
      <c r="L157" s="43"/>
      <c r="M157" s="226" t="s">
        <v>1</v>
      </c>
      <c r="N157" s="227" t="s">
        <v>41</v>
      </c>
      <c r="O157" s="90"/>
      <c r="P157" s="228">
        <f>O157*H157</f>
        <v>0</v>
      </c>
      <c r="Q157" s="228">
        <v>0.1295</v>
      </c>
      <c r="R157" s="228">
        <f>Q157*H157</f>
        <v>0.32374999999999998</v>
      </c>
      <c r="S157" s="228">
        <v>0</v>
      </c>
      <c r="T157" s="22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0" t="s">
        <v>145</v>
      </c>
      <c r="AT157" s="230" t="s">
        <v>141</v>
      </c>
      <c r="AU157" s="230" t="s">
        <v>86</v>
      </c>
      <c r="AY157" s="16" t="s">
        <v>139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6" t="s">
        <v>84</v>
      </c>
      <c r="BK157" s="231">
        <f>ROUND(I157*H157,2)</f>
        <v>0</v>
      </c>
      <c r="BL157" s="16" t="s">
        <v>145</v>
      </c>
      <c r="BM157" s="230" t="s">
        <v>896</v>
      </c>
    </row>
    <row r="158" s="2" customFormat="1" ht="16.5" customHeight="1">
      <c r="A158" s="37"/>
      <c r="B158" s="38"/>
      <c r="C158" s="244" t="s">
        <v>209</v>
      </c>
      <c r="D158" s="244" t="s">
        <v>176</v>
      </c>
      <c r="E158" s="245" t="s">
        <v>897</v>
      </c>
      <c r="F158" s="246" t="s">
        <v>898</v>
      </c>
      <c r="G158" s="247" t="s">
        <v>144</v>
      </c>
      <c r="H158" s="248">
        <v>2.5</v>
      </c>
      <c r="I158" s="249"/>
      <c r="J158" s="250">
        <f>ROUND(I158*H158,2)</f>
        <v>0</v>
      </c>
      <c r="K158" s="251"/>
      <c r="L158" s="252"/>
      <c r="M158" s="253" t="s">
        <v>1</v>
      </c>
      <c r="N158" s="254" t="s">
        <v>41</v>
      </c>
      <c r="O158" s="90"/>
      <c r="P158" s="228">
        <f>O158*H158</f>
        <v>0</v>
      </c>
      <c r="Q158" s="228">
        <v>0.056120000000000003</v>
      </c>
      <c r="R158" s="228">
        <f>Q158*H158</f>
        <v>0.14030000000000001</v>
      </c>
      <c r="S158" s="228">
        <v>0</v>
      </c>
      <c r="T158" s="22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0" t="s">
        <v>179</v>
      </c>
      <c r="AT158" s="230" t="s">
        <v>176</v>
      </c>
      <c r="AU158" s="230" t="s">
        <v>86</v>
      </c>
      <c r="AY158" s="16" t="s">
        <v>139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6" t="s">
        <v>84</v>
      </c>
      <c r="BK158" s="231">
        <f>ROUND(I158*H158,2)</f>
        <v>0</v>
      </c>
      <c r="BL158" s="16" t="s">
        <v>145</v>
      </c>
      <c r="BM158" s="230" t="s">
        <v>899</v>
      </c>
    </row>
    <row r="159" s="2" customFormat="1" ht="24.15" customHeight="1">
      <c r="A159" s="37"/>
      <c r="B159" s="38"/>
      <c r="C159" s="218" t="s">
        <v>214</v>
      </c>
      <c r="D159" s="218" t="s">
        <v>141</v>
      </c>
      <c r="E159" s="219" t="s">
        <v>900</v>
      </c>
      <c r="F159" s="220" t="s">
        <v>901</v>
      </c>
      <c r="G159" s="221" t="s">
        <v>144</v>
      </c>
      <c r="H159" s="222">
        <v>20</v>
      </c>
      <c r="I159" s="223"/>
      <c r="J159" s="224">
        <f>ROUND(I159*H159,2)</f>
        <v>0</v>
      </c>
      <c r="K159" s="225"/>
      <c r="L159" s="43"/>
      <c r="M159" s="226" t="s">
        <v>1</v>
      </c>
      <c r="N159" s="227" t="s">
        <v>41</v>
      </c>
      <c r="O159" s="90"/>
      <c r="P159" s="228">
        <f>O159*H159</f>
        <v>0</v>
      </c>
      <c r="Q159" s="228">
        <v>0.0030999999999999999</v>
      </c>
      <c r="R159" s="228">
        <f>Q159*H159</f>
        <v>0.062</v>
      </c>
      <c r="S159" s="228">
        <v>0.086999999999999994</v>
      </c>
      <c r="T159" s="229">
        <f>S159*H159</f>
        <v>1.7399999999999998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0" t="s">
        <v>145</v>
      </c>
      <c r="AT159" s="230" t="s">
        <v>141</v>
      </c>
      <c r="AU159" s="230" t="s">
        <v>86</v>
      </c>
      <c r="AY159" s="16" t="s">
        <v>139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6" t="s">
        <v>84</v>
      </c>
      <c r="BK159" s="231">
        <f>ROUND(I159*H159,2)</f>
        <v>0</v>
      </c>
      <c r="BL159" s="16" t="s">
        <v>145</v>
      </c>
      <c r="BM159" s="230" t="s">
        <v>902</v>
      </c>
    </row>
    <row r="160" s="12" customFormat="1" ht="22.8" customHeight="1">
      <c r="A160" s="12"/>
      <c r="B160" s="202"/>
      <c r="C160" s="203"/>
      <c r="D160" s="204" t="s">
        <v>75</v>
      </c>
      <c r="E160" s="216" t="s">
        <v>493</v>
      </c>
      <c r="F160" s="216" t="s">
        <v>494</v>
      </c>
      <c r="G160" s="203"/>
      <c r="H160" s="203"/>
      <c r="I160" s="206"/>
      <c r="J160" s="217">
        <f>BK160</f>
        <v>0</v>
      </c>
      <c r="K160" s="203"/>
      <c r="L160" s="208"/>
      <c r="M160" s="209"/>
      <c r="N160" s="210"/>
      <c r="O160" s="210"/>
      <c r="P160" s="211">
        <f>P161</f>
        <v>0</v>
      </c>
      <c r="Q160" s="210"/>
      <c r="R160" s="211">
        <f>R161</f>
        <v>0</v>
      </c>
      <c r="S160" s="210"/>
      <c r="T160" s="212">
        <f>T161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3" t="s">
        <v>84</v>
      </c>
      <c r="AT160" s="214" t="s">
        <v>75</v>
      </c>
      <c r="AU160" s="214" t="s">
        <v>84</v>
      </c>
      <c r="AY160" s="213" t="s">
        <v>139</v>
      </c>
      <c r="BK160" s="215">
        <f>BK161</f>
        <v>0</v>
      </c>
    </row>
    <row r="161" s="2" customFormat="1" ht="16.5" customHeight="1">
      <c r="A161" s="37"/>
      <c r="B161" s="38"/>
      <c r="C161" s="218" t="s">
        <v>219</v>
      </c>
      <c r="D161" s="218" t="s">
        <v>141</v>
      </c>
      <c r="E161" s="219" t="s">
        <v>495</v>
      </c>
      <c r="F161" s="220" t="s">
        <v>496</v>
      </c>
      <c r="G161" s="221" t="s">
        <v>172</v>
      </c>
      <c r="H161" s="222">
        <v>43.520000000000003</v>
      </c>
      <c r="I161" s="223"/>
      <c r="J161" s="224">
        <f>ROUND(I161*H161,2)</f>
        <v>0</v>
      </c>
      <c r="K161" s="225"/>
      <c r="L161" s="43"/>
      <c r="M161" s="226" t="s">
        <v>1</v>
      </c>
      <c r="N161" s="227" t="s">
        <v>41</v>
      </c>
      <c r="O161" s="90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0" t="s">
        <v>145</v>
      </c>
      <c r="AT161" s="230" t="s">
        <v>141</v>
      </c>
      <c r="AU161" s="230" t="s">
        <v>86</v>
      </c>
      <c r="AY161" s="16" t="s">
        <v>139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6" t="s">
        <v>84</v>
      </c>
      <c r="BK161" s="231">
        <f>ROUND(I161*H161,2)</f>
        <v>0</v>
      </c>
      <c r="BL161" s="16" t="s">
        <v>145</v>
      </c>
      <c r="BM161" s="230" t="s">
        <v>903</v>
      </c>
    </row>
    <row r="162" s="12" customFormat="1" ht="25.92" customHeight="1">
      <c r="A162" s="12"/>
      <c r="B162" s="202"/>
      <c r="C162" s="203"/>
      <c r="D162" s="204" t="s">
        <v>75</v>
      </c>
      <c r="E162" s="205" t="s">
        <v>276</v>
      </c>
      <c r="F162" s="205" t="s">
        <v>277</v>
      </c>
      <c r="G162" s="203"/>
      <c r="H162" s="203"/>
      <c r="I162" s="206"/>
      <c r="J162" s="207">
        <f>BK162</f>
        <v>0</v>
      </c>
      <c r="K162" s="203"/>
      <c r="L162" s="208"/>
      <c r="M162" s="209"/>
      <c r="N162" s="210"/>
      <c r="O162" s="210"/>
      <c r="P162" s="211">
        <f>P163+P165</f>
        <v>0</v>
      </c>
      <c r="Q162" s="210"/>
      <c r="R162" s="211">
        <f>R163+R165</f>
        <v>0.55899999999999994</v>
      </c>
      <c r="S162" s="210"/>
      <c r="T162" s="212">
        <f>T163+T165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3" t="s">
        <v>86</v>
      </c>
      <c r="AT162" s="214" t="s">
        <v>75</v>
      </c>
      <c r="AU162" s="214" t="s">
        <v>76</v>
      </c>
      <c r="AY162" s="213" t="s">
        <v>139</v>
      </c>
      <c r="BK162" s="215">
        <f>BK163+BK165</f>
        <v>0</v>
      </c>
    </row>
    <row r="163" s="12" customFormat="1" ht="22.8" customHeight="1">
      <c r="A163" s="12"/>
      <c r="B163" s="202"/>
      <c r="C163" s="203"/>
      <c r="D163" s="204" t="s">
        <v>75</v>
      </c>
      <c r="E163" s="216" t="s">
        <v>695</v>
      </c>
      <c r="F163" s="216" t="s">
        <v>696</v>
      </c>
      <c r="G163" s="203"/>
      <c r="H163" s="203"/>
      <c r="I163" s="206"/>
      <c r="J163" s="217">
        <f>BK163</f>
        <v>0</v>
      </c>
      <c r="K163" s="203"/>
      <c r="L163" s="208"/>
      <c r="M163" s="209"/>
      <c r="N163" s="210"/>
      <c r="O163" s="210"/>
      <c r="P163" s="211">
        <f>P164</f>
        <v>0</v>
      </c>
      <c r="Q163" s="210"/>
      <c r="R163" s="211">
        <f>R164</f>
        <v>0</v>
      </c>
      <c r="S163" s="210"/>
      <c r="T163" s="212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3" t="s">
        <v>86</v>
      </c>
      <c r="AT163" s="214" t="s">
        <v>75</v>
      </c>
      <c r="AU163" s="214" t="s">
        <v>84</v>
      </c>
      <c r="AY163" s="213" t="s">
        <v>139</v>
      </c>
      <c r="BK163" s="215">
        <f>BK164</f>
        <v>0</v>
      </c>
    </row>
    <row r="164" s="2" customFormat="1" ht="16.5" customHeight="1">
      <c r="A164" s="37"/>
      <c r="B164" s="38"/>
      <c r="C164" s="218" t="s">
        <v>224</v>
      </c>
      <c r="D164" s="218" t="s">
        <v>141</v>
      </c>
      <c r="E164" s="219" t="s">
        <v>698</v>
      </c>
      <c r="F164" s="220" t="s">
        <v>904</v>
      </c>
      <c r="G164" s="221" t="s">
        <v>905</v>
      </c>
      <c r="H164" s="222">
        <v>2</v>
      </c>
      <c r="I164" s="223"/>
      <c r="J164" s="224">
        <f>ROUND(I164*H164,2)</f>
        <v>0</v>
      </c>
      <c r="K164" s="225"/>
      <c r="L164" s="43"/>
      <c r="M164" s="226" t="s">
        <v>1</v>
      </c>
      <c r="N164" s="227" t="s">
        <v>41</v>
      </c>
      <c r="O164" s="90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0" t="s">
        <v>224</v>
      </c>
      <c r="AT164" s="230" t="s">
        <v>141</v>
      </c>
      <c r="AU164" s="230" t="s">
        <v>86</v>
      </c>
      <c r="AY164" s="16" t="s">
        <v>139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6" t="s">
        <v>84</v>
      </c>
      <c r="BK164" s="231">
        <f>ROUND(I164*H164,2)</f>
        <v>0</v>
      </c>
      <c r="BL164" s="16" t="s">
        <v>224</v>
      </c>
      <c r="BM164" s="230" t="s">
        <v>906</v>
      </c>
    </row>
    <row r="165" s="12" customFormat="1" ht="22.8" customHeight="1">
      <c r="A165" s="12"/>
      <c r="B165" s="202"/>
      <c r="C165" s="203"/>
      <c r="D165" s="204" t="s">
        <v>75</v>
      </c>
      <c r="E165" s="216" t="s">
        <v>907</v>
      </c>
      <c r="F165" s="216" t="s">
        <v>908</v>
      </c>
      <c r="G165" s="203"/>
      <c r="H165" s="203"/>
      <c r="I165" s="206"/>
      <c r="J165" s="217">
        <f>BK165</f>
        <v>0</v>
      </c>
      <c r="K165" s="203"/>
      <c r="L165" s="208"/>
      <c r="M165" s="209"/>
      <c r="N165" s="210"/>
      <c r="O165" s="210"/>
      <c r="P165" s="211">
        <f>SUM(P166:P168)</f>
        <v>0</v>
      </c>
      <c r="Q165" s="210"/>
      <c r="R165" s="211">
        <f>SUM(R166:R168)</f>
        <v>0.55899999999999994</v>
      </c>
      <c r="S165" s="210"/>
      <c r="T165" s="212">
        <f>SUM(T166:T168)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3" t="s">
        <v>86</v>
      </c>
      <c r="AT165" s="214" t="s">
        <v>75</v>
      </c>
      <c r="AU165" s="214" t="s">
        <v>84</v>
      </c>
      <c r="AY165" s="213" t="s">
        <v>139</v>
      </c>
      <c r="BK165" s="215">
        <f>SUM(BK166:BK168)</f>
        <v>0</v>
      </c>
    </row>
    <row r="166" s="2" customFormat="1" ht="37.8" customHeight="1">
      <c r="A166" s="37"/>
      <c r="B166" s="38"/>
      <c r="C166" s="218" t="s">
        <v>229</v>
      </c>
      <c r="D166" s="218" t="s">
        <v>141</v>
      </c>
      <c r="E166" s="219" t="s">
        <v>909</v>
      </c>
      <c r="F166" s="220" t="s">
        <v>910</v>
      </c>
      <c r="G166" s="221" t="s">
        <v>144</v>
      </c>
      <c r="H166" s="222">
        <v>100</v>
      </c>
      <c r="I166" s="223"/>
      <c r="J166" s="224">
        <f>ROUND(I166*H166,2)</f>
        <v>0</v>
      </c>
      <c r="K166" s="225"/>
      <c r="L166" s="43"/>
      <c r="M166" s="226" t="s">
        <v>1</v>
      </c>
      <c r="N166" s="227" t="s">
        <v>41</v>
      </c>
      <c r="O166" s="90"/>
      <c r="P166" s="228">
        <f>O166*H166</f>
        <v>0</v>
      </c>
      <c r="Q166" s="228">
        <v>0.0034499999999999999</v>
      </c>
      <c r="R166" s="228">
        <f>Q166*H166</f>
        <v>0.34499999999999997</v>
      </c>
      <c r="S166" s="228">
        <v>0</v>
      </c>
      <c r="T166" s="22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0" t="s">
        <v>224</v>
      </c>
      <c r="AT166" s="230" t="s">
        <v>141</v>
      </c>
      <c r="AU166" s="230" t="s">
        <v>86</v>
      </c>
      <c r="AY166" s="16" t="s">
        <v>139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6" t="s">
        <v>84</v>
      </c>
      <c r="BK166" s="231">
        <f>ROUND(I166*H166,2)</f>
        <v>0</v>
      </c>
      <c r="BL166" s="16" t="s">
        <v>224</v>
      </c>
      <c r="BM166" s="230" t="s">
        <v>911</v>
      </c>
    </row>
    <row r="167" s="2" customFormat="1" ht="37.8" customHeight="1">
      <c r="A167" s="37"/>
      <c r="B167" s="38"/>
      <c r="C167" s="218" t="s">
        <v>233</v>
      </c>
      <c r="D167" s="218" t="s">
        <v>141</v>
      </c>
      <c r="E167" s="219" t="s">
        <v>912</v>
      </c>
      <c r="F167" s="220" t="s">
        <v>913</v>
      </c>
      <c r="G167" s="221" t="s">
        <v>217</v>
      </c>
      <c r="H167" s="222">
        <v>2</v>
      </c>
      <c r="I167" s="223"/>
      <c r="J167" s="224">
        <f>ROUND(I167*H167,2)</f>
        <v>0</v>
      </c>
      <c r="K167" s="225"/>
      <c r="L167" s="43"/>
      <c r="M167" s="226" t="s">
        <v>1</v>
      </c>
      <c r="N167" s="227" t="s">
        <v>41</v>
      </c>
      <c r="O167" s="90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0" t="s">
        <v>224</v>
      </c>
      <c r="AT167" s="230" t="s">
        <v>141</v>
      </c>
      <c r="AU167" s="230" t="s">
        <v>86</v>
      </c>
      <c r="AY167" s="16" t="s">
        <v>139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6" t="s">
        <v>84</v>
      </c>
      <c r="BK167" s="231">
        <f>ROUND(I167*H167,2)</f>
        <v>0</v>
      </c>
      <c r="BL167" s="16" t="s">
        <v>224</v>
      </c>
      <c r="BM167" s="230" t="s">
        <v>914</v>
      </c>
    </row>
    <row r="168" s="2" customFormat="1" ht="33" customHeight="1">
      <c r="A168" s="37"/>
      <c r="B168" s="38"/>
      <c r="C168" s="244" t="s">
        <v>252</v>
      </c>
      <c r="D168" s="244" t="s">
        <v>176</v>
      </c>
      <c r="E168" s="245" t="s">
        <v>915</v>
      </c>
      <c r="F168" s="246" t="s">
        <v>916</v>
      </c>
      <c r="G168" s="247" t="s">
        <v>217</v>
      </c>
      <c r="H168" s="248">
        <v>2</v>
      </c>
      <c r="I168" s="249"/>
      <c r="J168" s="250">
        <f>ROUND(I168*H168,2)</f>
        <v>0</v>
      </c>
      <c r="K168" s="251"/>
      <c r="L168" s="252"/>
      <c r="M168" s="253" t="s">
        <v>1</v>
      </c>
      <c r="N168" s="254" t="s">
        <v>41</v>
      </c>
      <c r="O168" s="90"/>
      <c r="P168" s="228">
        <f>O168*H168</f>
        <v>0</v>
      </c>
      <c r="Q168" s="228">
        <v>0.107</v>
      </c>
      <c r="R168" s="228">
        <f>Q168*H168</f>
        <v>0.214</v>
      </c>
      <c r="S168" s="228">
        <v>0</v>
      </c>
      <c r="T168" s="22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0" t="s">
        <v>323</v>
      </c>
      <c r="AT168" s="230" t="s">
        <v>176</v>
      </c>
      <c r="AU168" s="230" t="s">
        <v>86</v>
      </c>
      <c r="AY168" s="16" t="s">
        <v>139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6" t="s">
        <v>84</v>
      </c>
      <c r="BK168" s="231">
        <f>ROUND(I168*H168,2)</f>
        <v>0</v>
      </c>
      <c r="BL168" s="16" t="s">
        <v>224</v>
      </c>
      <c r="BM168" s="230" t="s">
        <v>917</v>
      </c>
    </row>
    <row r="169" s="12" customFormat="1" ht="25.92" customHeight="1">
      <c r="A169" s="12"/>
      <c r="B169" s="202"/>
      <c r="C169" s="203"/>
      <c r="D169" s="204" t="s">
        <v>75</v>
      </c>
      <c r="E169" s="205" t="s">
        <v>367</v>
      </c>
      <c r="F169" s="205" t="s">
        <v>368</v>
      </c>
      <c r="G169" s="203"/>
      <c r="H169" s="203"/>
      <c r="I169" s="206"/>
      <c r="J169" s="207">
        <f>BK169</f>
        <v>0</v>
      </c>
      <c r="K169" s="203"/>
      <c r="L169" s="208"/>
      <c r="M169" s="209"/>
      <c r="N169" s="210"/>
      <c r="O169" s="210"/>
      <c r="P169" s="211">
        <f>P170+P174+P176</f>
        <v>0</v>
      </c>
      <c r="Q169" s="210"/>
      <c r="R169" s="211">
        <f>R170+R174+R176</f>
        <v>0</v>
      </c>
      <c r="S169" s="210"/>
      <c r="T169" s="212">
        <f>T170+T174+T176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3" t="s">
        <v>163</v>
      </c>
      <c r="AT169" s="214" t="s">
        <v>75</v>
      </c>
      <c r="AU169" s="214" t="s">
        <v>76</v>
      </c>
      <c r="AY169" s="213" t="s">
        <v>139</v>
      </c>
      <c r="BK169" s="215">
        <f>BK170+BK174+BK176</f>
        <v>0</v>
      </c>
    </row>
    <row r="170" s="12" customFormat="1" ht="22.8" customHeight="1">
      <c r="A170" s="12"/>
      <c r="B170" s="202"/>
      <c r="C170" s="203"/>
      <c r="D170" s="204" t="s">
        <v>75</v>
      </c>
      <c r="E170" s="216" t="s">
        <v>918</v>
      </c>
      <c r="F170" s="216" t="s">
        <v>919</v>
      </c>
      <c r="G170" s="203"/>
      <c r="H170" s="203"/>
      <c r="I170" s="206"/>
      <c r="J170" s="217">
        <f>BK170</f>
        <v>0</v>
      </c>
      <c r="K170" s="203"/>
      <c r="L170" s="208"/>
      <c r="M170" s="209"/>
      <c r="N170" s="210"/>
      <c r="O170" s="210"/>
      <c r="P170" s="211">
        <f>SUM(P171:P173)</f>
        <v>0</v>
      </c>
      <c r="Q170" s="210"/>
      <c r="R170" s="211">
        <f>SUM(R171:R173)</f>
        <v>0</v>
      </c>
      <c r="S170" s="210"/>
      <c r="T170" s="212">
        <f>SUM(T171:T173)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3" t="s">
        <v>163</v>
      </c>
      <c r="AT170" s="214" t="s">
        <v>75</v>
      </c>
      <c r="AU170" s="214" t="s">
        <v>84</v>
      </c>
      <c r="AY170" s="213" t="s">
        <v>139</v>
      </c>
      <c r="BK170" s="215">
        <f>SUM(BK171:BK173)</f>
        <v>0</v>
      </c>
    </row>
    <row r="171" s="2" customFormat="1" ht="16.5" customHeight="1">
      <c r="A171" s="37"/>
      <c r="B171" s="38"/>
      <c r="C171" s="218" t="s">
        <v>259</v>
      </c>
      <c r="D171" s="218" t="s">
        <v>141</v>
      </c>
      <c r="E171" s="219" t="s">
        <v>920</v>
      </c>
      <c r="F171" s="220" t="s">
        <v>921</v>
      </c>
      <c r="G171" s="221" t="s">
        <v>558</v>
      </c>
      <c r="H171" s="222">
        <v>1</v>
      </c>
      <c r="I171" s="223"/>
      <c r="J171" s="224">
        <f>ROUND(I171*H171,2)</f>
        <v>0</v>
      </c>
      <c r="K171" s="225"/>
      <c r="L171" s="43"/>
      <c r="M171" s="226" t="s">
        <v>1</v>
      </c>
      <c r="N171" s="227" t="s">
        <v>41</v>
      </c>
      <c r="O171" s="90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0" t="s">
        <v>375</v>
      </c>
      <c r="AT171" s="230" t="s">
        <v>141</v>
      </c>
      <c r="AU171" s="230" t="s">
        <v>86</v>
      </c>
      <c r="AY171" s="16" t="s">
        <v>139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6" t="s">
        <v>84</v>
      </c>
      <c r="BK171" s="231">
        <f>ROUND(I171*H171,2)</f>
        <v>0</v>
      </c>
      <c r="BL171" s="16" t="s">
        <v>375</v>
      </c>
      <c r="BM171" s="230" t="s">
        <v>922</v>
      </c>
    </row>
    <row r="172" s="2" customFormat="1" ht="16.5" customHeight="1">
      <c r="A172" s="37"/>
      <c r="B172" s="38"/>
      <c r="C172" s="218" t="s">
        <v>7</v>
      </c>
      <c r="D172" s="218" t="s">
        <v>141</v>
      </c>
      <c r="E172" s="219" t="s">
        <v>923</v>
      </c>
      <c r="F172" s="220" t="s">
        <v>924</v>
      </c>
      <c r="G172" s="221" t="s">
        <v>558</v>
      </c>
      <c r="H172" s="222">
        <v>1</v>
      </c>
      <c r="I172" s="223"/>
      <c r="J172" s="224">
        <f>ROUND(I172*H172,2)</f>
        <v>0</v>
      </c>
      <c r="K172" s="225"/>
      <c r="L172" s="43"/>
      <c r="M172" s="226" t="s">
        <v>1</v>
      </c>
      <c r="N172" s="227" t="s">
        <v>41</v>
      </c>
      <c r="O172" s="90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0" t="s">
        <v>375</v>
      </c>
      <c r="AT172" s="230" t="s">
        <v>141</v>
      </c>
      <c r="AU172" s="230" t="s">
        <v>86</v>
      </c>
      <c r="AY172" s="16" t="s">
        <v>139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6" t="s">
        <v>84</v>
      </c>
      <c r="BK172" s="231">
        <f>ROUND(I172*H172,2)</f>
        <v>0</v>
      </c>
      <c r="BL172" s="16" t="s">
        <v>375</v>
      </c>
      <c r="BM172" s="230" t="s">
        <v>925</v>
      </c>
    </row>
    <row r="173" s="2" customFormat="1" ht="16.5" customHeight="1">
      <c r="A173" s="37"/>
      <c r="B173" s="38"/>
      <c r="C173" s="218" t="s">
        <v>267</v>
      </c>
      <c r="D173" s="218" t="s">
        <v>141</v>
      </c>
      <c r="E173" s="219" t="s">
        <v>926</v>
      </c>
      <c r="F173" s="220" t="s">
        <v>927</v>
      </c>
      <c r="G173" s="221" t="s">
        <v>558</v>
      </c>
      <c r="H173" s="222">
        <v>1</v>
      </c>
      <c r="I173" s="223"/>
      <c r="J173" s="224">
        <f>ROUND(I173*H173,2)</f>
        <v>0</v>
      </c>
      <c r="K173" s="225"/>
      <c r="L173" s="43"/>
      <c r="M173" s="226" t="s">
        <v>1</v>
      </c>
      <c r="N173" s="227" t="s">
        <v>41</v>
      </c>
      <c r="O173" s="90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0" t="s">
        <v>375</v>
      </c>
      <c r="AT173" s="230" t="s">
        <v>141</v>
      </c>
      <c r="AU173" s="230" t="s">
        <v>86</v>
      </c>
      <c r="AY173" s="16" t="s">
        <v>139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6" t="s">
        <v>84</v>
      </c>
      <c r="BK173" s="231">
        <f>ROUND(I173*H173,2)</f>
        <v>0</v>
      </c>
      <c r="BL173" s="16" t="s">
        <v>375</v>
      </c>
      <c r="BM173" s="230" t="s">
        <v>928</v>
      </c>
    </row>
    <row r="174" s="12" customFormat="1" ht="22.8" customHeight="1">
      <c r="A174" s="12"/>
      <c r="B174" s="202"/>
      <c r="C174" s="203"/>
      <c r="D174" s="204" t="s">
        <v>75</v>
      </c>
      <c r="E174" s="216" t="s">
        <v>929</v>
      </c>
      <c r="F174" s="216" t="s">
        <v>930</v>
      </c>
      <c r="G174" s="203"/>
      <c r="H174" s="203"/>
      <c r="I174" s="206"/>
      <c r="J174" s="217">
        <f>BK174</f>
        <v>0</v>
      </c>
      <c r="K174" s="203"/>
      <c r="L174" s="208"/>
      <c r="M174" s="209"/>
      <c r="N174" s="210"/>
      <c r="O174" s="210"/>
      <c r="P174" s="211">
        <f>P175</f>
        <v>0</v>
      </c>
      <c r="Q174" s="210"/>
      <c r="R174" s="211">
        <f>R175</f>
        <v>0</v>
      </c>
      <c r="S174" s="210"/>
      <c r="T174" s="212">
        <f>T175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3" t="s">
        <v>163</v>
      </c>
      <c r="AT174" s="214" t="s">
        <v>75</v>
      </c>
      <c r="AU174" s="214" t="s">
        <v>84</v>
      </c>
      <c r="AY174" s="213" t="s">
        <v>139</v>
      </c>
      <c r="BK174" s="215">
        <f>BK175</f>
        <v>0</v>
      </c>
    </row>
    <row r="175" s="2" customFormat="1" ht="16.5" customHeight="1">
      <c r="A175" s="37"/>
      <c r="B175" s="38"/>
      <c r="C175" s="218" t="s">
        <v>272</v>
      </c>
      <c r="D175" s="218" t="s">
        <v>141</v>
      </c>
      <c r="E175" s="219" t="s">
        <v>931</v>
      </c>
      <c r="F175" s="220" t="s">
        <v>932</v>
      </c>
      <c r="G175" s="221" t="s">
        <v>558</v>
      </c>
      <c r="H175" s="222">
        <v>1</v>
      </c>
      <c r="I175" s="223"/>
      <c r="J175" s="224">
        <f>ROUND(I175*H175,2)</f>
        <v>0</v>
      </c>
      <c r="K175" s="225"/>
      <c r="L175" s="43"/>
      <c r="M175" s="226" t="s">
        <v>1</v>
      </c>
      <c r="N175" s="227" t="s">
        <v>41</v>
      </c>
      <c r="O175" s="90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0" t="s">
        <v>375</v>
      </c>
      <c r="AT175" s="230" t="s">
        <v>141</v>
      </c>
      <c r="AU175" s="230" t="s">
        <v>86</v>
      </c>
      <c r="AY175" s="16" t="s">
        <v>139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6" t="s">
        <v>84</v>
      </c>
      <c r="BK175" s="231">
        <f>ROUND(I175*H175,2)</f>
        <v>0</v>
      </c>
      <c r="BL175" s="16" t="s">
        <v>375</v>
      </c>
      <c r="BM175" s="230" t="s">
        <v>933</v>
      </c>
    </row>
    <row r="176" s="12" customFormat="1" ht="22.8" customHeight="1">
      <c r="A176" s="12"/>
      <c r="B176" s="202"/>
      <c r="C176" s="203"/>
      <c r="D176" s="204" t="s">
        <v>75</v>
      </c>
      <c r="E176" s="216" t="s">
        <v>369</v>
      </c>
      <c r="F176" s="216" t="s">
        <v>370</v>
      </c>
      <c r="G176" s="203"/>
      <c r="H176" s="203"/>
      <c r="I176" s="206"/>
      <c r="J176" s="217">
        <f>BK176</f>
        <v>0</v>
      </c>
      <c r="K176" s="203"/>
      <c r="L176" s="208"/>
      <c r="M176" s="209"/>
      <c r="N176" s="210"/>
      <c r="O176" s="210"/>
      <c r="P176" s="211">
        <f>SUM(P177:P178)</f>
        <v>0</v>
      </c>
      <c r="Q176" s="210"/>
      <c r="R176" s="211">
        <f>SUM(R177:R178)</f>
        <v>0</v>
      </c>
      <c r="S176" s="210"/>
      <c r="T176" s="212">
        <f>SUM(T177:T178)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3" t="s">
        <v>163</v>
      </c>
      <c r="AT176" s="214" t="s">
        <v>75</v>
      </c>
      <c r="AU176" s="214" t="s">
        <v>84</v>
      </c>
      <c r="AY176" s="213" t="s">
        <v>139</v>
      </c>
      <c r="BK176" s="215">
        <f>SUM(BK177:BK178)</f>
        <v>0</v>
      </c>
    </row>
    <row r="177" s="2" customFormat="1" ht="16.5" customHeight="1">
      <c r="A177" s="37"/>
      <c r="B177" s="38"/>
      <c r="C177" s="218" t="s">
        <v>280</v>
      </c>
      <c r="D177" s="218" t="s">
        <v>141</v>
      </c>
      <c r="E177" s="219" t="s">
        <v>934</v>
      </c>
      <c r="F177" s="220" t="s">
        <v>935</v>
      </c>
      <c r="G177" s="221" t="s">
        <v>558</v>
      </c>
      <c r="H177" s="222">
        <v>1</v>
      </c>
      <c r="I177" s="223"/>
      <c r="J177" s="224">
        <f>ROUND(I177*H177,2)</f>
        <v>0</v>
      </c>
      <c r="K177" s="225"/>
      <c r="L177" s="43"/>
      <c r="M177" s="226" t="s">
        <v>1</v>
      </c>
      <c r="N177" s="227" t="s">
        <v>41</v>
      </c>
      <c r="O177" s="90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0" t="s">
        <v>375</v>
      </c>
      <c r="AT177" s="230" t="s">
        <v>141</v>
      </c>
      <c r="AU177" s="230" t="s">
        <v>86</v>
      </c>
      <c r="AY177" s="16" t="s">
        <v>139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6" t="s">
        <v>84</v>
      </c>
      <c r="BK177" s="231">
        <f>ROUND(I177*H177,2)</f>
        <v>0</v>
      </c>
      <c r="BL177" s="16" t="s">
        <v>375</v>
      </c>
      <c r="BM177" s="230" t="s">
        <v>936</v>
      </c>
    </row>
    <row r="178" s="2" customFormat="1" ht="16.5" customHeight="1">
      <c r="A178" s="37"/>
      <c r="B178" s="38"/>
      <c r="C178" s="218" t="s">
        <v>284</v>
      </c>
      <c r="D178" s="218" t="s">
        <v>141</v>
      </c>
      <c r="E178" s="219" t="s">
        <v>937</v>
      </c>
      <c r="F178" s="220" t="s">
        <v>938</v>
      </c>
      <c r="G178" s="221" t="s">
        <v>558</v>
      </c>
      <c r="H178" s="222">
        <v>1</v>
      </c>
      <c r="I178" s="223"/>
      <c r="J178" s="224">
        <f>ROUND(I178*H178,2)</f>
        <v>0</v>
      </c>
      <c r="K178" s="225"/>
      <c r="L178" s="43"/>
      <c r="M178" s="277" t="s">
        <v>1</v>
      </c>
      <c r="N178" s="278" t="s">
        <v>41</v>
      </c>
      <c r="O178" s="274"/>
      <c r="P178" s="275">
        <f>O178*H178</f>
        <v>0</v>
      </c>
      <c r="Q178" s="275">
        <v>0</v>
      </c>
      <c r="R178" s="275">
        <f>Q178*H178</f>
        <v>0</v>
      </c>
      <c r="S178" s="275">
        <v>0</v>
      </c>
      <c r="T178" s="276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0" t="s">
        <v>375</v>
      </c>
      <c r="AT178" s="230" t="s">
        <v>141</v>
      </c>
      <c r="AU178" s="230" t="s">
        <v>86</v>
      </c>
      <c r="AY178" s="16" t="s">
        <v>139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6" t="s">
        <v>84</v>
      </c>
      <c r="BK178" s="231">
        <f>ROUND(I178*H178,2)</f>
        <v>0</v>
      </c>
      <c r="BL178" s="16" t="s">
        <v>375</v>
      </c>
      <c r="BM178" s="230" t="s">
        <v>939</v>
      </c>
    </row>
    <row r="179" s="2" customFormat="1" ht="6.96" customHeight="1">
      <c r="A179" s="37"/>
      <c r="B179" s="65"/>
      <c r="C179" s="66"/>
      <c r="D179" s="66"/>
      <c r="E179" s="66"/>
      <c r="F179" s="66"/>
      <c r="G179" s="66"/>
      <c r="H179" s="66"/>
      <c r="I179" s="66"/>
      <c r="J179" s="66"/>
      <c r="K179" s="66"/>
      <c r="L179" s="43"/>
      <c r="M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</row>
  </sheetData>
  <sheetProtection sheet="1" autoFilter="0" formatColumns="0" formatRows="0" objects="1" scenarios="1" spinCount="100000" saltValue="7PYsq6aQ5WnfGWM/DbL80shG8UXtQ+J3me6SiPj9V/oiLfB+/uTUn9bKx+bPM+uuZVMcZ+YOIVilFyC/l/duqQ==" hashValue="X2OxTl7WvxEr1I1wa26sBS1p6b4kcVIv5w448Yt8dh0O/xpRyxAz3/zc/TN2WquvDEPomRRjEcQcjDUd/Wxyhg==" algorithmName="SHA-512" password="CC35"/>
  <autoFilter ref="C128:K178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LAPTOP-525MKNK0\Jirka</dc:creator>
  <cp:lastModifiedBy>LAPTOP-525MKNK0\Jirka</cp:lastModifiedBy>
  <dcterms:created xsi:type="dcterms:W3CDTF">2025-09-18T17:18:03Z</dcterms:created>
  <dcterms:modified xsi:type="dcterms:W3CDTF">2025-09-18T17:18:13Z</dcterms:modified>
</cp:coreProperties>
</file>